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USUARIOS\patricia.pineda\OneDrive - Setec\ANEXOS AT 7\"/>
    </mc:Choice>
  </mc:AlternateContent>
  <bookViews>
    <workbookView xWindow="0" yWindow="0" windowWidth="20490" windowHeight="6510" tabRatio="702" firstSheet="2" activeTab="2"/>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52511"/>
  <customWorkbookViews>
    <customWorkbookView name="TOTAL" guid="{74C54100-6030-49E1-B151-C35482AE950E}" maximized="1" xWindow="-8" yWindow="-8" windowWidth="1616" windowHeight="834" tabRatio="502" activeSheetId="32"/>
    <customWorkbookView name="GRAFICA" guid="{5670B098-2992-49D9-853A-CF0C35B6E415}" maximized="1" xWindow="-8" yWindow="-8" windowWidth="1616" windowHeight="834" tabRatio="502" activeSheetId="32"/>
    <customWorkbookView name="OFER-ACT-ESC-DIS-EXP" guid="{6039A238-978D-4A7D-8CE4-03B53F3FB4F1}" maximized="1" xWindow="-8" yWindow="-8" windowWidth="1616" windowHeight="834" tabRatio="502" activeSheetId="32"/>
  </customWorkbookViews>
  <pivotCaches>
    <pivotCache cacheId="0" r:id="rId24"/>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<sst xmlns="http://schemas.openxmlformats.org/spreadsheetml/2006/main" count="15164" uniqueCount="2058">
  <si>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</si>
  <si>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</si>
  <si>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</si>
  <si>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</si>
  <si>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</si>
  <si>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</si>
  <si>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</si>
  <si>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</si>
  <si>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</si>
  <si>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</si>
  <si>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</si>
  <si>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</si>
  <si>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</si>
  <si>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</si>
  <si>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</si>
  <si>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</si>
  <si>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</si>
  <si>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</si>
  <si>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</si>
  <si>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</si>
  <si>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</si>
  <si>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</si>
  <si>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</si>
  <si>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</si>
  <si>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</si>
  <si>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</si>
  <si>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</si>
  <si>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</si>
  <si>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</si>
  <si>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</si>
  <si>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</si>
  <si>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</si>
  <si>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</si>
  <si>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</si>
  <si>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</si>
  <si>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</si>
  <si>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</si>
  <si>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</si>
  <si>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</si>
  <si>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</si>
  <si>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</si>
  <si>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</si>
  <si>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</si>
  <si>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</si>
  <si>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</si>
  <si>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</si>
  <si>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</si>
  <si>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</si>
  <si>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</si>
  <si>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</si>
  <si>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</si>
  <si>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</si>
  <si>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</si>
  <si>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</si>
  <si>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</si>
  <si>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</si>
  <si>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</si>
  <si>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</si>
  <si>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</si>
  <si>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</si>
  <si>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</si>
  <si>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</si>
  <si>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</si>
  <si>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</si>
  <si>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</si>
  <si>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</si>
  <si>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</si>
  <si>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</si>
  <si>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</si>
  <si>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</si>
  <si>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</si>
  <si>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</si>
  <si>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</si>
  <si>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</si>
  <si>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</si>
  <si>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</si>
  <si>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</si>
  <si>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</si>
  <si>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</si>
  <si>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</si>
  <si>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</si>
  <si>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</si>
  <si>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</si>
  <si>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</si>
  <si>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</si>
  <si>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</si>
  <si>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</si>
  <si>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</si>
  <si>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</si>
  <si>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</si>
  <si>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</si>
  <si>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</si>
  <si>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</si>
  <si>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</si>
  <si>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</si>
  <si>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</si>
  <si>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</si>
  <si>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</si>
  <si>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</si>
  <si>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</si>
  <si>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</si>
  <si>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</si>
  <si>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</si>
  <si>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</si>
  <si>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</si>
  <si>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</si>
  <si>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</si>
  <si>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</si>
  <si>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</si>
  <si>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</si>
  <si>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</si>
  <si>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</si>
  <si>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</si>
  <si>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</si>
  <si>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</si>
  <si>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</si>
  <si>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</si>
  <si>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</si>
  <si>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</si>
  <si>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</si>
  <si>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</si>
  <si>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</si>
  <si>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</si>
  <si>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</si>
  <si>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</si>
  <si>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</si>
  <si>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</si>
  <si>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</si>
  <si>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</si>
  <si>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</si>
  <si>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</si>
  <si>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</si>
  <si>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</si>
  <si>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</si>
  <si>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</si>
  <si>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</si>
  <si>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</si>
  <si>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</si>
  <si>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</si>
  <si>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</si>
  <si>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</si>
  <si>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</si>
  <si>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</si>
  <si>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</si>
  <si>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</si>
  <si>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</si>
  <si>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</si>
  <si>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</si>
  <si>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</si>
  <si>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</si>
  <si>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</si>
  <si>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</si>
  <si>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</si>
  <si>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</si>
  <si>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</si>
  <si>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</si>
  <si>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</si>
  <si>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</si>
  <si>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</si>
  <si>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</si>
  <si>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</si>
  <si>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</si>
  <si>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</si>
  <si>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</si>
  <si>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</si>
  <si>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</si>
  <si>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</si>
  <si>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</si>
  <si>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</si>
  <si>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</si>
  <si>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</si>
  <si>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</si>
  <si>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</si>
  <si>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</si>
  <si>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</si>
  <si>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</si>
  <si>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</si>
  <si>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</si>
  <si>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</si>
  <si>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</si>
  <si>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</si>
  <si>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</si>
  <si>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</si>
  <si>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</si>
  <si>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</si>
  <si>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</si>
  <si>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</si>
  <si>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</si>
  <si>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</si>
  <si>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</si>
  <si>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</si>
  <si>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</si>
  <si>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</si>
  <si>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</si>
  <si>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</si>
  <si>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</si>
  <si>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</si>
  <si>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</si>
  <si>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</si>
  <si>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</si>
  <si>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</si>
  <si>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</si>
  <si>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</si>
  <si>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</si>
  <si>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</si>
  <si>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</si>
  <si>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</si>
  <si>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</si>
  <si>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</si>
  <si>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</si>
  <si>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</si>
  <si>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</si>
  <si>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</si>
  <si>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</si>
  <si>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</si>
  <si>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</si>
  <si>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</si>
  <si>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</si>
  <si>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</si>
  <si>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</si>
  <si>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</si>
  <si>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</si>
  <si>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</si>
  <si>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</si>
  <si>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</si>
  <si>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</si>
  <si>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</si>
  <si>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</si>
  <si>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</si>
  <si>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</si>
  <si>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</si>
  <si>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</si>
  <si>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</si>
  <si>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</si>
  <si>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</si>
  <si>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</si>
  <si>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</si>
  <si>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</si>
  <si>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</si>
  <si>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</si>
  <si>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</si>
  <si>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</si>
  <si>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</si>
  <si>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</si>
  <si>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</si>
  <si>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</si>
  <si>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</si>
  <si>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</si>
  <si>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</si>
  <si>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</si>
  <si>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</si>
  <si>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</si>
  <si>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</si>
  <si>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</si>
  <si>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</si>
  <si>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</si>
  <si>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</si>
  <si>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</si>
  <si>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</si>
  <si>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</si>
  <si>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</si>
  <si>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</si>
  <si>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</si>
  <si>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</si>
  <si>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</si>
  <si>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</si>
  <si>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</si>
  <si>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</si>
  <si>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</si>
  <si>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</si>
  <si>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</si>
  <si>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</si>
  <si>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</si>
  <si>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</si>
  <si>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</si>
  <si>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</si>
  <si>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</si>
  <si>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</si>
  <si>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</si>
  <si>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</si>
  <si>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</si>
  <si>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</si>
  <si>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</si>
  <si>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</si>
  <si>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</si>
  <si>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</si>
  <si>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</si>
  <si>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</si>
  <si>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</si>
  <si>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</si>
  <si>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</si>
  <si>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</si>
  <si>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</si>
  <si>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</si>
  <si>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</si>
  <si>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</si>
  <si>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</si>
  <si>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</si>
  <si>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</si>
  <si>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</si>
  <si>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</si>
  <si>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</si>
  <si>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</si>
  <si>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</si>
  <si>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</si>
  <si>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</si>
  <si>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</si>
  <si>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</si>
  <si>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</si>
  <si>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</si>
  <si>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</si>
  <si>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</si>
  <si>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</si>
  <si>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</si>
  <si>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</si>
  <si>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</si>
  <si>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</si>
  <si>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</si>
  <si>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</si>
  <si>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</si>
  <si>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</si>
  <si>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</si>
  <si>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</si>
  <si>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</si>
  <si>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</si>
  <si>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</si>
  <si>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</si>
  <si>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</si>
  <si>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</si>
  <si>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</si>
  <si>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</si>
  <si>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</si>
  <si>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</si>
  <si>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</si>
  <si>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</si>
  <si>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</si>
  <si>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</si>
  <si>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</si>
  <si>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</si>
  <si>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</si>
  <si>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</si>
  <si>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</si>
  <si>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</si>
  <si>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</si>
  <si>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</si>
  <si>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</si>
  <si>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</si>
  <si>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</si>
  <si>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</si>
  <si>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</si>
  <si>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</si>
  <si>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</si>
  <si>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</si>
  <si>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</si>
  <si>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</si>
  <si>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</si>
  <si>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</si>
  <si>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</si>
  <si>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</si>
  <si>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</si>
  <si>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</si>
  <si>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</si>
  <si>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</si>
  <si>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</si>
  <si>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</si>
  <si>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</si>
  <si>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</si>
  <si>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</si>
  <si>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</si>
  <si>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</si>
  <si>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</si>
  <si>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</si>
  <si>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</si>
  <si>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</si>
  <si>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</si>
  <si>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</si>
  <si>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</si>
  <si>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</si>
  <si>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</si>
  <si>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</si>
  <si>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</si>
  <si>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</si>
  <si>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</si>
  <si>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</si>
  <si>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</si>
  <si>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</si>
  <si>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</si>
  <si>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</si>
  <si>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</si>
  <si>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</si>
  <si>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</si>
  <si>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</si>
  <si>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</si>
  <si>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</si>
  <si>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</si>
  <si>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</si>
  <si>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</si>
  <si>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</si>
  <si>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</si>
  <si>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</si>
  <si>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</si>
  <si>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</si>
  <si>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</si>
  <si>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</si>
  <si>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</si>
  <si>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</si>
  <si>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</si>
  <si>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</si>
  <si>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</si>
  <si>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</si>
  <si>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</si>
  <si>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</si>
  <si>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</si>
  <si>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</si>
  <si>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</si>
  <si>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</si>
  <si>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</si>
  <si>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</si>
  <si>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</si>
  <si>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</si>
  <si>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</si>
  <si>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</si>
  <si>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</si>
  <si>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</si>
  <si>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</si>
  <si>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</si>
  <si>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</si>
  <si>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</si>
  <si>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 xml:space="preserve">PROPIETARIO </t>
  </si>
  <si>
    <t>ABSCISA INICIAL</t>
  </si>
  <si>
    <t>ABSCISA FINAL</t>
  </si>
  <si>
    <t>Longitud Efectiva (m)</t>
  </si>
  <si>
    <t>ÁREA TERR. REQ. (m2)</t>
  </si>
  <si>
    <t>ÁREA CONST. REQ. (m2)</t>
  </si>
  <si>
    <t xml:space="preserve">FECHA DE ENTREGA DEL AVALUO 1 </t>
  </si>
  <si>
    <t>VALOR CONSTRUCCIÓN</t>
  </si>
  <si>
    <t>VALOR CULTIVOS Y ESPECIES</t>
  </si>
  <si>
    <t>VALOR CONSTRUCCIONES ANEXAS.</t>
  </si>
  <si>
    <t xml:space="preserve">VALOR TOTAL AVALÚO 1 </t>
  </si>
  <si>
    <t>PIV</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</si>
  <si>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</si>
  <si>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</si>
  <si>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</si>
  <si>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</si>
  <si>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</si>
  <si>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</si>
  <si>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</si>
  <si>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</si>
  <si>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</si>
  <si>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</si>
  <si>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</si>
  <si>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</si>
  <si>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</si>
  <si>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</si>
  <si>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</si>
  <si>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</si>
  <si>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</si>
  <si>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</si>
  <si>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</si>
  <si>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</si>
  <si>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</si>
  <si>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</si>
  <si>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</si>
  <si>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</si>
  <si>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</si>
  <si>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</si>
  <si>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</si>
  <si>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</si>
  <si>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</si>
  <si>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</si>
  <si>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</si>
  <si>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</si>
  <si>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</si>
  <si>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</si>
  <si>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</si>
  <si>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</si>
  <si>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</si>
  <si>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</si>
  <si>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</si>
  <si>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</si>
  <si>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</si>
  <si>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</si>
  <si>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</si>
  <si>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</si>
  <si>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</si>
  <si>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</si>
  <si>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</si>
  <si>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</si>
  <si>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</si>
  <si>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</si>
  <si>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</si>
  <si>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</si>
  <si>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</si>
  <si>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</si>
  <si>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</si>
  <si>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</si>
  <si>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</si>
  <si>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</si>
  <si>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</si>
  <si>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</si>
  <si>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</si>
  <si>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</si>
  <si>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</si>
  <si>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</si>
  <si>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</si>
  <si>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</si>
  <si>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</si>
  <si>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</si>
  <si>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</si>
  <si>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</si>
  <si>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</si>
  <si>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</si>
  <si>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</si>
  <si>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</si>
  <si>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</si>
  <si>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</si>
  <si>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</si>
  <si>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</si>
  <si>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</si>
  <si>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</si>
  <si>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</si>
  <si>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</si>
  <si>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</si>
  <si>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</si>
  <si>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</si>
  <si>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</si>
  <si>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</si>
  <si>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</si>
  <si>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</si>
  <si>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</si>
  <si>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</si>
  <si>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</si>
  <si>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</si>
  <si>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</si>
  <si>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</si>
  <si>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</si>
  <si>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</si>
  <si>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</si>
  <si>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</si>
  <si>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</si>
  <si>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</si>
  <si>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</si>
  <si>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</si>
  <si>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</si>
  <si>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</si>
  <si>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</si>
  <si>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</si>
  <si>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</si>
  <si>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</si>
  <si>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</si>
  <si>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</si>
  <si>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</si>
  <si>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</si>
  <si>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</si>
  <si>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</si>
  <si>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</si>
  <si>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</si>
  <si>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</si>
  <si>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</si>
  <si>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</si>
  <si>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</si>
  <si>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</si>
  <si>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</si>
  <si>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</si>
  <si>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</si>
  <si>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</si>
  <si>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</si>
  <si>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</si>
  <si>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</si>
  <si>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</si>
  <si>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</si>
  <si>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</si>
  <si>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</si>
  <si>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</si>
  <si>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</si>
  <si>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</si>
  <si>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</si>
  <si>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</si>
  <si>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</si>
  <si>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</si>
  <si>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</si>
  <si>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</si>
  <si>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</si>
  <si>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</si>
  <si>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</si>
  <si>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</si>
  <si>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</si>
  <si>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</si>
  <si>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</si>
  <si>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</si>
  <si>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</si>
  <si>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</si>
  <si>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</si>
  <si>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</si>
  <si>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</si>
  <si>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</si>
  <si>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</si>
  <si>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</si>
  <si>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</si>
  <si>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</si>
  <si>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</si>
  <si>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</si>
  <si>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</si>
  <si>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</si>
  <si>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</si>
  <si>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</si>
  <si>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</si>
  <si>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</si>
  <si>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</si>
  <si>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</si>
  <si>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</si>
  <si>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</si>
  <si>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</si>
  <si>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</si>
  <si>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</si>
  <si>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</si>
  <si>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</si>
  <si>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</si>
  <si>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</si>
  <si>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</si>
  <si>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</si>
  <si>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</si>
  <si>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</si>
  <si>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</si>
  <si>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</si>
  <si>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</si>
  <si>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</si>
  <si>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</si>
  <si>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</si>
  <si>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</si>
  <si>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</si>
  <si>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</si>
  <si>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</si>
  <si>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</si>
  <si>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</si>
  <si>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</si>
  <si>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</si>
  <si>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</si>
  <si>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</si>
  <si>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</si>
  <si>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</si>
  <si>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</si>
  <si>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</si>
  <si>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</si>
  <si>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</si>
  <si>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</si>
  <si>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</si>
  <si>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</si>
  <si>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</si>
  <si>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</si>
  <si>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</si>
  <si>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</si>
  <si>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</si>
  <si>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</si>
  <si>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</si>
  <si>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</si>
  <si>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</si>
  <si>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</si>
  <si>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</si>
  <si>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</si>
  <si>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</si>
  <si>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</si>
  <si>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</si>
  <si>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</si>
  <si>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</si>
  <si>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</si>
  <si>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</si>
  <si>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</si>
  <si>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</si>
  <si>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</si>
  <si>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</si>
  <si>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</si>
  <si>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</si>
  <si>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</si>
  <si>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</si>
  <si>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</si>
  <si>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</si>
  <si>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</si>
  <si>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</si>
  <si>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</si>
  <si>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</si>
  <si>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</si>
  <si>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</si>
  <si>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</si>
  <si>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</si>
  <si>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</si>
  <si>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</si>
  <si>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</si>
  <si>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</si>
  <si>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</si>
  <si>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</si>
  <si>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</si>
  <si>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</si>
  <si>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</si>
  <si>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</si>
  <si>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</si>
  <si>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</si>
  <si>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</si>
  <si>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</si>
  <si>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</si>
  <si>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</si>
  <si>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</si>
  <si>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</si>
  <si>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</si>
  <si>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</si>
  <si>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</si>
  <si>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</si>
  <si>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</si>
  <si>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</si>
  <si>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</si>
  <si>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</si>
  <si>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</si>
  <si>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</si>
  <si>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</si>
  <si>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</si>
  <si>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</si>
  <si>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</si>
  <si>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</si>
  <si>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</si>
  <si>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</si>
  <si>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</si>
  <si>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</si>
  <si>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</si>
  <si>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</si>
  <si>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</si>
  <si>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</si>
  <si>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</si>
  <si>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</si>
  <si>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</si>
  <si>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</si>
  <si>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</si>
  <si>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</si>
  <si>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</si>
  <si>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</si>
  <si>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</si>
  <si>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</si>
  <si>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</si>
  <si>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</si>
  <si>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</si>
  <si>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</si>
  <si>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</si>
  <si>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</si>
  <si>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</si>
  <si>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</si>
  <si>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</si>
  <si>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</si>
  <si>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</si>
  <si>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</si>
  <si>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</si>
  <si>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</si>
  <si>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</si>
  <si>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</si>
  <si>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</si>
  <si>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</si>
  <si>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</si>
  <si>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</si>
  <si>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</si>
  <si>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</si>
  <si>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</si>
  <si>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</si>
  <si>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</si>
  <si>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</si>
  <si>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</si>
  <si>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</si>
  <si>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</si>
  <si>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</si>
  <si>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</si>
  <si>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</si>
  <si>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</si>
  <si>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</si>
  <si>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</si>
  <si>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</si>
  <si>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</si>
  <si>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</si>
  <si>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</si>
  <si>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</si>
  <si>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</si>
  <si>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</si>
  <si>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</si>
  <si>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</si>
  <si>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</si>
  <si>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</si>
  <si>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</si>
  <si>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</si>
  <si>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</si>
  <si>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</si>
  <si>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</si>
  <si>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</si>
  <si>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</si>
  <si>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</si>
  <si>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</si>
  <si>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</si>
  <si>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</si>
  <si>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</si>
  <si>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</si>
  <si>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</si>
  <si>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</si>
  <si>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</si>
  <si>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</si>
  <si>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</si>
  <si>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</si>
  <si>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</si>
  <si>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</si>
  <si>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</si>
  <si>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</si>
  <si>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</si>
  <si>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</si>
  <si>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</si>
  <si>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</si>
  <si>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</si>
  <si>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</si>
  <si>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</si>
  <si>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</si>
  <si>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</si>
  <si>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</si>
  <si>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</si>
  <si>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</si>
  <si>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</si>
  <si>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</si>
  <si>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</si>
  <si>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</si>
  <si>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</si>
  <si>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</si>
  <si>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</si>
  <si>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</si>
  <si>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</si>
  <si>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</si>
  <si>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</si>
  <si>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</si>
  <si>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</si>
  <si>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</si>
  <si>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</si>
  <si>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</si>
  <si>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</si>
  <si>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</si>
  <si>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</si>
  <si>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</si>
  <si>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</si>
  <si>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</si>
  <si>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</si>
  <si>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</si>
  <si>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</si>
  <si>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</si>
  <si>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</si>
  <si>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</si>
  <si>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</si>
  <si>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</si>
  <si>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</si>
  <si>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</si>
  <si>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</si>
  <si>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</si>
  <si>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</si>
  <si>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</si>
  <si>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</si>
  <si>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</si>
  <si>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</si>
  <si>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</si>
  <si>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</si>
  <si>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</si>
  <si>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</si>
  <si>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</si>
  <si>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</si>
  <si>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</si>
  <si>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</si>
  <si>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</si>
  <si>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</si>
  <si>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</si>
  <si>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</si>
  <si>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</si>
  <si>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</si>
  <si>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</si>
  <si>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</si>
  <si>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</si>
  <si>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</si>
  <si>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</si>
  <si>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</si>
  <si>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</si>
  <si>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</si>
  <si>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</si>
  <si>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</si>
  <si>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</si>
  <si>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</si>
  <si>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</si>
  <si>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</si>
  <si>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</si>
  <si>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</si>
  <si>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</si>
  <si>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</si>
  <si>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</si>
  <si>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</si>
  <si>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</si>
  <si>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</si>
  <si>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</si>
  <si>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</si>
  <si>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</si>
  <si>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</si>
  <si>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</si>
  <si>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</si>
  <si>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</si>
  <si>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</si>
  <si>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</si>
  <si>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</si>
  <si>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</si>
  <si>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</si>
  <si>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</si>
  <si>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</si>
  <si>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</si>
  <si>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</si>
  <si>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</si>
  <si>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</si>
  <si>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</si>
  <si>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</si>
  <si>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</si>
  <si>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</si>
  <si>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</si>
  <si>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</si>
  <si>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</si>
  <si>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</si>
  <si>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</si>
  <si>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</si>
  <si>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</si>
  <si>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</si>
  <si>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</si>
  <si>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</si>
  <si>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</si>
  <si>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</si>
  <si>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</si>
  <si>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</si>
  <si>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</si>
  <si>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</si>
  <si>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</si>
  <si>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</si>
  <si>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</si>
  <si>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</si>
  <si>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</si>
  <si>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</si>
  <si>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</si>
  <si>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</si>
  <si>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</si>
  <si>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</si>
  <si>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</si>
  <si>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</si>
  <si>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</si>
  <si>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</si>
  <si>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</si>
  <si>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</si>
  <si>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</si>
  <si>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</si>
  <si>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</si>
  <si>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</si>
  <si>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</si>
  <si>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</si>
  <si>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</si>
  <si>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</si>
  <si>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</si>
  <si>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</si>
  <si>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</si>
  <si>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</si>
  <si>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</si>
  <si>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</si>
  <si>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</si>
  <si>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</si>
  <si>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</si>
  <si>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</si>
  <si>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</si>
  <si>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</si>
  <si>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</si>
  <si>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</si>
  <si>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</si>
  <si>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</si>
  <si>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</si>
  <si>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</si>
  <si>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</si>
  <si>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</si>
  <si>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</si>
  <si>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</si>
  <si>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</si>
  <si>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</si>
  <si>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</si>
  <si>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</si>
  <si>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</si>
  <si>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</si>
  <si>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</si>
  <si>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</si>
  <si>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</si>
  <si>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</si>
  <si>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</si>
  <si>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</si>
  <si>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</si>
  <si>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</si>
  <si>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</si>
  <si>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</si>
  <si>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</si>
  <si>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</si>
  <si>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</si>
  <si>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</si>
  <si>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</si>
  <si>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</si>
  <si>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</si>
  <si>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</si>
  <si>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</si>
  <si>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</si>
  <si>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</si>
  <si>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</si>
  <si>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</si>
  <si>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</si>
  <si>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</si>
  <si>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</si>
  <si>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</si>
  <si>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</si>
  <si>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</si>
  <si>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</si>
  <si>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</si>
  <si>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</si>
  <si>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</si>
  <si>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</si>
  <si>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</si>
  <si>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</si>
  <si>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</si>
  <si>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</si>
  <si>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</si>
  <si>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</si>
  <si>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</si>
  <si>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</si>
  <si>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</si>
  <si>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</si>
  <si>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</si>
  <si>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</si>
  <si>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</si>
  <si>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</si>
  <si>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</si>
  <si>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</si>
  <si>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</si>
  <si>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</si>
  <si>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</si>
  <si>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</si>
  <si>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</si>
  <si>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</si>
  <si>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</si>
  <si>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</si>
  <si>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</si>
  <si>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</si>
  <si>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</si>
  <si>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</si>
  <si>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</si>
  <si>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</si>
  <si>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</si>
  <si>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</si>
  <si>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</si>
  <si>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</si>
  <si>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</si>
  <si>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</si>
  <si>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</si>
  <si>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</si>
  <si>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</si>
  <si>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</si>
  <si>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</si>
  <si>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</si>
  <si>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</si>
  <si>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</si>
  <si>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</si>
  <si>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</si>
  <si>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</si>
  <si>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</si>
  <si>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</si>
  <si>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</si>
  <si>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</si>
  <si>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</si>
  <si>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</si>
  <si>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</si>
  <si>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</si>
  <si>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</si>
  <si>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</si>
  <si>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</si>
  <si>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</si>
  <si>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</si>
  <si>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</si>
  <si>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</si>
  <si>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</si>
  <si>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</si>
  <si>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</si>
  <si>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</si>
  <si>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</si>
  <si>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</si>
  <si>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</si>
  <si>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</si>
  <si>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</si>
  <si>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</si>
  <si>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</si>
  <si>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</si>
  <si>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</si>
  <si>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</si>
  <si>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</si>
  <si>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</si>
  <si>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</si>
  <si>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</si>
  <si>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</si>
  <si>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</si>
  <si>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</si>
  <si>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</si>
  <si>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</si>
  <si>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</si>
  <si>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</si>
  <si>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</si>
  <si>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</si>
  <si>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</si>
  <si>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</si>
  <si>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</si>
  <si>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</si>
  <si>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</si>
  <si>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</si>
  <si>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</si>
  <si>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</si>
  <si>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</si>
  <si>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</si>
  <si>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</si>
  <si>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</si>
  <si>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</si>
  <si>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</si>
  <si>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</si>
  <si>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</si>
  <si>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</si>
  <si>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</si>
  <si>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</si>
  <si>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</si>
  <si>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</si>
  <si>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</si>
  <si>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</si>
  <si>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</si>
  <si>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</si>
  <si>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</si>
  <si>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</si>
  <si>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</si>
  <si>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</si>
  <si>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</si>
  <si>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</si>
  <si>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</si>
  <si>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</si>
  <si>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</si>
  <si>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</si>
  <si>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</si>
  <si>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</si>
  <si>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</si>
  <si>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</si>
  <si>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</si>
  <si>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</si>
  <si>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</si>
  <si>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</si>
  <si>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</si>
  <si>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</si>
  <si>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</si>
  <si>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</si>
  <si>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</si>
  <si>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</si>
  <si>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</si>
  <si>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</si>
  <si>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</si>
  <si>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</si>
  <si>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</si>
  <si>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</si>
  <si>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</si>
  <si>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</si>
  <si>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</si>
  <si>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</si>
  <si>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</si>
  <si>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</si>
  <si>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</si>
  <si>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</si>
  <si>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</si>
  <si>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</si>
  <si>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</si>
  <si>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</si>
  <si>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</si>
  <si>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</si>
  <si>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</si>
  <si>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</si>
  <si>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</si>
  <si>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</si>
  <si>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</si>
  <si>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</si>
  <si>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</si>
  <si>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</si>
  <si>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</si>
  <si>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</si>
  <si>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</si>
  <si>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</si>
  <si>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</si>
  <si>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</si>
  <si>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</si>
  <si>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</si>
  <si>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</si>
  <si>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</si>
  <si>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</si>
  <si>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</si>
  <si>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</si>
  <si>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</si>
  <si>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</si>
  <si>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</si>
  <si>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</si>
  <si>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</si>
  <si>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</si>
  <si>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</si>
  <si>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</si>
  <si>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</si>
  <si>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</si>
  <si>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</si>
  <si>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</si>
  <si>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</si>
  <si>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</si>
  <si>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</si>
  <si>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</si>
  <si>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</si>
  <si>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</si>
  <si>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</si>
  <si>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</si>
  <si>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</si>
  <si>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</si>
  <si>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</si>
  <si>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</si>
  <si>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</si>
  <si>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</si>
  <si>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</si>
  <si>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</si>
  <si>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</si>
  <si>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</si>
  <si>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</si>
  <si>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</si>
  <si>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</si>
  <si>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</si>
  <si>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</si>
  <si>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</si>
  <si>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</si>
  <si>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</si>
  <si>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</si>
  <si>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</si>
  <si>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</si>
  <si>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</si>
  <si>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</si>
  <si>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</si>
  <si>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</si>
  <si>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</si>
  <si>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</si>
  <si>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</si>
  <si>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</si>
  <si>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</si>
  <si>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</si>
  <si>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</si>
  <si>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</si>
  <si>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</si>
  <si>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</si>
  <si>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</si>
  <si>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</si>
  <si>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</si>
  <si>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</si>
  <si>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</si>
  <si>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</si>
  <si>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</si>
  <si>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</si>
  <si>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</si>
  <si>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</si>
  <si>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</si>
  <si>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</si>
  <si>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</si>
  <si>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</si>
  <si>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</si>
  <si>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</si>
  <si>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</si>
  <si>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</si>
  <si>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</si>
  <si>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</si>
  <si>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</si>
  <si>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</si>
  <si>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</si>
  <si>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</si>
  <si>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</si>
  <si>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</si>
  <si>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</si>
  <si>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</si>
  <si>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</si>
  <si>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</si>
  <si>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</si>
  <si>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</si>
  <si>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</si>
  <si>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</si>
  <si>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</si>
  <si>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</si>
  <si>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</si>
  <si>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</si>
  <si>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</si>
  <si>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</si>
  <si>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</si>
  <si>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</si>
  <si>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</si>
  <si>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</si>
  <si>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</si>
  <si>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</si>
  <si>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</si>
  <si>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</si>
  <si>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</si>
  <si>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</si>
  <si>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</si>
  <si>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</si>
  <si>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</si>
  <si>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</si>
  <si>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</si>
  <si>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</si>
  <si>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</si>
  <si>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</si>
  <si>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</si>
  <si>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</si>
  <si>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</si>
  <si>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</si>
  <si>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</si>
  <si>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</si>
  <si>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</si>
  <si>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</si>
  <si>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</si>
  <si>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</si>
  <si>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</si>
  <si>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</si>
  <si>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</si>
  <si>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</si>
  <si>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</si>
  <si>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</si>
  <si>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</si>
  <si>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</si>
  <si>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</si>
  <si>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</si>
  <si>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</si>
  <si>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</si>
  <si>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</si>
  <si>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</si>
  <si>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</si>
  <si>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</si>
  <si>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</si>
  <si>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</si>
  <si>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</si>
  <si>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</si>
  <si>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</si>
  <si>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</si>
  <si>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</si>
  <si>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</si>
  <si>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</si>
  <si>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</si>
  <si>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</si>
  <si>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</si>
  <si>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</si>
  <si>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</si>
  <si>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</si>
  <si>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</si>
  <si>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</si>
  <si>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</si>
  <si>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</si>
  <si>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</si>
  <si>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</si>
  <si>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</si>
  <si>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</si>
  <si>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</si>
  <si>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</si>
  <si>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</si>
  <si>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</si>
  <si>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</si>
  <si>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</si>
  <si>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</si>
  <si>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</si>
  <si>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</si>
  <si>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</si>
  <si>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</si>
  <si>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</si>
  <si>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</si>
  <si>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</si>
  <si>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</si>
  <si>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</si>
  <si>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</si>
  <si>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</si>
  <si>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</si>
  <si>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</si>
  <si>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</si>
  <si>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</si>
  <si>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</si>
  <si>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</si>
  <si>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</si>
  <si>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</si>
  <si>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</si>
  <si>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</si>
  <si>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</si>
  <si>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</si>
  <si>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</si>
  <si>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</si>
  <si>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</si>
  <si>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</si>
  <si>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</si>
  <si>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</si>
  <si>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</si>
  <si>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</si>
  <si>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</si>
  <si>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</si>
  <si>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</si>
  <si>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</si>
  <si>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</si>
  <si>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</si>
  <si>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</si>
  <si>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</si>
  <si>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</si>
  <si>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</si>
  <si>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</si>
  <si>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</si>
  <si>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</si>
  <si>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</si>
  <si>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</si>
  <si>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</si>
  <si>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</si>
  <si>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</si>
  <si>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</si>
  <si>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</si>
  <si>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</si>
  <si>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</si>
  <si>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</si>
  <si>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</si>
  <si>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</si>
  <si>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</si>
  <si>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</si>
  <si>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</si>
  <si>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</si>
  <si>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</si>
  <si>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</si>
  <si>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</si>
  <si>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</si>
  <si>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</si>
  <si>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</si>
  <si>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</si>
  <si>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</si>
  <si>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</si>
  <si>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</si>
  <si>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</si>
  <si>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</si>
  <si>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</si>
  <si>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</si>
  <si>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</si>
  <si>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</si>
  <si>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</si>
  <si>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</si>
  <si>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</si>
  <si>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</si>
  <si>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</si>
  <si>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</si>
  <si>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</si>
  <si>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</si>
  <si>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</si>
  <si>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</si>
  <si>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</si>
  <si>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</si>
  <si>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</si>
  <si>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</si>
  <si>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</si>
  <si>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</si>
  <si>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</si>
  <si>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</si>
  <si>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</si>
  <si>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</si>
  <si>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</si>
  <si>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</si>
  <si>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</si>
  <si>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</si>
  <si>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</si>
  <si>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</si>
  <si>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</si>
  <si>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</si>
  <si>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</si>
  <si>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</si>
  <si>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</si>
  <si>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</si>
  <si>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</si>
  <si>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</si>
  <si>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</si>
  <si>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</si>
  <si>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</si>
  <si>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</si>
  <si>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</si>
  <si>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</si>
  <si>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</si>
  <si>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</si>
  <si>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</si>
  <si>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</si>
  <si>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</si>
  <si>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</si>
  <si>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</si>
  <si>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</si>
  <si>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</si>
  <si>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</si>
  <si>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</si>
  <si>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</si>
  <si>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</si>
  <si>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</si>
  <si>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</si>
  <si>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</si>
  <si>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</si>
  <si>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</si>
  <si>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</si>
  <si>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</si>
  <si>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</si>
  <si>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</si>
  <si>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</si>
  <si>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</si>
  <si>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</si>
  <si>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</si>
  <si>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</si>
  <si>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</si>
  <si>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</si>
  <si>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</si>
  <si>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</si>
  <si>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</si>
  <si>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</si>
  <si>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</si>
  <si>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</si>
  <si>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</si>
  <si>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</si>
  <si>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</si>
  <si>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</si>
  <si>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</si>
  <si>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</si>
  <si>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</si>
  <si>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</si>
  <si>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</si>
  <si>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</si>
  <si>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</si>
  <si>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</si>
  <si>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</si>
  <si>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</si>
  <si>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</si>
  <si>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</si>
  <si>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</si>
  <si>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</si>
  <si>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</si>
  <si>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</si>
  <si>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</si>
  <si>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</si>
  <si>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</si>
  <si>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</si>
  <si>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</si>
  <si>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</si>
  <si>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</si>
  <si>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</si>
  <si>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</si>
  <si>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</si>
  <si>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</si>
  <si>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</si>
  <si>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</si>
  <si>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</si>
  <si>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</si>
  <si>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</si>
  <si>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</si>
  <si>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</si>
  <si>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</si>
  <si>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</si>
  <si>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</si>
  <si>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</si>
  <si>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</si>
  <si>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</si>
  <si>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</si>
  <si>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</si>
  <si>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</si>
  <si>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</si>
  <si>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</si>
  <si>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</si>
  <si>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</si>
  <si>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</si>
  <si>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</si>
  <si>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</si>
  <si>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</si>
  <si>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</si>
  <si>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</si>
  <si>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</si>
  <si>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</si>
  <si>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</si>
  <si>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</si>
  <si>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</si>
  <si>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</si>
  <si>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</si>
  <si>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</si>
  <si>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</si>
  <si>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</si>
  <si>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</si>
  <si>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</si>
  <si>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</si>
  <si>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</si>
  <si>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</si>
  <si>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</si>
  <si>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</si>
  <si>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</si>
  <si>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</si>
  <si>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</si>
  <si>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</si>
  <si>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</si>
  <si>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</si>
  <si>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</si>
  <si>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</si>
  <si>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</si>
  <si>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</si>
  <si>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</si>
  <si>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</si>
  <si>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</si>
  <si>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</si>
  <si>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</si>
  <si>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</si>
  <si>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</si>
  <si>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</si>
  <si>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</si>
  <si>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</si>
  <si>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</si>
  <si>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</si>
  <si>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</si>
  <si>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</si>
  <si>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</si>
  <si>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</si>
  <si>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</si>
  <si>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</si>
  <si>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</si>
  <si>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</si>
  <si>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</si>
  <si>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</si>
  <si>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</si>
  <si>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</si>
  <si>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</si>
  <si>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</si>
  <si>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</si>
  <si>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</si>
  <si>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</si>
  <si>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</si>
  <si>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</si>
  <si>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</si>
  <si>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</si>
  <si>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</si>
  <si>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</si>
  <si>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</si>
  <si>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</si>
  <si>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</si>
  <si>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</si>
  <si>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</si>
  <si>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</si>
  <si>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</si>
  <si>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</si>
  <si>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</si>
  <si>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</si>
  <si>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</si>
  <si>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</si>
  <si>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</si>
  <si>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</si>
  <si>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</si>
  <si>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</si>
  <si>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</si>
  <si>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</si>
  <si>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</si>
  <si>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</si>
  <si>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</si>
  <si>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</si>
  <si>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</si>
  <si>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</si>
  <si>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</si>
  <si>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</si>
  <si>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</si>
  <si>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</si>
  <si>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</si>
  <si>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</si>
  <si>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</si>
  <si>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</si>
  <si>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</si>
  <si>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</si>
  <si>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</si>
  <si>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</si>
  <si>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</si>
  <si>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</si>
  <si>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</si>
  <si>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</si>
  <si>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</si>
  <si>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</si>
  <si>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</si>
  <si>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</si>
  <si>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</si>
  <si>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</si>
  <si>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</si>
  <si>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</si>
  <si>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</si>
  <si>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</si>
  <si>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</si>
  <si>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</si>
  <si>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</si>
  <si>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</si>
  <si>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</si>
  <si>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</si>
  <si>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</si>
  <si>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</si>
  <si>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</si>
  <si>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</si>
  <si>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</si>
  <si>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</si>
  <si>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</si>
  <si>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</si>
  <si>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</si>
  <si>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</si>
  <si>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</si>
  <si>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</si>
  <si>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</si>
  <si>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</si>
  <si>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</si>
  <si>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</si>
  <si>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</si>
  <si>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</si>
  <si>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</si>
  <si>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</si>
  <si>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</si>
  <si>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</si>
  <si>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</si>
  <si>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</si>
  <si>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</si>
  <si>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</si>
  <si>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</si>
  <si>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</si>
  <si>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</si>
  <si>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</si>
  <si>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</si>
  <si>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</si>
  <si>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</si>
  <si>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</si>
  <si>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</si>
  <si>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</si>
  <si>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</si>
  <si>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</si>
  <si>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</si>
  <si>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</si>
  <si>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</si>
  <si>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</si>
  <si>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</si>
  <si>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</si>
  <si>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</si>
  <si>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</si>
  <si>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</si>
  <si>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</si>
  <si>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</si>
  <si>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</si>
  <si>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</si>
  <si>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</si>
  <si>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</si>
  <si>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</si>
  <si>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</si>
  <si>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</si>
  <si>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</si>
  <si>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</si>
  <si>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</si>
  <si>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</si>
  <si>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</si>
  <si>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</si>
  <si>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</si>
  <si>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</si>
  <si>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</si>
  <si>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</si>
  <si>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</si>
  <si>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</si>
  <si>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</si>
  <si>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</si>
  <si>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</si>
  <si>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</si>
  <si>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</si>
  <si>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</si>
  <si>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</si>
  <si>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</si>
  <si>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</si>
  <si>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</si>
  <si>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</si>
  <si>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</si>
  <si>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</si>
  <si>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</si>
  <si>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</si>
  <si>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</si>
  <si>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</si>
  <si>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</si>
  <si>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</si>
  <si>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</si>
  <si>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</si>
  <si>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</si>
  <si>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</si>
  <si>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</si>
  <si>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</si>
  <si>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</si>
  <si>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</si>
  <si>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</si>
  <si>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</si>
  <si>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</si>
  <si>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</si>
  <si>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</si>
  <si>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</si>
  <si>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</si>
  <si>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</si>
  <si>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</si>
  <si>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</si>
  <si>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</si>
  <si>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</si>
  <si>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</si>
  <si>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</si>
  <si>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</si>
  <si>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</si>
  <si>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</si>
  <si>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</si>
  <si>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</si>
  <si>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</si>
  <si>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</si>
  <si>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</si>
  <si>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</si>
  <si>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</si>
  <si>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</si>
  <si>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</si>
  <si>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</si>
  <si>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</si>
  <si>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</si>
  <si>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</si>
  <si>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</si>
  <si>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</si>
  <si>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</si>
  <si>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</si>
  <si>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</si>
  <si>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</si>
  <si>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</si>
  <si>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</si>
  <si>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</si>
  <si>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</si>
  <si>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</si>
  <si>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</si>
  <si>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</si>
  <si>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</si>
  <si>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</si>
  <si>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</si>
  <si>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</si>
  <si>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</si>
  <si>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</si>
  <si>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</si>
  <si>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</si>
  <si>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</si>
  <si>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</si>
  <si>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</si>
  <si>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</si>
  <si>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</si>
  <si>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</si>
  <si>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</si>
  <si>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</si>
  <si>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</si>
  <si>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</si>
  <si>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</si>
  <si>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</si>
  <si>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</si>
  <si>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</si>
  <si>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</si>
  <si>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</si>
  <si>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</si>
  <si>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</si>
  <si>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</si>
  <si>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</si>
  <si>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</si>
  <si>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</si>
  <si>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</si>
  <si>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</si>
  <si>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</si>
  <si>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</si>
  <si>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</si>
  <si>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</si>
  <si>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</si>
  <si>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</si>
  <si>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</si>
  <si>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</si>
  <si>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</si>
  <si>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</si>
  <si>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</si>
  <si>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</si>
  <si>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</si>
  <si>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</si>
  <si>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</si>
  <si>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</si>
  <si>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</si>
  <si>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</si>
  <si>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</si>
  <si>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</si>
  <si>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</si>
  <si>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</si>
  <si>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</si>
  <si>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</si>
  <si>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</si>
  <si>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</si>
  <si>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</si>
  <si>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</si>
  <si>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</si>
  <si>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</si>
  <si>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</si>
  <si>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</si>
  <si>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</si>
  <si>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</si>
  <si>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</si>
  <si>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</si>
  <si>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</si>
  <si>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</si>
  <si>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</si>
  <si>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</si>
  <si>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</si>
  <si>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</si>
  <si>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</si>
  <si>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</si>
  <si>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</si>
  <si>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</si>
  <si>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</si>
  <si>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</si>
  <si>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</si>
  <si>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</si>
  <si>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</si>
  <si>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</si>
  <si>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</si>
  <si>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</si>
  <si>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</si>
  <si>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</si>
  <si>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</si>
  <si>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</si>
  <si>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</si>
  <si>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</si>
  <si>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</si>
  <si>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</si>
  <si>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</si>
  <si>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</si>
  <si>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</si>
  <si>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</si>
  <si>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</si>
  <si>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</si>
  <si>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</si>
  <si>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</si>
  <si>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</si>
  <si>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</si>
  <si>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</si>
  <si>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</si>
  <si>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</si>
  <si>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</si>
  <si>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</si>
  <si>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</si>
  <si>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</si>
  <si>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</si>
  <si>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</si>
  <si>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</si>
  <si>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</si>
  <si>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</si>
  <si>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</si>
  <si>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</si>
  <si>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</si>
  <si>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</si>
  <si>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</si>
  <si>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</si>
  <si>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</si>
  <si>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</si>
  <si>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</si>
  <si>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</si>
  <si>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</si>
  <si>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</si>
  <si>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</si>
  <si>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</si>
  <si>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</si>
  <si>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</si>
  <si>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</si>
  <si>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</si>
  <si>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</si>
  <si>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</si>
  <si>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</si>
  <si>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</si>
  <si>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</si>
  <si>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</si>
  <si>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</si>
  <si>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</si>
  <si>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</si>
  <si>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</si>
  <si>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</si>
  <si>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</si>
  <si>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</si>
  <si>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</si>
  <si>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</si>
  <si>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</si>
  <si>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</si>
  <si>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</si>
  <si>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</si>
  <si>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</si>
  <si>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</si>
  <si>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</si>
  <si>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</si>
  <si>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</si>
  <si>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</si>
  <si>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</si>
  <si>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</si>
  <si>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</si>
  <si>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</si>
  <si>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</si>
  <si>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</si>
  <si>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</si>
  <si>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</si>
  <si>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</si>
  <si>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</si>
  <si>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</si>
  <si>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</si>
  <si>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</si>
  <si>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</si>
  <si>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</si>
  <si>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</si>
  <si>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</si>
  <si>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</si>
  <si>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</si>
  <si>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</si>
  <si>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</si>
  <si>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</si>
  <si>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</si>
  <si>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</si>
  <si>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</si>
  <si>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</si>
  <si>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</si>
  <si>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DATOS GENERALES</t>
  </si>
  <si>
    <t>ACUERDO DE RECONOCIMIENTO</t>
  </si>
  <si>
    <t>PAGOS</t>
  </si>
  <si>
    <t>Subtotal Compensaciones ($)</t>
  </si>
  <si>
    <t>No Cédula</t>
  </si>
  <si>
    <t>COMPENSACIONES</t>
  </si>
  <si>
    <t>UF/Tramo</t>
  </si>
  <si>
    <t xml:space="preserve">Municipio </t>
  </si>
  <si>
    <t>Titular Unidad Social</t>
  </si>
  <si>
    <t>Condición de Unidad Social</t>
  </si>
  <si>
    <t>Valor FARV Restablecimiento de vivienda ($)</t>
  </si>
  <si>
    <t>Valor FAT Apoyo a Trámites  ($)</t>
  </si>
  <si>
    <t>Valor FAM Apoyo Movilización ($)</t>
  </si>
  <si>
    <t>Valor FASS Servicios Sociales  ($)</t>
  </si>
  <si>
    <t>Valor  FAMOR  Apoyo a Moradores  ($)</t>
  </si>
  <si>
    <t>Fecha de Suscripción</t>
  </si>
  <si>
    <t>Soporte pago</t>
  </si>
  <si>
    <t>Segundo Pago (fecha)</t>
  </si>
  <si>
    <t xml:space="preserve">Primer Pago  (fecha) </t>
  </si>
  <si>
    <t>OBSERVACIONES</t>
  </si>
  <si>
    <t>ESTADO EXPEDIENTE</t>
  </si>
  <si>
    <t>Si / No</t>
  </si>
  <si>
    <t>Documentos soporte Completos (Si / No)</t>
  </si>
  <si>
    <t>No. de pagos</t>
  </si>
  <si>
    <t>Valor  FARME Medios Económicos  ($)</t>
  </si>
  <si>
    <t>Valor FAA  Apoyo Arrendadores  ($)</t>
  </si>
  <si>
    <t>GESTIÓN CONTRACTUAL Y SEGUIMIENTO DE PROYECTOS  DE INFRAESTRUCTURA DE TRANSPORTE</t>
  </si>
  <si>
    <t xml:space="preserve">Fecha Remisión Interventoría </t>
  </si>
  <si>
    <t>Aprobación Interventoría No. oficio - Fecha</t>
  </si>
  <si>
    <t xml:space="preserve">N.º Ficha Predial </t>
  </si>
  <si>
    <t>CÓDIGO</t>
  </si>
  <si>
    <t>VERSIÓN</t>
  </si>
  <si>
    <t>FECHA</t>
  </si>
  <si>
    <t>DIAGNÓSTICO SOCIOECONÓMICO</t>
  </si>
  <si>
    <t>Valor ($)</t>
  </si>
  <si>
    <t>Saldo ($)</t>
  </si>
  <si>
    <t>GCSP-F-302</t>
  </si>
  <si>
    <t xml:space="preserve">Fecha Formato              GCSP-F-012  </t>
  </si>
  <si>
    <t xml:space="preserve">Fecha Formato           GCSP-F-013 </t>
  </si>
  <si>
    <t xml:space="preserve">Fecha Formato           GCSP-F-014 </t>
  </si>
  <si>
    <t>Fecha Formato         GCSP-F-015</t>
  </si>
  <si>
    <t>Fecha Formato                 GCSP-F-016</t>
  </si>
  <si>
    <t>Diferencia tiempo Ficha Social GCSPF-016</t>
  </si>
  <si>
    <t>SÁBANA DE COMPENSACIONES SOCIOECONÓMICAS</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</si>
</sst>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2" formatCode="_-&quot;$&quot;\ * #,##0_-;\-&quot;$&quot;\ * #,##0_-;_-&quot;$&quot;\ * &quot;-&quot;_-;_-@_-"/>
    <numFmt numFmtId="43" formatCode="_-* #,##0.00_-;\-* #,##0.00_-;_-* &quot;-&quot;??_-;_-@_-"/>
    <numFmt numFmtId="164" formatCode="_-&quot;$&quot;* #,##0_-;\-&quot;$&quot;* #,##0_-;_-&quot;$&quot;* &quot;-&quot;_-;_-@_-"/>
    <numFmt numFmtId="165" formatCode="_-&quot;$&quot;* #,##0.00_-;\-&quot;$&quot;* #,##0.00_-;_-&quot;$&quot;* &quot;-&quot;??_-;_-@_-"/>
    <numFmt numFmtId="166" formatCode="_-* #,##0.00\ _€_-;\-* #,##0.00\ _€_-;_-* &quot;-&quot;??\ _€_-;_-@_-"/>
    <numFmt numFmtId="167" formatCode="_(&quot;$&quot;\ * #,##0.00_);_(&quot;$&quot;\ * \(#,##0.00\);_(&quot;$&quot;\ * &quot;-&quot;??_);_(@_)"/>
    <numFmt numFmtId="168" formatCode="_(* #,##0.00_);_(* \(#,##0.00\);_(* &quot;-&quot;??_);_(@_)"/>
    <numFmt numFmtId="169" formatCode="_ &quot;$&quot;\ * #,##0_ ;_ &quot;$&quot;\ * \-#,##0_ ;_ &quot;$&quot;\ * &quot;-&quot;_ ;_ @_ "/>
    <numFmt numFmtId="170" formatCode="_ * #,##0_ ;_ * \-#,##0_ ;_ * &quot;-&quot;_ ;_ @_ "/>
    <numFmt numFmtId="171" formatCode="_ &quot;$&quot;\ * #,##0.00_ ;_ &quot;$&quot;\ * \-#,##0.00_ ;_ &quot;$&quot;\ * &quot;-&quot;??_ ;_ @_ "/>
    <numFmt numFmtId="172" formatCode="_-* #,##0.00\ &quot;pta&quot;_-;\-* #,##0.00\ &quot;pta&quot;_-;_-* &quot;-&quot;??\ &quot;pta&quot;_-;_-@_-"/>
    <numFmt numFmtId="173" formatCode="_-* #,##0.00\ _p_t_a_-;\-* #,##0.00\ _p_t_a_-;_-* &quot;-&quot;??\ _p_t_a_-;_-@_-"/>
    <numFmt numFmtId="174" formatCode="_-* #,##0.00\ [$€]_-;\-* #,##0.00\ [$€]_-;_-* &quot;-&quot;??\ [$€]_-;_-@_-"/>
    <numFmt numFmtId="175" formatCode="0;[Red]0"/>
    <numFmt numFmtId="176" formatCode="[$-C0A]d\-mmm\-yy;@"/>
    <numFmt numFmtId="177" formatCode="d&quot; de &quot;mmm&quot; de &quot;yy"/>
    <numFmt numFmtId="178" formatCode="##&quot;+&quot;###.##\ &quot;Km&quot;"/>
    <numFmt numFmtId="179" formatCode="[$$-240A]#,##0.00"/>
    <numFmt numFmtId="180" formatCode="_ * #,##0.00_ ;_ * \-#,##0.00_ ;_ * &quot;-&quot;??_ ;_ @_ "/>
    <numFmt numFmtId="181" formatCode="&quot;$&quot;\ #,##0.00"/>
    <numFmt numFmtId="182" formatCode="yyyy\-mm\-dd;@"/>
    <numFmt numFmtId="183" formatCode="_-[$$-409]* #,##0.00_ ;_-[$$-409]* \-#,##0.00\ ;_-[$$-409]* &quot;-&quot;??_ ;_-@_ "/>
    <numFmt numFmtId="184" formatCode="dd\.mm\.yyyy;@"/>
    <numFmt numFmtId="185" formatCode="_-[$$-240A]\ * #,##0.00_-;\-[$$-240A]\ * #,##0.00_-;_-[$$-240A]\ * &quot;-&quot;??_-;_-@_-"/>
    <numFmt numFmtId="186" formatCode="dd/mm/yyyy;@"/>
    <numFmt numFmtId="187" formatCode="&quot;$&quot;\ #,##0"/>
    <numFmt numFmtId="188" formatCode="0.0"/>
    <numFmt numFmtId="189" formatCode="&quot;00&quot;#"/>
    <numFmt numFmtId="190"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71" fontId="1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9"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8"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7" fontId="4" fillId="0" borderId="0" applyFont="0" applyFill="0" applyBorder="0" applyAlignment="0" applyProtection="0"/>
    <xf numFmtId="9" fontId="4" fillId="0" borderId="0" applyFont="0" applyFill="0" applyBorder="0" applyAlignment="0" applyProtection="0"/>
    <xf numFmtId="171" fontId="17"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0" fontId="17" fillId="0" borderId="0" applyFont="0" applyFill="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317">
    <xf numFmtId="0" fontId="0" fillId="0" borderId="0" xfId="0"/>
    <xf numFmtId="0" fontId="0" fillId="0" borderId="0" xfId="0" pivotButton="1"/>
    <xf numFmtId="0" fontId="0" fillId="0" borderId="0" xfId="0" applyFill="1" applyBorder="1"/>
    <xf numFmtId="0" fontId="1" fillId="0" borderId="0" xfId="2446"/>
    <xf numFmtId="0" fontId="17" fillId="0" borderId="0" xfId="2288" applyFont="1"/>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17" fillId="0" borderId="0" xfId="2288" applyFont="1" applyFill="1" applyBorder="1"/>
    <xf numFmtId="0" fontId="24" fillId="2" borderId="1" xfId="2465" applyFont="1" applyFill="1" applyBorder="1" applyAlignment="1">
      <alignment horizontal="center" vertical="center"/>
    </xf>
    <xf numFmtId="0" fontId="24" fillId="0" borderId="1" xfId="2465" applyFont="1" applyFill="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8" fontId="0" fillId="0" borderId="0" xfId="0" applyNumberFormat="1"/>
    <xf numFmtId="14" fontId="0" fillId="0" borderId="0" xfId="0" applyNumberFormat="1"/>
    <xf numFmtId="184"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7" borderId="1" xfId="0" applyFill="1" applyBorder="1" applyAlignment="1">
      <alignment wrapText="1"/>
    </xf>
    <xf numFmtId="0" fontId="0" fillId="0" borderId="0"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applyAlignment="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Fill="1" applyBorder="1" applyAlignment="1">
      <alignment vertical="center" wrapText="1"/>
    </xf>
    <xf numFmtId="0" fontId="0" fillId="0" borderId="1" xfId="0" applyFont="1" applyFill="1" applyBorder="1"/>
    <xf numFmtId="0" fontId="32" fillId="0" borderId="0" xfId="0" applyFont="1" applyAlignment="1">
      <alignment vertical="center" wrapText="1"/>
    </xf>
    <xf numFmtId="9" fontId="0" fillId="0" borderId="9" xfId="0" applyNumberFormat="1" applyBorder="1"/>
    <xf numFmtId="0" fontId="0" fillId="0" borderId="0" xfId="0" applyAlignment="1"/>
    <xf numFmtId="0" fontId="0" fillId="0" borderId="0" xfId="0" pivotButton="1" applyAlignment="1">
      <alignment wrapText="1"/>
    </xf>
    <xf numFmtId="0" fontId="31"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1" xfId="0" applyBorder="1"/>
    <xf numFmtId="178" fontId="0" fillId="0" borderId="11" xfId="0" applyNumberFormat="1" applyBorder="1"/>
    <xf numFmtId="0"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0"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applyAlignment="1"/>
    <xf numFmtId="0" fontId="0" fillId="0" borderId="0" xfId="0" applyBorder="1" applyAlignment="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14" fontId="0" fillId="0" borderId="11" xfId="0" applyNumberFormat="1" applyBorder="1"/>
    <xf numFmtId="14" fontId="0" fillId="0" borderId="12" xfId="0" applyNumberFormat="1" applyFill="1" applyBorder="1"/>
    <xf numFmtId="14" fontId="0" fillId="0" borderId="11" xfId="0" applyNumberFormat="1" applyFill="1" applyBorder="1"/>
    <xf numFmtId="14" fontId="0" fillId="0" borderId="13" xfId="0" applyNumberFormat="1" applyFill="1" applyBorder="1"/>
    <xf numFmtId="14" fontId="0" fillId="0" borderId="18" xfId="0" applyNumberFormat="1" applyFill="1" applyBorder="1"/>
    <xf numFmtId="14" fontId="0" fillId="0" borderId="19" xfId="0" applyNumberFormat="1" applyBorder="1"/>
    <xf numFmtId="14" fontId="0" fillId="0" borderId="14" xfId="0" applyNumberFormat="1" applyBorder="1"/>
    <xf numFmtId="14" fontId="0" fillId="0" borderId="0" xfId="0" applyNumberFormat="1" applyFill="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14" fontId="0" fillId="0" borderId="13" xfId="0" applyNumberFormat="1" applyBorder="1"/>
    <xf numFmtId="0" fontId="0" fillId="20" borderId="18" xfId="0" applyFill="1" applyBorder="1"/>
    <xf numFmtId="14" fontId="0" fillId="0" borderId="12" xfId="0" applyNumberFormat="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0" borderId="14" xfId="0" applyNumberFormat="1" applyFill="1" applyBorder="1"/>
    <xf numFmtId="0" fontId="0" fillId="0" borderId="18" xfId="0"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0" borderId="0" xfId="0" applyBorder="1" applyAlignment="1">
      <alignment horizontal="center" vertical="center"/>
    </xf>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0" fontId="0" fillId="0" borderId="9" xfId="0" applyNumberFormat="1" applyBorder="1" applyAlignment="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1"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1"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8"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28" xfId="0" applyNumberFormat="1" applyFill="1" applyBorder="1"/>
    <xf numFmtId="0" fontId="0" fillId="0" borderId="31" xfId="0" applyNumberFormat="1" applyFill="1" applyBorder="1"/>
    <xf numFmtId="0" fontId="0" fillId="0" borderId="33" xfId="0" applyNumberFormat="1" applyFill="1" applyBorder="1"/>
    <xf numFmtId="0" fontId="0" fillId="0" borderId="35" xfId="0" applyNumberFormat="1" applyFill="1" applyBorder="1"/>
    <xf numFmtId="0" fontId="0" fillId="0" borderId="28" xfId="0" applyFill="1" applyBorder="1"/>
    <xf numFmtId="0" fontId="0" fillId="0" borderId="33" xfId="0" applyFill="1" applyBorder="1"/>
    <xf numFmtId="0" fontId="0" fillId="0" borderId="34" xfId="0" applyFill="1"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32" xfId="0" applyFill="1" applyBorder="1"/>
    <xf numFmtId="0" fontId="0" fillId="0" borderId="28" xfId="0" applyFill="1" applyBorder="1" applyAlignment="1">
      <alignment wrapText="1"/>
    </xf>
    <xf numFmtId="0" fontId="0" fillId="0" borderId="32" xfId="0" applyFill="1"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0" fontId="0" fillId="0" borderId="0" xfId="0" applyAlignment="1">
      <alignment horizontal="center"/>
    </xf>
    <xf numFmtId="176"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0" fontId="17" fillId="0" borderId="0" xfId="0" applyFont="1"/>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0" xfId="0" applyFont="1" applyFill="1" applyBorder="1" applyAlignment="1" applyProtection="1">
      <alignment horizontal="center" vertical="center"/>
      <protection locked="0"/>
    </xf>
    <xf numFmtId="179" fontId="39" fillId="0" borderId="0" xfId="0" quotePrefix="1" applyNumberFormat="1" applyFont="1" applyBorder="1" applyAlignment="1" applyProtection="1">
      <alignment horizontal="center" vertical="center"/>
      <protection locked="0"/>
    </xf>
    <xf numFmtId="0" fontId="41" fillId="0" borderId="0" xfId="0" applyFont="1" applyBorder="1"/>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2"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2" fontId="39" fillId="0" borderId="0" xfId="0" quotePrefix="1" applyNumberFormat="1" applyFont="1" applyAlignment="1" applyProtection="1">
      <alignment horizontal="center" vertical="center"/>
      <protection locked="0"/>
    </xf>
    <xf numFmtId="185" fontId="41" fillId="0" borderId="0" xfId="0" applyNumberFormat="1" applyFont="1" applyAlignment="1">
      <alignment horizontal="center" vertical="center"/>
    </xf>
    <xf numFmtId="185" fontId="41" fillId="0" borderId="0" xfId="0" applyNumberFormat="1" applyFont="1" applyAlignment="1">
      <alignment horizontal="center"/>
    </xf>
    <xf numFmtId="185"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5" fillId="37" borderId="1"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2"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Border="1" applyAlignment="1" applyProtection="1">
      <alignment horizontal="center" vertical="center" wrapText="1"/>
      <protection locked="0"/>
    </xf>
    <xf numFmtId="179" fontId="48" fillId="4" borderId="0" xfId="0" applyNumberFormat="1" applyFont="1" applyFill="1" applyBorder="1" applyAlignment="1" applyProtection="1">
      <alignment horizontal="center" vertical="center" wrapText="1"/>
      <protection locked="0"/>
    </xf>
    <xf numFmtId="0" fontId="48" fillId="33" borderId="0" xfId="0" applyFont="1" applyFill="1" applyBorder="1" applyAlignment="1">
      <alignment horizontal="center" vertical="center"/>
    </xf>
    <xf numFmtId="0" fontId="48" fillId="2" borderId="0" xfId="0" applyFont="1" applyFill="1" applyAlignment="1" applyProtection="1">
      <alignment horizontal="center" vertical="center" wrapText="1"/>
      <protection locked="0"/>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6"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7" fontId="49" fillId="35" borderId="8" xfId="0" applyNumberFormat="1" applyFont="1" applyFill="1" applyBorder="1" applyAlignment="1">
      <alignment horizontal="center" vertical="center" wrapText="1"/>
    </xf>
    <xf numFmtId="182" fontId="49" fillId="35" borderId="8" xfId="0" applyNumberFormat="1" applyFont="1" applyFill="1" applyBorder="1" applyAlignment="1">
      <alignment horizontal="center" vertical="center" wrapText="1"/>
    </xf>
    <xf numFmtId="190" fontId="50" fillId="35" borderId="8" xfId="0" applyNumberFormat="1" applyFont="1" applyFill="1" applyBorder="1" applyAlignment="1">
      <alignment horizontal="center" vertical="center"/>
    </xf>
    <xf numFmtId="185" fontId="50" fillId="35" borderId="8" xfId="0" applyNumberFormat="1" applyFont="1" applyFill="1" applyBorder="1" applyAlignment="1">
      <alignment horizontal="center" vertical="center"/>
    </xf>
    <xf numFmtId="190" fontId="49" fillId="35" borderId="8" xfId="0" applyNumberFormat="1" applyFont="1" applyFill="1" applyBorder="1" applyAlignment="1">
      <alignment horizontal="center" vertical="center" wrapText="1"/>
    </xf>
    <xf numFmtId="185" fontId="49" fillId="35" borderId="8" xfId="0" applyNumberFormat="1" applyFont="1" applyFill="1" applyBorder="1" applyAlignment="1">
      <alignment horizontal="center" vertical="center" wrapText="1"/>
    </xf>
    <xf numFmtId="181"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179" fontId="39" fillId="0" borderId="0" xfId="0" applyNumberFormat="1"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Border="1" applyAlignment="1" applyProtection="1">
      <alignment horizontal="center" vertical="center"/>
      <protection locked="0"/>
    </xf>
    <xf numFmtId="0" fontId="39" fillId="0" borderId="0" xfId="0" applyFont="1" applyAlignment="1" applyProtection="1">
      <alignment horizontal="center" vertical="center"/>
      <protection locked="0"/>
    </xf>
    <xf numFmtId="179" fontId="39" fillId="0" borderId="0" xfId="0" applyNumberFormat="1" applyFont="1" applyBorder="1" applyAlignment="1">
      <alignment horizontal="center" vertical="center"/>
    </xf>
    <xf numFmtId="181" fontId="39" fillId="0" borderId="0" xfId="0" applyNumberFormat="1" applyFont="1" applyBorder="1" applyAlignment="1" applyProtection="1">
      <alignment horizontal="center" vertical="center"/>
      <protection locked="0"/>
    </xf>
    <xf numFmtId="179" fontId="39" fillId="0" borderId="0" xfId="0" applyNumberFormat="1" applyFont="1" applyBorder="1" applyAlignment="1" applyProtection="1">
      <alignment horizontal="center" vertical="center"/>
      <protection locked="0"/>
    </xf>
    <xf numFmtId="182" fontId="39" fillId="0" borderId="0" xfId="0" applyNumberFormat="1" applyFont="1" applyBorder="1" applyAlignment="1">
      <alignment horizontal="center" vertical="center"/>
    </xf>
    <xf numFmtId="185" fontId="39" fillId="0" borderId="0" xfId="0" applyNumberFormat="1" applyFont="1" applyBorder="1" applyAlignment="1">
      <alignment horizontal="center" vertical="center"/>
    </xf>
    <xf numFmtId="185" fontId="41" fillId="0" borderId="0" xfId="0" applyNumberFormat="1" applyFont="1" applyBorder="1" applyAlignment="1">
      <alignment horizontal="center"/>
    </xf>
    <xf numFmtId="182" fontId="39" fillId="0" borderId="0" xfId="0" applyNumberFormat="1" applyFont="1" applyBorder="1" applyAlignment="1" applyProtection="1">
      <alignment horizontal="center" vertical="center"/>
      <protection locked="0"/>
    </xf>
    <xf numFmtId="185" fontId="41" fillId="0" borderId="0" xfId="0" applyNumberFormat="1" applyFont="1" applyBorder="1" applyAlignment="1">
      <alignment horizontal="center" vertical="center"/>
    </xf>
    <xf numFmtId="0" fontId="39" fillId="0" borderId="0" xfId="0" applyFont="1" applyBorder="1" applyAlignment="1">
      <alignment horizontal="center" vertical="center"/>
    </xf>
    <xf numFmtId="182" fontId="49" fillId="0" borderId="0" xfId="0" applyNumberFormat="1" applyFont="1" applyBorder="1" applyAlignment="1">
      <alignment horizontal="center" vertical="center"/>
    </xf>
    <xf numFmtId="1" fontId="39" fillId="0" borderId="0" xfId="0" applyNumberFormat="1" applyFont="1" applyBorder="1" applyAlignment="1" applyProtection="1">
      <alignment horizontal="center" vertical="center"/>
      <protection locked="0"/>
    </xf>
    <xf numFmtId="0" fontId="39" fillId="0" borderId="0" xfId="0" applyFont="1" applyBorder="1" applyAlignment="1">
      <alignment horizontal="center" vertical="center" wrapText="1"/>
    </xf>
    <xf numFmtId="0" fontId="39" fillId="0" borderId="0" xfId="0" applyFont="1" applyFill="1" applyBorder="1" applyAlignment="1">
      <alignment horizontal="center" vertical="center"/>
    </xf>
    <xf numFmtId="0" fontId="39" fillId="30" borderId="0" xfId="0" applyFont="1" applyFill="1" applyAlignment="1" applyProtection="1">
      <alignment horizontal="center" vertical="center"/>
      <protection locked="0"/>
    </xf>
    <xf numFmtId="179" fontId="39" fillId="0" borderId="0" xfId="2288" applyNumberFormat="1" applyFont="1" applyBorder="1" applyAlignment="1" applyProtection="1">
      <alignment horizontal="center" vertical="center" wrapText="1"/>
      <protection locked="0"/>
    </xf>
    <xf numFmtId="182"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185" fontId="39" fillId="2" borderId="0" xfId="725"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79" fontId="39" fillId="2" borderId="0" xfId="725" applyNumberFormat="1" applyFont="1" applyFill="1" applyBorder="1" applyAlignment="1" applyProtection="1">
      <alignment horizontal="center" vertical="center"/>
      <protection locked="0"/>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44" fillId="37" borderId="1" xfId="0" applyFont="1" applyFill="1" applyBorder="1" applyAlignment="1" applyProtection="1">
      <alignment horizontal="center" vertical="center"/>
      <protection locked="0"/>
    </xf>
    <xf numFmtId="182" fontId="45" fillId="37" borderId="1" xfId="0" applyNumberFormat="1" applyFont="1" applyFill="1" applyBorder="1" applyAlignment="1" applyProtection="1">
      <alignment horizontal="center" vertical="center"/>
      <protection locked="0"/>
    </xf>
    <xf numFmtId="179" fontId="39" fillId="0" borderId="0" xfId="0" applyNumberFormat="1" applyFont="1" applyBorder="1" applyAlignment="1">
      <alignment horizontal="center" vertical="center"/>
    </xf>
    <xf numFmtId="182" fontId="44" fillId="37" borderId="1"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182" fontId="44" fillId="37" borderId="1" xfId="0" applyNumberFormat="1" applyFont="1" applyFill="1" applyBorder="1" applyAlignment="1" applyProtection="1">
      <alignment horizontal="center" vertical="center" wrapText="1"/>
      <protection locked="0"/>
    </xf>
    <xf numFmtId="0" fontId="40" fillId="36" borderId="37" xfId="0" applyFont="1" applyFill="1" applyBorder="1" applyAlignment="1" applyProtection="1">
      <alignment horizontal="center" vertical="center"/>
      <protection locked="0"/>
    </xf>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89" fontId="38" fillId="0" borderId="38" xfId="0" applyNumberFormat="1" applyFont="1" applyBorder="1" applyAlignment="1">
      <alignment horizontal="center" vertical="center"/>
    </xf>
    <xf numFmtId="189" fontId="38" fillId="0" borderId="39" xfId="0" applyNumberFormat="1" applyFont="1" applyBorder="1" applyAlignment="1">
      <alignment horizontal="center" vertical="center"/>
    </xf>
    <xf numFmtId="189" fontId="38" fillId="0" borderId="40" xfId="0" applyNumberFormat="1" applyFont="1" applyBorder="1" applyAlignment="1">
      <alignment horizontal="center" vertical="center"/>
    </xf>
    <xf numFmtId="182" fontId="42" fillId="0" borderId="38" xfId="0" quotePrefix="1" applyNumberFormat="1" applyFont="1" applyBorder="1" applyAlignment="1" applyProtection="1">
      <alignment horizontal="center" vertical="center"/>
      <protection locked="0"/>
    </xf>
    <xf numFmtId="182" fontId="42" fillId="0" borderId="39" xfId="0" quotePrefix="1" applyNumberFormat="1" applyFont="1" applyBorder="1" applyAlignment="1" applyProtection="1">
      <alignment horizontal="center" vertical="center"/>
      <protection locked="0"/>
    </xf>
    <xf numFmtId="182"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77" fontId="31" fillId="6" borderId="2" xfId="2303" applyNumberFormat="1" applyFont="1" applyFill="1" applyBorder="1" applyAlignment="1" applyProtection="1">
      <alignment horizontal="center" vertical="center" wrapText="1"/>
      <protection locked="0"/>
    </xf>
    <xf numFmtId="177" fontId="31" fillId="6" borderId="6" xfId="2303" applyNumberFormat="1" applyFont="1" applyFill="1" applyBorder="1" applyAlignment="1" applyProtection="1">
      <alignment horizontal="center" vertical="center" wrapText="1"/>
      <protection locked="0"/>
    </xf>
    <xf numFmtId="177" fontId="31" fillId="6" borderId="3" xfId="2303"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xf numFmtId="15" fontId="31" fillId="4" borderId="1"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cellXfs>
  <cellStyles count="2468">
    <cellStyle name="Currency [0] 2" xfId="2445"/>
    <cellStyle name="Euro" xfId="1"/>
    <cellStyle name="Euro 10" xfId="2"/>
    <cellStyle name="Euro 10 10" xfId="3"/>
    <cellStyle name="Euro 10 10 2" xfId="4"/>
    <cellStyle name="Euro 10 10 2 2" xfId="1193"/>
    <cellStyle name="Euro 10 10 3" xfId="1192"/>
    <cellStyle name="Euro 10 11" xfId="5"/>
    <cellStyle name="Euro 10 11 2" xfId="6"/>
    <cellStyle name="Euro 10 11 2 2" xfId="1195"/>
    <cellStyle name="Euro 10 11 3" xfId="1194"/>
    <cellStyle name="Euro 10 12" xfId="7"/>
    <cellStyle name="Euro 10 12 2" xfId="8"/>
    <cellStyle name="Euro 10 12 2 2" xfId="1197"/>
    <cellStyle name="Euro 10 12 3" xfId="1196"/>
    <cellStyle name="Euro 10 13" xfId="9"/>
    <cellStyle name="Euro 10 13 2" xfId="10"/>
    <cellStyle name="Euro 10 13 2 2" xfId="1199"/>
    <cellStyle name="Euro 10 13 3" xfId="1198"/>
    <cellStyle name="Euro 10 14" xfId="11"/>
    <cellStyle name="Euro 10 14 2" xfId="12"/>
    <cellStyle name="Euro 10 14 2 2" xfId="1201"/>
    <cellStyle name="Euro 10 14 3" xfId="1200"/>
    <cellStyle name="Euro 10 15" xfId="13"/>
    <cellStyle name="Euro 10 15 2" xfId="1202"/>
    <cellStyle name="Euro 10 16" xfId="1191"/>
    <cellStyle name="Euro 10 2" xfId="14"/>
    <cellStyle name="Euro 10 2 2" xfId="15"/>
    <cellStyle name="Euro 10 2 2 2" xfId="1204"/>
    <cellStyle name="Euro 10 2 3" xfId="1203"/>
    <cellStyle name="Euro 10 3" xfId="16"/>
    <cellStyle name="Euro 10 3 2" xfId="17"/>
    <cellStyle name="Euro 10 3 2 2" xfId="1206"/>
    <cellStyle name="Euro 10 3 3" xfId="1205"/>
    <cellStyle name="Euro 10 4" xfId="18"/>
    <cellStyle name="Euro 10 4 2" xfId="19"/>
    <cellStyle name="Euro 10 4 2 2" xfId="1208"/>
    <cellStyle name="Euro 10 4 3" xfId="1207"/>
    <cellStyle name="Euro 10 5" xfId="20"/>
    <cellStyle name="Euro 10 5 2" xfId="21"/>
    <cellStyle name="Euro 10 5 2 2" xfId="1210"/>
    <cellStyle name="Euro 10 5 3" xfId="1209"/>
    <cellStyle name="Euro 10 6" xfId="22"/>
    <cellStyle name="Euro 10 6 2" xfId="23"/>
    <cellStyle name="Euro 10 6 2 2" xfId="1212"/>
    <cellStyle name="Euro 10 6 3" xfId="1211"/>
    <cellStyle name="Euro 10 7" xfId="24"/>
    <cellStyle name="Euro 10 7 2" xfId="25"/>
    <cellStyle name="Euro 10 7 2 2" xfId="1214"/>
    <cellStyle name="Euro 10 7 3" xfId="1213"/>
    <cellStyle name="Euro 10 8" xfId="26"/>
    <cellStyle name="Euro 10 8 2" xfId="27"/>
    <cellStyle name="Euro 10 8 2 2" xfId="1216"/>
    <cellStyle name="Euro 10 8 3" xfId="1215"/>
    <cellStyle name="Euro 10 9" xfId="28"/>
    <cellStyle name="Euro 10 9 2" xfId="29"/>
    <cellStyle name="Euro 10 9 2 2" xfId="1218"/>
    <cellStyle name="Euro 10 9 3" xfId="1217"/>
    <cellStyle name="Euro 11" xfId="30"/>
    <cellStyle name="Euro 11 10" xfId="31"/>
    <cellStyle name="Euro 11 10 2" xfId="32"/>
    <cellStyle name="Euro 11 10 2 2" xfId="1221"/>
    <cellStyle name="Euro 11 10 3" xfId="1220"/>
    <cellStyle name="Euro 11 11" xfId="33"/>
    <cellStyle name="Euro 11 11 2" xfId="34"/>
    <cellStyle name="Euro 11 11 2 2" xfId="1223"/>
    <cellStyle name="Euro 11 11 3" xfId="1222"/>
    <cellStyle name="Euro 11 12" xfId="35"/>
    <cellStyle name="Euro 11 12 2" xfId="36"/>
    <cellStyle name="Euro 11 12 2 2" xfId="1225"/>
    <cellStyle name="Euro 11 12 3" xfId="1224"/>
    <cellStyle name="Euro 11 13" xfId="37"/>
    <cellStyle name="Euro 11 13 2" xfId="38"/>
    <cellStyle name="Euro 11 13 2 2" xfId="1227"/>
    <cellStyle name="Euro 11 13 3" xfId="1226"/>
    <cellStyle name="Euro 11 14" xfId="39"/>
    <cellStyle name="Euro 11 14 2" xfId="40"/>
    <cellStyle name="Euro 11 14 2 2" xfId="1229"/>
    <cellStyle name="Euro 11 14 3" xfId="1228"/>
    <cellStyle name="Euro 11 15" xfId="41"/>
    <cellStyle name="Euro 11 15 2" xfId="1230"/>
    <cellStyle name="Euro 11 16" xfId="1219"/>
    <cellStyle name="Euro 11 2" xfId="42"/>
    <cellStyle name="Euro 11 2 2" xfId="43"/>
    <cellStyle name="Euro 11 2 2 2" xfId="1232"/>
    <cellStyle name="Euro 11 2 3" xfId="1231"/>
    <cellStyle name="Euro 11 3" xfId="44"/>
    <cellStyle name="Euro 11 3 2" xfId="45"/>
    <cellStyle name="Euro 11 3 2 2" xfId="1234"/>
    <cellStyle name="Euro 11 3 3" xfId="1233"/>
    <cellStyle name="Euro 11 4" xfId="46"/>
    <cellStyle name="Euro 11 4 2" xfId="47"/>
    <cellStyle name="Euro 11 4 2 2" xfId="1236"/>
    <cellStyle name="Euro 11 4 3" xfId="1235"/>
    <cellStyle name="Euro 11 5" xfId="48"/>
    <cellStyle name="Euro 11 5 2" xfId="49"/>
    <cellStyle name="Euro 11 5 2 2" xfId="1238"/>
    <cellStyle name="Euro 11 5 3" xfId="1237"/>
    <cellStyle name="Euro 11 6" xfId="50"/>
    <cellStyle name="Euro 11 6 2" xfId="51"/>
    <cellStyle name="Euro 11 6 2 2" xfId="1240"/>
    <cellStyle name="Euro 11 6 3" xfId="1239"/>
    <cellStyle name="Euro 11 7" xfId="52"/>
    <cellStyle name="Euro 11 7 2" xfId="53"/>
    <cellStyle name="Euro 11 7 2 2" xfId="1242"/>
    <cellStyle name="Euro 11 7 3" xfId="1241"/>
    <cellStyle name="Euro 11 8" xfId="54"/>
    <cellStyle name="Euro 11 8 2" xfId="55"/>
    <cellStyle name="Euro 11 8 2 2" xfId="1244"/>
    <cellStyle name="Euro 11 8 3" xfId="1243"/>
    <cellStyle name="Euro 11 9" xfId="56"/>
    <cellStyle name="Euro 11 9 2" xfId="57"/>
    <cellStyle name="Euro 11 9 2 2" xfId="1246"/>
    <cellStyle name="Euro 11 9 3" xfId="1245"/>
    <cellStyle name="Euro 12" xfId="58"/>
    <cellStyle name="Euro 12 10" xfId="59"/>
    <cellStyle name="Euro 12 10 2" xfId="60"/>
    <cellStyle name="Euro 12 10 2 2" xfId="1249"/>
    <cellStyle name="Euro 12 10 3" xfId="1248"/>
    <cellStyle name="Euro 12 11" xfId="61"/>
    <cellStyle name="Euro 12 11 2" xfId="62"/>
    <cellStyle name="Euro 12 11 2 2" xfId="1251"/>
    <cellStyle name="Euro 12 11 3" xfId="1250"/>
    <cellStyle name="Euro 12 12" xfId="63"/>
    <cellStyle name="Euro 12 12 2" xfId="64"/>
    <cellStyle name="Euro 12 12 2 2" xfId="1253"/>
    <cellStyle name="Euro 12 12 3" xfId="1252"/>
    <cellStyle name="Euro 12 13" xfId="65"/>
    <cellStyle name="Euro 12 13 2" xfId="66"/>
    <cellStyle name="Euro 12 13 2 2" xfId="1255"/>
    <cellStyle name="Euro 12 13 3" xfId="1254"/>
    <cellStyle name="Euro 12 14" xfId="67"/>
    <cellStyle name="Euro 12 14 2" xfId="68"/>
    <cellStyle name="Euro 12 14 2 2" xfId="1257"/>
    <cellStyle name="Euro 12 14 3" xfId="1256"/>
    <cellStyle name="Euro 12 15" xfId="69"/>
    <cellStyle name="Euro 12 15 2" xfId="1258"/>
    <cellStyle name="Euro 12 16" xfId="1247"/>
    <cellStyle name="Euro 12 2" xfId="70"/>
    <cellStyle name="Euro 12 2 2" xfId="71"/>
    <cellStyle name="Euro 12 2 2 2" xfId="1260"/>
    <cellStyle name="Euro 12 2 3" xfId="1259"/>
    <cellStyle name="Euro 12 3" xfId="72"/>
    <cellStyle name="Euro 12 3 2" xfId="73"/>
    <cellStyle name="Euro 12 3 2 2" xfId="1262"/>
    <cellStyle name="Euro 12 3 3" xfId="1261"/>
    <cellStyle name="Euro 12 4" xfId="74"/>
    <cellStyle name="Euro 12 4 2" xfId="75"/>
    <cellStyle name="Euro 12 4 2 2" xfId="1264"/>
    <cellStyle name="Euro 12 4 3" xfId="1263"/>
    <cellStyle name="Euro 12 5" xfId="76"/>
    <cellStyle name="Euro 12 5 2" xfId="77"/>
    <cellStyle name="Euro 12 5 2 2" xfId="1266"/>
    <cellStyle name="Euro 12 5 3" xfId="1265"/>
    <cellStyle name="Euro 12 6" xfId="78"/>
    <cellStyle name="Euro 12 6 2" xfId="79"/>
    <cellStyle name="Euro 12 6 2 2" xfId="1268"/>
    <cellStyle name="Euro 12 6 3" xfId="1267"/>
    <cellStyle name="Euro 12 7" xfId="80"/>
    <cellStyle name="Euro 12 7 2" xfId="81"/>
    <cellStyle name="Euro 12 7 2 2" xfId="1270"/>
    <cellStyle name="Euro 12 7 3" xfId="1269"/>
    <cellStyle name="Euro 12 8" xfId="82"/>
    <cellStyle name="Euro 12 8 2" xfId="83"/>
    <cellStyle name="Euro 12 8 2 2" xfId="1272"/>
    <cellStyle name="Euro 12 8 3" xfId="1271"/>
    <cellStyle name="Euro 12 9" xfId="84"/>
    <cellStyle name="Euro 12 9 2" xfId="85"/>
    <cellStyle name="Euro 12 9 2 2" xfId="1274"/>
    <cellStyle name="Euro 12 9 3" xfId="1273"/>
    <cellStyle name="Euro 13" xfId="86"/>
    <cellStyle name="Euro 13 10" xfId="87"/>
    <cellStyle name="Euro 13 10 2" xfId="88"/>
    <cellStyle name="Euro 13 10 2 2" xfId="1277"/>
    <cellStyle name="Euro 13 10 3" xfId="1276"/>
    <cellStyle name="Euro 13 11" xfId="89"/>
    <cellStyle name="Euro 13 11 2" xfId="90"/>
    <cellStyle name="Euro 13 11 2 2" xfId="1279"/>
    <cellStyle name="Euro 13 11 3" xfId="1278"/>
    <cellStyle name="Euro 13 12" xfId="91"/>
    <cellStyle name="Euro 13 12 2" xfId="92"/>
    <cellStyle name="Euro 13 12 2 2" xfId="1281"/>
    <cellStyle name="Euro 13 12 3" xfId="1280"/>
    <cellStyle name="Euro 13 13" xfId="93"/>
    <cellStyle name="Euro 13 13 2" xfId="94"/>
    <cellStyle name="Euro 13 13 2 2" xfId="1283"/>
    <cellStyle name="Euro 13 13 3" xfId="1282"/>
    <cellStyle name="Euro 13 14" xfId="95"/>
    <cellStyle name="Euro 13 14 2" xfId="96"/>
    <cellStyle name="Euro 13 14 2 2" xfId="1285"/>
    <cellStyle name="Euro 13 14 3" xfId="1284"/>
    <cellStyle name="Euro 13 15" xfId="97"/>
    <cellStyle name="Euro 13 15 2" xfId="1286"/>
    <cellStyle name="Euro 13 16" xfId="1275"/>
    <cellStyle name="Euro 13 2" xfId="98"/>
    <cellStyle name="Euro 13 2 2" xfId="99"/>
    <cellStyle name="Euro 13 2 2 2" xfId="1288"/>
    <cellStyle name="Euro 13 2 3" xfId="1287"/>
    <cellStyle name="Euro 13 3" xfId="100"/>
    <cellStyle name="Euro 13 3 2" xfId="101"/>
    <cellStyle name="Euro 13 3 2 2" xfId="1290"/>
    <cellStyle name="Euro 13 3 3" xfId="1289"/>
    <cellStyle name="Euro 13 4" xfId="102"/>
    <cellStyle name="Euro 13 4 2" xfId="103"/>
    <cellStyle name="Euro 13 4 2 2" xfId="1292"/>
    <cellStyle name="Euro 13 4 3" xfId="1291"/>
    <cellStyle name="Euro 13 5" xfId="104"/>
    <cellStyle name="Euro 13 5 2" xfId="105"/>
    <cellStyle name="Euro 13 5 2 2" xfId="1294"/>
    <cellStyle name="Euro 13 5 3" xfId="1293"/>
    <cellStyle name="Euro 13 6" xfId="106"/>
    <cellStyle name="Euro 13 6 2" xfId="107"/>
    <cellStyle name="Euro 13 6 2 2" xfId="1296"/>
    <cellStyle name="Euro 13 6 3" xfId="1295"/>
    <cellStyle name="Euro 13 7" xfId="108"/>
    <cellStyle name="Euro 13 7 2" xfId="109"/>
    <cellStyle name="Euro 13 7 2 2" xfId="1298"/>
    <cellStyle name="Euro 13 7 3" xfId="1297"/>
    <cellStyle name="Euro 13 8" xfId="110"/>
    <cellStyle name="Euro 13 8 2" xfId="111"/>
    <cellStyle name="Euro 13 8 2 2" xfId="1300"/>
    <cellStyle name="Euro 13 8 3" xfId="1299"/>
    <cellStyle name="Euro 13 9" xfId="112"/>
    <cellStyle name="Euro 13 9 2" xfId="113"/>
    <cellStyle name="Euro 13 9 2 2" xfId="1302"/>
    <cellStyle name="Euro 13 9 3" xfId="1301"/>
    <cellStyle name="Euro 14" xfId="114"/>
    <cellStyle name="Euro 14 10" xfId="115"/>
    <cellStyle name="Euro 14 10 2" xfId="116"/>
    <cellStyle name="Euro 14 10 2 2" xfId="1305"/>
    <cellStyle name="Euro 14 10 3" xfId="1304"/>
    <cellStyle name="Euro 14 11" xfId="117"/>
    <cellStyle name="Euro 14 11 2" xfId="118"/>
    <cellStyle name="Euro 14 11 2 2" xfId="1307"/>
    <cellStyle name="Euro 14 11 3" xfId="1306"/>
    <cellStyle name="Euro 14 12" xfId="119"/>
    <cellStyle name="Euro 14 12 2" xfId="120"/>
    <cellStyle name="Euro 14 12 2 2" xfId="1309"/>
    <cellStyle name="Euro 14 12 3" xfId="1308"/>
    <cellStyle name="Euro 14 13" xfId="121"/>
    <cellStyle name="Euro 14 13 2" xfId="122"/>
    <cellStyle name="Euro 14 13 2 2" xfId="1311"/>
    <cellStyle name="Euro 14 13 3" xfId="1310"/>
    <cellStyle name="Euro 14 14" xfId="123"/>
    <cellStyle name="Euro 14 14 2" xfId="124"/>
    <cellStyle name="Euro 14 14 2 2" xfId="1313"/>
    <cellStyle name="Euro 14 14 3" xfId="1312"/>
    <cellStyle name="Euro 14 15" xfId="125"/>
    <cellStyle name="Euro 14 15 2" xfId="1314"/>
    <cellStyle name="Euro 14 16" xfId="1303"/>
    <cellStyle name="Euro 14 2" xfId="126"/>
    <cellStyle name="Euro 14 2 2" xfId="127"/>
    <cellStyle name="Euro 14 2 2 2" xfId="1316"/>
    <cellStyle name="Euro 14 2 3" xfId="1315"/>
    <cellStyle name="Euro 14 3" xfId="128"/>
    <cellStyle name="Euro 14 3 2" xfId="129"/>
    <cellStyle name="Euro 14 3 2 2" xfId="1318"/>
    <cellStyle name="Euro 14 3 3" xfId="1317"/>
    <cellStyle name="Euro 14 4" xfId="130"/>
    <cellStyle name="Euro 14 4 2" xfId="131"/>
    <cellStyle name="Euro 14 4 2 2" xfId="1320"/>
    <cellStyle name="Euro 14 4 3" xfId="1319"/>
    <cellStyle name="Euro 14 5" xfId="132"/>
    <cellStyle name="Euro 14 5 2" xfId="133"/>
    <cellStyle name="Euro 14 5 2 2" xfId="1322"/>
    <cellStyle name="Euro 14 5 3" xfId="1321"/>
    <cellStyle name="Euro 14 6" xfId="134"/>
    <cellStyle name="Euro 14 6 2" xfId="135"/>
    <cellStyle name="Euro 14 6 2 2" xfId="1324"/>
    <cellStyle name="Euro 14 6 3" xfId="1323"/>
    <cellStyle name="Euro 14 7" xfId="136"/>
    <cellStyle name="Euro 14 7 2" xfId="137"/>
    <cellStyle name="Euro 14 7 2 2" xfId="1326"/>
    <cellStyle name="Euro 14 7 3" xfId="1325"/>
    <cellStyle name="Euro 14 8" xfId="138"/>
    <cellStyle name="Euro 14 8 2" xfId="139"/>
    <cellStyle name="Euro 14 8 2 2" xfId="1328"/>
    <cellStyle name="Euro 14 8 3" xfId="1327"/>
    <cellStyle name="Euro 14 9" xfId="140"/>
    <cellStyle name="Euro 14 9 2" xfId="141"/>
    <cellStyle name="Euro 14 9 2 2" xfId="1330"/>
    <cellStyle name="Euro 14 9 3" xfId="1329"/>
    <cellStyle name="Euro 15" xfId="142"/>
    <cellStyle name="Euro 15 10" xfId="143"/>
    <cellStyle name="Euro 15 10 2" xfId="144"/>
    <cellStyle name="Euro 15 10 2 2" xfId="1333"/>
    <cellStyle name="Euro 15 10 3" xfId="1332"/>
    <cellStyle name="Euro 15 11" xfId="145"/>
    <cellStyle name="Euro 15 11 2" xfId="146"/>
    <cellStyle name="Euro 15 11 2 2" xfId="1335"/>
    <cellStyle name="Euro 15 11 3" xfId="1334"/>
    <cellStyle name="Euro 15 12" xfId="147"/>
    <cellStyle name="Euro 15 12 2" xfId="148"/>
    <cellStyle name="Euro 15 12 2 2" xfId="1337"/>
    <cellStyle name="Euro 15 12 3" xfId="1336"/>
    <cellStyle name="Euro 15 13" xfId="149"/>
    <cellStyle name="Euro 15 13 2" xfId="150"/>
    <cellStyle name="Euro 15 13 2 2" xfId="1339"/>
    <cellStyle name="Euro 15 13 3" xfId="1338"/>
    <cellStyle name="Euro 15 14" xfId="151"/>
    <cellStyle name="Euro 15 14 2" xfId="152"/>
    <cellStyle name="Euro 15 14 2 2" xfId="1341"/>
    <cellStyle name="Euro 15 14 3" xfId="1340"/>
    <cellStyle name="Euro 15 15" xfId="153"/>
    <cellStyle name="Euro 15 15 2" xfId="1342"/>
    <cellStyle name="Euro 15 16" xfId="1331"/>
    <cellStyle name="Euro 15 2" xfId="154"/>
    <cellStyle name="Euro 15 2 2" xfId="155"/>
    <cellStyle name="Euro 15 2 2 2" xfId="1344"/>
    <cellStyle name="Euro 15 2 3" xfId="1343"/>
    <cellStyle name="Euro 15 3" xfId="156"/>
    <cellStyle name="Euro 15 3 2" xfId="157"/>
    <cellStyle name="Euro 15 3 2 2" xfId="1346"/>
    <cellStyle name="Euro 15 3 3" xfId="1345"/>
    <cellStyle name="Euro 15 4" xfId="158"/>
    <cellStyle name="Euro 15 4 2" xfId="159"/>
    <cellStyle name="Euro 15 4 2 2" xfId="1348"/>
    <cellStyle name="Euro 15 4 3" xfId="1347"/>
    <cellStyle name="Euro 15 5" xfId="160"/>
    <cellStyle name="Euro 15 5 2" xfId="161"/>
    <cellStyle name="Euro 15 5 2 2" xfId="1350"/>
    <cellStyle name="Euro 15 5 3" xfId="1349"/>
    <cellStyle name="Euro 15 6" xfId="162"/>
    <cellStyle name="Euro 15 6 2" xfId="163"/>
    <cellStyle name="Euro 15 6 2 2" xfId="1352"/>
    <cellStyle name="Euro 15 6 3" xfId="1351"/>
    <cellStyle name="Euro 15 7" xfId="164"/>
    <cellStyle name="Euro 15 7 2" xfId="165"/>
    <cellStyle name="Euro 15 7 2 2" xfId="1354"/>
    <cellStyle name="Euro 15 7 3" xfId="1353"/>
    <cellStyle name="Euro 15 8" xfId="166"/>
    <cellStyle name="Euro 15 8 2" xfId="167"/>
    <cellStyle name="Euro 15 8 2 2" xfId="1356"/>
    <cellStyle name="Euro 15 8 3" xfId="1355"/>
    <cellStyle name="Euro 15 9" xfId="168"/>
    <cellStyle name="Euro 15 9 2" xfId="169"/>
    <cellStyle name="Euro 15 9 2 2" xfId="1358"/>
    <cellStyle name="Euro 15 9 3" xfId="1357"/>
    <cellStyle name="Euro 16" xfId="170"/>
    <cellStyle name="Euro 16 10" xfId="171"/>
    <cellStyle name="Euro 16 10 2" xfId="172"/>
    <cellStyle name="Euro 16 10 2 2" xfId="1361"/>
    <cellStyle name="Euro 16 10 3" xfId="1360"/>
    <cellStyle name="Euro 16 11" xfId="173"/>
    <cellStyle name="Euro 16 11 2" xfId="174"/>
    <cellStyle name="Euro 16 11 2 2" xfId="1363"/>
    <cellStyle name="Euro 16 11 3" xfId="1362"/>
    <cellStyle name="Euro 16 12" xfId="175"/>
    <cellStyle name="Euro 16 12 2" xfId="176"/>
    <cellStyle name="Euro 16 12 2 2" xfId="1365"/>
    <cellStyle name="Euro 16 12 3" xfId="1364"/>
    <cellStyle name="Euro 16 13" xfId="177"/>
    <cellStyle name="Euro 16 13 2" xfId="178"/>
    <cellStyle name="Euro 16 13 2 2" xfId="1367"/>
    <cellStyle name="Euro 16 13 3" xfId="1366"/>
    <cellStyle name="Euro 16 14" xfId="179"/>
    <cellStyle name="Euro 16 14 2" xfId="180"/>
    <cellStyle name="Euro 16 14 2 2" xfId="1369"/>
    <cellStyle name="Euro 16 14 3" xfId="1368"/>
    <cellStyle name="Euro 16 15" xfId="181"/>
    <cellStyle name="Euro 16 15 2" xfId="1370"/>
    <cellStyle name="Euro 16 16" xfId="1359"/>
    <cellStyle name="Euro 16 2" xfId="182"/>
    <cellStyle name="Euro 16 2 2" xfId="183"/>
    <cellStyle name="Euro 16 2 2 2" xfId="1372"/>
    <cellStyle name="Euro 16 2 3" xfId="1371"/>
    <cellStyle name="Euro 16 3" xfId="184"/>
    <cellStyle name="Euro 16 3 2" xfId="185"/>
    <cellStyle name="Euro 16 3 2 2" xfId="1374"/>
    <cellStyle name="Euro 16 3 3" xfId="1373"/>
    <cellStyle name="Euro 16 4" xfId="186"/>
    <cellStyle name="Euro 16 4 2" xfId="187"/>
    <cellStyle name="Euro 16 4 2 2" xfId="1376"/>
    <cellStyle name="Euro 16 4 3" xfId="1375"/>
    <cellStyle name="Euro 16 5" xfId="188"/>
    <cellStyle name="Euro 16 5 2" xfId="189"/>
    <cellStyle name="Euro 16 5 2 2" xfId="1378"/>
    <cellStyle name="Euro 16 5 3" xfId="1377"/>
    <cellStyle name="Euro 16 6" xfId="190"/>
    <cellStyle name="Euro 16 6 2" xfId="191"/>
    <cellStyle name="Euro 16 6 2 2" xfId="1380"/>
    <cellStyle name="Euro 16 6 3" xfId="1379"/>
    <cellStyle name="Euro 16 7" xfId="192"/>
    <cellStyle name="Euro 16 7 2" xfId="193"/>
    <cellStyle name="Euro 16 7 2 2" xfId="1382"/>
    <cellStyle name="Euro 16 7 3" xfId="1381"/>
    <cellStyle name="Euro 16 8" xfId="194"/>
    <cellStyle name="Euro 16 8 2" xfId="195"/>
    <cellStyle name="Euro 16 8 2 2" xfId="1384"/>
    <cellStyle name="Euro 16 8 3" xfId="1383"/>
    <cellStyle name="Euro 16 9" xfId="196"/>
    <cellStyle name="Euro 16 9 2" xfId="197"/>
    <cellStyle name="Euro 16 9 2 2" xfId="1386"/>
    <cellStyle name="Euro 16 9 3" xfId="1385"/>
    <cellStyle name="Euro 17" xfId="198"/>
    <cellStyle name="Euro 17 10" xfId="199"/>
    <cellStyle name="Euro 17 10 2" xfId="200"/>
    <cellStyle name="Euro 17 10 2 2" xfId="1389"/>
    <cellStyle name="Euro 17 10 3" xfId="1388"/>
    <cellStyle name="Euro 17 11" xfId="201"/>
    <cellStyle name="Euro 17 11 2" xfId="202"/>
    <cellStyle name="Euro 17 11 2 2" xfId="1391"/>
    <cellStyle name="Euro 17 11 3" xfId="1390"/>
    <cellStyle name="Euro 17 12" xfId="203"/>
    <cellStyle name="Euro 17 12 2" xfId="204"/>
    <cellStyle name="Euro 17 12 2 2" xfId="1393"/>
    <cellStyle name="Euro 17 12 3" xfId="1392"/>
    <cellStyle name="Euro 17 13" xfId="205"/>
    <cellStyle name="Euro 17 13 2" xfId="206"/>
    <cellStyle name="Euro 17 13 2 2" xfId="1395"/>
    <cellStyle name="Euro 17 13 3" xfId="1394"/>
    <cellStyle name="Euro 17 14" xfId="207"/>
    <cellStyle name="Euro 17 14 2" xfId="208"/>
    <cellStyle name="Euro 17 14 2 2" xfId="1397"/>
    <cellStyle name="Euro 17 14 3" xfId="1396"/>
    <cellStyle name="Euro 17 15" xfId="209"/>
    <cellStyle name="Euro 17 15 2" xfId="1398"/>
    <cellStyle name="Euro 17 16" xfId="1387"/>
    <cellStyle name="Euro 17 2" xfId="210"/>
    <cellStyle name="Euro 17 2 2" xfId="211"/>
    <cellStyle name="Euro 17 2 2 2" xfId="1400"/>
    <cellStyle name="Euro 17 2 3" xfId="1399"/>
    <cellStyle name="Euro 17 3" xfId="212"/>
    <cellStyle name="Euro 17 3 2" xfId="213"/>
    <cellStyle name="Euro 17 3 2 2" xfId="1402"/>
    <cellStyle name="Euro 17 3 3" xfId="1401"/>
    <cellStyle name="Euro 17 4" xfId="214"/>
    <cellStyle name="Euro 17 4 2" xfId="215"/>
    <cellStyle name="Euro 17 4 2 2" xfId="1404"/>
    <cellStyle name="Euro 17 4 3" xfId="1403"/>
    <cellStyle name="Euro 17 5" xfId="216"/>
    <cellStyle name="Euro 17 5 2" xfId="217"/>
    <cellStyle name="Euro 17 5 2 2" xfId="1406"/>
    <cellStyle name="Euro 17 5 3" xfId="1405"/>
    <cellStyle name="Euro 17 6" xfId="218"/>
    <cellStyle name="Euro 17 6 2" xfId="219"/>
    <cellStyle name="Euro 17 6 2 2" xfId="1408"/>
    <cellStyle name="Euro 17 6 3" xfId="1407"/>
    <cellStyle name="Euro 17 7" xfId="220"/>
    <cellStyle name="Euro 17 7 2" xfId="221"/>
    <cellStyle name="Euro 17 7 2 2" xfId="1410"/>
    <cellStyle name="Euro 17 7 3" xfId="1409"/>
    <cellStyle name="Euro 17 8" xfId="222"/>
    <cellStyle name="Euro 17 8 2" xfId="223"/>
    <cellStyle name="Euro 17 8 2 2" xfId="1412"/>
    <cellStyle name="Euro 17 8 3" xfId="1411"/>
    <cellStyle name="Euro 17 9" xfId="224"/>
    <cellStyle name="Euro 17 9 2" xfId="225"/>
    <cellStyle name="Euro 17 9 2 2" xfId="1414"/>
    <cellStyle name="Euro 17 9 3" xfId="1413"/>
    <cellStyle name="Euro 18" xfId="226"/>
    <cellStyle name="Euro 18 10" xfId="227"/>
    <cellStyle name="Euro 18 10 2" xfId="228"/>
    <cellStyle name="Euro 18 10 2 2" xfId="1417"/>
    <cellStyle name="Euro 18 10 3" xfId="1416"/>
    <cellStyle name="Euro 18 11" xfId="229"/>
    <cellStyle name="Euro 18 11 2" xfId="230"/>
    <cellStyle name="Euro 18 11 2 2" xfId="1419"/>
    <cellStyle name="Euro 18 11 3" xfId="1418"/>
    <cellStyle name="Euro 18 12" xfId="231"/>
    <cellStyle name="Euro 18 12 2" xfId="232"/>
    <cellStyle name="Euro 18 12 2 2" xfId="1421"/>
    <cellStyle name="Euro 18 12 3" xfId="1420"/>
    <cellStyle name="Euro 18 13" xfId="233"/>
    <cellStyle name="Euro 18 13 2" xfId="1422"/>
    <cellStyle name="Euro 18 14" xfId="1415"/>
    <cellStyle name="Euro 18 2" xfId="234"/>
    <cellStyle name="Euro 18 2 2" xfId="235"/>
    <cellStyle name="Euro 18 2 2 2" xfId="1424"/>
    <cellStyle name="Euro 18 2 3" xfId="1423"/>
    <cellStyle name="Euro 18 3" xfId="236"/>
    <cellStyle name="Euro 18 3 2" xfId="237"/>
    <cellStyle name="Euro 18 3 2 2" xfId="1426"/>
    <cellStyle name="Euro 18 3 3" xfId="1425"/>
    <cellStyle name="Euro 18 4" xfId="238"/>
    <cellStyle name="Euro 18 4 2" xfId="239"/>
    <cellStyle name="Euro 18 4 2 2" xfId="1428"/>
    <cellStyle name="Euro 18 4 3" xfId="1427"/>
    <cellStyle name="Euro 18 5" xfId="240"/>
    <cellStyle name="Euro 18 5 2" xfId="241"/>
    <cellStyle name="Euro 18 5 2 2" xfId="1430"/>
    <cellStyle name="Euro 18 5 3" xfId="1429"/>
    <cellStyle name="Euro 18 6" xfId="242"/>
    <cellStyle name="Euro 18 6 2" xfId="243"/>
    <cellStyle name="Euro 18 6 2 2" xfId="1432"/>
    <cellStyle name="Euro 18 6 3" xfId="1431"/>
    <cellStyle name="Euro 18 7" xfId="244"/>
    <cellStyle name="Euro 18 7 2" xfId="245"/>
    <cellStyle name="Euro 18 7 2 2" xfId="1434"/>
    <cellStyle name="Euro 18 7 3" xfId="1433"/>
    <cellStyle name="Euro 18 8" xfId="246"/>
    <cellStyle name="Euro 18 8 2" xfId="247"/>
    <cellStyle name="Euro 18 8 2 2" xfId="1436"/>
    <cellStyle name="Euro 18 8 3" xfId="1435"/>
    <cellStyle name="Euro 18 9" xfId="248"/>
    <cellStyle name="Euro 18 9 2" xfId="249"/>
    <cellStyle name="Euro 18 9 2 2" xfId="1438"/>
    <cellStyle name="Euro 18 9 3" xfId="1437"/>
    <cellStyle name="Euro 19" xfId="250"/>
    <cellStyle name="Euro 19 2" xfId="251"/>
    <cellStyle name="Euro 19 2 2" xfId="1440"/>
    <cellStyle name="Euro 19 3" xfId="1439"/>
    <cellStyle name="Euro 2" xfId="252"/>
    <cellStyle name="Euro 2 10" xfId="253"/>
    <cellStyle name="Euro 2 10 2" xfId="254"/>
    <cellStyle name="Euro 2 10 2 2" xfId="255"/>
    <cellStyle name="Euro 2 10 2 2 2" xfId="1444"/>
    <cellStyle name="Euro 2 10 2 3" xfId="1443"/>
    <cellStyle name="Euro 2 10 3" xfId="256"/>
    <cellStyle name="Euro 2 10 3 2" xfId="1445"/>
    <cellStyle name="Euro 2 10 4" xfId="1442"/>
    <cellStyle name="Euro 2 11" xfId="257"/>
    <cellStyle name="Euro 2 11 2" xfId="258"/>
    <cellStyle name="Euro 2 11 2 2" xfId="259"/>
    <cellStyle name="Euro 2 11 2 2 2" xfId="1448"/>
    <cellStyle name="Euro 2 11 2 3" xfId="1447"/>
    <cellStyle name="Euro 2 11 3" xfId="260"/>
    <cellStyle name="Euro 2 11 3 2" xfId="1449"/>
    <cellStyle name="Euro 2 11 4" xfId="1446"/>
    <cellStyle name="Euro 2 12" xfId="261"/>
    <cellStyle name="Euro 2 12 2" xfId="262"/>
    <cellStyle name="Euro 2 12 2 2" xfId="263"/>
    <cellStyle name="Euro 2 12 2 2 2" xfId="1452"/>
    <cellStyle name="Euro 2 12 2 3" xfId="1451"/>
    <cellStyle name="Euro 2 12 3" xfId="264"/>
    <cellStyle name="Euro 2 12 3 2" xfId="1453"/>
    <cellStyle name="Euro 2 12 4" xfId="1450"/>
    <cellStyle name="Euro 2 13" xfId="265"/>
    <cellStyle name="Euro 2 13 2" xfId="266"/>
    <cellStyle name="Euro 2 13 2 2" xfId="267"/>
    <cellStyle name="Euro 2 13 2 2 2" xfId="1456"/>
    <cellStyle name="Euro 2 13 2 3" xfId="1455"/>
    <cellStyle name="Euro 2 13 3" xfId="268"/>
    <cellStyle name="Euro 2 13 3 2" xfId="1457"/>
    <cellStyle name="Euro 2 13 4" xfId="1454"/>
    <cellStyle name="Euro 2 14" xfId="269"/>
    <cellStyle name="Euro 2 14 2" xfId="270"/>
    <cellStyle name="Euro 2 14 2 2" xfId="271"/>
    <cellStyle name="Euro 2 14 2 2 2" xfId="1460"/>
    <cellStyle name="Euro 2 14 2 3" xfId="1459"/>
    <cellStyle name="Euro 2 14 3" xfId="272"/>
    <cellStyle name="Euro 2 14 3 2" xfId="1461"/>
    <cellStyle name="Euro 2 14 4" xfId="1458"/>
    <cellStyle name="Euro 2 15" xfId="273"/>
    <cellStyle name="Euro 2 15 2" xfId="1462"/>
    <cellStyle name="Euro 2 16" xfId="1441"/>
    <cellStyle name="Euro 2 2" xfId="274"/>
    <cellStyle name="Euro 2 2 2" xfId="275"/>
    <cellStyle name="Euro 2 2 2 2" xfId="276"/>
    <cellStyle name="Euro 2 2 2 2 2" xfId="1465"/>
    <cellStyle name="Euro 2 2 2 3" xfId="1464"/>
    <cellStyle name="Euro 2 2 3" xfId="277"/>
    <cellStyle name="Euro 2 2 3 2" xfId="1466"/>
    <cellStyle name="Euro 2 2 4" xfId="1463"/>
    <cellStyle name="Euro 2 3" xfId="278"/>
    <cellStyle name="Euro 2 3 2" xfId="279"/>
    <cellStyle name="Euro 2 3 2 2" xfId="280"/>
    <cellStyle name="Euro 2 3 2 2 2" xfId="1469"/>
    <cellStyle name="Euro 2 3 2 3" xfId="1468"/>
    <cellStyle name="Euro 2 3 3" xfId="281"/>
    <cellStyle name="Euro 2 3 3 2" xfId="1470"/>
    <cellStyle name="Euro 2 3 4" xfId="1467"/>
    <cellStyle name="Euro 2 4" xfId="282"/>
    <cellStyle name="Euro 2 4 2" xfId="283"/>
    <cellStyle name="Euro 2 4 2 2" xfId="284"/>
    <cellStyle name="Euro 2 4 2 2 2" xfId="1473"/>
    <cellStyle name="Euro 2 4 2 3" xfId="1472"/>
    <cellStyle name="Euro 2 4 3" xfId="285"/>
    <cellStyle name="Euro 2 4 3 2" xfId="1474"/>
    <cellStyle name="Euro 2 4 4" xfId="1471"/>
    <cellStyle name="Euro 2 5" xfId="286"/>
    <cellStyle name="Euro 2 5 2" xfId="287"/>
    <cellStyle name="Euro 2 5 2 2" xfId="288"/>
    <cellStyle name="Euro 2 5 2 2 2" xfId="1477"/>
    <cellStyle name="Euro 2 5 2 3" xfId="1476"/>
    <cellStyle name="Euro 2 5 3" xfId="289"/>
    <cellStyle name="Euro 2 5 3 2" xfId="1478"/>
    <cellStyle name="Euro 2 5 4" xfId="1475"/>
    <cellStyle name="Euro 2 6" xfId="290"/>
    <cellStyle name="Euro 2 6 2" xfId="291"/>
    <cellStyle name="Euro 2 6 2 2" xfId="292"/>
    <cellStyle name="Euro 2 6 2 2 2" xfId="1481"/>
    <cellStyle name="Euro 2 6 2 3" xfId="1480"/>
    <cellStyle name="Euro 2 6 3" xfId="293"/>
    <cellStyle name="Euro 2 6 3 2" xfId="1482"/>
    <cellStyle name="Euro 2 6 4" xfId="1479"/>
    <cellStyle name="Euro 2 7" xfId="294"/>
    <cellStyle name="Euro 2 7 2" xfId="295"/>
    <cellStyle name="Euro 2 7 2 2" xfId="296"/>
    <cellStyle name="Euro 2 7 2 2 2" xfId="1485"/>
    <cellStyle name="Euro 2 7 2 3" xfId="1484"/>
    <cellStyle name="Euro 2 7 3" xfId="297"/>
    <cellStyle name="Euro 2 7 3 2" xfId="1486"/>
    <cellStyle name="Euro 2 7 4" xfId="1483"/>
    <cellStyle name="Euro 2 8" xfId="298"/>
    <cellStyle name="Euro 2 8 2" xfId="299"/>
    <cellStyle name="Euro 2 8 2 2" xfId="300"/>
    <cellStyle name="Euro 2 8 2 2 2" xfId="1489"/>
    <cellStyle name="Euro 2 8 2 3" xfId="1488"/>
    <cellStyle name="Euro 2 8 3" xfId="301"/>
    <cellStyle name="Euro 2 8 3 2" xfId="1490"/>
    <cellStyle name="Euro 2 8 4" xfId="1487"/>
    <cellStyle name="Euro 2 9" xfId="302"/>
    <cellStyle name="Euro 2 9 2" xfId="303"/>
    <cellStyle name="Euro 2 9 2 2" xfId="304"/>
    <cellStyle name="Euro 2 9 2 2 2" xfId="1493"/>
    <cellStyle name="Euro 2 9 2 3" xfId="1492"/>
    <cellStyle name="Euro 2 9 3" xfId="305"/>
    <cellStyle name="Euro 2 9 3 2" xfId="1494"/>
    <cellStyle name="Euro 2 9 4" xfId="1491"/>
    <cellStyle name="Euro 20" xfId="306"/>
    <cellStyle name="Euro 20 2" xfId="307"/>
    <cellStyle name="Euro 20 2 2" xfId="1496"/>
    <cellStyle name="Euro 20 3" xfId="1495"/>
    <cellStyle name="Euro 21" xfId="308"/>
    <cellStyle name="Euro 21 2" xfId="309"/>
    <cellStyle name="Euro 21 2 2" xfId="1498"/>
    <cellStyle name="Euro 21 3" xfId="1497"/>
    <cellStyle name="Euro 22" xfId="310"/>
    <cellStyle name="Euro 22 2" xfId="311"/>
    <cellStyle name="Euro 22 2 2" xfId="1500"/>
    <cellStyle name="Euro 22 3" xfId="1499"/>
    <cellStyle name="Euro 23" xfId="312"/>
    <cellStyle name="Euro 23 2" xfId="313"/>
    <cellStyle name="Euro 23 2 2" xfId="1502"/>
    <cellStyle name="Euro 23 3" xfId="1501"/>
    <cellStyle name="Euro 24" xfId="314"/>
    <cellStyle name="Euro 24 2" xfId="315"/>
    <cellStyle name="Euro 24 2 2" xfId="1504"/>
    <cellStyle name="Euro 24 3" xfId="1503"/>
    <cellStyle name="Euro 25" xfId="316"/>
    <cellStyle name="Euro 25 2" xfId="317"/>
    <cellStyle name="Euro 25 2 2" xfId="318"/>
    <cellStyle name="Euro 25 2 2 2" xfId="1507"/>
    <cellStyle name="Euro 25 2 3" xfId="1506"/>
    <cellStyle name="Euro 25 3" xfId="319"/>
    <cellStyle name="Euro 25 3 2" xfId="320"/>
    <cellStyle name="Euro 25 3 2 2" xfId="1509"/>
    <cellStyle name="Euro 25 3 3" xfId="1508"/>
    <cellStyle name="Euro 25 4" xfId="321"/>
    <cellStyle name="Euro 25 4 2" xfId="322"/>
    <cellStyle name="Euro 25 4 2 2" xfId="1511"/>
    <cellStyle name="Euro 25 4 3" xfId="1510"/>
    <cellStyle name="Euro 25 5" xfId="323"/>
    <cellStyle name="Euro 25 5 2" xfId="324"/>
    <cellStyle name="Euro 25 5 2 2" xfId="1513"/>
    <cellStyle name="Euro 25 5 3" xfId="1512"/>
    <cellStyle name="Euro 25 6" xfId="325"/>
    <cellStyle name="Euro 25 6 2" xfId="326"/>
    <cellStyle name="Euro 25 6 2 2" xfId="1515"/>
    <cellStyle name="Euro 25 6 3" xfId="1514"/>
    <cellStyle name="Euro 25 7" xfId="327"/>
    <cellStyle name="Euro 25 7 2" xfId="1516"/>
    <cellStyle name="Euro 25 8" xfId="1505"/>
    <cellStyle name="Euro 26" xfId="328"/>
    <cellStyle name="Euro 26 2" xfId="329"/>
    <cellStyle name="Euro 26 2 2" xfId="330"/>
    <cellStyle name="Euro 26 2 2 2" xfId="1519"/>
    <cellStyle name="Euro 26 2 3" xfId="1518"/>
    <cellStyle name="Euro 26 3" xfId="331"/>
    <cellStyle name="Euro 26 3 2" xfId="332"/>
    <cellStyle name="Euro 26 3 2 2" xfId="1521"/>
    <cellStyle name="Euro 26 3 3" xfId="1520"/>
    <cellStyle name="Euro 26 4" xfId="333"/>
    <cellStyle name="Euro 26 4 2" xfId="334"/>
    <cellStyle name="Euro 26 4 2 2" xfId="1523"/>
    <cellStyle name="Euro 26 4 3" xfId="1522"/>
    <cellStyle name="Euro 26 5" xfId="335"/>
    <cellStyle name="Euro 26 5 2" xfId="336"/>
    <cellStyle name="Euro 26 5 2 2" xfId="1525"/>
    <cellStyle name="Euro 26 5 3" xfId="1524"/>
    <cellStyle name="Euro 26 6" xfId="337"/>
    <cellStyle name="Euro 26 6 2" xfId="338"/>
    <cellStyle name="Euro 26 6 2 2" xfId="1527"/>
    <cellStyle name="Euro 26 6 3" xfId="1526"/>
    <cellStyle name="Euro 26 7" xfId="339"/>
    <cellStyle name="Euro 26 7 2" xfId="1528"/>
    <cellStyle name="Euro 26 8" xfId="1517"/>
    <cellStyle name="Euro 27" xfId="340"/>
    <cellStyle name="Euro 27 2" xfId="341"/>
    <cellStyle name="Euro 27 2 2" xfId="342"/>
    <cellStyle name="Euro 27 2 2 2" xfId="1531"/>
    <cellStyle name="Euro 27 2 3" xfId="1530"/>
    <cellStyle name="Euro 27 3" xfId="343"/>
    <cellStyle name="Euro 27 3 2" xfId="344"/>
    <cellStyle name="Euro 27 3 2 2" xfId="1533"/>
    <cellStyle name="Euro 27 3 3" xfId="1532"/>
    <cellStyle name="Euro 27 4" xfId="345"/>
    <cellStyle name="Euro 27 4 2" xfId="346"/>
    <cellStyle name="Euro 27 4 2 2" xfId="1535"/>
    <cellStyle name="Euro 27 4 3" xfId="1534"/>
    <cellStyle name="Euro 27 5" xfId="347"/>
    <cellStyle name="Euro 27 5 2" xfId="348"/>
    <cellStyle name="Euro 27 5 2 2" xfId="1537"/>
    <cellStyle name="Euro 27 5 3" xfId="1536"/>
    <cellStyle name="Euro 27 6" xfId="349"/>
    <cellStyle name="Euro 27 6 2" xfId="350"/>
    <cellStyle name="Euro 27 6 2 2" xfId="1539"/>
    <cellStyle name="Euro 27 6 3" xfId="1538"/>
    <cellStyle name="Euro 27 7" xfId="351"/>
    <cellStyle name="Euro 27 7 2" xfId="1540"/>
    <cellStyle name="Euro 27 8" xfId="1529"/>
    <cellStyle name="Euro 28" xfId="352"/>
    <cellStyle name="Euro 28 2" xfId="353"/>
    <cellStyle name="Euro 28 2 2" xfId="354"/>
    <cellStyle name="Euro 28 2 2 2" xfId="1543"/>
    <cellStyle name="Euro 28 2 3" xfId="1542"/>
    <cellStyle name="Euro 28 3" xfId="355"/>
    <cellStyle name="Euro 28 3 2" xfId="356"/>
    <cellStyle name="Euro 28 3 2 2" xfId="1545"/>
    <cellStyle name="Euro 28 3 3" xfId="1544"/>
    <cellStyle name="Euro 28 4" xfId="357"/>
    <cellStyle name="Euro 28 4 2" xfId="358"/>
    <cellStyle name="Euro 28 4 2 2" xfId="1547"/>
    <cellStyle name="Euro 28 4 3" xfId="1546"/>
    <cellStyle name="Euro 28 5" xfId="359"/>
    <cellStyle name="Euro 28 5 2" xfId="360"/>
    <cellStyle name="Euro 28 5 2 2" xfId="1549"/>
    <cellStyle name="Euro 28 5 3" xfId="1548"/>
    <cellStyle name="Euro 28 6" xfId="361"/>
    <cellStyle name="Euro 28 6 2" xfId="362"/>
    <cellStyle name="Euro 28 6 2 2" xfId="1551"/>
    <cellStyle name="Euro 28 6 3" xfId="1550"/>
    <cellStyle name="Euro 28 7" xfId="363"/>
    <cellStyle name="Euro 28 7 2" xfId="1552"/>
    <cellStyle name="Euro 28 8" xfId="1541"/>
    <cellStyle name="Euro 29" xfId="364"/>
    <cellStyle name="Euro 29 2" xfId="365"/>
    <cellStyle name="Euro 29 2 2" xfId="366"/>
    <cellStyle name="Euro 29 2 2 2" xfId="1555"/>
    <cellStyle name="Euro 29 2 3" xfId="1554"/>
    <cellStyle name="Euro 29 3" xfId="367"/>
    <cellStyle name="Euro 29 3 2" xfId="368"/>
    <cellStyle name="Euro 29 3 2 2" xfId="1557"/>
    <cellStyle name="Euro 29 3 3" xfId="1556"/>
    <cellStyle name="Euro 29 4" xfId="369"/>
    <cellStyle name="Euro 29 4 2" xfId="370"/>
    <cellStyle name="Euro 29 4 2 2" xfId="1559"/>
    <cellStyle name="Euro 29 4 3" xfId="1558"/>
    <cellStyle name="Euro 29 5" xfId="371"/>
    <cellStyle name="Euro 29 5 2" xfId="372"/>
    <cellStyle name="Euro 29 5 2 2" xfId="1561"/>
    <cellStyle name="Euro 29 5 3" xfId="1560"/>
    <cellStyle name="Euro 29 6" xfId="373"/>
    <cellStyle name="Euro 29 6 2" xfId="374"/>
    <cellStyle name="Euro 29 6 2 2" xfId="1563"/>
    <cellStyle name="Euro 29 6 3" xfId="1562"/>
    <cellStyle name="Euro 29 7" xfId="375"/>
    <cellStyle name="Euro 29 7 2" xfId="1564"/>
    <cellStyle name="Euro 29 8" xfId="1553"/>
    <cellStyle name="Euro 3" xfId="376"/>
    <cellStyle name="Euro 3 10" xfId="377"/>
    <cellStyle name="Euro 3 10 2" xfId="378"/>
    <cellStyle name="Euro 3 10 2 2" xfId="379"/>
    <cellStyle name="Euro 3 10 2 2 2" xfId="1568"/>
    <cellStyle name="Euro 3 10 2 3" xfId="1567"/>
    <cellStyle name="Euro 3 10 3" xfId="380"/>
    <cellStyle name="Euro 3 10 3 2" xfId="1569"/>
    <cellStyle name="Euro 3 10 4" xfId="1566"/>
    <cellStyle name="Euro 3 11" xfId="381"/>
    <cellStyle name="Euro 3 11 2" xfId="382"/>
    <cellStyle name="Euro 3 11 2 2" xfId="383"/>
    <cellStyle name="Euro 3 11 2 2 2" xfId="1572"/>
    <cellStyle name="Euro 3 11 2 3" xfId="1571"/>
    <cellStyle name="Euro 3 11 3" xfId="384"/>
    <cellStyle name="Euro 3 11 3 2" xfId="1573"/>
    <cellStyle name="Euro 3 11 4" xfId="1570"/>
    <cellStyle name="Euro 3 12" xfId="385"/>
    <cellStyle name="Euro 3 12 2" xfId="386"/>
    <cellStyle name="Euro 3 12 2 2" xfId="387"/>
    <cellStyle name="Euro 3 12 2 2 2" xfId="1576"/>
    <cellStyle name="Euro 3 12 2 3" xfId="1575"/>
    <cellStyle name="Euro 3 12 3" xfId="388"/>
    <cellStyle name="Euro 3 12 3 2" xfId="1577"/>
    <cellStyle name="Euro 3 12 4" xfId="1574"/>
    <cellStyle name="Euro 3 13" xfId="389"/>
    <cellStyle name="Euro 3 13 2" xfId="390"/>
    <cellStyle name="Euro 3 13 2 2" xfId="391"/>
    <cellStyle name="Euro 3 13 2 2 2" xfId="1580"/>
    <cellStyle name="Euro 3 13 2 3" xfId="1579"/>
    <cellStyle name="Euro 3 13 3" xfId="392"/>
    <cellStyle name="Euro 3 13 3 2" xfId="1581"/>
    <cellStyle name="Euro 3 13 4" xfId="1578"/>
    <cellStyle name="Euro 3 14" xfId="393"/>
    <cellStyle name="Euro 3 14 2" xfId="394"/>
    <cellStyle name="Euro 3 14 2 2" xfId="395"/>
    <cellStyle name="Euro 3 14 2 2 2" xfId="1584"/>
    <cellStyle name="Euro 3 14 2 3" xfId="1583"/>
    <cellStyle name="Euro 3 14 3" xfId="396"/>
    <cellStyle name="Euro 3 14 3 2" xfId="1585"/>
    <cellStyle name="Euro 3 14 4" xfId="1582"/>
    <cellStyle name="Euro 3 15" xfId="397"/>
    <cellStyle name="Euro 3 15 2" xfId="1586"/>
    <cellStyle name="Euro 3 16" xfId="1565"/>
    <cellStyle name="Euro 3 2" xfId="398"/>
    <cellStyle name="Euro 3 2 2" xfId="399"/>
    <cellStyle name="Euro 3 2 2 2" xfId="400"/>
    <cellStyle name="Euro 3 2 2 2 2" xfId="1589"/>
    <cellStyle name="Euro 3 2 2 3" xfId="1588"/>
    <cellStyle name="Euro 3 2 3" xfId="401"/>
    <cellStyle name="Euro 3 2 3 2" xfId="1590"/>
    <cellStyle name="Euro 3 2 4" xfId="1587"/>
    <cellStyle name="Euro 3 3" xfId="402"/>
    <cellStyle name="Euro 3 3 2" xfId="403"/>
    <cellStyle name="Euro 3 3 2 2" xfId="404"/>
    <cellStyle name="Euro 3 3 2 2 2" xfId="1593"/>
    <cellStyle name="Euro 3 3 2 3" xfId="1592"/>
    <cellStyle name="Euro 3 3 3" xfId="405"/>
    <cellStyle name="Euro 3 3 3 2" xfId="1594"/>
    <cellStyle name="Euro 3 3 4" xfId="1591"/>
    <cellStyle name="Euro 3 4" xfId="406"/>
    <cellStyle name="Euro 3 4 2" xfId="407"/>
    <cellStyle name="Euro 3 4 2 2" xfId="408"/>
    <cellStyle name="Euro 3 4 2 2 2" xfId="1597"/>
    <cellStyle name="Euro 3 4 2 3" xfId="1596"/>
    <cellStyle name="Euro 3 4 3" xfId="409"/>
    <cellStyle name="Euro 3 4 3 2" xfId="1598"/>
    <cellStyle name="Euro 3 4 4" xfId="1595"/>
    <cellStyle name="Euro 3 5" xfId="410"/>
    <cellStyle name="Euro 3 5 2" xfId="411"/>
    <cellStyle name="Euro 3 5 2 2" xfId="412"/>
    <cellStyle name="Euro 3 5 2 2 2" xfId="1601"/>
    <cellStyle name="Euro 3 5 2 3" xfId="1600"/>
    <cellStyle name="Euro 3 5 3" xfId="413"/>
    <cellStyle name="Euro 3 5 3 2" xfId="1602"/>
    <cellStyle name="Euro 3 5 4" xfId="1599"/>
    <cellStyle name="Euro 3 6" xfId="414"/>
    <cellStyle name="Euro 3 6 2" xfId="415"/>
    <cellStyle name="Euro 3 6 2 2" xfId="416"/>
    <cellStyle name="Euro 3 6 2 2 2" xfId="1605"/>
    <cellStyle name="Euro 3 6 2 3" xfId="1604"/>
    <cellStyle name="Euro 3 6 3" xfId="417"/>
    <cellStyle name="Euro 3 6 3 2" xfId="1606"/>
    <cellStyle name="Euro 3 6 4" xfId="1603"/>
    <cellStyle name="Euro 3 7" xfId="418"/>
    <cellStyle name="Euro 3 7 2" xfId="419"/>
    <cellStyle name="Euro 3 7 2 2" xfId="420"/>
    <cellStyle name="Euro 3 7 2 2 2" xfId="1609"/>
    <cellStyle name="Euro 3 7 2 3" xfId="1608"/>
    <cellStyle name="Euro 3 7 3" xfId="421"/>
    <cellStyle name="Euro 3 7 3 2" xfId="1610"/>
    <cellStyle name="Euro 3 7 4" xfId="1607"/>
    <cellStyle name="Euro 3 8" xfId="422"/>
    <cellStyle name="Euro 3 8 2" xfId="423"/>
    <cellStyle name="Euro 3 8 2 2" xfId="424"/>
    <cellStyle name="Euro 3 8 2 2 2" xfId="1613"/>
    <cellStyle name="Euro 3 8 2 3" xfId="1612"/>
    <cellStyle name="Euro 3 8 3" xfId="425"/>
    <cellStyle name="Euro 3 8 3 2" xfId="1614"/>
    <cellStyle name="Euro 3 8 4" xfId="1611"/>
    <cellStyle name="Euro 3 9" xfId="426"/>
    <cellStyle name="Euro 3 9 2" xfId="427"/>
    <cellStyle name="Euro 3 9 2 2" xfId="428"/>
    <cellStyle name="Euro 3 9 2 2 2" xfId="1617"/>
    <cellStyle name="Euro 3 9 2 3" xfId="1616"/>
    <cellStyle name="Euro 3 9 3" xfId="429"/>
    <cellStyle name="Euro 3 9 3 2" xfId="1618"/>
    <cellStyle name="Euro 3 9 4" xfId="1615"/>
    <cellStyle name="Euro 30" xfId="430"/>
    <cellStyle name="Euro 30 2" xfId="431"/>
    <cellStyle name="Euro 30 2 2" xfId="432"/>
    <cellStyle name="Euro 30 2 2 2" xfId="1621"/>
    <cellStyle name="Euro 30 2 3" xfId="1620"/>
    <cellStyle name="Euro 30 3" xfId="433"/>
    <cellStyle name="Euro 30 3 2" xfId="434"/>
    <cellStyle name="Euro 30 3 2 2" xfId="1623"/>
    <cellStyle name="Euro 30 3 3" xfId="1622"/>
    <cellStyle name="Euro 30 4" xfId="435"/>
    <cellStyle name="Euro 30 4 2" xfId="436"/>
    <cellStyle name="Euro 30 4 2 2" xfId="1625"/>
    <cellStyle name="Euro 30 4 3" xfId="1624"/>
    <cellStyle name="Euro 30 5" xfId="437"/>
    <cellStyle name="Euro 30 5 2" xfId="438"/>
    <cellStyle name="Euro 30 5 2 2" xfId="1627"/>
    <cellStyle name="Euro 30 5 3" xfId="1626"/>
    <cellStyle name="Euro 30 6" xfId="439"/>
    <cellStyle name="Euro 30 6 2" xfId="440"/>
    <cellStyle name="Euro 30 6 2 2" xfId="1629"/>
    <cellStyle name="Euro 30 6 3" xfId="1628"/>
    <cellStyle name="Euro 30 7" xfId="441"/>
    <cellStyle name="Euro 30 7 2" xfId="1630"/>
    <cellStyle name="Euro 30 8" xfId="1619"/>
    <cellStyle name="Euro 31" xfId="442"/>
    <cellStyle name="Euro 31 2" xfId="443"/>
    <cellStyle name="Euro 31 2 2" xfId="444"/>
    <cellStyle name="Euro 31 2 2 2" xfId="1633"/>
    <cellStyle name="Euro 31 2 3" xfId="1632"/>
    <cellStyle name="Euro 31 3" xfId="445"/>
    <cellStyle name="Euro 31 3 2" xfId="446"/>
    <cellStyle name="Euro 31 3 2 2" xfId="1635"/>
    <cellStyle name="Euro 31 3 3" xfId="1634"/>
    <cellStyle name="Euro 31 4" xfId="447"/>
    <cellStyle name="Euro 31 4 2" xfId="448"/>
    <cellStyle name="Euro 31 4 2 2" xfId="1637"/>
    <cellStyle name="Euro 31 4 3" xfId="1636"/>
    <cellStyle name="Euro 31 5" xfId="449"/>
    <cellStyle name="Euro 31 5 2" xfId="450"/>
    <cellStyle name="Euro 31 5 2 2" xfId="1639"/>
    <cellStyle name="Euro 31 5 3" xfId="1638"/>
    <cellStyle name="Euro 31 6" xfId="451"/>
    <cellStyle name="Euro 31 6 2" xfId="452"/>
    <cellStyle name="Euro 31 6 2 2" xfId="1641"/>
    <cellStyle name="Euro 31 6 3" xfId="1640"/>
    <cellStyle name="Euro 31 7" xfId="453"/>
    <cellStyle name="Euro 31 7 2" xfId="1642"/>
    <cellStyle name="Euro 31 8" xfId="1631"/>
    <cellStyle name="Euro 32" xfId="454"/>
    <cellStyle name="Euro 32 2" xfId="455"/>
    <cellStyle name="Euro 32 2 2" xfId="456"/>
    <cellStyle name="Euro 32 2 2 2" xfId="1645"/>
    <cellStyle name="Euro 32 2 3" xfId="1644"/>
    <cellStyle name="Euro 32 3" xfId="457"/>
    <cellStyle name="Euro 32 3 2" xfId="458"/>
    <cellStyle name="Euro 32 3 2 2" xfId="1647"/>
    <cellStyle name="Euro 32 3 3" xfId="1646"/>
    <cellStyle name="Euro 32 4" xfId="459"/>
    <cellStyle name="Euro 32 4 2" xfId="460"/>
    <cellStyle name="Euro 32 4 2 2" xfId="1649"/>
    <cellStyle name="Euro 32 4 3" xfId="1648"/>
    <cellStyle name="Euro 32 5" xfId="461"/>
    <cellStyle name="Euro 32 5 2" xfId="462"/>
    <cellStyle name="Euro 32 5 2 2" xfId="1651"/>
    <cellStyle name="Euro 32 5 3" xfId="1650"/>
    <cellStyle name="Euro 32 6" xfId="463"/>
    <cellStyle name="Euro 32 6 2" xfId="464"/>
    <cellStyle name="Euro 32 6 2 2" xfId="1653"/>
    <cellStyle name="Euro 32 6 3" xfId="1652"/>
    <cellStyle name="Euro 32 7" xfId="465"/>
    <cellStyle name="Euro 32 7 2" xfId="1654"/>
    <cellStyle name="Euro 32 8" xfId="1643"/>
    <cellStyle name="Euro 33" xfId="466"/>
    <cellStyle name="Euro 33 2" xfId="467"/>
    <cellStyle name="Euro 33 2 2" xfId="468"/>
    <cellStyle name="Euro 33 2 2 2" xfId="1657"/>
    <cellStyle name="Euro 33 2 3" xfId="1656"/>
    <cellStyle name="Euro 33 3" xfId="469"/>
    <cellStyle name="Euro 33 3 2" xfId="470"/>
    <cellStyle name="Euro 33 3 2 2" xfId="1659"/>
    <cellStyle name="Euro 33 3 3" xfId="1658"/>
    <cellStyle name="Euro 33 4" xfId="471"/>
    <cellStyle name="Euro 33 4 2" xfId="472"/>
    <cellStyle name="Euro 33 4 2 2" xfId="1661"/>
    <cellStyle name="Euro 33 4 3" xfId="1660"/>
    <cellStyle name="Euro 33 5" xfId="473"/>
    <cellStyle name="Euro 33 5 2" xfId="474"/>
    <cellStyle name="Euro 33 5 2 2" xfId="1663"/>
    <cellStyle name="Euro 33 5 3" xfId="1662"/>
    <cellStyle name="Euro 33 6" xfId="475"/>
    <cellStyle name="Euro 33 6 2" xfId="476"/>
    <cellStyle name="Euro 33 6 2 2" xfId="1665"/>
    <cellStyle name="Euro 33 6 3" xfId="1664"/>
    <cellStyle name="Euro 33 7" xfId="477"/>
    <cellStyle name="Euro 33 7 2" xfId="1666"/>
    <cellStyle name="Euro 33 8" xfId="1655"/>
    <cellStyle name="Euro 34" xfId="478"/>
    <cellStyle name="Euro 34 2" xfId="479"/>
    <cellStyle name="Euro 34 2 2" xfId="1668"/>
    <cellStyle name="Euro 34 3" xfId="1667"/>
    <cellStyle name="Euro 35" xfId="480"/>
    <cellStyle name="Euro 35 2" xfId="481"/>
    <cellStyle name="Euro 35 2 2" xfId="1670"/>
    <cellStyle name="Euro 35 3" xfId="1669"/>
    <cellStyle name="Euro 36" xfId="482"/>
    <cellStyle name="Euro 36 2" xfId="483"/>
    <cellStyle name="Euro 36 2 2" xfId="1672"/>
    <cellStyle name="Euro 36 3" xfId="1671"/>
    <cellStyle name="Euro 37" xfId="484"/>
    <cellStyle name="Euro 37 2" xfId="485"/>
    <cellStyle name="Euro 37 2 2" xfId="1674"/>
    <cellStyle name="Euro 37 3" xfId="1673"/>
    <cellStyle name="Euro 38" xfId="486"/>
    <cellStyle name="Euro 38 2" xfId="487"/>
    <cellStyle name="Euro 38 2 2" xfId="1676"/>
    <cellStyle name="Euro 38 3" xfId="1675"/>
    <cellStyle name="Euro 39" xfId="488"/>
    <cellStyle name="Euro 39 2" xfId="489"/>
    <cellStyle name="Euro 39 2 2" xfId="1678"/>
    <cellStyle name="Euro 39 3" xfId="1677"/>
    <cellStyle name="Euro 4" xfId="490"/>
    <cellStyle name="Euro 4 10" xfId="491"/>
    <cellStyle name="Euro 4 10 2" xfId="492"/>
    <cellStyle name="Euro 4 10 2 2" xfId="493"/>
    <cellStyle name="Euro 4 10 2 2 2" xfId="1682"/>
    <cellStyle name="Euro 4 10 2 3" xfId="1681"/>
    <cellStyle name="Euro 4 10 3" xfId="494"/>
    <cellStyle name="Euro 4 10 3 2" xfId="1683"/>
    <cellStyle name="Euro 4 10 4" xfId="1680"/>
    <cellStyle name="Euro 4 11" xfId="495"/>
    <cellStyle name="Euro 4 11 2" xfId="496"/>
    <cellStyle name="Euro 4 11 2 2" xfId="497"/>
    <cellStyle name="Euro 4 11 2 2 2" xfId="1686"/>
    <cellStyle name="Euro 4 11 2 3" xfId="1685"/>
    <cellStyle name="Euro 4 11 3" xfId="498"/>
    <cellStyle name="Euro 4 11 3 2" xfId="1687"/>
    <cellStyle name="Euro 4 11 4" xfId="1684"/>
    <cellStyle name="Euro 4 12" xfId="499"/>
    <cellStyle name="Euro 4 12 2" xfId="500"/>
    <cellStyle name="Euro 4 12 2 2" xfId="501"/>
    <cellStyle name="Euro 4 12 2 2 2" xfId="1690"/>
    <cellStyle name="Euro 4 12 2 3" xfId="1689"/>
    <cellStyle name="Euro 4 12 3" xfId="502"/>
    <cellStyle name="Euro 4 12 3 2" xfId="1691"/>
    <cellStyle name="Euro 4 12 4" xfId="1688"/>
    <cellStyle name="Euro 4 13" xfId="503"/>
    <cellStyle name="Euro 4 13 2" xfId="504"/>
    <cellStyle name="Euro 4 13 2 2" xfId="505"/>
    <cellStyle name="Euro 4 13 2 2 2" xfId="1694"/>
    <cellStyle name="Euro 4 13 2 3" xfId="1693"/>
    <cellStyle name="Euro 4 13 3" xfId="506"/>
    <cellStyle name="Euro 4 13 3 2" xfId="1695"/>
    <cellStyle name="Euro 4 13 4" xfId="1692"/>
    <cellStyle name="Euro 4 14" xfId="507"/>
    <cellStyle name="Euro 4 14 2" xfId="508"/>
    <cellStyle name="Euro 4 14 2 2" xfId="509"/>
    <cellStyle name="Euro 4 14 2 2 2" xfId="1698"/>
    <cellStyle name="Euro 4 14 2 3" xfId="1697"/>
    <cellStyle name="Euro 4 14 3" xfId="510"/>
    <cellStyle name="Euro 4 14 3 2" xfId="1699"/>
    <cellStyle name="Euro 4 14 4" xfId="1696"/>
    <cellStyle name="Euro 4 15" xfId="511"/>
    <cellStyle name="Euro 4 15 2" xfId="1700"/>
    <cellStyle name="Euro 4 16" xfId="1679"/>
    <cellStyle name="Euro 4 2" xfId="512"/>
    <cellStyle name="Euro 4 2 2" xfId="513"/>
    <cellStyle name="Euro 4 2 2 2" xfId="514"/>
    <cellStyle name="Euro 4 2 2 2 2" xfId="1703"/>
    <cellStyle name="Euro 4 2 2 3" xfId="1702"/>
    <cellStyle name="Euro 4 2 3" xfId="515"/>
    <cellStyle name="Euro 4 2 3 2" xfId="1704"/>
    <cellStyle name="Euro 4 2 4" xfId="1701"/>
    <cellStyle name="Euro 4 3" xfId="516"/>
    <cellStyle name="Euro 4 3 2" xfId="517"/>
    <cellStyle name="Euro 4 3 2 2" xfId="518"/>
    <cellStyle name="Euro 4 3 2 2 2" xfId="1707"/>
    <cellStyle name="Euro 4 3 2 3" xfId="1706"/>
    <cellStyle name="Euro 4 3 3" xfId="519"/>
    <cellStyle name="Euro 4 3 3 2" xfId="1708"/>
    <cellStyle name="Euro 4 3 4" xfId="1705"/>
    <cellStyle name="Euro 4 4" xfId="520"/>
    <cellStyle name="Euro 4 4 2" xfId="521"/>
    <cellStyle name="Euro 4 4 2 2" xfId="522"/>
    <cellStyle name="Euro 4 4 2 2 2" xfId="1711"/>
    <cellStyle name="Euro 4 4 2 3" xfId="1710"/>
    <cellStyle name="Euro 4 4 3" xfId="523"/>
    <cellStyle name="Euro 4 4 3 2" xfId="1712"/>
    <cellStyle name="Euro 4 4 4" xfId="1709"/>
    <cellStyle name="Euro 4 5" xfId="524"/>
    <cellStyle name="Euro 4 5 2" xfId="525"/>
    <cellStyle name="Euro 4 5 2 2" xfId="526"/>
    <cellStyle name="Euro 4 5 2 2 2" xfId="1715"/>
    <cellStyle name="Euro 4 5 2 3" xfId="1714"/>
    <cellStyle name="Euro 4 5 3" xfId="527"/>
    <cellStyle name="Euro 4 5 3 2" xfId="1716"/>
    <cellStyle name="Euro 4 5 4" xfId="1713"/>
    <cellStyle name="Euro 4 6" xfId="528"/>
    <cellStyle name="Euro 4 6 2" xfId="529"/>
    <cellStyle name="Euro 4 6 2 2" xfId="530"/>
    <cellStyle name="Euro 4 6 2 2 2" xfId="1719"/>
    <cellStyle name="Euro 4 6 2 3" xfId="1718"/>
    <cellStyle name="Euro 4 6 3" xfId="531"/>
    <cellStyle name="Euro 4 6 3 2" xfId="1720"/>
    <cellStyle name="Euro 4 6 4" xfId="1717"/>
    <cellStyle name="Euro 4 7" xfId="532"/>
    <cellStyle name="Euro 4 7 2" xfId="533"/>
    <cellStyle name="Euro 4 7 2 2" xfId="534"/>
    <cellStyle name="Euro 4 7 2 2 2" xfId="1723"/>
    <cellStyle name="Euro 4 7 2 3" xfId="1722"/>
    <cellStyle name="Euro 4 7 3" xfId="535"/>
    <cellStyle name="Euro 4 7 3 2" xfId="1724"/>
    <cellStyle name="Euro 4 7 4" xfId="1721"/>
    <cellStyle name="Euro 4 8" xfId="536"/>
    <cellStyle name="Euro 4 8 2" xfId="537"/>
    <cellStyle name="Euro 4 8 2 2" xfId="538"/>
    <cellStyle name="Euro 4 8 2 2 2" xfId="1727"/>
    <cellStyle name="Euro 4 8 2 3" xfId="1726"/>
    <cellStyle name="Euro 4 8 3" xfId="539"/>
    <cellStyle name="Euro 4 8 3 2" xfId="1728"/>
    <cellStyle name="Euro 4 8 4" xfId="1725"/>
    <cellStyle name="Euro 4 9" xfId="540"/>
    <cellStyle name="Euro 4 9 2" xfId="541"/>
    <cellStyle name="Euro 4 9 2 2" xfId="542"/>
    <cellStyle name="Euro 4 9 2 2 2" xfId="1731"/>
    <cellStyle name="Euro 4 9 2 3" xfId="1730"/>
    <cellStyle name="Euro 4 9 3" xfId="543"/>
    <cellStyle name="Euro 4 9 3 2" xfId="1732"/>
    <cellStyle name="Euro 4 9 4" xfId="1729"/>
    <cellStyle name="Euro 40" xfId="544"/>
    <cellStyle name="Euro 40 2" xfId="545"/>
    <cellStyle name="Euro 40 2 2" xfId="1734"/>
    <cellStyle name="Euro 40 3" xfId="1733"/>
    <cellStyle name="Euro 41" xfId="546"/>
    <cellStyle name="Euro 41 2" xfId="547"/>
    <cellStyle name="Euro 41 2 2" xfId="1736"/>
    <cellStyle name="Euro 41 3" xfId="1735"/>
    <cellStyle name="Euro 42" xfId="548"/>
    <cellStyle name="Euro 42 2" xfId="549"/>
    <cellStyle name="Euro 42 2 2" xfId="1738"/>
    <cellStyle name="Euro 42 3" xfId="1737"/>
    <cellStyle name="Euro 43" xfId="550"/>
    <cellStyle name="Euro 43 2" xfId="551"/>
    <cellStyle name="Euro 43 2 2" xfId="552"/>
    <cellStyle name="Euro 43 2 2 2" xfId="1741"/>
    <cellStyle name="Euro 43 2 3" xfId="1740"/>
    <cellStyle name="Euro 43 3" xfId="1739"/>
    <cellStyle name="Euro 44" xfId="553"/>
    <cellStyle name="Euro 44 2" xfId="554"/>
    <cellStyle name="Euro 44 2 2" xfId="1743"/>
    <cellStyle name="Euro 44 3" xfId="1742"/>
    <cellStyle name="Euro 45" xfId="555"/>
    <cellStyle name="Euro 45 2" xfId="556"/>
    <cellStyle name="Euro 45 2 2" xfId="1745"/>
    <cellStyle name="Euro 45 3" xfId="1744"/>
    <cellStyle name="Euro 46" xfId="557"/>
    <cellStyle name="Euro 46 2" xfId="558"/>
    <cellStyle name="Euro 46 2 2" xfId="1747"/>
    <cellStyle name="Euro 46 3" xfId="1746"/>
    <cellStyle name="Euro 47" xfId="1190"/>
    <cellStyle name="Euro 5" xfId="559"/>
    <cellStyle name="Euro 5 10" xfId="560"/>
    <cellStyle name="Euro 5 10 2" xfId="561"/>
    <cellStyle name="Euro 5 10 2 2" xfId="1750"/>
    <cellStyle name="Euro 5 10 3" xfId="1749"/>
    <cellStyle name="Euro 5 11" xfId="562"/>
    <cellStyle name="Euro 5 11 2" xfId="563"/>
    <cellStyle name="Euro 5 11 2 2" xfId="1752"/>
    <cellStyle name="Euro 5 11 3" xfId="1751"/>
    <cellStyle name="Euro 5 12" xfId="564"/>
    <cellStyle name="Euro 5 12 2" xfId="565"/>
    <cellStyle name="Euro 5 12 2 2" xfId="1754"/>
    <cellStyle name="Euro 5 12 3" xfId="1753"/>
    <cellStyle name="Euro 5 13" xfId="566"/>
    <cellStyle name="Euro 5 13 2" xfId="567"/>
    <cellStyle name="Euro 5 13 2 2" xfId="1756"/>
    <cellStyle name="Euro 5 13 3" xfId="1755"/>
    <cellStyle name="Euro 5 14" xfId="568"/>
    <cellStyle name="Euro 5 14 2" xfId="569"/>
    <cellStyle name="Euro 5 14 2 2" xfId="1758"/>
    <cellStyle name="Euro 5 14 3" xfId="1757"/>
    <cellStyle name="Euro 5 15" xfId="570"/>
    <cellStyle name="Euro 5 15 2" xfId="571"/>
    <cellStyle name="Euro 5 15 2 2" xfId="1760"/>
    <cellStyle name="Euro 5 15 3" xfId="1759"/>
    <cellStyle name="Euro 5 16" xfId="572"/>
    <cellStyle name="Euro 5 16 2" xfId="573"/>
    <cellStyle name="Euro 5 16 2 2" xfId="1762"/>
    <cellStyle name="Euro 5 16 3" xfId="1761"/>
    <cellStyle name="Euro 5 17" xfId="574"/>
    <cellStyle name="Euro 5 17 2" xfId="575"/>
    <cellStyle name="Euro 5 17 2 2" xfId="1764"/>
    <cellStyle name="Euro 5 17 3" xfId="1763"/>
    <cellStyle name="Euro 5 18" xfId="576"/>
    <cellStyle name="Euro 5 18 2" xfId="577"/>
    <cellStyle name="Euro 5 18 2 2" xfId="1766"/>
    <cellStyle name="Euro 5 18 3" xfId="1765"/>
    <cellStyle name="Euro 5 19" xfId="578"/>
    <cellStyle name="Euro 5 19 2" xfId="579"/>
    <cellStyle name="Euro 5 19 2 2" xfId="1768"/>
    <cellStyle name="Euro 5 19 3" xfId="1767"/>
    <cellStyle name="Euro 5 2" xfId="580"/>
    <cellStyle name="Euro 5 2 2" xfId="581"/>
    <cellStyle name="Euro 5 2 2 2" xfId="1770"/>
    <cellStyle name="Euro 5 2 3" xfId="1769"/>
    <cellStyle name="Euro 5 20" xfId="582"/>
    <cellStyle name="Euro 5 20 2" xfId="583"/>
    <cellStyle name="Euro 5 20 2 2" xfId="1772"/>
    <cellStyle name="Euro 5 20 3" xfId="1771"/>
    <cellStyle name="Euro 5 21" xfId="584"/>
    <cellStyle name="Euro 5 21 2" xfId="585"/>
    <cellStyle name="Euro 5 21 2 2" xfId="1774"/>
    <cellStyle name="Euro 5 21 3" xfId="1773"/>
    <cellStyle name="Euro 5 22" xfId="586"/>
    <cellStyle name="Euro 5 22 2" xfId="1775"/>
    <cellStyle name="Euro 5 23" xfId="1748"/>
    <cellStyle name="Euro 5 3" xfId="587"/>
    <cellStyle name="Euro 5 3 2" xfId="588"/>
    <cellStyle name="Euro 5 3 2 2" xfId="1777"/>
    <cellStyle name="Euro 5 3 3" xfId="1776"/>
    <cellStyle name="Euro 5 4" xfId="589"/>
    <cellStyle name="Euro 5 4 2" xfId="590"/>
    <cellStyle name="Euro 5 4 2 2" xfId="1779"/>
    <cellStyle name="Euro 5 4 3" xfId="1778"/>
    <cellStyle name="Euro 5 5" xfId="591"/>
    <cellStyle name="Euro 5 5 2" xfId="592"/>
    <cellStyle name="Euro 5 5 2 2" xfId="1781"/>
    <cellStyle name="Euro 5 5 3" xfId="1780"/>
    <cellStyle name="Euro 5 6" xfId="593"/>
    <cellStyle name="Euro 5 6 2" xfId="594"/>
    <cellStyle name="Euro 5 6 2 2" xfId="1783"/>
    <cellStyle name="Euro 5 6 3" xfId="1782"/>
    <cellStyle name="Euro 5 7" xfId="595"/>
    <cellStyle name="Euro 5 7 2" xfId="596"/>
    <cellStyle name="Euro 5 7 2 2" xfId="1785"/>
    <cellStyle name="Euro 5 7 3" xfId="1784"/>
    <cellStyle name="Euro 5 8" xfId="597"/>
    <cellStyle name="Euro 5 8 2" xfId="598"/>
    <cellStyle name="Euro 5 8 2 2" xfId="1787"/>
    <cellStyle name="Euro 5 8 3" xfId="1786"/>
    <cellStyle name="Euro 5 9" xfId="599"/>
    <cellStyle name="Euro 5 9 2" xfId="600"/>
    <cellStyle name="Euro 5 9 2 2" xfId="1789"/>
    <cellStyle name="Euro 5 9 3" xfId="1788"/>
    <cellStyle name="Euro 6" xfId="601"/>
    <cellStyle name="Euro 6 10" xfId="602"/>
    <cellStyle name="Euro 6 10 2" xfId="603"/>
    <cellStyle name="Euro 6 10 2 2" xfId="1792"/>
    <cellStyle name="Euro 6 10 3" xfId="1791"/>
    <cellStyle name="Euro 6 11" xfId="604"/>
    <cellStyle name="Euro 6 11 2" xfId="605"/>
    <cellStyle name="Euro 6 11 2 2" xfId="1794"/>
    <cellStyle name="Euro 6 11 3" xfId="1793"/>
    <cellStyle name="Euro 6 12" xfId="606"/>
    <cellStyle name="Euro 6 12 2" xfId="607"/>
    <cellStyle name="Euro 6 12 2 2" xfId="1796"/>
    <cellStyle name="Euro 6 12 3" xfId="1795"/>
    <cellStyle name="Euro 6 13" xfId="608"/>
    <cellStyle name="Euro 6 13 2" xfId="609"/>
    <cellStyle name="Euro 6 13 2 2" xfId="1798"/>
    <cellStyle name="Euro 6 13 3" xfId="1797"/>
    <cellStyle name="Euro 6 14" xfId="610"/>
    <cellStyle name="Euro 6 14 2" xfId="611"/>
    <cellStyle name="Euro 6 14 2 2" xfId="1800"/>
    <cellStyle name="Euro 6 14 3" xfId="1799"/>
    <cellStyle name="Euro 6 15" xfId="612"/>
    <cellStyle name="Euro 6 15 2" xfId="1801"/>
    <cellStyle name="Euro 6 16" xfId="1790"/>
    <cellStyle name="Euro 6 2" xfId="613"/>
    <cellStyle name="Euro 6 2 2" xfId="614"/>
    <cellStyle name="Euro 6 2 2 2" xfId="1803"/>
    <cellStyle name="Euro 6 2 3" xfId="1802"/>
    <cellStyle name="Euro 6 3" xfId="615"/>
    <cellStyle name="Euro 6 3 2" xfId="616"/>
    <cellStyle name="Euro 6 3 2 2" xfId="1805"/>
    <cellStyle name="Euro 6 3 3" xfId="1804"/>
    <cellStyle name="Euro 6 4" xfId="617"/>
    <cellStyle name="Euro 6 4 2" xfId="618"/>
    <cellStyle name="Euro 6 4 2 2" xfId="1807"/>
    <cellStyle name="Euro 6 4 3" xfId="1806"/>
    <cellStyle name="Euro 6 5" xfId="619"/>
    <cellStyle name="Euro 6 5 2" xfId="620"/>
    <cellStyle name="Euro 6 5 2 2" xfId="1809"/>
    <cellStyle name="Euro 6 5 3" xfId="1808"/>
    <cellStyle name="Euro 6 6" xfId="621"/>
    <cellStyle name="Euro 6 6 2" xfId="622"/>
    <cellStyle name="Euro 6 6 2 2" xfId="1811"/>
    <cellStyle name="Euro 6 6 3" xfId="1810"/>
    <cellStyle name="Euro 6 7" xfId="623"/>
    <cellStyle name="Euro 6 7 2" xfId="624"/>
    <cellStyle name="Euro 6 7 2 2" xfId="1813"/>
    <cellStyle name="Euro 6 7 3" xfId="1812"/>
    <cellStyle name="Euro 6 8" xfId="625"/>
    <cellStyle name="Euro 6 8 2" xfId="626"/>
    <cellStyle name="Euro 6 8 2 2" xfId="1815"/>
    <cellStyle name="Euro 6 8 3" xfId="1814"/>
    <cellStyle name="Euro 6 9" xfId="627"/>
    <cellStyle name="Euro 6 9 2" xfId="628"/>
    <cellStyle name="Euro 6 9 2 2" xfId="1817"/>
    <cellStyle name="Euro 6 9 3" xfId="1816"/>
    <cellStyle name="Euro 7" xfId="629"/>
    <cellStyle name="Euro 7 10" xfId="630"/>
    <cellStyle name="Euro 7 10 2" xfId="631"/>
    <cellStyle name="Euro 7 10 2 2" xfId="1820"/>
    <cellStyle name="Euro 7 10 3" xfId="1819"/>
    <cellStyle name="Euro 7 11" xfId="632"/>
    <cellStyle name="Euro 7 11 2" xfId="633"/>
    <cellStyle name="Euro 7 11 2 2" xfId="1822"/>
    <cellStyle name="Euro 7 11 3" xfId="1821"/>
    <cellStyle name="Euro 7 12" xfId="634"/>
    <cellStyle name="Euro 7 12 2" xfId="635"/>
    <cellStyle name="Euro 7 12 2 2" xfId="1824"/>
    <cellStyle name="Euro 7 12 3" xfId="1823"/>
    <cellStyle name="Euro 7 13" xfId="636"/>
    <cellStyle name="Euro 7 13 2" xfId="637"/>
    <cellStyle name="Euro 7 13 2 2" xfId="1826"/>
    <cellStyle name="Euro 7 13 3" xfId="1825"/>
    <cellStyle name="Euro 7 14" xfId="638"/>
    <cellStyle name="Euro 7 14 2" xfId="639"/>
    <cellStyle name="Euro 7 14 2 2" xfId="1828"/>
    <cellStyle name="Euro 7 14 3" xfId="1827"/>
    <cellStyle name="Euro 7 15" xfId="640"/>
    <cellStyle name="Euro 7 15 2" xfId="1829"/>
    <cellStyle name="Euro 7 16" xfId="1818"/>
    <cellStyle name="Euro 7 2" xfId="641"/>
    <cellStyle name="Euro 7 2 2" xfId="642"/>
    <cellStyle name="Euro 7 2 2 2" xfId="1831"/>
    <cellStyle name="Euro 7 2 3" xfId="1830"/>
    <cellStyle name="Euro 7 3" xfId="643"/>
    <cellStyle name="Euro 7 3 2" xfId="644"/>
    <cellStyle name="Euro 7 3 2 2" xfId="1833"/>
    <cellStyle name="Euro 7 3 3" xfId="1832"/>
    <cellStyle name="Euro 7 4" xfId="645"/>
    <cellStyle name="Euro 7 4 2" xfId="646"/>
    <cellStyle name="Euro 7 4 2 2" xfId="1835"/>
    <cellStyle name="Euro 7 4 3" xfId="1834"/>
    <cellStyle name="Euro 7 5" xfId="647"/>
    <cellStyle name="Euro 7 5 2" xfId="648"/>
    <cellStyle name="Euro 7 5 2 2" xfId="1837"/>
    <cellStyle name="Euro 7 5 3" xfId="1836"/>
    <cellStyle name="Euro 7 6" xfId="649"/>
    <cellStyle name="Euro 7 6 2" xfId="650"/>
    <cellStyle name="Euro 7 6 2 2" xfId="1839"/>
    <cellStyle name="Euro 7 6 3" xfId="1838"/>
    <cellStyle name="Euro 7 7" xfId="651"/>
    <cellStyle name="Euro 7 7 2" xfId="652"/>
    <cellStyle name="Euro 7 7 2 2" xfId="1841"/>
    <cellStyle name="Euro 7 7 3" xfId="1840"/>
    <cellStyle name="Euro 7 8" xfId="653"/>
    <cellStyle name="Euro 7 8 2" xfId="654"/>
    <cellStyle name="Euro 7 8 2 2" xfId="1843"/>
    <cellStyle name="Euro 7 8 3" xfId="1842"/>
    <cellStyle name="Euro 7 9" xfId="655"/>
    <cellStyle name="Euro 7 9 2" xfId="656"/>
    <cellStyle name="Euro 7 9 2 2" xfId="1845"/>
    <cellStyle name="Euro 7 9 3" xfId="1844"/>
    <cellStyle name="Euro 8" xfId="657"/>
    <cellStyle name="Euro 8 10" xfId="658"/>
    <cellStyle name="Euro 8 10 2" xfId="659"/>
    <cellStyle name="Euro 8 10 2 2" xfId="1848"/>
    <cellStyle name="Euro 8 10 3" xfId="1847"/>
    <cellStyle name="Euro 8 11" xfId="660"/>
    <cellStyle name="Euro 8 11 2" xfId="661"/>
    <cellStyle name="Euro 8 11 2 2" xfId="1850"/>
    <cellStyle name="Euro 8 11 3" xfId="1849"/>
    <cellStyle name="Euro 8 12" xfId="662"/>
    <cellStyle name="Euro 8 12 2" xfId="663"/>
    <cellStyle name="Euro 8 12 2 2" xfId="1852"/>
    <cellStyle name="Euro 8 12 3" xfId="1851"/>
    <cellStyle name="Euro 8 13" xfId="664"/>
    <cellStyle name="Euro 8 13 2" xfId="665"/>
    <cellStyle name="Euro 8 13 2 2" xfId="1854"/>
    <cellStyle name="Euro 8 13 3" xfId="1853"/>
    <cellStyle name="Euro 8 14" xfId="666"/>
    <cellStyle name="Euro 8 14 2" xfId="667"/>
    <cellStyle name="Euro 8 14 2 2" xfId="1856"/>
    <cellStyle name="Euro 8 14 3" xfId="1855"/>
    <cellStyle name="Euro 8 15" xfId="668"/>
    <cellStyle name="Euro 8 15 2" xfId="1857"/>
    <cellStyle name="Euro 8 16" xfId="1846"/>
    <cellStyle name="Euro 8 2" xfId="669"/>
    <cellStyle name="Euro 8 2 2" xfId="670"/>
    <cellStyle name="Euro 8 2 2 2" xfId="1859"/>
    <cellStyle name="Euro 8 2 3" xfId="1858"/>
    <cellStyle name="Euro 8 3" xfId="671"/>
    <cellStyle name="Euro 8 3 2" xfId="672"/>
    <cellStyle name="Euro 8 3 2 2" xfId="1861"/>
    <cellStyle name="Euro 8 3 3" xfId="1860"/>
    <cellStyle name="Euro 8 4" xfId="673"/>
    <cellStyle name="Euro 8 4 2" xfId="674"/>
    <cellStyle name="Euro 8 4 2 2" xfId="1863"/>
    <cellStyle name="Euro 8 4 3" xfId="1862"/>
    <cellStyle name="Euro 8 5" xfId="675"/>
    <cellStyle name="Euro 8 5 2" xfId="676"/>
    <cellStyle name="Euro 8 5 2 2" xfId="1865"/>
    <cellStyle name="Euro 8 5 3" xfId="1864"/>
    <cellStyle name="Euro 8 6" xfId="677"/>
    <cellStyle name="Euro 8 6 2" xfId="678"/>
    <cellStyle name="Euro 8 6 2 2" xfId="1867"/>
    <cellStyle name="Euro 8 6 3" xfId="1866"/>
    <cellStyle name="Euro 8 7" xfId="679"/>
    <cellStyle name="Euro 8 7 2" xfId="680"/>
    <cellStyle name="Euro 8 7 2 2" xfId="1869"/>
    <cellStyle name="Euro 8 7 3" xfId="1868"/>
    <cellStyle name="Euro 8 8" xfId="681"/>
    <cellStyle name="Euro 8 8 2" xfId="682"/>
    <cellStyle name="Euro 8 8 2 2" xfId="1871"/>
    <cellStyle name="Euro 8 8 3" xfId="1870"/>
    <cellStyle name="Euro 8 9" xfId="683"/>
    <cellStyle name="Euro 8 9 2" xfId="684"/>
    <cellStyle name="Euro 8 9 2 2" xfId="1873"/>
    <cellStyle name="Euro 8 9 3" xfId="1872"/>
    <cellStyle name="Euro 9" xfId="685"/>
    <cellStyle name="Euro 9 10" xfId="686"/>
    <cellStyle name="Euro 9 10 2" xfId="687"/>
    <cellStyle name="Euro 9 10 2 2" xfId="1876"/>
    <cellStyle name="Euro 9 10 3" xfId="1875"/>
    <cellStyle name="Euro 9 11" xfId="688"/>
    <cellStyle name="Euro 9 11 2" xfId="689"/>
    <cellStyle name="Euro 9 11 2 2" xfId="1878"/>
    <cellStyle name="Euro 9 11 3" xfId="1877"/>
    <cellStyle name="Euro 9 12" xfId="690"/>
    <cellStyle name="Euro 9 12 2" xfId="691"/>
    <cellStyle name="Euro 9 12 2 2" xfId="1880"/>
    <cellStyle name="Euro 9 12 3" xfId="1879"/>
    <cellStyle name="Euro 9 13" xfId="692"/>
    <cellStyle name="Euro 9 13 2" xfId="693"/>
    <cellStyle name="Euro 9 13 2 2" xfId="1882"/>
    <cellStyle name="Euro 9 13 3" xfId="1881"/>
    <cellStyle name="Euro 9 14" xfId="694"/>
    <cellStyle name="Euro 9 14 2" xfId="695"/>
    <cellStyle name="Euro 9 14 2 2" xfId="1884"/>
    <cellStyle name="Euro 9 14 3" xfId="1883"/>
    <cellStyle name="Euro 9 15" xfId="696"/>
    <cellStyle name="Euro 9 15 2" xfId="1885"/>
    <cellStyle name="Euro 9 16" xfId="1874"/>
    <cellStyle name="Euro 9 2" xfId="697"/>
    <cellStyle name="Euro 9 2 2" xfId="698"/>
    <cellStyle name="Euro 9 2 2 2" xfId="1887"/>
    <cellStyle name="Euro 9 2 3" xfId="1886"/>
    <cellStyle name="Euro 9 3" xfId="699"/>
    <cellStyle name="Euro 9 3 2" xfId="700"/>
    <cellStyle name="Euro 9 3 2 2" xfId="1889"/>
    <cellStyle name="Euro 9 3 3" xfId="1888"/>
    <cellStyle name="Euro 9 4" xfId="701"/>
    <cellStyle name="Euro 9 4 2" xfId="702"/>
    <cellStyle name="Euro 9 4 2 2" xfId="1891"/>
    <cellStyle name="Euro 9 4 3" xfId="1890"/>
    <cellStyle name="Euro 9 5" xfId="703"/>
    <cellStyle name="Euro 9 5 2" xfId="704"/>
    <cellStyle name="Euro 9 5 2 2" xfId="1893"/>
    <cellStyle name="Euro 9 5 3" xfId="1892"/>
    <cellStyle name="Euro 9 6" xfId="705"/>
    <cellStyle name="Euro 9 6 2" xfId="706"/>
    <cellStyle name="Euro 9 6 2 2" xfId="1895"/>
    <cellStyle name="Euro 9 6 3" xfId="1894"/>
    <cellStyle name="Euro 9 7" xfId="707"/>
    <cellStyle name="Euro 9 7 2" xfId="708"/>
    <cellStyle name="Euro 9 7 2 2" xfId="1897"/>
    <cellStyle name="Euro 9 7 3" xfId="1896"/>
    <cellStyle name="Euro 9 8" xfId="709"/>
    <cellStyle name="Euro 9 8 2" xfId="710"/>
    <cellStyle name="Euro 9 8 2 2" xfId="1899"/>
    <cellStyle name="Euro 9 8 3" xfId="1898"/>
    <cellStyle name="Euro 9 9" xfId="711"/>
    <cellStyle name="Euro 9 9 2" xfId="712"/>
    <cellStyle name="Euro 9 9 2 2" xfId="1901"/>
    <cellStyle name="Euro 9 9 3" xfId="1900"/>
    <cellStyle name="Excel Built-in Normal" xfId="2377"/>
    <cellStyle name="Hyperlink" xfId="2467"/>
    <cellStyle name="Millares" xfId="2384"/>
    <cellStyle name="Millares 2" xfId="713"/>
    <cellStyle name="Millares 2 16" xfId="2444"/>
    <cellStyle name="Millares 2 2" xfId="714"/>
    <cellStyle name="Millares 2 2 2" xfId="715"/>
    <cellStyle name="Millares 2 2 2 2" xfId="1904"/>
    <cellStyle name="Millares 2 2 3" xfId="1903"/>
    <cellStyle name="Millares 2 3" xfId="716"/>
    <cellStyle name="Millares 2 3 2" xfId="717"/>
    <cellStyle name="Millares 2 3 2 2" xfId="1906"/>
    <cellStyle name="Millares 2 3 3" xfId="1905"/>
    <cellStyle name="Millares 2 4" xfId="718"/>
    <cellStyle name="Millares 2 4 2" xfId="1907"/>
    <cellStyle name="Millares 2 5" xfId="1902"/>
    <cellStyle name="Millares 2 6" xfId="2431"/>
    <cellStyle name="Millares 2 6 2" xfId="2452"/>
    <cellStyle name="Millares 2 7" xfId="2436"/>
    <cellStyle name="Millares 2 8" xfId="2450"/>
    <cellStyle name="Millares 3" xfId="719"/>
    <cellStyle name="Millares 3 2" xfId="720"/>
    <cellStyle name="Millares 3 2 2" xfId="721"/>
    <cellStyle name="Millares 3 2 2 2" xfId="1910"/>
    <cellStyle name="Millares 3 2 3" xfId="722"/>
    <cellStyle name="Millares 3 2 3 2" xfId="1911"/>
    <cellStyle name="Millares 3 2 4" xfId="723"/>
    <cellStyle name="Millares 3 2 4 2" xfId="1912"/>
    <cellStyle name="Millares 3 2 5" xfId="1909"/>
    <cellStyle name="Millares 3 3" xfId="1908"/>
    <cellStyle name="Millares 3 4" xfId="2453"/>
    <cellStyle name="Millares 3 5" xfId="2451"/>
    <cellStyle name="Millares 4" xfId="724"/>
    <cellStyle name="Millares 4 2" xfId="1913"/>
    <cellStyle name="Millares 5" xfId="2415"/>
    <cellStyle name="Millares 5 2" xfId="2462"/>
    <cellStyle name="Millares 6" xfId="2408"/>
    <cellStyle name="Millares 6 2" xfId="2463"/>
    <cellStyle name="Millares 7" xfId="2435"/>
    <cellStyle name="Millares 8" xfId="2448"/>
    <cellStyle name="Moneda" xfId="725"/>
    <cellStyle name="Moneda [0] 2" xfId="2464"/>
    <cellStyle name="Moneda 2" xfId="726"/>
    <cellStyle name="Moneda 2 2" xfId="727"/>
    <cellStyle name="Moneda 2 2 2" xfId="1915"/>
    <cellStyle name="Moneda 2 3" xfId="1914"/>
    <cellStyle name="Moneda 3" xfId="2406"/>
    <cellStyle name="Moneda 3 10" xfId="728"/>
    <cellStyle name="Moneda 3 10 10" xfId="729"/>
    <cellStyle name="Moneda 3 10 10 2" xfId="730"/>
    <cellStyle name="Moneda 3 10 10 2 2" xfId="1918"/>
    <cellStyle name="Moneda 3 10 10 3" xfId="1917"/>
    <cellStyle name="Moneda 3 10 11" xfId="731"/>
    <cellStyle name="Moneda 3 10 11 2" xfId="732"/>
    <cellStyle name="Moneda 3 10 11 2 2" xfId="1920"/>
    <cellStyle name="Moneda 3 10 11 3" xfId="1919"/>
    <cellStyle name="Moneda 3 10 12" xfId="733"/>
    <cellStyle name="Moneda 3 10 12 2" xfId="734"/>
    <cellStyle name="Moneda 3 10 12 2 2" xfId="1922"/>
    <cellStyle name="Moneda 3 10 12 3" xfId="1921"/>
    <cellStyle name="Moneda 3 10 13" xfId="735"/>
    <cellStyle name="Moneda 3 10 13 2" xfId="736"/>
    <cellStyle name="Moneda 3 10 13 2 2" xfId="1924"/>
    <cellStyle name="Moneda 3 10 13 3" xfId="1923"/>
    <cellStyle name="Moneda 3 10 14" xfId="737"/>
    <cellStyle name="Moneda 3 10 14 2" xfId="738"/>
    <cellStyle name="Moneda 3 10 14 2 2" xfId="1926"/>
    <cellStyle name="Moneda 3 10 14 3" xfId="1925"/>
    <cellStyle name="Moneda 3 10 15" xfId="739"/>
    <cellStyle name="Moneda 3 10 15 2" xfId="1927"/>
    <cellStyle name="Moneda 3 10 16" xfId="1916"/>
    <cellStyle name="Moneda 3 10 2" xfId="740"/>
    <cellStyle name="Moneda 3 10 2 2" xfId="741"/>
    <cellStyle name="Moneda 3 10 2 2 2" xfId="1929"/>
    <cellStyle name="Moneda 3 10 2 3" xfId="1928"/>
    <cellStyle name="Moneda 3 10 3" xfId="742"/>
    <cellStyle name="Moneda 3 10 3 2" xfId="743"/>
    <cellStyle name="Moneda 3 10 3 2 2" xfId="1931"/>
    <cellStyle name="Moneda 3 10 3 3" xfId="1930"/>
    <cellStyle name="Moneda 3 10 4" xfId="744"/>
    <cellStyle name="Moneda 3 10 4 2" xfId="745"/>
    <cellStyle name="Moneda 3 10 4 2 2" xfId="1933"/>
    <cellStyle name="Moneda 3 10 4 3" xfId="1932"/>
    <cellStyle name="Moneda 3 10 5" xfId="746"/>
    <cellStyle name="Moneda 3 10 5 2" xfId="747"/>
    <cellStyle name="Moneda 3 10 5 2 2" xfId="1935"/>
    <cellStyle name="Moneda 3 10 5 3" xfId="1934"/>
    <cellStyle name="Moneda 3 10 6" xfId="748"/>
    <cellStyle name="Moneda 3 10 6 2" xfId="749"/>
    <cellStyle name="Moneda 3 10 6 2 2" xfId="1937"/>
    <cellStyle name="Moneda 3 10 6 3" xfId="1936"/>
    <cellStyle name="Moneda 3 10 7" xfId="750"/>
    <cellStyle name="Moneda 3 10 7 2" xfId="751"/>
    <cellStyle name="Moneda 3 10 7 2 2" xfId="1939"/>
    <cellStyle name="Moneda 3 10 7 3" xfId="1938"/>
    <cellStyle name="Moneda 3 10 8" xfId="752"/>
    <cellStyle name="Moneda 3 10 8 2" xfId="753"/>
    <cellStyle name="Moneda 3 10 8 2 2" xfId="1941"/>
    <cellStyle name="Moneda 3 10 8 3" xfId="1940"/>
    <cellStyle name="Moneda 3 10 9" xfId="754"/>
    <cellStyle name="Moneda 3 10 9 2" xfId="755"/>
    <cellStyle name="Moneda 3 10 9 2 2" xfId="1943"/>
    <cellStyle name="Moneda 3 10 9 3" xfId="1942"/>
    <cellStyle name="Moneda 3 11" xfId="756"/>
    <cellStyle name="Moneda 3 11 10" xfId="757"/>
    <cellStyle name="Moneda 3 11 10 2" xfId="758"/>
    <cellStyle name="Moneda 3 11 10 2 2" xfId="1946"/>
    <cellStyle name="Moneda 3 11 10 3" xfId="1945"/>
    <cellStyle name="Moneda 3 11 11" xfId="759"/>
    <cellStyle name="Moneda 3 11 11 2" xfId="760"/>
    <cellStyle name="Moneda 3 11 11 2 2" xfId="1948"/>
    <cellStyle name="Moneda 3 11 11 3" xfId="1947"/>
    <cellStyle name="Moneda 3 11 12" xfId="761"/>
    <cellStyle name="Moneda 3 11 12 2" xfId="762"/>
    <cellStyle name="Moneda 3 11 12 2 2" xfId="1950"/>
    <cellStyle name="Moneda 3 11 12 3" xfId="1949"/>
    <cellStyle name="Moneda 3 11 13" xfId="763"/>
    <cellStyle name="Moneda 3 11 13 2" xfId="764"/>
    <cellStyle name="Moneda 3 11 13 2 2" xfId="1952"/>
    <cellStyle name="Moneda 3 11 13 3" xfId="1951"/>
    <cellStyle name="Moneda 3 11 14" xfId="765"/>
    <cellStyle name="Moneda 3 11 14 2" xfId="766"/>
    <cellStyle name="Moneda 3 11 14 2 2" xfId="1954"/>
    <cellStyle name="Moneda 3 11 14 3" xfId="1953"/>
    <cellStyle name="Moneda 3 11 15" xfId="767"/>
    <cellStyle name="Moneda 3 11 15 2" xfId="1955"/>
    <cellStyle name="Moneda 3 11 16" xfId="1944"/>
    <cellStyle name="Moneda 3 11 2" xfId="768"/>
    <cellStyle name="Moneda 3 11 2 2" xfId="769"/>
    <cellStyle name="Moneda 3 11 2 2 2" xfId="1957"/>
    <cellStyle name="Moneda 3 11 2 3" xfId="1956"/>
    <cellStyle name="Moneda 3 11 3" xfId="770"/>
    <cellStyle name="Moneda 3 11 3 2" xfId="771"/>
    <cellStyle name="Moneda 3 11 3 2 2" xfId="1959"/>
    <cellStyle name="Moneda 3 11 3 3" xfId="1958"/>
    <cellStyle name="Moneda 3 11 4" xfId="772"/>
    <cellStyle name="Moneda 3 11 4 2" xfId="773"/>
    <cellStyle name="Moneda 3 11 4 2 2" xfId="1961"/>
    <cellStyle name="Moneda 3 11 4 3" xfId="1960"/>
    <cellStyle name="Moneda 3 11 5" xfId="774"/>
    <cellStyle name="Moneda 3 11 5 2" xfId="775"/>
    <cellStyle name="Moneda 3 11 5 2 2" xfId="1963"/>
    <cellStyle name="Moneda 3 11 5 3" xfId="1962"/>
    <cellStyle name="Moneda 3 11 6" xfId="776"/>
    <cellStyle name="Moneda 3 11 6 2" xfId="777"/>
    <cellStyle name="Moneda 3 11 6 2 2" xfId="1965"/>
    <cellStyle name="Moneda 3 11 6 3" xfId="1964"/>
    <cellStyle name="Moneda 3 11 7" xfId="778"/>
    <cellStyle name="Moneda 3 11 7 2" xfId="779"/>
    <cellStyle name="Moneda 3 11 7 2 2" xfId="1967"/>
    <cellStyle name="Moneda 3 11 7 3" xfId="1966"/>
    <cellStyle name="Moneda 3 11 8" xfId="780"/>
    <cellStyle name="Moneda 3 11 8 2" xfId="781"/>
    <cellStyle name="Moneda 3 11 8 2 2" xfId="1969"/>
    <cellStyle name="Moneda 3 11 8 3" xfId="1968"/>
    <cellStyle name="Moneda 3 11 9" xfId="782"/>
    <cellStyle name="Moneda 3 11 9 2" xfId="783"/>
    <cellStyle name="Moneda 3 11 9 2 2" xfId="1971"/>
    <cellStyle name="Moneda 3 11 9 3" xfId="1970"/>
    <cellStyle name="Moneda 3 12" xfId="784"/>
    <cellStyle name="Moneda 3 12 10" xfId="785"/>
    <cellStyle name="Moneda 3 12 10 2" xfId="786"/>
    <cellStyle name="Moneda 3 12 10 2 2" xfId="1974"/>
    <cellStyle name="Moneda 3 12 10 3" xfId="1973"/>
    <cellStyle name="Moneda 3 12 11" xfId="787"/>
    <cellStyle name="Moneda 3 12 11 2" xfId="788"/>
    <cellStyle name="Moneda 3 12 11 2 2" xfId="1976"/>
    <cellStyle name="Moneda 3 12 11 3" xfId="1975"/>
    <cellStyle name="Moneda 3 12 12" xfId="789"/>
    <cellStyle name="Moneda 3 12 12 2" xfId="790"/>
    <cellStyle name="Moneda 3 12 12 2 2" xfId="1978"/>
    <cellStyle name="Moneda 3 12 12 3" xfId="1977"/>
    <cellStyle name="Moneda 3 12 13" xfId="791"/>
    <cellStyle name="Moneda 3 12 13 2" xfId="792"/>
    <cellStyle name="Moneda 3 12 13 2 2" xfId="1980"/>
    <cellStyle name="Moneda 3 12 13 3" xfId="1979"/>
    <cellStyle name="Moneda 3 12 14" xfId="793"/>
    <cellStyle name="Moneda 3 12 14 2" xfId="794"/>
    <cellStyle name="Moneda 3 12 14 2 2" xfId="1982"/>
    <cellStyle name="Moneda 3 12 14 3" xfId="1981"/>
    <cellStyle name="Moneda 3 12 15" xfId="795"/>
    <cellStyle name="Moneda 3 12 15 2" xfId="1983"/>
    <cellStyle name="Moneda 3 12 16" xfId="1972"/>
    <cellStyle name="Moneda 3 12 2" xfId="796"/>
    <cellStyle name="Moneda 3 12 2 2" xfId="797"/>
    <cellStyle name="Moneda 3 12 2 2 2" xfId="1985"/>
    <cellStyle name="Moneda 3 12 2 3" xfId="1984"/>
    <cellStyle name="Moneda 3 12 3" xfId="798"/>
    <cellStyle name="Moneda 3 12 3 2" xfId="799"/>
    <cellStyle name="Moneda 3 12 3 2 2" xfId="1987"/>
    <cellStyle name="Moneda 3 12 3 3" xfId="1986"/>
    <cellStyle name="Moneda 3 12 4" xfId="800"/>
    <cellStyle name="Moneda 3 12 4 2" xfId="801"/>
    <cellStyle name="Moneda 3 12 4 2 2" xfId="1989"/>
    <cellStyle name="Moneda 3 12 4 3" xfId="1988"/>
    <cellStyle name="Moneda 3 12 5" xfId="802"/>
    <cellStyle name="Moneda 3 12 5 2" xfId="803"/>
    <cellStyle name="Moneda 3 12 5 2 2" xfId="1991"/>
    <cellStyle name="Moneda 3 12 5 3" xfId="1990"/>
    <cellStyle name="Moneda 3 12 6" xfId="804"/>
    <cellStyle name="Moneda 3 12 6 2" xfId="805"/>
    <cellStyle name="Moneda 3 12 6 2 2" xfId="1993"/>
    <cellStyle name="Moneda 3 12 6 3" xfId="1992"/>
    <cellStyle name="Moneda 3 12 7" xfId="806"/>
    <cellStyle name="Moneda 3 12 7 2" xfId="807"/>
    <cellStyle name="Moneda 3 12 7 2 2" xfId="1995"/>
    <cellStyle name="Moneda 3 12 7 3" xfId="1994"/>
    <cellStyle name="Moneda 3 12 8" xfId="808"/>
    <cellStyle name="Moneda 3 12 8 2" xfId="809"/>
    <cellStyle name="Moneda 3 12 8 2 2" xfId="1997"/>
    <cellStyle name="Moneda 3 12 8 3" xfId="1996"/>
    <cellStyle name="Moneda 3 12 9" xfId="810"/>
    <cellStyle name="Moneda 3 12 9 2" xfId="811"/>
    <cellStyle name="Moneda 3 12 9 2 2" xfId="1999"/>
    <cellStyle name="Moneda 3 12 9 3" xfId="1998"/>
    <cellStyle name="Moneda 3 13" xfId="812"/>
    <cellStyle name="Moneda 3 13 10" xfId="813"/>
    <cellStyle name="Moneda 3 13 10 2" xfId="814"/>
    <cellStyle name="Moneda 3 13 10 2 2" xfId="2002"/>
    <cellStyle name="Moneda 3 13 10 3" xfId="2001"/>
    <cellStyle name="Moneda 3 13 11" xfId="815"/>
    <cellStyle name="Moneda 3 13 11 2" xfId="816"/>
    <cellStyle name="Moneda 3 13 11 2 2" xfId="2004"/>
    <cellStyle name="Moneda 3 13 11 3" xfId="2003"/>
    <cellStyle name="Moneda 3 13 12" xfId="817"/>
    <cellStyle name="Moneda 3 13 12 2" xfId="818"/>
    <cellStyle name="Moneda 3 13 12 2 2" xfId="2006"/>
    <cellStyle name="Moneda 3 13 12 3" xfId="2005"/>
    <cellStyle name="Moneda 3 13 13" xfId="819"/>
    <cellStyle name="Moneda 3 13 13 2" xfId="820"/>
    <cellStyle name="Moneda 3 13 13 2 2" xfId="2008"/>
    <cellStyle name="Moneda 3 13 13 3" xfId="2007"/>
    <cellStyle name="Moneda 3 13 14" xfId="821"/>
    <cellStyle name="Moneda 3 13 14 2" xfId="822"/>
    <cellStyle name="Moneda 3 13 14 2 2" xfId="2010"/>
    <cellStyle name="Moneda 3 13 14 3" xfId="2009"/>
    <cellStyle name="Moneda 3 13 15" xfId="823"/>
    <cellStyle name="Moneda 3 13 15 2" xfId="2011"/>
    <cellStyle name="Moneda 3 13 16" xfId="2000"/>
    <cellStyle name="Moneda 3 13 2" xfId="824"/>
    <cellStyle name="Moneda 3 13 2 2" xfId="825"/>
    <cellStyle name="Moneda 3 13 2 2 2" xfId="2013"/>
    <cellStyle name="Moneda 3 13 2 3" xfId="2012"/>
    <cellStyle name="Moneda 3 13 3" xfId="826"/>
    <cellStyle name="Moneda 3 13 3 2" xfId="827"/>
    <cellStyle name="Moneda 3 13 3 2 2" xfId="2015"/>
    <cellStyle name="Moneda 3 13 3 3" xfId="2014"/>
    <cellStyle name="Moneda 3 13 4" xfId="828"/>
    <cellStyle name="Moneda 3 13 4 2" xfId="829"/>
    <cellStyle name="Moneda 3 13 4 2 2" xfId="2017"/>
    <cellStyle name="Moneda 3 13 4 3" xfId="2016"/>
    <cellStyle name="Moneda 3 13 5" xfId="830"/>
    <cellStyle name="Moneda 3 13 5 2" xfId="831"/>
    <cellStyle name="Moneda 3 13 5 2 2" xfId="2019"/>
    <cellStyle name="Moneda 3 13 5 3" xfId="2018"/>
    <cellStyle name="Moneda 3 13 6" xfId="832"/>
    <cellStyle name="Moneda 3 13 6 2" xfId="833"/>
    <cellStyle name="Moneda 3 13 6 2 2" xfId="2021"/>
    <cellStyle name="Moneda 3 13 6 3" xfId="2020"/>
    <cellStyle name="Moneda 3 13 7" xfId="834"/>
    <cellStyle name="Moneda 3 13 7 2" xfId="835"/>
    <cellStyle name="Moneda 3 13 7 2 2" xfId="2023"/>
    <cellStyle name="Moneda 3 13 7 3" xfId="2022"/>
    <cellStyle name="Moneda 3 13 8" xfId="836"/>
    <cellStyle name="Moneda 3 13 8 2" xfId="837"/>
    <cellStyle name="Moneda 3 13 8 2 2" xfId="2025"/>
    <cellStyle name="Moneda 3 13 8 3" xfId="2024"/>
    <cellStyle name="Moneda 3 13 9" xfId="838"/>
    <cellStyle name="Moneda 3 13 9 2" xfId="839"/>
    <cellStyle name="Moneda 3 13 9 2 2" xfId="2027"/>
    <cellStyle name="Moneda 3 13 9 3" xfId="2026"/>
    <cellStyle name="Moneda 3 14" xfId="840"/>
    <cellStyle name="Moneda 3 14 10" xfId="841"/>
    <cellStyle name="Moneda 3 14 10 2" xfId="842"/>
    <cellStyle name="Moneda 3 14 10 2 2" xfId="2030"/>
    <cellStyle name="Moneda 3 14 10 3" xfId="2029"/>
    <cellStyle name="Moneda 3 14 11" xfId="843"/>
    <cellStyle name="Moneda 3 14 11 2" xfId="844"/>
    <cellStyle name="Moneda 3 14 11 2 2" xfId="2032"/>
    <cellStyle name="Moneda 3 14 11 3" xfId="2031"/>
    <cellStyle name="Moneda 3 14 12" xfId="845"/>
    <cellStyle name="Moneda 3 14 12 2" xfId="846"/>
    <cellStyle name="Moneda 3 14 12 2 2" xfId="2034"/>
    <cellStyle name="Moneda 3 14 12 3" xfId="2033"/>
    <cellStyle name="Moneda 3 14 13" xfId="847"/>
    <cellStyle name="Moneda 3 14 13 2" xfId="848"/>
    <cellStyle name="Moneda 3 14 13 2 2" xfId="2036"/>
    <cellStyle name="Moneda 3 14 13 3" xfId="2035"/>
    <cellStyle name="Moneda 3 14 14" xfId="849"/>
    <cellStyle name="Moneda 3 14 14 2" xfId="850"/>
    <cellStyle name="Moneda 3 14 14 2 2" xfId="2038"/>
    <cellStyle name="Moneda 3 14 14 3" xfId="2037"/>
    <cellStyle name="Moneda 3 14 15" xfId="851"/>
    <cellStyle name="Moneda 3 14 15 2" xfId="2039"/>
    <cellStyle name="Moneda 3 14 16" xfId="2028"/>
    <cellStyle name="Moneda 3 14 2" xfId="852"/>
    <cellStyle name="Moneda 3 14 2 2" xfId="853"/>
    <cellStyle name="Moneda 3 14 2 2 2" xfId="2041"/>
    <cellStyle name="Moneda 3 14 2 3" xfId="2040"/>
    <cellStyle name="Moneda 3 14 3" xfId="854"/>
    <cellStyle name="Moneda 3 14 3 2" xfId="855"/>
    <cellStyle name="Moneda 3 14 3 2 2" xfId="2043"/>
    <cellStyle name="Moneda 3 14 3 3" xfId="2042"/>
    <cellStyle name="Moneda 3 14 4" xfId="856"/>
    <cellStyle name="Moneda 3 14 4 2" xfId="857"/>
    <cellStyle name="Moneda 3 14 4 2 2" xfId="2045"/>
    <cellStyle name="Moneda 3 14 4 3" xfId="2044"/>
    <cellStyle name="Moneda 3 14 5" xfId="858"/>
    <cellStyle name="Moneda 3 14 5 2" xfId="859"/>
    <cellStyle name="Moneda 3 14 5 2 2" xfId="2047"/>
    <cellStyle name="Moneda 3 14 5 3" xfId="2046"/>
    <cellStyle name="Moneda 3 14 6" xfId="860"/>
    <cellStyle name="Moneda 3 14 6 2" xfId="861"/>
    <cellStyle name="Moneda 3 14 6 2 2" xfId="2049"/>
    <cellStyle name="Moneda 3 14 6 3" xfId="2048"/>
    <cellStyle name="Moneda 3 14 7" xfId="862"/>
    <cellStyle name="Moneda 3 14 7 2" xfId="863"/>
    <cellStyle name="Moneda 3 14 7 2 2" xfId="2051"/>
    <cellStyle name="Moneda 3 14 7 3" xfId="2050"/>
    <cellStyle name="Moneda 3 14 8" xfId="864"/>
    <cellStyle name="Moneda 3 14 8 2" xfId="865"/>
    <cellStyle name="Moneda 3 14 8 2 2" xfId="2053"/>
    <cellStyle name="Moneda 3 14 8 3" xfId="2052"/>
    <cellStyle name="Moneda 3 14 9" xfId="866"/>
    <cellStyle name="Moneda 3 14 9 2" xfId="867"/>
    <cellStyle name="Moneda 3 14 9 2 2" xfId="2055"/>
    <cellStyle name="Moneda 3 14 9 3" xfId="2054"/>
    <cellStyle name="Moneda 3 15" xfId="868"/>
    <cellStyle name="Moneda 3 15 2" xfId="869"/>
    <cellStyle name="Moneda 3 15 2 2" xfId="2057"/>
    <cellStyle name="Moneda 3 15 3" xfId="2056"/>
    <cellStyle name="Moneda 3 16" xfId="870"/>
    <cellStyle name="Moneda 3 16 2" xfId="2058"/>
    <cellStyle name="Moneda 3 2" xfId="871"/>
    <cellStyle name="Moneda 3 2 10" xfId="872"/>
    <cellStyle name="Moneda 3 2 10 2" xfId="873"/>
    <cellStyle name="Moneda 3 2 10 2 2" xfId="2061"/>
    <cellStyle name="Moneda 3 2 10 3" xfId="2060"/>
    <cellStyle name="Moneda 3 2 11" xfId="874"/>
    <cellStyle name="Moneda 3 2 11 2" xfId="875"/>
    <cellStyle name="Moneda 3 2 11 2 2" xfId="2063"/>
    <cellStyle name="Moneda 3 2 11 3" xfId="2062"/>
    <cellStyle name="Moneda 3 2 12" xfId="876"/>
    <cellStyle name="Moneda 3 2 12 2" xfId="877"/>
    <cellStyle name="Moneda 3 2 12 2 2" xfId="2065"/>
    <cellStyle name="Moneda 3 2 12 3" xfId="2064"/>
    <cellStyle name="Moneda 3 2 13" xfId="878"/>
    <cellStyle name="Moneda 3 2 13 2" xfId="879"/>
    <cellStyle name="Moneda 3 2 13 2 2" xfId="2067"/>
    <cellStyle name="Moneda 3 2 13 3" xfId="2066"/>
    <cellStyle name="Moneda 3 2 14" xfId="880"/>
    <cellStyle name="Moneda 3 2 14 2" xfId="881"/>
    <cellStyle name="Moneda 3 2 14 2 2" xfId="2069"/>
    <cellStyle name="Moneda 3 2 14 3" xfId="2068"/>
    <cellStyle name="Moneda 3 2 15" xfId="882"/>
    <cellStyle name="Moneda 3 2 15 2" xfId="2070"/>
    <cellStyle name="Moneda 3 2 16" xfId="2059"/>
    <cellStyle name="Moneda 3 2 2" xfId="883"/>
    <cellStyle name="Moneda 3 2 2 2" xfId="884"/>
    <cellStyle name="Moneda 3 2 2 2 2" xfId="2072"/>
    <cellStyle name="Moneda 3 2 2 3" xfId="2071"/>
    <cellStyle name="Moneda 3 2 3" xfId="885"/>
    <cellStyle name="Moneda 3 2 3 2" xfId="886"/>
    <cellStyle name="Moneda 3 2 3 2 2" xfId="2074"/>
    <cellStyle name="Moneda 3 2 3 3" xfId="2073"/>
    <cellStyle name="Moneda 3 2 4" xfId="887"/>
    <cellStyle name="Moneda 3 2 4 2" xfId="888"/>
    <cellStyle name="Moneda 3 2 4 2 2" xfId="2076"/>
    <cellStyle name="Moneda 3 2 4 3" xfId="2075"/>
    <cellStyle name="Moneda 3 2 5" xfId="889"/>
    <cellStyle name="Moneda 3 2 5 2" xfId="890"/>
    <cellStyle name="Moneda 3 2 5 2 2" xfId="2078"/>
    <cellStyle name="Moneda 3 2 5 3" xfId="2077"/>
    <cellStyle name="Moneda 3 2 6" xfId="891"/>
    <cellStyle name="Moneda 3 2 6 2" xfId="892"/>
    <cellStyle name="Moneda 3 2 6 2 2" xfId="2080"/>
    <cellStyle name="Moneda 3 2 6 3" xfId="2079"/>
    <cellStyle name="Moneda 3 2 7" xfId="893"/>
    <cellStyle name="Moneda 3 2 7 2" xfId="894"/>
    <cellStyle name="Moneda 3 2 7 2 2" xfId="2082"/>
    <cellStyle name="Moneda 3 2 7 3" xfId="2081"/>
    <cellStyle name="Moneda 3 2 8" xfId="895"/>
    <cellStyle name="Moneda 3 2 8 2" xfId="896"/>
    <cellStyle name="Moneda 3 2 8 2 2" xfId="2084"/>
    <cellStyle name="Moneda 3 2 8 3" xfId="2083"/>
    <cellStyle name="Moneda 3 2 9" xfId="897"/>
    <cellStyle name="Moneda 3 2 9 2" xfId="898"/>
    <cellStyle name="Moneda 3 2 9 2 2" xfId="2086"/>
    <cellStyle name="Moneda 3 2 9 3" xfId="2085"/>
    <cellStyle name="Moneda 3 3" xfId="899"/>
    <cellStyle name="Moneda 3 3 10" xfId="900"/>
    <cellStyle name="Moneda 3 3 10 2" xfId="901"/>
    <cellStyle name="Moneda 3 3 10 2 2" xfId="2089"/>
    <cellStyle name="Moneda 3 3 10 3" xfId="2088"/>
    <cellStyle name="Moneda 3 3 11" xfId="902"/>
    <cellStyle name="Moneda 3 3 11 2" xfId="903"/>
    <cellStyle name="Moneda 3 3 11 2 2" xfId="2091"/>
    <cellStyle name="Moneda 3 3 11 3" xfId="2090"/>
    <cellStyle name="Moneda 3 3 12" xfId="904"/>
    <cellStyle name="Moneda 3 3 12 2" xfId="905"/>
    <cellStyle name="Moneda 3 3 12 2 2" xfId="2093"/>
    <cellStyle name="Moneda 3 3 12 3" xfId="2092"/>
    <cellStyle name="Moneda 3 3 13" xfId="906"/>
    <cellStyle name="Moneda 3 3 13 2" xfId="907"/>
    <cellStyle name="Moneda 3 3 13 2 2" xfId="2095"/>
    <cellStyle name="Moneda 3 3 13 3" xfId="2094"/>
    <cellStyle name="Moneda 3 3 14" xfId="908"/>
    <cellStyle name="Moneda 3 3 14 2" xfId="909"/>
    <cellStyle name="Moneda 3 3 14 2 2" xfId="2097"/>
    <cellStyle name="Moneda 3 3 14 3" xfId="2096"/>
    <cellStyle name="Moneda 3 3 15" xfId="910"/>
    <cellStyle name="Moneda 3 3 15 2" xfId="2098"/>
    <cellStyle name="Moneda 3 3 16" xfId="2087"/>
    <cellStyle name="Moneda 3 3 2" xfId="911"/>
    <cellStyle name="Moneda 3 3 2 2" xfId="912"/>
    <cellStyle name="Moneda 3 3 2 2 2" xfId="2100"/>
    <cellStyle name="Moneda 3 3 2 3" xfId="2099"/>
    <cellStyle name="Moneda 3 3 3" xfId="913"/>
    <cellStyle name="Moneda 3 3 3 2" xfId="914"/>
    <cellStyle name="Moneda 3 3 3 2 2" xfId="2102"/>
    <cellStyle name="Moneda 3 3 3 3" xfId="2101"/>
    <cellStyle name="Moneda 3 3 4" xfId="915"/>
    <cellStyle name="Moneda 3 3 4 2" xfId="916"/>
    <cellStyle name="Moneda 3 3 4 2 2" xfId="2104"/>
    <cellStyle name="Moneda 3 3 4 3" xfId="2103"/>
    <cellStyle name="Moneda 3 3 5" xfId="917"/>
    <cellStyle name="Moneda 3 3 5 2" xfId="918"/>
    <cellStyle name="Moneda 3 3 5 2 2" xfId="2106"/>
    <cellStyle name="Moneda 3 3 5 3" xfId="2105"/>
    <cellStyle name="Moneda 3 3 6" xfId="919"/>
    <cellStyle name="Moneda 3 3 6 2" xfId="920"/>
    <cellStyle name="Moneda 3 3 6 2 2" xfId="2108"/>
    <cellStyle name="Moneda 3 3 6 3" xfId="2107"/>
    <cellStyle name="Moneda 3 3 7" xfId="921"/>
    <cellStyle name="Moneda 3 3 7 2" xfId="922"/>
    <cellStyle name="Moneda 3 3 7 2 2" xfId="2110"/>
    <cellStyle name="Moneda 3 3 7 3" xfId="2109"/>
    <cellStyle name="Moneda 3 3 8" xfId="923"/>
    <cellStyle name="Moneda 3 3 8 2" xfId="924"/>
    <cellStyle name="Moneda 3 3 8 2 2" xfId="2112"/>
    <cellStyle name="Moneda 3 3 8 3" xfId="2111"/>
    <cellStyle name="Moneda 3 3 9" xfId="925"/>
    <cellStyle name="Moneda 3 3 9 2" xfId="926"/>
    <cellStyle name="Moneda 3 3 9 2 2" xfId="2114"/>
    <cellStyle name="Moneda 3 3 9 3" xfId="2113"/>
    <cellStyle name="Moneda 3 4" xfId="927"/>
    <cellStyle name="Moneda 3 4 10" xfId="928"/>
    <cellStyle name="Moneda 3 4 10 2" xfId="929"/>
    <cellStyle name="Moneda 3 4 10 2 2" xfId="2117"/>
    <cellStyle name="Moneda 3 4 10 3" xfId="2116"/>
    <cellStyle name="Moneda 3 4 11" xfId="930"/>
    <cellStyle name="Moneda 3 4 11 2" xfId="931"/>
    <cellStyle name="Moneda 3 4 11 2 2" xfId="2119"/>
    <cellStyle name="Moneda 3 4 11 3" xfId="2118"/>
    <cellStyle name="Moneda 3 4 12" xfId="932"/>
    <cellStyle name="Moneda 3 4 12 2" xfId="933"/>
    <cellStyle name="Moneda 3 4 12 2 2" xfId="2121"/>
    <cellStyle name="Moneda 3 4 12 3" xfId="2120"/>
    <cellStyle name="Moneda 3 4 13" xfId="934"/>
    <cellStyle name="Moneda 3 4 13 2" xfId="935"/>
    <cellStyle name="Moneda 3 4 13 2 2" xfId="2123"/>
    <cellStyle name="Moneda 3 4 13 3" xfId="2122"/>
    <cellStyle name="Moneda 3 4 14" xfId="936"/>
    <cellStyle name="Moneda 3 4 14 2" xfId="937"/>
    <cellStyle name="Moneda 3 4 14 2 2" xfId="2125"/>
    <cellStyle name="Moneda 3 4 14 3" xfId="2124"/>
    <cellStyle name="Moneda 3 4 15" xfId="938"/>
    <cellStyle name="Moneda 3 4 15 2" xfId="2126"/>
    <cellStyle name="Moneda 3 4 16" xfId="2115"/>
    <cellStyle name="Moneda 3 4 2" xfId="939"/>
    <cellStyle name="Moneda 3 4 2 2" xfId="940"/>
    <cellStyle name="Moneda 3 4 2 2 2" xfId="2128"/>
    <cellStyle name="Moneda 3 4 2 3" xfId="2127"/>
    <cellStyle name="Moneda 3 4 3" xfId="941"/>
    <cellStyle name="Moneda 3 4 3 2" xfId="942"/>
    <cellStyle name="Moneda 3 4 3 2 2" xfId="2130"/>
    <cellStyle name="Moneda 3 4 3 3" xfId="2129"/>
    <cellStyle name="Moneda 3 4 4" xfId="943"/>
    <cellStyle name="Moneda 3 4 4 2" xfId="944"/>
    <cellStyle name="Moneda 3 4 4 2 2" xfId="2132"/>
    <cellStyle name="Moneda 3 4 4 3" xfId="2131"/>
    <cellStyle name="Moneda 3 4 5" xfId="945"/>
    <cellStyle name="Moneda 3 4 5 2" xfId="946"/>
    <cellStyle name="Moneda 3 4 5 2 2" xfId="2134"/>
    <cellStyle name="Moneda 3 4 5 3" xfId="2133"/>
    <cellStyle name="Moneda 3 4 6" xfId="947"/>
    <cellStyle name="Moneda 3 4 6 2" xfId="948"/>
    <cellStyle name="Moneda 3 4 6 2 2" xfId="2136"/>
    <cellStyle name="Moneda 3 4 6 3" xfId="2135"/>
    <cellStyle name="Moneda 3 4 7" xfId="949"/>
    <cellStyle name="Moneda 3 4 7 2" xfId="950"/>
    <cellStyle name="Moneda 3 4 7 2 2" xfId="2138"/>
    <cellStyle name="Moneda 3 4 7 3" xfId="2137"/>
    <cellStyle name="Moneda 3 4 8" xfId="951"/>
    <cellStyle name="Moneda 3 4 8 2" xfId="952"/>
    <cellStyle name="Moneda 3 4 8 2 2" xfId="2140"/>
    <cellStyle name="Moneda 3 4 8 3" xfId="2139"/>
    <cellStyle name="Moneda 3 4 9" xfId="953"/>
    <cellStyle name="Moneda 3 4 9 2" xfId="954"/>
    <cellStyle name="Moneda 3 4 9 2 2" xfId="2142"/>
    <cellStyle name="Moneda 3 4 9 3" xfId="2141"/>
    <cellStyle name="Moneda 3 5" xfId="955"/>
    <cellStyle name="Moneda 3 5 10" xfId="956"/>
    <cellStyle name="Moneda 3 5 10 2" xfId="957"/>
    <cellStyle name="Moneda 3 5 10 2 2" xfId="2145"/>
    <cellStyle name="Moneda 3 5 10 3" xfId="2144"/>
    <cellStyle name="Moneda 3 5 11" xfId="958"/>
    <cellStyle name="Moneda 3 5 11 2" xfId="959"/>
    <cellStyle name="Moneda 3 5 11 2 2" xfId="2147"/>
    <cellStyle name="Moneda 3 5 11 3" xfId="2146"/>
    <cellStyle name="Moneda 3 5 12" xfId="960"/>
    <cellStyle name="Moneda 3 5 12 2" xfId="961"/>
    <cellStyle name="Moneda 3 5 12 2 2" xfId="2149"/>
    <cellStyle name="Moneda 3 5 12 3" xfId="2148"/>
    <cellStyle name="Moneda 3 5 13" xfId="962"/>
    <cellStyle name="Moneda 3 5 13 2" xfId="963"/>
    <cellStyle name="Moneda 3 5 13 2 2" xfId="2151"/>
    <cellStyle name="Moneda 3 5 13 3" xfId="2150"/>
    <cellStyle name="Moneda 3 5 14" xfId="964"/>
    <cellStyle name="Moneda 3 5 14 2" xfId="965"/>
    <cellStyle name="Moneda 3 5 14 2 2" xfId="2153"/>
    <cellStyle name="Moneda 3 5 14 3" xfId="2152"/>
    <cellStyle name="Moneda 3 5 15" xfId="966"/>
    <cellStyle name="Moneda 3 5 15 2" xfId="2154"/>
    <cellStyle name="Moneda 3 5 16" xfId="2143"/>
    <cellStyle name="Moneda 3 5 2" xfId="967"/>
    <cellStyle name="Moneda 3 5 2 2" xfId="968"/>
    <cellStyle name="Moneda 3 5 2 2 2" xfId="2156"/>
    <cellStyle name="Moneda 3 5 2 3" xfId="2155"/>
    <cellStyle name="Moneda 3 5 3" xfId="969"/>
    <cellStyle name="Moneda 3 5 3 2" xfId="970"/>
    <cellStyle name="Moneda 3 5 3 2 2" xfId="2158"/>
    <cellStyle name="Moneda 3 5 3 3" xfId="2157"/>
    <cellStyle name="Moneda 3 5 4" xfId="971"/>
    <cellStyle name="Moneda 3 5 4 2" xfId="972"/>
    <cellStyle name="Moneda 3 5 4 2 2" xfId="2160"/>
    <cellStyle name="Moneda 3 5 4 3" xfId="2159"/>
    <cellStyle name="Moneda 3 5 5" xfId="973"/>
    <cellStyle name="Moneda 3 5 5 2" xfId="974"/>
    <cellStyle name="Moneda 3 5 5 2 2" xfId="2162"/>
    <cellStyle name="Moneda 3 5 5 3" xfId="2161"/>
    <cellStyle name="Moneda 3 5 6" xfId="975"/>
    <cellStyle name="Moneda 3 5 6 2" xfId="976"/>
    <cellStyle name="Moneda 3 5 6 2 2" xfId="2164"/>
    <cellStyle name="Moneda 3 5 6 3" xfId="2163"/>
    <cellStyle name="Moneda 3 5 7" xfId="977"/>
    <cellStyle name="Moneda 3 5 7 2" xfId="978"/>
    <cellStyle name="Moneda 3 5 7 2 2" xfId="2166"/>
    <cellStyle name="Moneda 3 5 7 3" xfId="2165"/>
    <cellStyle name="Moneda 3 5 8" xfId="979"/>
    <cellStyle name="Moneda 3 5 8 2" xfId="980"/>
    <cellStyle name="Moneda 3 5 8 2 2" xfId="2168"/>
    <cellStyle name="Moneda 3 5 8 3" xfId="2167"/>
    <cellStyle name="Moneda 3 5 9" xfId="981"/>
    <cellStyle name="Moneda 3 5 9 2" xfId="982"/>
    <cellStyle name="Moneda 3 5 9 2 2" xfId="2170"/>
    <cellStyle name="Moneda 3 5 9 3" xfId="2169"/>
    <cellStyle name="Moneda 3 6" xfId="983"/>
    <cellStyle name="Moneda 3 6 10" xfId="984"/>
    <cellStyle name="Moneda 3 6 10 2" xfId="985"/>
    <cellStyle name="Moneda 3 6 10 2 2" xfId="2173"/>
    <cellStyle name="Moneda 3 6 10 3" xfId="2172"/>
    <cellStyle name="Moneda 3 6 11" xfId="986"/>
    <cellStyle name="Moneda 3 6 11 2" xfId="987"/>
    <cellStyle name="Moneda 3 6 11 2 2" xfId="2175"/>
    <cellStyle name="Moneda 3 6 11 3" xfId="2174"/>
    <cellStyle name="Moneda 3 6 12" xfId="988"/>
    <cellStyle name="Moneda 3 6 12 2" xfId="989"/>
    <cellStyle name="Moneda 3 6 12 2 2" xfId="2177"/>
    <cellStyle name="Moneda 3 6 12 3" xfId="2176"/>
    <cellStyle name="Moneda 3 6 13" xfId="990"/>
    <cellStyle name="Moneda 3 6 13 2" xfId="991"/>
    <cellStyle name="Moneda 3 6 13 2 2" xfId="2179"/>
    <cellStyle name="Moneda 3 6 13 3" xfId="2178"/>
    <cellStyle name="Moneda 3 6 14" xfId="992"/>
    <cellStyle name="Moneda 3 6 14 2" xfId="993"/>
    <cellStyle name="Moneda 3 6 14 2 2" xfId="2181"/>
    <cellStyle name="Moneda 3 6 14 3" xfId="2180"/>
    <cellStyle name="Moneda 3 6 15" xfId="994"/>
    <cellStyle name="Moneda 3 6 15 2" xfId="2182"/>
    <cellStyle name="Moneda 3 6 16" xfId="2171"/>
    <cellStyle name="Moneda 3 6 2" xfId="995"/>
    <cellStyle name="Moneda 3 6 2 2" xfId="996"/>
    <cellStyle name="Moneda 3 6 2 2 2" xfId="2184"/>
    <cellStyle name="Moneda 3 6 2 3" xfId="2183"/>
    <cellStyle name="Moneda 3 6 3" xfId="997"/>
    <cellStyle name="Moneda 3 6 3 2" xfId="998"/>
    <cellStyle name="Moneda 3 6 3 2 2" xfId="2186"/>
    <cellStyle name="Moneda 3 6 3 3" xfId="2185"/>
    <cellStyle name="Moneda 3 6 4" xfId="999"/>
    <cellStyle name="Moneda 3 6 4 2" xfId="1000"/>
    <cellStyle name="Moneda 3 6 4 2 2" xfId="2188"/>
    <cellStyle name="Moneda 3 6 4 3" xfId="2187"/>
    <cellStyle name="Moneda 3 6 5" xfId="1001"/>
    <cellStyle name="Moneda 3 6 5 2" xfId="1002"/>
    <cellStyle name="Moneda 3 6 5 2 2" xfId="2190"/>
    <cellStyle name="Moneda 3 6 5 3" xfId="2189"/>
    <cellStyle name="Moneda 3 6 6" xfId="1003"/>
    <cellStyle name="Moneda 3 6 6 2" xfId="1004"/>
    <cellStyle name="Moneda 3 6 6 2 2" xfId="2192"/>
    <cellStyle name="Moneda 3 6 6 3" xfId="2191"/>
    <cellStyle name="Moneda 3 6 7" xfId="1005"/>
    <cellStyle name="Moneda 3 6 7 2" xfId="1006"/>
    <cellStyle name="Moneda 3 6 7 2 2" xfId="2194"/>
    <cellStyle name="Moneda 3 6 7 3" xfId="2193"/>
    <cellStyle name="Moneda 3 6 8" xfId="1007"/>
    <cellStyle name="Moneda 3 6 8 2" xfId="1008"/>
    <cellStyle name="Moneda 3 6 8 2 2" xfId="2196"/>
    <cellStyle name="Moneda 3 6 8 3" xfId="2195"/>
    <cellStyle name="Moneda 3 6 9" xfId="1009"/>
    <cellStyle name="Moneda 3 6 9 2" xfId="1010"/>
    <cellStyle name="Moneda 3 6 9 2 2" xfId="2198"/>
    <cellStyle name="Moneda 3 6 9 3" xfId="2197"/>
    <cellStyle name="Moneda 3 7" xfId="1011"/>
    <cellStyle name="Moneda 3 7 10" xfId="1012"/>
    <cellStyle name="Moneda 3 7 10 2" xfId="1013"/>
    <cellStyle name="Moneda 3 7 10 2 2" xfId="2201"/>
    <cellStyle name="Moneda 3 7 10 3" xfId="2200"/>
    <cellStyle name="Moneda 3 7 11" xfId="1014"/>
    <cellStyle name="Moneda 3 7 11 2" xfId="1015"/>
    <cellStyle name="Moneda 3 7 11 2 2" xfId="2203"/>
    <cellStyle name="Moneda 3 7 11 3" xfId="2202"/>
    <cellStyle name="Moneda 3 7 12" xfId="1016"/>
    <cellStyle name="Moneda 3 7 12 2" xfId="1017"/>
    <cellStyle name="Moneda 3 7 12 2 2" xfId="2205"/>
    <cellStyle name="Moneda 3 7 12 3" xfId="2204"/>
    <cellStyle name="Moneda 3 7 13" xfId="1018"/>
    <cellStyle name="Moneda 3 7 13 2" xfId="1019"/>
    <cellStyle name="Moneda 3 7 13 2 2" xfId="2207"/>
    <cellStyle name="Moneda 3 7 13 3" xfId="2206"/>
    <cellStyle name="Moneda 3 7 14" xfId="1020"/>
    <cellStyle name="Moneda 3 7 14 2" xfId="1021"/>
    <cellStyle name="Moneda 3 7 14 2 2" xfId="2209"/>
    <cellStyle name="Moneda 3 7 14 3" xfId="2208"/>
    <cellStyle name="Moneda 3 7 15" xfId="1022"/>
    <cellStyle name="Moneda 3 7 15 2" xfId="2210"/>
    <cellStyle name="Moneda 3 7 16" xfId="2199"/>
    <cellStyle name="Moneda 3 7 2" xfId="1023"/>
    <cellStyle name="Moneda 3 7 2 2" xfId="1024"/>
    <cellStyle name="Moneda 3 7 2 2 2" xfId="2212"/>
    <cellStyle name="Moneda 3 7 2 3" xfId="2211"/>
    <cellStyle name="Moneda 3 7 3" xfId="1025"/>
    <cellStyle name="Moneda 3 7 3 2" xfId="1026"/>
    <cellStyle name="Moneda 3 7 3 2 2" xfId="2214"/>
    <cellStyle name="Moneda 3 7 3 3" xfId="2213"/>
    <cellStyle name="Moneda 3 7 4" xfId="1027"/>
    <cellStyle name="Moneda 3 7 4 2" xfId="1028"/>
    <cellStyle name="Moneda 3 7 4 2 2" xfId="2216"/>
    <cellStyle name="Moneda 3 7 4 3" xfId="2215"/>
    <cellStyle name="Moneda 3 7 5" xfId="1029"/>
    <cellStyle name="Moneda 3 7 5 2" xfId="1030"/>
    <cellStyle name="Moneda 3 7 5 2 2" xfId="2218"/>
    <cellStyle name="Moneda 3 7 5 3" xfId="2217"/>
    <cellStyle name="Moneda 3 7 6" xfId="1031"/>
    <cellStyle name="Moneda 3 7 6 2" xfId="1032"/>
    <cellStyle name="Moneda 3 7 6 2 2" xfId="2220"/>
    <cellStyle name="Moneda 3 7 6 3" xfId="2219"/>
    <cellStyle name="Moneda 3 7 7" xfId="1033"/>
    <cellStyle name="Moneda 3 7 7 2" xfId="1034"/>
    <cellStyle name="Moneda 3 7 7 2 2" xfId="2222"/>
    <cellStyle name="Moneda 3 7 7 3" xfId="2221"/>
    <cellStyle name="Moneda 3 7 8" xfId="1035"/>
    <cellStyle name="Moneda 3 7 8 2" xfId="1036"/>
    <cellStyle name="Moneda 3 7 8 2 2" xfId="2224"/>
    <cellStyle name="Moneda 3 7 8 3" xfId="2223"/>
    <cellStyle name="Moneda 3 7 9" xfId="1037"/>
    <cellStyle name="Moneda 3 7 9 2" xfId="1038"/>
    <cellStyle name="Moneda 3 7 9 2 2" xfId="2226"/>
    <cellStyle name="Moneda 3 7 9 3" xfId="2225"/>
    <cellStyle name="Moneda 3 8" xfId="1039"/>
    <cellStyle name="Moneda 3 8 10" xfId="1040"/>
    <cellStyle name="Moneda 3 8 10 2" xfId="1041"/>
    <cellStyle name="Moneda 3 8 10 2 2" xfId="2229"/>
    <cellStyle name="Moneda 3 8 10 3" xfId="2228"/>
    <cellStyle name="Moneda 3 8 11" xfId="1042"/>
    <cellStyle name="Moneda 3 8 11 2" xfId="1043"/>
    <cellStyle name="Moneda 3 8 11 2 2" xfId="2231"/>
    <cellStyle name="Moneda 3 8 11 3" xfId="2230"/>
    <cellStyle name="Moneda 3 8 12" xfId="1044"/>
    <cellStyle name="Moneda 3 8 12 2" xfId="1045"/>
    <cellStyle name="Moneda 3 8 12 2 2" xfId="2233"/>
    <cellStyle name="Moneda 3 8 12 3" xfId="2232"/>
    <cellStyle name="Moneda 3 8 13" xfId="1046"/>
    <cellStyle name="Moneda 3 8 13 2" xfId="1047"/>
    <cellStyle name="Moneda 3 8 13 2 2" xfId="2235"/>
    <cellStyle name="Moneda 3 8 13 3" xfId="2234"/>
    <cellStyle name="Moneda 3 8 14" xfId="1048"/>
    <cellStyle name="Moneda 3 8 14 2" xfId="1049"/>
    <cellStyle name="Moneda 3 8 14 2 2" xfId="2237"/>
    <cellStyle name="Moneda 3 8 14 3" xfId="2236"/>
    <cellStyle name="Moneda 3 8 15" xfId="1050"/>
    <cellStyle name="Moneda 3 8 15 2" xfId="2238"/>
    <cellStyle name="Moneda 3 8 16" xfId="2227"/>
    <cellStyle name="Moneda 3 8 2" xfId="1051"/>
    <cellStyle name="Moneda 3 8 2 2" xfId="1052"/>
    <cellStyle name="Moneda 3 8 2 2 2" xfId="2240"/>
    <cellStyle name="Moneda 3 8 2 3" xfId="2239"/>
    <cellStyle name="Moneda 3 8 3" xfId="1053"/>
    <cellStyle name="Moneda 3 8 3 2" xfId="1054"/>
    <cellStyle name="Moneda 3 8 3 2 2" xfId="2242"/>
    <cellStyle name="Moneda 3 8 3 3" xfId="2241"/>
    <cellStyle name="Moneda 3 8 4" xfId="1055"/>
    <cellStyle name="Moneda 3 8 4 2" xfId="1056"/>
    <cellStyle name="Moneda 3 8 4 2 2" xfId="2244"/>
    <cellStyle name="Moneda 3 8 4 3" xfId="2243"/>
    <cellStyle name="Moneda 3 8 5" xfId="1057"/>
    <cellStyle name="Moneda 3 8 5 2" xfId="1058"/>
    <cellStyle name="Moneda 3 8 5 2 2" xfId="2246"/>
    <cellStyle name="Moneda 3 8 5 3" xfId="2245"/>
    <cellStyle name="Moneda 3 8 6" xfId="1059"/>
    <cellStyle name="Moneda 3 8 6 2" xfId="1060"/>
    <cellStyle name="Moneda 3 8 6 2 2" xfId="2248"/>
    <cellStyle name="Moneda 3 8 6 3" xfId="2247"/>
    <cellStyle name="Moneda 3 8 7" xfId="1061"/>
    <cellStyle name="Moneda 3 8 7 2" xfId="1062"/>
    <cellStyle name="Moneda 3 8 7 2 2" xfId="2250"/>
    <cellStyle name="Moneda 3 8 7 3" xfId="2249"/>
    <cellStyle name="Moneda 3 8 8" xfId="1063"/>
    <cellStyle name="Moneda 3 8 8 2" xfId="1064"/>
    <cellStyle name="Moneda 3 8 8 2 2" xfId="2252"/>
    <cellStyle name="Moneda 3 8 8 3" xfId="2251"/>
    <cellStyle name="Moneda 3 8 9" xfId="1065"/>
    <cellStyle name="Moneda 3 8 9 2" xfId="1066"/>
    <cellStyle name="Moneda 3 8 9 2 2" xfId="2254"/>
    <cellStyle name="Moneda 3 8 9 3" xfId="2253"/>
    <cellStyle name="Moneda 3 9" xfId="1067"/>
    <cellStyle name="Moneda 3 9 10" xfId="1068"/>
    <cellStyle name="Moneda 3 9 10 2" xfId="1069"/>
    <cellStyle name="Moneda 3 9 10 2 2" xfId="2257"/>
    <cellStyle name="Moneda 3 9 10 3" xfId="2256"/>
    <cellStyle name="Moneda 3 9 11" xfId="1070"/>
    <cellStyle name="Moneda 3 9 11 2" xfId="1071"/>
    <cellStyle name="Moneda 3 9 11 2 2" xfId="2259"/>
    <cellStyle name="Moneda 3 9 11 3" xfId="2258"/>
    <cellStyle name="Moneda 3 9 12" xfId="1072"/>
    <cellStyle name="Moneda 3 9 12 2" xfId="1073"/>
    <cellStyle name="Moneda 3 9 12 2 2" xfId="2261"/>
    <cellStyle name="Moneda 3 9 12 3" xfId="2260"/>
    <cellStyle name="Moneda 3 9 13" xfId="1074"/>
    <cellStyle name="Moneda 3 9 13 2" xfId="1075"/>
    <cellStyle name="Moneda 3 9 13 2 2" xfId="2263"/>
    <cellStyle name="Moneda 3 9 13 3" xfId="2262"/>
    <cellStyle name="Moneda 3 9 14" xfId="1076"/>
    <cellStyle name="Moneda 3 9 14 2" xfId="1077"/>
    <cellStyle name="Moneda 3 9 14 2 2" xfId="2265"/>
    <cellStyle name="Moneda 3 9 14 3" xfId="2264"/>
    <cellStyle name="Moneda 3 9 15" xfId="1078"/>
    <cellStyle name="Moneda 3 9 15 2" xfId="2266"/>
    <cellStyle name="Moneda 3 9 16" xfId="2255"/>
    <cellStyle name="Moneda 3 9 2" xfId="1079"/>
    <cellStyle name="Moneda 3 9 2 2" xfId="1080"/>
    <cellStyle name="Moneda 3 9 2 2 2" xfId="2268"/>
    <cellStyle name="Moneda 3 9 2 3" xfId="2267"/>
    <cellStyle name="Moneda 3 9 3" xfId="1081"/>
    <cellStyle name="Moneda 3 9 3 2" xfId="1082"/>
    <cellStyle name="Moneda 3 9 3 2 2" xfId="2270"/>
    <cellStyle name="Moneda 3 9 3 3" xfId="2269"/>
    <cellStyle name="Moneda 3 9 4" xfId="1083"/>
    <cellStyle name="Moneda 3 9 4 2" xfId="1084"/>
    <cellStyle name="Moneda 3 9 4 2 2" xfId="2272"/>
    <cellStyle name="Moneda 3 9 4 3" xfId="2271"/>
    <cellStyle name="Moneda 3 9 5" xfId="1085"/>
    <cellStyle name="Moneda 3 9 5 2" xfId="1086"/>
    <cellStyle name="Moneda 3 9 5 2 2" xfId="2274"/>
    <cellStyle name="Moneda 3 9 5 3" xfId="2273"/>
    <cellStyle name="Moneda 3 9 6" xfId="1087"/>
    <cellStyle name="Moneda 3 9 6 2" xfId="1088"/>
    <cellStyle name="Moneda 3 9 6 2 2" xfId="2276"/>
    <cellStyle name="Moneda 3 9 6 3" xfId="2275"/>
    <cellStyle name="Moneda 3 9 7" xfId="1089"/>
    <cellStyle name="Moneda 3 9 7 2" xfId="1090"/>
    <cellStyle name="Moneda 3 9 7 2 2" xfId="2278"/>
    <cellStyle name="Moneda 3 9 7 3" xfId="2277"/>
    <cellStyle name="Moneda 3 9 8" xfId="1091"/>
    <cellStyle name="Moneda 3 9 8 2" xfId="1092"/>
    <cellStyle name="Moneda 3 9 8 2 2" xfId="2280"/>
    <cellStyle name="Moneda 3 9 8 3" xfId="2279"/>
    <cellStyle name="Moneda 3 9 9" xfId="1093"/>
    <cellStyle name="Moneda 3 9 9 2" xfId="1094"/>
    <cellStyle name="Moneda 3 9 9 2 2" xfId="2282"/>
    <cellStyle name="Moneda 3 9 9 3" xfId="2281"/>
    <cellStyle name="Moneda 4" xfId="1095"/>
    <cellStyle name="Moneda 4 2" xfId="1096"/>
    <cellStyle name="Moneda 4 2 2" xfId="2284"/>
    <cellStyle name="Moneda 4 3" xfId="1097"/>
    <cellStyle name="Moneda 4 3 2" xfId="2285"/>
    <cellStyle name="Moneda 4 4" xfId="1098"/>
    <cellStyle name="Moneda 4 4 2" xfId="2286"/>
    <cellStyle name="Moneda 4 5" xfId="2283"/>
    <cellStyle name="Moneda 5" xfId="2404"/>
    <cellStyle name="Moneda 5 2" xfId="2461"/>
    <cellStyle name="Moneda 6" xfId="2433"/>
    <cellStyle name="Moneda 7" xfId="2447"/>
    <cellStyle name="Normal" xfId="0" builtinId="0"/>
    <cellStyle name="Normal 10" xfId="1099"/>
    <cellStyle name="Normal 10 2" xfId="1100"/>
    <cellStyle name="Normal 10 2 2" xfId="2288"/>
    <cellStyle name="Normal 10 3" xfId="2287"/>
    <cellStyle name="Normal 11" xfId="1188"/>
    <cellStyle name="Normal 11 2" xfId="1101"/>
    <cellStyle name="Normal 11 2 2" xfId="1102"/>
    <cellStyle name="Normal 11 2 2 2" xfId="2290"/>
    <cellStyle name="Normal 11 2 3" xfId="2289"/>
    <cellStyle name="Normal 11 3" xfId="2375"/>
    <cellStyle name="Normal 11 3 2" xfId="2387"/>
    <cellStyle name="Normal 11 3 2 2" xfId="2418"/>
    <cellStyle name="Normal 11 3 3" xfId="2410"/>
    <cellStyle name="Normal 11 3 4" xfId="2456"/>
    <cellStyle name="Normal 11 4" xfId="2379"/>
    <cellStyle name="Normal 11 4 2" xfId="2389"/>
    <cellStyle name="Normal 11 4 2 2" xfId="2420"/>
    <cellStyle name="Normal 11 4 3" xfId="2412"/>
    <cellStyle name="Normal 11 4 4" xfId="2458"/>
    <cellStyle name="Normal 11 5" xfId="2381"/>
    <cellStyle name="Normal 11 5 2" xfId="2391"/>
    <cellStyle name="Normal 11 5 2 2" xfId="2422"/>
    <cellStyle name="Normal 11 5 3" xfId="2414"/>
    <cellStyle name="Normal 11 5 4" xfId="2460"/>
    <cellStyle name="Normal 11 6" xfId="2385"/>
    <cellStyle name="Normal 11 6 2" xfId="2416"/>
    <cellStyle name="Normal 11 7" xfId="2407"/>
    <cellStyle name="Normal 11 8" xfId="2454"/>
    <cellStyle name="Normal 12" xfId="2374"/>
    <cellStyle name="Normal 12 2" xfId="1103"/>
    <cellStyle name="Normal 12 2 2" xfId="1104"/>
    <cellStyle name="Normal 12 2 2 2" xfId="2292"/>
    <cellStyle name="Normal 12 2 3" xfId="2291"/>
    <cellStyle name="Normal 12 3" xfId="2376"/>
    <cellStyle name="Normal 12 3 2" xfId="2388"/>
    <cellStyle name="Normal 12 3 2 2" xfId="2419"/>
    <cellStyle name="Normal 12 3 3" xfId="2411"/>
    <cellStyle name="Normal 12 3 4" xfId="2457"/>
    <cellStyle name="Normal 12 4" xfId="2386"/>
    <cellStyle name="Normal 12 4 2" xfId="2417"/>
    <cellStyle name="Normal 12 5" xfId="2409"/>
    <cellStyle name="Normal 12 6" xfId="2455"/>
    <cellStyle name="Normal 13" xfId="2380"/>
    <cellStyle name="Normal 13 2" xfId="1105"/>
    <cellStyle name="Normal 13 2 2" xfId="2293"/>
    <cellStyle name="Normal 13 3" xfId="2390"/>
    <cellStyle name="Normal 13 3 2" xfId="2421"/>
    <cellStyle name="Normal 13 4" xfId="2413"/>
    <cellStyle name="Normal 13 5" xfId="2459"/>
    <cellStyle name="Normal 14" xfId="1106"/>
    <cellStyle name="Normal 14 2" xfId="2294"/>
    <cellStyle name="Normal 15" xfId="2394"/>
    <cellStyle name="Normal 15 2" xfId="1107"/>
    <cellStyle name="Normal 15 2 2" xfId="2295"/>
    <cellStyle name="Normal 15 3" xfId="2399"/>
    <cellStyle name="Normal 15 3 2" xfId="2428"/>
    <cellStyle name="Normal 15 3 3" xfId="2465"/>
    <cellStyle name="Normal 15 4" xfId="2423"/>
    <cellStyle name="Normal 16" xfId="2393"/>
    <cellStyle name="Normal 16 2" xfId="1108"/>
    <cellStyle name="Normal 16 2 2" xfId="1109"/>
    <cellStyle name="Normal 16 2 2 2" xfId="2297"/>
    <cellStyle name="Normal 16 2 3" xfId="2296"/>
    <cellStyle name="Normal 17" xfId="2395"/>
    <cellStyle name="Normal 17 2" xfId="1110"/>
    <cellStyle name="Normal 17 2 2" xfId="1111"/>
    <cellStyle name="Normal 17 2 2 2" xfId="2299"/>
    <cellStyle name="Normal 17 2 3" xfId="2298"/>
    <cellStyle name="Normal 17 3" xfId="2400"/>
    <cellStyle name="Normal 17 3 2" xfId="2429"/>
    <cellStyle name="Normal 17 4" xfId="2424"/>
    <cellStyle name="Normal 18" xfId="1112"/>
    <cellStyle name="Normal 18 2" xfId="2300"/>
    <cellStyle name="Normal 19" xfId="1113"/>
    <cellStyle name="Normal 19 2" xfId="2301"/>
    <cellStyle name="Normal 2" xfId="1114"/>
    <cellStyle name="Normal 2 10" xfId="1115"/>
    <cellStyle name="Normal 2 10 2" xfId="1116"/>
    <cellStyle name="Normal 2 10 2 2" xfId="2303"/>
    <cellStyle name="Normal 2 10 3" xfId="2302"/>
    <cellStyle name="Normal 2 11" xfId="1117"/>
    <cellStyle name="Normal 2 11 2" xfId="1118"/>
    <cellStyle name="Normal 2 11 2 2" xfId="2305"/>
    <cellStyle name="Normal 2 11 3" xfId="2304"/>
    <cellStyle name="Normal 2 12" xfId="1119"/>
    <cellStyle name="Normal 2 12 2" xfId="1120"/>
    <cellStyle name="Normal 2 12 2 2" xfId="2307"/>
    <cellStyle name="Normal 2 12 3" xfId="2306"/>
    <cellStyle name="Normal 2 13" xfId="1121"/>
    <cellStyle name="Normal 2 13 2" xfId="1122"/>
    <cellStyle name="Normal 2 13 2 2" xfId="2309"/>
    <cellStyle name="Normal 2 13 3" xfId="2308"/>
    <cellStyle name="Normal 2 14" xfId="1123"/>
    <cellStyle name="Normal 2 14 2" xfId="1124"/>
    <cellStyle name="Normal 2 14 2 2" xfId="2311"/>
    <cellStyle name="Normal 2 14 3" xfId="2310"/>
    <cellStyle name="Normal 2 15" xfId="1125"/>
    <cellStyle name="Normal 2 15 2" xfId="1126"/>
    <cellStyle name="Normal 2 15 2 2" xfId="2313"/>
    <cellStyle name="Normal 2 15 3" xfId="2312"/>
    <cellStyle name="Normal 2 16" xfId="1127"/>
    <cellStyle name="Normal 2 16 2" xfId="1128"/>
    <cellStyle name="Normal 2 16 2 2" xfId="2315"/>
    <cellStyle name="Normal 2 16 3" xfId="2314"/>
    <cellStyle name="Normal 2 17" xfId="1129"/>
    <cellStyle name="Normal 2 17 2" xfId="1130"/>
    <cellStyle name="Normal 2 17 2 2" xfId="2317"/>
    <cellStyle name="Normal 2 17 3" xfId="2316"/>
    <cellStyle name="Normal 2 18" xfId="1131"/>
    <cellStyle name="Normal 2 18 2" xfId="1132"/>
    <cellStyle name="Normal 2 18 2 2" xfId="2319"/>
    <cellStyle name="Normal 2 18 3" xfId="2318"/>
    <cellStyle name="Normal 2 19" xfId="1133"/>
    <cellStyle name="Normal 2 19 2" xfId="1134"/>
    <cellStyle name="Normal 2 19 2 2" xfId="2321"/>
    <cellStyle name="Normal 2 19 3" xfId="2320"/>
    <cellStyle name="Normal 2 2" xfId="1135"/>
    <cellStyle name="Normal 2 2 2" xfId="1136"/>
    <cellStyle name="Normal 2 2 2 2" xfId="1137"/>
    <cellStyle name="Normal 2 2 2 2 2" xfId="2323"/>
    <cellStyle name="Normal 2 2 2 3" xfId="2322"/>
    <cellStyle name="Normal 2 2 3" xfId="1189"/>
    <cellStyle name="Normal 2 20" xfId="1138"/>
    <cellStyle name="Normal 2 20 2" xfId="1139"/>
    <cellStyle name="Normal 2 20 2 2" xfId="2325"/>
    <cellStyle name="Normal 2 20 3" xfId="2324"/>
    <cellStyle name="Normal 2 21" xfId="1140"/>
    <cellStyle name="Normal 2 21 2" xfId="1141"/>
    <cellStyle name="Normal 2 21 2 2" xfId="2327"/>
    <cellStyle name="Normal 2 21 3" xfId="2326"/>
    <cellStyle name="Normal 2 22" xfId="1142"/>
    <cellStyle name="Normal 2 22 2" xfId="2328"/>
    <cellStyle name="Normal 2 23" xfId="1143"/>
    <cellStyle name="Normal 2 23 2" xfId="2329"/>
    <cellStyle name="Normal 2 24" xfId="1144"/>
    <cellStyle name="Normal 2 24 2" xfId="2330"/>
    <cellStyle name="Normal 2 25" xfId="2382"/>
    <cellStyle name="Normal 2 25 2" xfId="2439"/>
    <cellStyle name="Normal 2 3" xfId="1145"/>
    <cellStyle name="Normal 2 3 2" xfId="1146"/>
    <cellStyle name="Normal 2 3 2 2" xfId="2332"/>
    <cellStyle name="Normal 2 3 3" xfId="2331"/>
    <cellStyle name="Normal 2 4" xfId="1147"/>
    <cellStyle name="Normal 2 4 2" xfId="1148"/>
    <cellStyle name="Normal 2 4 2 2" xfId="2334"/>
    <cellStyle name="Normal 2 4 3" xfId="2333"/>
    <cellStyle name="Normal 2 5" xfId="1149"/>
    <cellStyle name="Normal 2 5 2" xfId="1150"/>
    <cellStyle name="Normal 2 5 2 2" xfId="2336"/>
    <cellStyle name="Normal 2 5 3" xfId="2335"/>
    <cellStyle name="Normal 2 6" xfId="1151"/>
    <cellStyle name="Normal 2 6 2" xfId="1152"/>
    <cellStyle name="Normal 2 6 2 2" xfId="2338"/>
    <cellStyle name="Normal 2 6 3" xfId="2337"/>
    <cellStyle name="Normal 2 7" xfId="1153"/>
    <cellStyle name="Normal 2 7 2" xfId="1154"/>
    <cellStyle name="Normal 2 7 2 2" xfId="2340"/>
    <cellStyle name="Normal 2 7 3" xfId="2339"/>
    <cellStyle name="Normal 2 8" xfId="1155"/>
    <cellStyle name="Normal 2 8 2" xfId="1156"/>
    <cellStyle name="Normal 2 8 2 2" xfId="2342"/>
    <cellStyle name="Normal 2 8 3" xfId="2341"/>
    <cellStyle name="Normal 2 9" xfId="1157"/>
    <cellStyle name="Normal 2 9 2" xfId="1158"/>
    <cellStyle name="Normal 2 9 2 2" xfId="2344"/>
    <cellStyle name="Normal 2 9 3" xfId="2343"/>
    <cellStyle name="Normal 20" xfId="1159"/>
    <cellStyle name="Normal 20 2" xfId="2345"/>
    <cellStyle name="Normal 21" xfId="1160"/>
    <cellStyle name="Normal 21 2" xfId="2346"/>
    <cellStyle name="Normal 22" xfId="1161"/>
    <cellStyle name="Normal 22 2" xfId="2347"/>
    <cellStyle name="Normal 23" xfId="1162"/>
    <cellStyle name="Normal 23 2" xfId="2348"/>
    <cellStyle name="Normal 24" xfId="1163"/>
    <cellStyle name="Normal 24 2" xfId="2349"/>
    <cellStyle name="Normal 25" xfId="1164"/>
    <cellStyle name="Normal 25 2" xfId="2350"/>
    <cellStyle name="Normal 26" xfId="1165"/>
    <cellStyle name="Normal 26 2" xfId="2351"/>
    <cellStyle name="Normal 27" xfId="1166"/>
    <cellStyle name="Normal 27 2" xfId="2352"/>
    <cellStyle name="Normal 28" xfId="1167"/>
    <cellStyle name="Normal 28 2" xfId="2353"/>
    <cellStyle name="Normal 29" xfId="1168"/>
    <cellStyle name="Normal 29 2" xfId="2354"/>
    <cellStyle name="Normal 3" xfId="1169"/>
    <cellStyle name="Normal 3 2" xfId="1170"/>
    <cellStyle name="Normal 3 2 2" xfId="2356"/>
    <cellStyle name="Normal 3 3" xfId="2355"/>
    <cellStyle name="Normal 3 3 2" xfId="2383"/>
    <cellStyle name="Normal 3 4" xfId="2443"/>
    <cellStyle name="Normal 30" xfId="2396"/>
    <cellStyle name="Normal 30 2" xfId="2397"/>
    <cellStyle name="Normal 30 2 2" xfId="2426"/>
    <cellStyle name="Normal 30 3" xfId="2398"/>
    <cellStyle name="Normal 30 3 2" xfId="2427"/>
    <cellStyle name="Normal 30 4" xfId="2401"/>
    <cellStyle name="Normal 30 4 2" xfId="2430"/>
    <cellStyle name="Normal 30 5" xfId="2425"/>
    <cellStyle name="Normal 31" xfId="2403"/>
    <cellStyle name="Normal 32" xfId="2402"/>
    <cellStyle name="Normal 33" xfId="1171"/>
    <cellStyle name="Normal 33 2" xfId="1172"/>
    <cellStyle name="Normal 33 2 2" xfId="2358"/>
    <cellStyle name="Normal 33 3" xfId="2357"/>
    <cellStyle name="Normal 34" xfId="2432"/>
    <cellStyle name="Normal 35" xfId="2437"/>
    <cellStyle name="Normal 36" xfId="2446"/>
    <cellStyle name="Normal 4" xfId="1173"/>
    <cellStyle name="Normal 4 2" xfId="1174"/>
    <cellStyle name="Normal 4 2 2" xfId="2360"/>
    <cellStyle name="Normal 4 3" xfId="2359"/>
    <cellStyle name="Normal 5" xfId="1175"/>
    <cellStyle name="Normal 5 2" xfId="1176"/>
    <cellStyle name="Normal 5 2 2" xfId="2362"/>
    <cellStyle name="Normal 5 3" xfId="2361"/>
    <cellStyle name="Normal 6" xfId="1177"/>
    <cellStyle name="Normal 6 2" xfId="1178"/>
    <cellStyle name="Normal 6 2 2" xfId="2364"/>
    <cellStyle name="Normal 6 3" xfId="2363"/>
    <cellStyle name="Normal 7" xfId="1179"/>
    <cellStyle name="Normal 7 2" xfId="1180"/>
    <cellStyle name="Normal 7 2 2" xfId="2366"/>
    <cellStyle name="Normal 7 3" xfId="2365"/>
    <cellStyle name="Normal 7 3 2" xfId="2442"/>
    <cellStyle name="Normal 7 4" xfId="2440"/>
    <cellStyle name="Normal 8" xfId="1181"/>
    <cellStyle name="Normal 8 2" xfId="1182"/>
    <cellStyle name="Normal 8 2 2" xfId="2368"/>
    <cellStyle name="Normal 8 3" xfId="2367"/>
    <cellStyle name="Normal 9" xfId="1183"/>
    <cellStyle name="Normal 9 2" xfId="1184"/>
    <cellStyle name="Normal 9 2 2" xfId="2370"/>
    <cellStyle name="Normal 9 3" xfId="2369"/>
    <cellStyle name="Output" xfId="2378"/>
    <cellStyle name="Percent 2" xfId="2441"/>
    <cellStyle name="Porcentaje" xfId="2466" builtinId="5"/>
    <cellStyle name="Porcentaje 2" xfId="2392"/>
    <cellStyle name="Porcentaje 3" xfId="2405"/>
    <cellStyle name="Porcentaje 4" xfId="2434"/>
    <cellStyle name="Porcentaje 5" xfId="2438"/>
    <cellStyle name="Porcentaje 6" xfId="2449"/>
    <cellStyle name="Porcentual 2" xfId="1185"/>
    <cellStyle name="Porcentual 2 2" xfId="2371"/>
    <cellStyle name="Porcentual 3" xfId="1186"/>
    <cellStyle name="Porcentual 3 2" xfId="1187"/>
    <cellStyle name="Porcentual 3 2 2" xfId="2373"/>
    <cellStyle name="Porcentual 3 3" xfId="2372"/>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347378</xdr:colOff>
      <xdr:row>0</xdr:row>
      <xdr:rowOff>67234</xdr:rowOff>
    </xdr:from>
    <xdr:to>
      <xdr:col>3</xdr:col>
      <xdr:colOff>198527</xdr:colOff>
      <xdr:row>2</xdr:row>
      <xdr:rowOff>254822</xdr:rowOff>
    </xdr:to>
    <xdr:pic>
      <xdr:nvPicPr>
        <xdr:cNvPr id="2" name="Imagen 1">
          <a:extLst>
            <a:ext uri="{FF2B5EF4-FFF2-40B4-BE49-F238E27FC236}">
              <a16:creationId xmlns:a16="http://schemas.microsoft.com/office/drawing/2014/main" xmlns="" id="{C69AC5F3-FCB0-4AA8-8D9E-5F42E4232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6" y="67234"/>
          <a:ext cx="1307913" cy="9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ergio Nicolas Restrepo" refreshedDate="43949.83773738426" createdVersion="6" refreshedVersion="6" minRefreshableVersion="3" recordCount="735">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ergio Nicolas Restrepo" refreshedDate="43949.837739236114" createdVersion="6" refreshedVersion="6" minRefreshableVersion="3" recordCount="735">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91" customWidth="1"/>
    <col min="6" max="6" width="23.85546875" bestFit="1" customWidth="1"/>
    <col min="7" max="7" width="17.28515625" style="99" hidden="1" customWidth="1"/>
    <col min="8" max="8" width="14.85546875" style="99"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267" t="s">
        <v>0</v>
      </c>
      <c r="J1" s="268"/>
      <c r="K1" s="269"/>
      <c r="L1" s="84">
        <f>I2+J2+K2+L2</f>
        <v>35</v>
      </c>
      <c r="M1" s="267" t="s">
        <v>1</v>
      </c>
      <c r="N1" s="268"/>
      <c r="O1" s="269"/>
      <c r="P1" s="84">
        <f>M2+N2+O2+P2</f>
        <v>70</v>
      </c>
      <c r="Q1" s="85"/>
      <c r="S1" s="267" t="s">
        <v>2</v>
      </c>
      <c r="T1" s="268"/>
      <c r="U1" s="268"/>
      <c r="V1" s="268"/>
      <c r="W1" s="269"/>
      <c r="X1" s="86"/>
      <c r="Y1" s="86"/>
      <c r="Z1" s="86"/>
      <c r="AA1" s="86"/>
      <c r="AB1" s="84">
        <f>U2+V2+W2+AB2+T2+S2</f>
        <v>125</v>
      </c>
    </row>
    <row r="2" spans="1:30">
      <c r="I2" s="87">
        <v>5</v>
      </c>
      <c r="J2" s="88">
        <v>10</v>
      </c>
      <c r="K2" s="88">
        <v>10</v>
      </c>
      <c r="L2" s="89">
        <v>10</v>
      </c>
      <c r="M2" s="87">
        <v>40</v>
      </c>
      <c r="N2" s="88">
        <v>10</v>
      </c>
      <c r="O2" s="88">
        <v>10</v>
      </c>
      <c r="P2" s="90">
        <v>10</v>
      </c>
      <c r="Q2" s="129">
        <v>5</v>
      </c>
      <c r="R2" s="91">
        <v>60</v>
      </c>
      <c r="S2" s="270">
        <v>25</v>
      </c>
      <c r="T2" s="271"/>
      <c r="U2" s="88">
        <v>10</v>
      </c>
      <c r="V2" s="88">
        <v>20</v>
      </c>
      <c r="W2" s="88">
        <v>60</v>
      </c>
      <c r="X2" s="89">
        <v>180</v>
      </c>
      <c r="Y2" s="89"/>
      <c r="Z2" s="89"/>
      <c r="AA2" s="89"/>
      <c r="AB2" s="90">
        <v>10</v>
      </c>
    </row>
    <row r="3" spans="1:30" ht="16.5" customHeight="1">
      <c r="A3" s="62" t="s">
        <v>3</v>
      </c>
      <c r="B3" s="62" t="s">
        <v>4</v>
      </c>
      <c r="C3" s="62" t="s">
        <v>5</v>
      </c>
      <c r="D3" s="62" t="s">
        <v>6</v>
      </c>
      <c r="E3" s="117" t="s">
        <v>7</v>
      </c>
      <c r="F3" s="62" t="s">
        <v>8</v>
      </c>
      <c r="G3" s="92" t="s">
        <v>9</v>
      </c>
      <c r="H3" s="108" t="s">
        <v>10</v>
      </c>
      <c r="I3" s="80" t="s">
        <v>11</v>
      </c>
      <c r="J3" s="62" t="s">
        <v>12</v>
      </c>
      <c r="K3" s="62" t="s">
        <v>13</v>
      </c>
      <c r="L3" s="79" t="s">
        <v>12</v>
      </c>
      <c r="M3" s="82" t="s">
        <v>14</v>
      </c>
      <c r="N3" s="62" t="s">
        <v>12</v>
      </c>
      <c r="O3" s="62" t="s">
        <v>13</v>
      </c>
      <c r="P3" s="79" t="s">
        <v>12</v>
      </c>
      <c r="Q3" s="81" t="s">
        <v>15</v>
      </c>
      <c r="R3" s="81" t="s">
        <v>16</v>
      </c>
      <c r="S3" s="82" t="s">
        <v>17</v>
      </c>
      <c r="T3" s="62" t="s">
        <v>18</v>
      </c>
      <c r="U3" s="62" t="s">
        <v>19</v>
      </c>
      <c r="V3" s="62" t="s">
        <v>20</v>
      </c>
      <c r="W3" s="62" t="s">
        <v>21</v>
      </c>
      <c r="X3" s="79" t="s">
        <v>22</v>
      </c>
      <c r="Y3" s="79" t="s">
        <v>23</v>
      </c>
      <c r="Z3" s="79" t="s">
        <v>24</v>
      </c>
      <c r="AA3" s="79" t="s">
        <v>25</v>
      </c>
      <c r="AB3" s="83" t="s">
        <v>26</v>
      </c>
      <c r="AC3" t="s">
        <v>27</v>
      </c>
      <c r="AD3" t="s">
        <v>28</v>
      </c>
    </row>
    <row r="4" spans="1:30">
      <c r="A4" s="62" t="s">
        <v>29</v>
      </c>
      <c r="B4" s="62">
        <v>5</v>
      </c>
      <c r="C4" s="62" t="s">
        <v>30</v>
      </c>
      <c r="D4" s="62" t="s">
        <v>31</v>
      </c>
      <c r="E4" s="62" t="s">
        <v>32</v>
      </c>
      <c r="F4" s="62" t="s">
        <v>33</v>
      </c>
      <c r="G4" s="92">
        <v>43748</v>
      </c>
      <c r="H4" s="108" t="s">
        <v>34</v>
      </c>
      <c r="I4" s="100"/>
      <c r="J4" s="101"/>
      <c r="K4" s="101"/>
      <c r="L4" s="102"/>
      <c r="M4" s="103"/>
      <c r="N4" s="101"/>
      <c r="O4" s="101"/>
      <c r="P4" s="104"/>
      <c r="Q4" s="105"/>
      <c r="R4" s="101"/>
      <c r="S4" s="82"/>
      <c r="T4" s="124">
        <v>43706</v>
      </c>
      <c r="U4" s="92">
        <f t="shared" ref="U4:U15" si="0">T4+S$2</f>
        <v>43731</v>
      </c>
      <c r="V4" s="92">
        <f t="shared" ref="V4:X15" si="1">U4+U$2</f>
        <v>43741</v>
      </c>
      <c r="W4" s="92">
        <f t="shared" si="1"/>
        <v>43761</v>
      </c>
      <c r="X4" s="124">
        <v>43763</v>
      </c>
      <c r="Y4" s="106"/>
      <c r="Z4" s="106"/>
      <c r="AA4" s="106"/>
      <c r="AB4" s="97">
        <f t="shared" ref="AB4:AB42" si="2">W4+W$2</f>
        <v>43821</v>
      </c>
      <c r="AC4" s="37">
        <f t="shared" ref="AC4:AC27" si="3">AB4+AB$2</f>
        <v>43831</v>
      </c>
      <c r="AD4" t="e">
        <v>#N/A</v>
      </c>
    </row>
    <row r="5" spans="1:30">
      <c r="A5" s="62" t="s">
        <v>29</v>
      </c>
      <c r="B5" s="62"/>
      <c r="C5" s="62" t="s">
        <v>30</v>
      </c>
      <c r="D5" s="62" t="s">
        <v>31</v>
      </c>
      <c r="E5" s="62"/>
      <c r="F5" s="62" t="s">
        <v>35</v>
      </c>
      <c r="G5" s="92">
        <v>43748</v>
      </c>
      <c r="H5" s="108" t="s">
        <v>36</v>
      </c>
      <c r="I5" s="100"/>
      <c r="J5" s="101"/>
      <c r="K5" s="101"/>
      <c r="L5" s="102"/>
      <c r="M5" s="103"/>
      <c r="N5" s="101"/>
      <c r="O5" s="101"/>
      <c r="P5" s="104"/>
      <c r="Q5" s="105"/>
      <c r="R5" s="101"/>
      <c r="S5" s="82"/>
      <c r="T5" s="124">
        <v>43774</v>
      </c>
      <c r="U5" s="92">
        <f t="shared" si="0"/>
        <v>43799</v>
      </c>
      <c r="V5" s="92">
        <f t="shared" si="1"/>
        <v>43809</v>
      </c>
      <c r="W5" s="92">
        <f t="shared" si="1"/>
        <v>43829</v>
      </c>
      <c r="X5" s="92">
        <f t="shared" si="1"/>
        <v>43889</v>
      </c>
      <c r="Y5" s="106"/>
      <c r="Z5" s="106"/>
      <c r="AA5" s="106"/>
      <c r="AB5" s="97">
        <f t="shared" si="2"/>
        <v>43889</v>
      </c>
      <c r="AC5" s="37">
        <f t="shared" si="3"/>
        <v>43899</v>
      </c>
      <c r="AD5" t="e">
        <v>#N/A</v>
      </c>
    </row>
    <row r="6" spans="1:30">
      <c r="A6" s="62" t="s">
        <v>29</v>
      </c>
      <c r="B6" s="62"/>
      <c r="C6" s="62" t="s">
        <v>30</v>
      </c>
      <c r="D6" s="62" t="s">
        <v>31</v>
      </c>
      <c r="E6" s="62"/>
      <c r="F6" s="62" t="s">
        <v>37</v>
      </c>
      <c r="G6" s="92">
        <v>43748</v>
      </c>
      <c r="H6" s="108" t="s">
        <v>38</v>
      </c>
      <c r="I6" s="100"/>
      <c r="J6" s="101"/>
      <c r="K6" s="101"/>
      <c r="L6" s="102"/>
      <c r="M6" s="103"/>
      <c r="N6" s="101"/>
      <c r="O6" s="101"/>
      <c r="P6" s="104"/>
      <c r="Q6" s="105"/>
      <c r="R6" s="92"/>
      <c r="S6" s="82"/>
      <c r="T6" s="92">
        <f t="shared" ref="T6:T13" si="4">R6+R$2</f>
        <v>60</v>
      </c>
      <c r="U6" s="92">
        <f t="shared" si="0"/>
        <v>85</v>
      </c>
      <c r="V6" s="92">
        <f t="shared" si="1"/>
        <v>95</v>
      </c>
      <c r="W6" s="92">
        <f t="shared" si="1"/>
        <v>115</v>
      </c>
      <c r="X6" s="124">
        <v>43742</v>
      </c>
      <c r="Y6" s="106"/>
      <c r="Z6" s="106"/>
      <c r="AA6" s="106"/>
      <c r="AB6" s="97">
        <f t="shared" si="2"/>
        <v>175</v>
      </c>
      <c r="AC6" s="37">
        <f t="shared" si="3"/>
        <v>185</v>
      </c>
      <c r="AD6" t="e">
        <v>#N/A</v>
      </c>
    </row>
    <row r="7" spans="1:30">
      <c r="A7" s="62" t="s">
        <v>29</v>
      </c>
      <c r="B7" s="62"/>
      <c r="C7" s="62" t="s">
        <v>30</v>
      </c>
      <c r="D7" s="62" t="s">
        <v>31</v>
      </c>
      <c r="E7" s="62"/>
      <c r="F7" s="62" t="s">
        <v>39</v>
      </c>
      <c r="G7" s="92">
        <v>43748</v>
      </c>
      <c r="H7" s="108" t="s">
        <v>40</v>
      </c>
      <c r="I7" s="100"/>
      <c r="J7" s="101"/>
      <c r="K7" s="101"/>
      <c r="L7" s="102"/>
      <c r="M7" s="103"/>
      <c r="N7" s="101"/>
      <c r="O7" s="101"/>
      <c r="P7" s="104"/>
      <c r="Q7" s="105"/>
      <c r="R7" s="92"/>
      <c r="S7" s="82"/>
      <c r="T7" s="92">
        <f t="shared" si="4"/>
        <v>60</v>
      </c>
      <c r="U7" s="92">
        <f>T7+S$2</f>
        <v>85</v>
      </c>
      <c r="V7" s="92">
        <f t="shared" si="1"/>
        <v>95</v>
      </c>
      <c r="W7" s="92">
        <f t="shared" si="1"/>
        <v>115</v>
      </c>
      <c r="X7" s="124">
        <v>43777</v>
      </c>
      <c r="Y7" s="106"/>
      <c r="Z7" s="106"/>
      <c r="AA7" s="106"/>
      <c r="AB7" s="97">
        <f t="shared" si="2"/>
        <v>175</v>
      </c>
      <c r="AC7" s="37">
        <f t="shared" si="3"/>
        <v>185</v>
      </c>
      <c r="AD7" t="e">
        <v>#N/A</v>
      </c>
    </row>
    <row r="8" spans="1:30">
      <c r="A8" s="62" t="s">
        <v>29</v>
      </c>
      <c r="B8" s="62"/>
      <c r="C8" s="62" t="s">
        <v>30</v>
      </c>
      <c r="D8" s="62" t="s">
        <v>31</v>
      </c>
      <c r="E8" s="62"/>
      <c r="F8" s="62" t="s">
        <v>41</v>
      </c>
      <c r="G8" s="92">
        <v>43748</v>
      </c>
      <c r="H8" s="108" t="s">
        <v>42</v>
      </c>
      <c r="I8" s="100"/>
      <c r="J8" s="101"/>
      <c r="K8" s="101"/>
      <c r="L8" s="102"/>
      <c r="M8" s="103"/>
      <c r="N8" s="101"/>
      <c r="O8" s="101"/>
      <c r="P8" s="104"/>
      <c r="Q8" s="105"/>
      <c r="R8" s="124">
        <v>43794</v>
      </c>
      <c r="S8" s="82"/>
      <c r="T8" s="92">
        <f t="shared" si="4"/>
        <v>43854</v>
      </c>
      <c r="U8" s="92">
        <f t="shared" si="0"/>
        <v>43879</v>
      </c>
      <c r="V8" s="92">
        <f t="shared" si="1"/>
        <v>43889</v>
      </c>
      <c r="W8" s="92">
        <f t="shared" si="1"/>
        <v>43909</v>
      </c>
      <c r="X8" s="92">
        <f t="shared" si="1"/>
        <v>43969</v>
      </c>
      <c r="Y8" s="106"/>
      <c r="Z8" s="106"/>
      <c r="AA8" s="106"/>
      <c r="AB8" s="97">
        <f t="shared" si="2"/>
        <v>43969</v>
      </c>
      <c r="AC8" s="37">
        <f t="shared" si="3"/>
        <v>43979</v>
      </c>
      <c r="AD8" t="e">
        <v>#N/A</v>
      </c>
    </row>
    <row r="9" spans="1:30">
      <c r="A9" s="62" t="s">
        <v>29</v>
      </c>
      <c r="B9" s="62"/>
      <c r="C9" s="62" t="s">
        <v>30</v>
      </c>
      <c r="D9" s="62" t="s">
        <v>31</v>
      </c>
      <c r="E9" s="62"/>
      <c r="F9" s="62" t="s">
        <v>43</v>
      </c>
      <c r="G9" s="92">
        <v>43748</v>
      </c>
      <c r="H9" s="108" t="s">
        <v>42</v>
      </c>
      <c r="I9" s="100"/>
      <c r="J9" s="101"/>
      <c r="K9" s="101"/>
      <c r="L9" s="102"/>
      <c r="M9" s="103"/>
      <c r="N9" s="101"/>
      <c r="O9" s="101"/>
      <c r="P9" s="104"/>
      <c r="Q9" s="105"/>
      <c r="R9" s="124">
        <v>43794</v>
      </c>
      <c r="S9" s="82"/>
      <c r="T9" s="92">
        <f t="shared" si="4"/>
        <v>43854</v>
      </c>
      <c r="U9" s="92">
        <f t="shared" si="0"/>
        <v>43879</v>
      </c>
      <c r="V9" s="92">
        <f t="shared" si="1"/>
        <v>43889</v>
      </c>
      <c r="W9" s="92">
        <f t="shared" si="1"/>
        <v>43909</v>
      </c>
      <c r="X9" s="92">
        <f t="shared" si="1"/>
        <v>43969</v>
      </c>
      <c r="Y9" s="106"/>
      <c r="Z9" s="106"/>
      <c r="AA9" s="106"/>
      <c r="AB9" s="97">
        <f t="shared" si="2"/>
        <v>43969</v>
      </c>
      <c r="AC9" s="37">
        <f t="shared" si="3"/>
        <v>43979</v>
      </c>
      <c r="AD9" t="e">
        <v>#N/A</v>
      </c>
    </row>
    <row r="10" spans="1:30">
      <c r="A10" s="62" t="s">
        <v>29</v>
      </c>
      <c r="B10" s="62"/>
      <c r="C10" s="62" t="s">
        <v>30</v>
      </c>
      <c r="D10" s="62" t="s">
        <v>31</v>
      </c>
      <c r="E10" s="62"/>
      <c r="F10" s="62" t="s">
        <v>44</v>
      </c>
      <c r="G10" s="92">
        <v>43748</v>
      </c>
      <c r="H10" s="108" t="s">
        <v>42</v>
      </c>
      <c r="I10" s="100"/>
      <c r="J10" s="101"/>
      <c r="K10" s="101"/>
      <c r="L10" s="102"/>
      <c r="M10" s="103"/>
      <c r="N10" s="101"/>
      <c r="O10" s="101"/>
      <c r="P10" s="104"/>
      <c r="Q10" s="105"/>
      <c r="R10" s="124">
        <v>43794</v>
      </c>
      <c r="S10" s="82"/>
      <c r="T10" s="92">
        <f t="shared" si="4"/>
        <v>43854</v>
      </c>
      <c r="U10" s="92">
        <f t="shared" si="0"/>
        <v>43879</v>
      </c>
      <c r="V10" s="92">
        <f t="shared" si="1"/>
        <v>43889</v>
      </c>
      <c r="W10" s="92">
        <f t="shared" si="1"/>
        <v>43909</v>
      </c>
      <c r="X10" s="92">
        <f t="shared" si="1"/>
        <v>43969</v>
      </c>
      <c r="Y10" s="106"/>
      <c r="Z10" s="106"/>
      <c r="AA10" s="106"/>
      <c r="AB10" s="97">
        <f t="shared" si="2"/>
        <v>43969</v>
      </c>
      <c r="AC10" s="37">
        <f t="shared" si="3"/>
        <v>43979</v>
      </c>
      <c r="AD10" t="e">
        <v>#N/A</v>
      </c>
    </row>
    <row r="11" spans="1:30">
      <c r="A11" s="62" t="s">
        <v>29</v>
      </c>
      <c r="B11" s="62"/>
      <c r="C11" s="62" t="s">
        <v>30</v>
      </c>
      <c r="D11" s="62" t="s">
        <v>31</v>
      </c>
      <c r="E11" s="62"/>
      <c r="F11" s="62" t="s">
        <v>45</v>
      </c>
      <c r="G11" s="92">
        <v>43748</v>
      </c>
      <c r="H11" s="108" t="s">
        <v>42</v>
      </c>
      <c r="I11" s="100"/>
      <c r="J11" s="101"/>
      <c r="K11" s="101"/>
      <c r="L11" s="102"/>
      <c r="M11" s="103"/>
      <c r="N11" s="101"/>
      <c r="O11" s="101"/>
      <c r="P11" s="104"/>
      <c r="Q11" s="105"/>
      <c r="R11" s="124">
        <v>43794</v>
      </c>
      <c r="S11" s="82"/>
      <c r="T11" s="92">
        <f t="shared" si="4"/>
        <v>43854</v>
      </c>
      <c r="U11" s="92">
        <f t="shared" si="0"/>
        <v>43879</v>
      </c>
      <c r="V11" s="92">
        <f t="shared" si="1"/>
        <v>43889</v>
      </c>
      <c r="W11" s="92">
        <f t="shared" si="1"/>
        <v>43909</v>
      </c>
      <c r="X11" s="92">
        <f t="shared" si="1"/>
        <v>43969</v>
      </c>
      <c r="Y11" s="106"/>
      <c r="Z11" s="106"/>
      <c r="AA11" s="106"/>
      <c r="AB11" s="97">
        <f t="shared" si="2"/>
        <v>43969</v>
      </c>
      <c r="AC11" s="37">
        <f t="shared" si="3"/>
        <v>43979</v>
      </c>
      <c r="AD11" t="e">
        <v>#N/A</v>
      </c>
    </row>
    <row r="12" spans="1:30">
      <c r="A12" s="62" t="s">
        <v>29</v>
      </c>
      <c r="B12" s="62"/>
      <c r="C12" s="62" t="s">
        <v>30</v>
      </c>
      <c r="D12" s="62" t="s">
        <v>31</v>
      </c>
      <c r="E12" s="62"/>
      <c r="F12" s="62" t="s">
        <v>46</v>
      </c>
      <c r="G12" s="92">
        <v>43748</v>
      </c>
      <c r="H12" s="108" t="s">
        <v>42</v>
      </c>
      <c r="I12" s="100"/>
      <c r="J12" s="101"/>
      <c r="K12" s="101"/>
      <c r="L12" s="102"/>
      <c r="M12" s="103"/>
      <c r="N12" s="101"/>
      <c r="O12" s="101"/>
      <c r="P12" s="104"/>
      <c r="Q12" s="105"/>
      <c r="R12" s="124">
        <v>43794</v>
      </c>
      <c r="S12" s="82"/>
      <c r="T12" s="92">
        <f t="shared" si="4"/>
        <v>43854</v>
      </c>
      <c r="U12" s="92">
        <f t="shared" si="0"/>
        <v>43879</v>
      </c>
      <c r="V12" s="92">
        <f t="shared" si="1"/>
        <v>43889</v>
      </c>
      <c r="W12" s="92">
        <f t="shared" si="1"/>
        <v>43909</v>
      </c>
      <c r="X12" s="92">
        <f t="shared" si="1"/>
        <v>43969</v>
      </c>
      <c r="Y12" s="106"/>
      <c r="Z12" s="106"/>
      <c r="AA12" s="106"/>
      <c r="AB12" s="97">
        <f t="shared" si="2"/>
        <v>43969</v>
      </c>
      <c r="AC12" s="37">
        <f t="shared" si="3"/>
        <v>43979</v>
      </c>
      <c r="AD12" t="e">
        <v>#N/A</v>
      </c>
    </row>
    <row r="13" spans="1:30">
      <c r="A13" s="62" t="s">
        <v>29</v>
      </c>
      <c r="B13" s="62"/>
      <c r="C13" s="62" t="s">
        <v>30</v>
      </c>
      <c r="D13" s="62" t="s">
        <v>31</v>
      </c>
      <c r="E13" s="62"/>
      <c r="F13" s="62" t="s">
        <v>47</v>
      </c>
      <c r="G13" s="92">
        <v>43748</v>
      </c>
      <c r="H13" s="108" t="s">
        <v>42</v>
      </c>
      <c r="I13" s="100"/>
      <c r="J13" s="101"/>
      <c r="K13" s="101"/>
      <c r="L13" s="102"/>
      <c r="M13" s="103"/>
      <c r="N13" s="101"/>
      <c r="O13" s="101"/>
      <c r="P13" s="104"/>
      <c r="Q13" s="105"/>
      <c r="R13" s="124">
        <v>43794</v>
      </c>
      <c r="S13" s="82"/>
      <c r="T13" s="92">
        <f t="shared" si="4"/>
        <v>43854</v>
      </c>
      <c r="U13" s="92">
        <f t="shared" si="0"/>
        <v>43879</v>
      </c>
      <c r="V13" s="92">
        <f t="shared" si="1"/>
        <v>43889</v>
      </c>
      <c r="W13" s="92">
        <f t="shared" si="1"/>
        <v>43909</v>
      </c>
      <c r="X13" s="92">
        <f t="shared" si="1"/>
        <v>43969</v>
      </c>
      <c r="Y13" s="106"/>
      <c r="Z13" s="106"/>
      <c r="AA13" s="106"/>
      <c r="AB13" s="97">
        <f t="shared" si="2"/>
        <v>43969</v>
      </c>
      <c r="AC13" s="37">
        <f t="shared" si="3"/>
        <v>43979</v>
      </c>
      <c r="AD13" t="e">
        <v>#N/A</v>
      </c>
    </row>
    <row r="14" spans="1:30">
      <c r="A14" s="62" t="s">
        <v>29</v>
      </c>
      <c r="B14" s="62">
        <v>6</v>
      </c>
      <c r="C14" s="62" t="s">
        <v>48</v>
      </c>
      <c r="D14" s="62" t="s">
        <v>31</v>
      </c>
      <c r="E14" s="62" t="s">
        <v>32</v>
      </c>
      <c r="F14" s="62" t="s">
        <v>49</v>
      </c>
      <c r="G14" s="92">
        <v>43748</v>
      </c>
      <c r="H14" s="108"/>
      <c r="I14" s="100"/>
      <c r="J14" s="101"/>
      <c r="K14" s="101"/>
      <c r="L14" s="102"/>
      <c r="M14" s="120">
        <v>43747</v>
      </c>
      <c r="N14" s="124">
        <v>43760</v>
      </c>
      <c r="O14" s="92"/>
      <c r="P14" s="92"/>
      <c r="Q14" s="92">
        <f>N14+Q$2</f>
        <v>43765</v>
      </c>
      <c r="R14" s="92">
        <f>Q14+Q$2</f>
        <v>43770</v>
      </c>
      <c r="S14" s="82"/>
      <c r="T14" s="92">
        <f>R14+R$2</f>
        <v>43830</v>
      </c>
      <c r="U14" s="92">
        <f>T14+S$2</f>
        <v>43855</v>
      </c>
      <c r="V14" s="92">
        <f>U14+U$2</f>
        <v>43865</v>
      </c>
      <c r="W14" s="92">
        <f>V14+V$2</f>
        <v>43885</v>
      </c>
      <c r="X14" s="92">
        <f>W14+W$2</f>
        <v>43945</v>
      </c>
      <c r="Y14" s="106"/>
      <c r="Z14" s="106"/>
      <c r="AA14" s="106"/>
      <c r="AB14" s="97">
        <f>W14+W$2</f>
        <v>43945</v>
      </c>
      <c r="AC14" s="37">
        <f>AB14+AB$2</f>
        <v>43955</v>
      </c>
      <c r="AD14" t="e">
        <v>#N/A</v>
      </c>
    </row>
    <row r="15" spans="1:30">
      <c r="A15" s="62" t="s">
        <v>29</v>
      </c>
      <c r="B15" s="62">
        <v>6</v>
      </c>
      <c r="C15" s="62" t="s">
        <v>48</v>
      </c>
      <c r="D15" s="62" t="s">
        <v>31</v>
      </c>
      <c r="E15" s="62" t="s">
        <v>32</v>
      </c>
      <c r="F15" s="62" t="s">
        <v>50</v>
      </c>
      <c r="G15" s="92">
        <v>43748</v>
      </c>
      <c r="H15" s="108" t="s">
        <v>36</v>
      </c>
      <c r="I15" s="100"/>
      <c r="J15" s="101"/>
      <c r="K15" s="101"/>
      <c r="L15" s="102"/>
      <c r="M15" s="103"/>
      <c r="N15" s="101"/>
      <c r="O15" s="101"/>
      <c r="P15" s="104"/>
      <c r="Q15" s="105"/>
      <c r="R15" s="92"/>
      <c r="S15" s="82"/>
      <c r="T15" s="124">
        <v>43774</v>
      </c>
      <c r="U15" s="92">
        <f t="shared" si="0"/>
        <v>43799</v>
      </c>
      <c r="V15" s="92">
        <f t="shared" si="1"/>
        <v>43809</v>
      </c>
      <c r="W15" s="92">
        <f t="shared" si="1"/>
        <v>43829</v>
      </c>
      <c r="X15" s="92">
        <f t="shared" si="1"/>
        <v>43889</v>
      </c>
      <c r="Y15" s="106"/>
      <c r="Z15" s="106"/>
      <c r="AA15" s="106"/>
      <c r="AB15" s="97">
        <f t="shared" si="2"/>
        <v>43889</v>
      </c>
      <c r="AC15" s="37">
        <f t="shared" si="3"/>
        <v>43899</v>
      </c>
      <c r="AD15" t="e">
        <v>#N/A</v>
      </c>
    </row>
    <row r="16" spans="1:30">
      <c r="A16" s="62" t="s">
        <v>29</v>
      </c>
      <c r="B16" s="62">
        <v>7</v>
      </c>
      <c r="C16" s="62" t="s">
        <v>20</v>
      </c>
      <c r="D16" s="62" t="s">
        <v>31</v>
      </c>
      <c r="E16" s="62" t="s">
        <v>32</v>
      </c>
      <c r="F16" s="62" t="s">
        <v>51</v>
      </c>
      <c r="G16" s="92">
        <v>43748</v>
      </c>
      <c r="H16" s="108" t="s">
        <v>52</v>
      </c>
      <c r="I16" s="100"/>
      <c r="J16" s="101"/>
      <c r="K16" s="101"/>
      <c r="L16" s="102"/>
      <c r="M16" s="103"/>
      <c r="N16" s="101"/>
      <c r="O16" s="101"/>
      <c r="P16" s="104"/>
      <c r="Q16" s="105"/>
      <c r="R16" s="105"/>
      <c r="S16" s="107"/>
      <c r="T16" s="101"/>
      <c r="U16" s="101"/>
      <c r="V16" s="92"/>
      <c r="W16" s="124">
        <v>43796</v>
      </c>
      <c r="X16" s="92">
        <f t="shared" ref="X16:X17" si="5">W16+W$2</f>
        <v>43856</v>
      </c>
      <c r="Y16" s="106"/>
      <c r="Z16" s="106"/>
      <c r="AA16" s="106"/>
      <c r="AB16" s="97">
        <f t="shared" si="2"/>
        <v>43856</v>
      </c>
      <c r="AC16" s="37">
        <f t="shared" si="3"/>
        <v>43866</v>
      </c>
      <c r="AD16" t="e">
        <v>#N/A</v>
      </c>
    </row>
    <row r="17" spans="1:30">
      <c r="A17" s="62" t="s">
        <v>29</v>
      </c>
      <c r="B17" s="62">
        <v>8</v>
      </c>
      <c r="C17" s="62" t="s">
        <v>53</v>
      </c>
      <c r="D17" s="62" t="s">
        <v>31</v>
      </c>
      <c r="E17" s="62" t="s">
        <v>32</v>
      </c>
      <c r="F17" s="62" t="s">
        <v>54</v>
      </c>
      <c r="G17" s="92">
        <v>43748</v>
      </c>
      <c r="H17" s="108" t="s">
        <v>55</v>
      </c>
      <c r="I17" s="100"/>
      <c r="J17" s="101"/>
      <c r="K17" s="101"/>
      <c r="L17" s="102"/>
      <c r="M17" s="103"/>
      <c r="N17" s="101"/>
      <c r="O17" s="101"/>
      <c r="P17" s="104"/>
      <c r="Q17" s="105"/>
      <c r="R17" s="105"/>
      <c r="S17" s="107"/>
      <c r="T17" s="101"/>
      <c r="U17" s="101"/>
      <c r="V17" s="92"/>
      <c r="W17" s="124">
        <v>43777</v>
      </c>
      <c r="X17" s="92">
        <f t="shared" si="5"/>
        <v>43837</v>
      </c>
      <c r="Y17" s="106"/>
      <c r="Z17" s="106"/>
      <c r="AA17" s="106"/>
      <c r="AB17" s="97">
        <f t="shared" si="2"/>
        <v>43837</v>
      </c>
      <c r="AC17" s="37">
        <f t="shared" si="3"/>
        <v>43847</v>
      </c>
      <c r="AD17" t="e">
        <v>#N/A</v>
      </c>
    </row>
    <row r="18" spans="1:30">
      <c r="A18" s="62" t="s">
        <v>29</v>
      </c>
      <c r="B18" s="62">
        <v>9</v>
      </c>
      <c r="C18" s="62" t="s">
        <v>56</v>
      </c>
      <c r="D18" s="62" t="s">
        <v>31</v>
      </c>
      <c r="E18" s="62" t="s">
        <v>32</v>
      </c>
      <c r="F18" s="62" t="s">
        <v>57</v>
      </c>
      <c r="G18" s="92">
        <v>43748</v>
      </c>
      <c r="H18" s="108" t="s">
        <v>58</v>
      </c>
      <c r="I18" s="100"/>
      <c r="J18" s="101"/>
      <c r="K18" s="101"/>
      <c r="L18" s="102"/>
      <c r="M18" s="103"/>
      <c r="N18" s="101"/>
      <c r="O18" s="101"/>
      <c r="P18" s="104"/>
      <c r="Q18" s="105"/>
      <c r="R18" s="105"/>
      <c r="S18" s="107"/>
      <c r="T18" s="101"/>
      <c r="U18" s="101"/>
      <c r="V18" s="101"/>
      <c r="W18" s="101"/>
      <c r="X18" s="92">
        <f t="shared" ref="X18:X41" si="6">W18+W$2</f>
        <v>60</v>
      </c>
      <c r="Y18" s="106"/>
      <c r="Z18" s="125">
        <v>43725</v>
      </c>
      <c r="AA18" s="106"/>
      <c r="AB18" s="97">
        <f t="shared" si="2"/>
        <v>60</v>
      </c>
      <c r="AC18" s="37">
        <f t="shared" si="3"/>
        <v>70</v>
      </c>
      <c r="AD18" t="e">
        <v>#N/A</v>
      </c>
    </row>
    <row r="19" spans="1:30">
      <c r="A19" s="62" t="s">
        <v>29</v>
      </c>
      <c r="B19" s="62"/>
      <c r="C19" s="62" t="s">
        <v>56</v>
      </c>
      <c r="D19" s="62" t="s">
        <v>31</v>
      </c>
      <c r="E19" s="62"/>
      <c r="F19" s="62" t="s">
        <v>59</v>
      </c>
      <c r="G19" s="92">
        <v>43748</v>
      </c>
      <c r="H19" s="108" t="s">
        <v>58</v>
      </c>
      <c r="I19" s="100"/>
      <c r="J19" s="101"/>
      <c r="K19" s="101"/>
      <c r="L19" s="102"/>
      <c r="M19" s="103"/>
      <c r="N19" s="101"/>
      <c r="O19" s="101"/>
      <c r="P19" s="104"/>
      <c r="Q19" s="105"/>
      <c r="R19" s="105"/>
      <c r="S19" s="107"/>
      <c r="T19" s="101"/>
      <c r="U19" s="101"/>
      <c r="V19" s="101"/>
      <c r="W19" s="101"/>
      <c r="X19" s="92">
        <f t="shared" si="6"/>
        <v>60</v>
      </c>
      <c r="Y19" s="106"/>
      <c r="Z19" s="125">
        <v>43741</v>
      </c>
      <c r="AA19" s="106"/>
      <c r="AB19" s="97">
        <f t="shared" si="2"/>
        <v>60</v>
      </c>
      <c r="AC19" s="37">
        <f t="shared" si="3"/>
        <v>70</v>
      </c>
      <c r="AD19" t="e">
        <v>#N/A</v>
      </c>
    </row>
    <row r="20" spans="1:30">
      <c r="A20" s="62" t="s">
        <v>29</v>
      </c>
      <c r="B20" s="62"/>
      <c r="C20" s="62" t="s">
        <v>56</v>
      </c>
      <c r="D20" s="62" t="s">
        <v>31</v>
      </c>
      <c r="E20" s="62"/>
      <c r="F20" s="62" t="s">
        <v>60</v>
      </c>
      <c r="G20" s="92">
        <v>43748</v>
      </c>
      <c r="H20" s="108" t="s">
        <v>61</v>
      </c>
      <c r="I20" s="100"/>
      <c r="J20" s="101"/>
      <c r="K20" s="101"/>
      <c r="L20" s="102"/>
      <c r="M20" s="103"/>
      <c r="N20" s="101"/>
      <c r="O20" s="101"/>
      <c r="P20" s="104"/>
      <c r="Q20" s="105"/>
      <c r="R20" s="105"/>
      <c r="S20" s="107"/>
      <c r="T20" s="101"/>
      <c r="U20" s="101"/>
      <c r="V20" s="101"/>
      <c r="W20" s="101"/>
      <c r="X20" s="124">
        <v>43752</v>
      </c>
      <c r="Y20" s="106"/>
      <c r="Z20" s="106"/>
      <c r="AA20" s="106"/>
      <c r="AB20" s="97">
        <f t="shared" si="2"/>
        <v>60</v>
      </c>
      <c r="AC20" s="37">
        <f t="shared" si="3"/>
        <v>70</v>
      </c>
      <c r="AD20" t="e">
        <v>#N/A</v>
      </c>
    </row>
    <row r="21" spans="1:30">
      <c r="A21" s="62" t="s">
        <v>29</v>
      </c>
      <c r="B21" s="62"/>
      <c r="C21" s="62" t="s">
        <v>56</v>
      </c>
      <c r="D21" s="62" t="s">
        <v>31</v>
      </c>
      <c r="E21" s="62"/>
      <c r="F21" s="62" t="s">
        <v>62</v>
      </c>
      <c r="G21" s="92">
        <v>43748</v>
      </c>
      <c r="H21" s="108" t="s">
        <v>63</v>
      </c>
      <c r="I21" s="100"/>
      <c r="J21" s="101"/>
      <c r="K21" s="101"/>
      <c r="L21" s="102"/>
      <c r="M21" s="103"/>
      <c r="N21" s="101"/>
      <c r="O21" s="101"/>
      <c r="P21" s="104"/>
      <c r="Q21" s="105"/>
      <c r="R21" s="105"/>
      <c r="S21" s="107"/>
      <c r="T21" s="101"/>
      <c r="U21" s="101"/>
      <c r="V21" s="101"/>
      <c r="W21" s="124">
        <v>43749</v>
      </c>
      <c r="X21" s="92">
        <f t="shared" si="6"/>
        <v>43809</v>
      </c>
      <c r="Y21" s="106"/>
      <c r="Z21" s="106"/>
      <c r="AA21" s="106"/>
      <c r="AB21" s="97">
        <f t="shared" si="2"/>
        <v>43809</v>
      </c>
      <c r="AC21" s="37">
        <f t="shared" si="3"/>
        <v>43819</v>
      </c>
      <c r="AD21" t="e">
        <v>#N/A</v>
      </c>
    </row>
    <row r="22" spans="1:30">
      <c r="A22" s="62" t="s">
        <v>29</v>
      </c>
      <c r="B22" s="62"/>
      <c r="C22" s="62" t="s">
        <v>56</v>
      </c>
      <c r="D22" s="62" t="s">
        <v>31</v>
      </c>
      <c r="E22" s="62"/>
      <c r="F22" s="62" t="s">
        <v>64</v>
      </c>
      <c r="G22" s="92">
        <v>43748</v>
      </c>
      <c r="H22" s="108" t="s">
        <v>63</v>
      </c>
      <c r="I22" s="100"/>
      <c r="J22" s="101"/>
      <c r="K22" s="101"/>
      <c r="L22" s="102"/>
      <c r="M22" s="103"/>
      <c r="N22" s="101"/>
      <c r="O22" s="101"/>
      <c r="P22" s="104"/>
      <c r="Q22" s="105"/>
      <c r="R22" s="105"/>
      <c r="S22" s="107"/>
      <c r="T22" s="101"/>
      <c r="U22" s="101"/>
      <c r="V22" s="101"/>
      <c r="W22" s="124">
        <v>43749</v>
      </c>
      <c r="X22" s="92">
        <f t="shared" si="6"/>
        <v>43809</v>
      </c>
      <c r="Y22" s="106"/>
      <c r="Z22" s="106"/>
      <c r="AA22" s="106"/>
      <c r="AB22" s="97">
        <f t="shared" si="2"/>
        <v>43809</v>
      </c>
      <c r="AC22" s="37">
        <f t="shared" si="3"/>
        <v>43819</v>
      </c>
      <c r="AD22" t="e">
        <v>#N/A</v>
      </c>
    </row>
    <row r="23" spans="1:30">
      <c r="A23" s="62" t="s">
        <v>29</v>
      </c>
      <c r="B23" s="62"/>
      <c r="C23" s="62" t="s">
        <v>56</v>
      </c>
      <c r="D23" s="62" t="s">
        <v>31</v>
      </c>
      <c r="E23" s="62"/>
      <c r="F23" s="62" t="s">
        <v>65</v>
      </c>
      <c r="G23" s="92">
        <v>43748</v>
      </c>
      <c r="H23" s="108"/>
      <c r="I23" s="100"/>
      <c r="J23" s="101"/>
      <c r="K23" s="101"/>
      <c r="L23" s="102"/>
      <c r="M23" s="103"/>
      <c r="N23" s="101"/>
      <c r="O23" s="101"/>
      <c r="P23" s="104"/>
      <c r="Q23" s="105"/>
      <c r="R23" s="134">
        <v>43781</v>
      </c>
      <c r="S23" s="107"/>
      <c r="T23" s="124">
        <v>43763</v>
      </c>
      <c r="U23" s="92">
        <f t="shared" ref="U23" si="7">T23+S$2</f>
        <v>43788</v>
      </c>
      <c r="V23" s="92">
        <f t="shared" ref="V23" si="8">U23+U$2</f>
        <v>43798</v>
      </c>
      <c r="W23" s="92">
        <f t="shared" ref="W23" si="9">V23+V$2</f>
        <v>43818</v>
      </c>
      <c r="X23" s="92">
        <f t="shared" si="6"/>
        <v>43878</v>
      </c>
      <c r="Y23" s="106"/>
      <c r="Z23" s="106"/>
      <c r="AA23" s="106"/>
      <c r="AB23" s="97">
        <f t="shared" si="2"/>
        <v>43878</v>
      </c>
      <c r="AC23" s="37">
        <f t="shared" si="3"/>
        <v>43888</v>
      </c>
      <c r="AD23" t="e">
        <v>#N/A</v>
      </c>
    </row>
    <row r="24" spans="1:30">
      <c r="A24" s="62" t="s">
        <v>29</v>
      </c>
      <c r="B24" s="62"/>
      <c r="C24" s="62" t="s">
        <v>56</v>
      </c>
      <c r="D24" s="62" t="s">
        <v>31</v>
      </c>
      <c r="E24" s="62"/>
      <c r="F24" s="62" t="s">
        <v>66</v>
      </c>
      <c r="G24" s="92">
        <v>43748</v>
      </c>
      <c r="H24" s="108"/>
      <c r="I24" s="100"/>
      <c r="J24" s="101"/>
      <c r="K24" s="101"/>
      <c r="L24" s="102"/>
      <c r="M24" s="103"/>
      <c r="N24" s="101"/>
      <c r="O24" s="101"/>
      <c r="P24" s="104"/>
      <c r="Q24" s="105"/>
      <c r="R24" s="105"/>
      <c r="S24" s="107"/>
      <c r="T24" s="101"/>
      <c r="U24" s="101"/>
      <c r="V24" s="101"/>
      <c r="W24" s="101"/>
      <c r="X24" s="124">
        <v>43647</v>
      </c>
      <c r="Y24" s="106"/>
      <c r="Z24" s="106"/>
      <c r="AA24" s="106"/>
      <c r="AB24" s="97">
        <f t="shared" si="2"/>
        <v>60</v>
      </c>
      <c r="AC24" s="37">
        <f t="shared" si="3"/>
        <v>70</v>
      </c>
      <c r="AD24" t="e">
        <v>#N/A</v>
      </c>
    </row>
    <row r="25" spans="1:30">
      <c r="A25" s="62" t="s">
        <v>29</v>
      </c>
      <c r="B25" s="62"/>
      <c r="C25" s="62" t="s">
        <v>56</v>
      </c>
      <c r="D25" s="62" t="s">
        <v>31</v>
      </c>
      <c r="E25" s="62"/>
      <c r="F25" s="62" t="s">
        <v>67</v>
      </c>
      <c r="G25" s="92">
        <v>43748</v>
      </c>
      <c r="H25" s="108"/>
      <c r="I25" s="100"/>
      <c r="J25" s="101"/>
      <c r="K25" s="101"/>
      <c r="L25" s="102"/>
      <c r="M25" s="103"/>
      <c r="N25" s="101"/>
      <c r="O25" s="101"/>
      <c r="P25" s="104"/>
      <c r="Q25" s="105"/>
      <c r="R25" s="105"/>
      <c r="S25" s="107"/>
      <c r="T25" s="101"/>
      <c r="U25" s="101"/>
      <c r="V25" s="101"/>
      <c r="W25" s="101"/>
      <c r="X25" s="101"/>
      <c r="Y25" s="125">
        <v>43741</v>
      </c>
      <c r="Z25" s="106"/>
      <c r="AA25" s="106"/>
      <c r="AB25" s="97">
        <f t="shared" si="2"/>
        <v>60</v>
      </c>
      <c r="AC25" s="37">
        <f t="shared" si="3"/>
        <v>70</v>
      </c>
      <c r="AD25" t="e">
        <v>#N/A</v>
      </c>
    </row>
    <row r="26" spans="1:30">
      <c r="A26" s="62" t="s">
        <v>29</v>
      </c>
      <c r="B26" s="62"/>
      <c r="C26" s="62" t="s">
        <v>56</v>
      </c>
      <c r="D26" s="62" t="s">
        <v>31</v>
      </c>
      <c r="E26" s="62"/>
      <c r="F26" s="62" t="s">
        <v>68</v>
      </c>
      <c r="G26" s="92">
        <v>43748</v>
      </c>
      <c r="H26" s="108"/>
      <c r="I26" s="100"/>
      <c r="J26" s="101"/>
      <c r="K26" s="101"/>
      <c r="L26" s="102"/>
      <c r="M26" s="103"/>
      <c r="N26" s="101"/>
      <c r="O26" s="101"/>
      <c r="P26" s="104"/>
      <c r="Q26" s="105"/>
      <c r="R26" s="105"/>
      <c r="S26" s="107"/>
      <c r="T26" s="101"/>
      <c r="U26" s="101"/>
      <c r="V26" s="101"/>
      <c r="W26" s="101"/>
      <c r="X26" s="101"/>
      <c r="Y26" s="125">
        <v>43693</v>
      </c>
      <c r="Z26" s="106"/>
      <c r="AA26" s="106"/>
      <c r="AB26" s="97">
        <f t="shared" si="2"/>
        <v>60</v>
      </c>
      <c r="AC26" s="37">
        <f t="shared" si="3"/>
        <v>70</v>
      </c>
      <c r="AD26" t="e">
        <v>#N/A</v>
      </c>
    </row>
    <row r="27" spans="1:30">
      <c r="A27" s="62" t="s">
        <v>29</v>
      </c>
      <c r="B27" s="62"/>
      <c r="C27" s="62" t="s">
        <v>56</v>
      </c>
      <c r="D27" s="62" t="s">
        <v>31</v>
      </c>
      <c r="E27" s="62"/>
      <c r="F27" s="62" t="s">
        <v>69</v>
      </c>
      <c r="G27" s="92">
        <v>43748</v>
      </c>
      <c r="H27" s="108"/>
      <c r="I27" s="100"/>
      <c r="J27" s="101"/>
      <c r="K27" s="101"/>
      <c r="L27" s="102"/>
      <c r="M27" s="103"/>
      <c r="N27" s="101"/>
      <c r="O27" s="101"/>
      <c r="P27" s="104"/>
      <c r="Q27" s="105"/>
      <c r="R27" s="105"/>
      <c r="S27" s="107"/>
      <c r="T27" s="101"/>
      <c r="U27" s="101"/>
      <c r="V27" s="101"/>
      <c r="W27" s="101"/>
      <c r="X27" s="101"/>
      <c r="Y27" s="125">
        <v>43755</v>
      </c>
      <c r="Z27" s="106"/>
      <c r="AA27" s="106"/>
      <c r="AB27" s="97">
        <f t="shared" si="2"/>
        <v>60</v>
      </c>
      <c r="AC27" s="37">
        <f t="shared" si="3"/>
        <v>70</v>
      </c>
      <c r="AD27" t="e">
        <v>#N/A</v>
      </c>
    </row>
    <row r="28" spans="1:30">
      <c r="A28" s="62" t="s">
        <v>70</v>
      </c>
      <c r="B28" s="62">
        <v>1</v>
      </c>
      <c r="C28" s="62" t="s">
        <v>0</v>
      </c>
      <c r="D28" s="62" t="s">
        <v>71</v>
      </c>
      <c r="E28" s="62" t="s">
        <v>72</v>
      </c>
      <c r="F28" s="62" t="s">
        <v>73</v>
      </c>
      <c r="G28" s="92">
        <v>43748</v>
      </c>
      <c r="H28" s="108" t="s">
        <v>74</v>
      </c>
      <c r="I28" s="116">
        <v>43749</v>
      </c>
      <c r="J28" s="94">
        <f>I28+J$2</f>
        <v>43759</v>
      </c>
      <c r="K28" s="94">
        <f t="shared" ref="K28:L28" si="10">J28+K$2</f>
        <v>43769</v>
      </c>
      <c r="L28" s="94">
        <f t="shared" si="10"/>
        <v>43779</v>
      </c>
      <c r="M28" s="96">
        <f>L28+M$2</f>
        <v>43819</v>
      </c>
      <c r="N28" s="92">
        <f>M28+N$2</f>
        <v>43829</v>
      </c>
      <c r="O28" s="92">
        <f t="shared" ref="O28" si="11">N28+O$2</f>
        <v>43839</v>
      </c>
      <c r="P28" s="92">
        <f>O28+P$2</f>
        <v>43849</v>
      </c>
      <c r="Q28" s="92">
        <f>P28+Q$2</f>
        <v>43854</v>
      </c>
      <c r="R28" s="92">
        <f t="shared" ref="R28:R35" si="12">Q28+Q$2</f>
        <v>43859</v>
      </c>
      <c r="S28" s="82"/>
      <c r="T28" s="92">
        <f t="shared" ref="T28:T35" si="13">R28+R$2</f>
        <v>43919</v>
      </c>
      <c r="U28" s="92">
        <f t="shared" ref="U28:U35" si="14">T28+S$2</f>
        <v>43944</v>
      </c>
      <c r="V28" s="92">
        <f t="shared" ref="V28:W28" si="15">U28+U$2</f>
        <v>43954</v>
      </c>
      <c r="W28" s="92">
        <f t="shared" si="15"/>
        <v>43974</v>
      </c>
      <c r="X28" s="92">
        <f t="shared" si="6"/>
        <v>44034</v>
      </c>
      <c r="Y28" s="106"/>
      <c r="Z28" s="106"/>
      <c r="AA28" s="106"/>
      <c r="AB28" s="97">
        <f t="shared" si="2"/>
        <v>44034</v>
      </c>
      <c r="AC28" s="37">
        <f t="shared" ref="AC28:AC35" si="16">AB28+AB$2</f>
        <v>44044</v>
      </c>
      <c r="AD28" t="e">
        <v>#N/A</v>
      </c>
    </row>
    <row r="29" spans="1:30">
      <c r="A29" s="62" t="s">
        <v>70</v>
      </c>
      <c r="B29" s="62"/>
      <c r="C29" s="62" t="s">
        <v>0</v>
      </c>
      <c r="D29" s="62" t="s">
        <v>71</v>
      </c>
      <c r="E29" s="62"/>
      <c r="F29" s="62" t="s">
        <v>75</v>
      </c>
      <c r="G29" s="92">
        <v>43748</v>
      </c>
      <c r="H29" s="108" t="s">
        <v>76</v>
      </c>
      <c r="I29" s="116">
        <v>43783</v>
      </c>
      <c r="J29" s="94">
        <f t="shared" ref="J29:Q29" si="17">I29+J$2</f>
        <v>43793</v>
      </c>
      <c r="K29" s="94">
        <f t="shared" si="17"/>
        <v>43803</v>
      </c>
      <c r="L29" s="94">
        <f t="shared" si="17"/>
        <v>43813</v>
      </c>
      <c r="M29" s="96">
        <f t="shared" si="17"/>
        <v>43853</v>
      </c>
      <c r="N29" s="92">
        <f t="shared" si="17"/>
        <v>43863</v>
      </c>
      <c r="O29" s="92">
        <f t="shared" si="17"/>
        <v>43873</v>
      </c>
      <c r="P29" s="92">
        <f t="shared" si="17"/>
        <v>43883</v>
      </c>
      <c r="Q29" s="92">
        <f t="shared" si="17"/>
        <v>43888</v>
      </c>
      <c r="R29" s="92">
        <f t="shared" si="12"/>
        <v>43893</v>
      </c>
      <c r="S29" s="82"/>
      <c r="T29" s="92">
        <f t="shared" si="13"/>
        <v>43953</v>
      </c>
      <c r="U29" s="92">
        <f t="shared" si="14"/>
        <v>43978</v>
      </c>
      <c r="V29" s="92">
        <f t="shared" ref="V29:W41" si="18">U29+U$2</f>
        <v>43988</v>
      </c>
      <c r="W29" s="92">
        <f t="shared" si="18"/>
        <v>44008</v>
      </c>
      <c r="X29" s="92">
        <f t="shared" si="6"/>
        <v>44068</v>
      </c>
      <c r="Y29" s="106"/>
      <c r="Z29" s="106"/>
      <c r="AA29" s="106"/>
      <c r="AB29" s="97">
        <f t="shared" si="2"/>
        <v>44068</v>
      </c>
      <c r="AC29" s="37">
        <f t="shared" si="16"/>
        <v>44078</v>
      </c>
      <c r="AD29" t="e">
        <v>#N/A</v>
      </c>
    </row>
    <row r="30" spans="1:30">
      <c r="A30" s="62" t="s">
        <v>70</v>
      </c>
      <c r="B30" s="62"/>
      <c r="C30" s="62" t="s">
        <v>0</v>
      </c>
      <c r="D30" s="62" t="s">
        <v>71</v>
      </c>
      <c r="E30" s="62"/>
      <c r="F30" s="62" t="s">
        <v>77</v>
      </c>
      <c r="G30" s="92">
        <v>43748</v>
      </c>
      <c r="H30" s="108" t="s">
        <v>78</v>
      </c>
      <c r="I30" s="116">
        <v>43783</v>
      </c>
      <c r="J30" s="94">
        <f t="shared" ref="J30:Q30" si="19">I30+J$2</f>
        <v>43793</v>
      </c>
      <c r="K30" s="94">
        <f t="shared" si="19"/>
        <v>43803</v>
      </c>
      <c r="L30" s="94">
        <f t="shared" si="19"/>
        <v>43813</v>
      </c>
      <c r="M30" s="96">
        <f t="shared" si="19"/>
        <v>43853</v>
      </c>
      <c r="N30" s="92">
        <f t="shared" si="19"/>
        <v>43863</v>
      </c>
      <c r="O30" s="92">
        <f t="shared" si="19"/>
        <v>43873</v>
      </c>
      <c r="P30" s="92">
        <f t="shared" si="19"/>
        <v>43883</v>
      </c>
      <c r="Q30" s="92">
        <f t="shared" si="19"/>
        <v>43888</v>
      </c>
      <c r="R30" s="92">
        <f t="shared" si="12"/>
        <v>43893</v>
      </c>
      <c r="S30" s="82"/>
      <c r="T30" s="92">
        <f t="shared" si="13"/>
        <v>43953</v>
      </c>
      <c r="U30" s="92">
        <f t="shared" si="14"/>
        <v>43978</v>
      </c>
      <c r="V30" s="92">
        <f t="shared" si="18"/>
        <v>43988</v>
      </c>
      <c r="W30" s="92">
        <f t="shared" si="18"/>
        <v>44008</v>
      </c>
      <c r="X30" s="92">
        <f t="shared" si="6"/>
        <v>44068</v>
      </c>
      <c r="Y30" s="106"/>
      <c r="Z30" s="106"/>
      <c r="AA30" s="106"/>
      <c r="AB30" s="97">
        <f t="shared" si="2"/>
        <v>44068</v>
      </c>
      <c r="AC30" s="37">
        <f t="shared" si="16"/>
        <v>44078</v>
      </c>
      <c r="AD30" t="e">
        <v>#N/A</v>
      </c>
    </row>
    <row r="31" spans="1:30">
      <c r="A31" s="62" t="s">
        <v>70</v>
      </c>
      <c r="B31" s="62"/>
      <c r="C31" s="62" t="s">
        <v>0</v>
      </c>
      <c r="D31" s="62" t="s">
        <v>71</v>
      </c>
      <c r="E31" s="62"/>
      <c r="F31" s="62" t="s">
        <v>79</v>
      </c>
      <c r="G31" s="92">
        <v>43748</v>
      </c>
      <c r="H31" s="108" t="s">
        <v>80</v>
      </c>
      <c r="I31" s="116">
        <v>43769</v>
      </c>
      <c r="J31" s="94">
        <f t="shared" ref="J31:Q31" si="20">I31+J$2</f>
        <v>43779</v>
      </c>
      <c r="K31" s="94">
        <f t="shared" si="20"/>
        <v>43789</v>
      </c>
      <c r="L31" s="94">
        <f t="shared" si="20"/>
        <v>43799</v>
      </c>
      <c r="M31" s="96">
        <f t="shared" si="20"/>
        <v>43839</v>
      </c>
      <c r="N31" s="92">
        <f t="shared" si="20"/>
        <v>43849</v>
      </c>
      <c r="O31" s="92">
        <f t="shared" si="20"/>
        <v>43859</v>
      </c>
      <c r="P31" s="92">
        <f t="shared" si="20"/>
        <v>43869</v>
      </c>
      <c r="Q31" s="92">
        <f t="shared" si="20"/>
        <v>43874</v>
      </c>
      <c r="R31" s="92">
        <f t="shared" si="12"/>
        <v>43879</v>
      </c>
      <c r="S31" s="82"/>
      <c r="T31" s="92">
        <f t="shared" si="13"/>
        <v>43939</v>
      </c>
      <c r="U31" s="92">
        <f t="shared" si="14"/>
        <v>43964</v>
      </c>
      <c r="V31" s="92">
        <f t="shared" si="18"/>
        <v>43974</v>
      </c>
      <c r="W31" s="92">
        <f t="shared" si="18"/>
        <v>43994</v>
      </c>
      <c r="X31" s="92">
        <f t="shared" si="6"/>
        <v>44054</v>
      </c>
      <c r="Y31" s="106"/>
      <c r="Z31" s="106"/>
      <c r="AA31" s="106"/>
      <c r="AB31" s="97">
        <f t="shared" si="2"/>
        <v>44054</v>
      </c>
      <c r="AC31" s="37">
        <f t="shared" si="16"/>
        <v>44064</v>
      </c>
      <c r="AD31" t="e">
        <v>#N/A</v>
      </c>
    </row>
    <row r="32" spans="1:30">
      <c r="A32" s="62" t="s">
        <v>70</v>
      </c>
      <c r="B32" s="62"/>
      <c r="C32" s="62" t="s">
        <v>0</v>
      </c>
      <c r="D32" s="62" t="s">
        <v>71</v>
      </c>
      <c r="E32" s="62"/>
      <c r="F32" s="62" t="s">
        <v>81</v>
      </c>
      <c r="G32" s="92"/>
      <c r="H32" s="108" t="s">
        <v>82</v>
      </c>
      <c r="I32" s="116">
        <v>43769</v>
      </c>
      <c r="J32" s="94">
        <f t="shared" ref="J32:Q32" si="21">I32+J$2</f>
        <v>43779</v>
      </c>
      <c r="K32" s="94">
        <f t="shared" si="21"/>
        <v>43789</v>
      </c>
      <c r="L32" s="94">
        <f t="shared" si="21"/>
        <v>43799</v>
      </c>
      <c r="M32" s="96">
        <f t="shared" si="21"/>
        <v>43839</v>
      </c>
      <c r="N32" s="92">
        <f t="shared" si="21"/>
        <v>43849</v>
      </c>
      <c r="O32" s="92">
        <f t="shared" si="21"/>
        <v>43859</v>
      </c>
      <c r="P32" s="92">
        <f t="shared" si="21"/>
        <v>43869</v>
      </c>
      <c r="Q32" s="92">
        <f t="shared" si="21"/>
        <v>43874</v>
      </c>
      <c r="R32" s="92">
        <f t="shared" si="12"/>
        <v>43879</v>
      </c>
      <c r="S32" s="82"/>
      <c r="T32" s="92">
        <f t="shared" si="13"/>
        <v>43939</v>
      </c>
      <c r="U32" s="92">
        <f t="shared" si="14"/>
        <v>43964</v>
      </c>
      <c r="V32" s="92">
        <f t="shared" si="18"/>
        <v>43974</v>
      </c>
      <c r="W32" s="92">
        <f t="shared" si="18"/>
        <v>43994</v>
      </c>
      <c r="X32" s="92">
        <f t="shared" si="6"/>
        <v>44054</v>
      </c>
      <c r="Y32" s="106"/>
      <c r="Z32" s="106"/>
      <c r="AA32" s="106"/>
      <c r="AB32" s="97">
        <f t="shared" si="2"/>
        <v>44054</v>
      </c>
      <c r="AC32" s="37">
        <f t="shared" si="16"/>
        <v>44064</v>
      </c>
      <c r="AD32" t="e">
        <v>#N/A</v>
      </c>
    </row>
    <row r="33" spans="1:30">
      <c r="A33" s="62" t="s">
        <v>70</v>
      </c>
      <c r="B33" s="62"/>
      <c r="C33" s="62" t="s">
        <v>0</v>
      </c>
      <c r="D33" s="62" t="s">
        <v>71</v>
      </c>
      <c r="E33" s="62"/>
      <c r="F33" s="62" t="s">
        <v>83</v>
      </c>
      <c r="G33" s="92"/>
      <c r="H33" s="108" t="s">
        <v>82</v>
      </c>
      <c r="I33" s="116">
        <v>43769</v>
      </c>
      <c r="J33" s="94">
        <f t="shared" ref="J33:Q33" si="22">I33+J$2</f>
        <v>43779</v>
      </c>
      <c r="K33" s="94">
        <f t="shared" si="22"/>
        <v>43789</v>
      </c>
      <c r="L33" s="94">
        <f t="shared" si="22"/>
        <v>43799</v>
      </c>
      <c r="M33" s="96">
        <f t="shared" si="22"/>
        <v>43839</v>
      </c>
      <c r="N33" s="92">
        <f t="shared" si="22"/>
        <v>43849</v>
      </c>
      <c r="O33" s="92">
        <f t="shared" si="22"/>
        <v>43859</v>
      </c>
      <c r="P33" s="92">
        <f t="shared" si="22"/>
        <v>43869</v>
      </c>
      <c r="Q33" s="92">
        <f t="shared" si="22"/>
        <v>43874</v>
      </c>
      <c r="R33" s="92">
        <f t="shared" si="12"/>
        <v>43879</v>
      </c>
      <c r="S33" s="82"/>
      <c r="T33" s="92">
        <f t="shared" si="13"/>
        <v>43939</v>
      </c>
      <c r="U33" s="92">
        <f t="shared" si="14"/>
        <v>43964</v>
      </c>
      <c r="V33" s="92">
        <f t="shared" si="18"/>
        <v>43974</v>
      </c>
      <c r="W33" s="92">
        <f t="shared" si="18"/>
        <v>43994</v>
      </c>
      <c r="X33" s="92">
        <f t="shared" si="6"/>
        <v>44054</v>
      </c>
      <c r="Y33" s="106"/>
      <c r="Z33" s="106"/>
      <c r="AA33" s="106"/>
      <c r="AB33" s="97">
        <f t="shared" si="2"/>
        <v>44054</v>
      </c>
      <c r="AC33" s="37">
        <f t="shared" si="16"/>
        <v>44064</v>
      </c>
      <c r="AD33" t="e">
        <v>#N/A</v>
      </c>
    </row>
    <row r="34" spans="1:30">
      <c r="A34" s="62" t="s">
        <v>70</v>
      </c>
      <c r="B34" s="62"/>
      <c r="C34" s="62" t="s">
        <v>0</v>
      </c>
      <c r="D34" s="62" t="s">
        <v>71</v>
      </c>
      <c r="E34" s="62"/>
      <c r="F34" s="62" t="s">
        <v>84</v>
      </c>
      <c r="G34" s="92"/>
      <c r="H34" s="108" t="s">
        <v>82</v>
      </c>
      <c r="I34" s="116">
        <v>43769</v>
      </c>
      <c r="J34" s="94">
        <f t="shared" ref="J34:Q34" si="23">I34+J$2</f>
        <v>43779</v>
      </c>
      <c r="K34" s="94">
        <f t="shared" si="23"/>
        <v>43789</v>
      </c>
      <c r="L34" s="94">
        <f t="shared" si="23"/>
        <v>43799</v>
      </c>
      <c r="M34" s="96">
        <f t="shared" si="23"/>
        <v>43839</v>
      </c>
      <c r="N34" s="92">
        <f t="shared" si="23"/>
        <v>43849</v>
      </c>
      <c r="O34" s="92">
        <f t="shared" si="23"/>
        <v>43859</v>
      </c>
      <c r="P34" s="92">
        <f t="shared" si="23"/>
        <v>43869</v>
      </c>
      <c r="Q34" s="92">
        <f t="shared" si="23"/>
        <v>43874</v>
      </c>
      <c r="R34" s="92">
        <f t="shared" si="12"/>
        <v>43879</v>
      </c>
      <c r="S34" s="82"/>
      <c r="T34" s="92">
        <f t="shared" si="13"/>
        <v>43939</v>
      </c>
      <c r="U34" s="92">
        <f t="shared" si="14"/>
        <v>43964</v>
      </c>
      <c r="V34" s="92">
        <f t="shared" si="18"/>
        <v>43974</v>
      </c>
      <c r="W34" s="92">
        <f t="shared" si="18"/>
        <v>43994</v>
      </c>
      <c r="X34" s="92">
        <f t="shared" si="6"/>
        <v>44054</v>
      </c>
      <c r="Y34" s="106"/>
      <c r="Z34" s="106"/>
      <c r="AA34" s="106"/>
      <c r="AB34" s="97">
        <f t="shared" si="2"/>
        <v>44054</v>
      </c>
      <c r="AC34" s="37">
        <f t="shared" si="16"/>
        <v>44064</v>
      </c>
      <c r="AD34" t="e">
        <v>#N/A</v>
      </c>
    </row>
    <row r="35" spans="1:30">
      <c r="A35" s="62" t="s">
        <v>70</v>
      </c>
      <c r="B35" s="62">
        <v>3</v>
      </c>
      <c r="C35" s="62" t="s">
        <v>85</v>
      </c>
      <c r="D35" s="62" t="s">
        <v>71</v>
      </c>
      <c r="E35" s="62" t="s">
        <v>72</v>
      </c>
      <c r="F35" s="62" t="s">
        <v>86</v>
      </c>
      <c r="G35" s="92">
        <v>43748</v>
      </c>
      <c r="H35" s="108" t="s">
        <v>87</v>
      </c>
      <c r="I35" s="100"/>
      <c r="J35" s="101"/>
      <c r="K35" s="101"/>
      <c r="L35" s="102"/>
      <c r="M35" s="119">
        <v>43810</v>
      </c>
      <c r="N35" s="92">
        <f t="shared" ref="N35:P35" si="24">M35+N$2</f>
        <v>43820</v>
      </c>
      <c r="O35" s="92">
        <f t="shared" si="24"/>
        <v>43830</v>
      </c>
      <c r="P35" s="92">
        <f t="shared" si="24"/>
        <v>43840</v>
      </c>
      <c r="Q35" s="92">
        <f>P35+Q$2</f>
        <v>43845</v>
      </c>
      <c r="R35" s="92">
        <f t="shared" si="12"/>
        <v>43850</v>
      </c>
      <c r="S35" s="82"/>
      <c r="T35" s="92">
        <f t="shared" si="13"/>
        <v>43910</v>
      </c>
      <c r="U35" s="92">
        <f t="shared" si="14"/>
        <v>43935</v>
      </c>
      <c r="V35" s="92">
        <f t="shared" si="18"/>
        <v>43945</v>
      </c>
      <c r="W35" s="92">
        <f t="shared" si="18"/>
        <v>43965</v>
      </c>
      <c r="X35" s="92">
        <f t="shared" si="6"/>
        <v>44025</v>
      </c>
      <c r="Y35" s="106"/>
      <c r="Z35" s="106"/>
      <c r="AA35" s="106"/>
      <c r="AB35" s="97">
        <f t="shared" si="2"/>
        <v>44025</v>
      </c>
      <c r="AC35" s="37">
        <f t="shared" si="16"/>
        <v>44035</v>
      </c>
      <c r="AD35" t="e">
        <v>#N/A</v>
      </c>
    </row>
    <row r="36" spans="1:30">
      <c r="A36" s="62" t="s">
        <v>70</v>
      </c>
      <c r="B36" s="62">
        <v>5</v>
      </c>
      <c r="C36" s="62" t="s">
        <v>30</v>
      </c>
      <c r="D36" s="62" t="s">
        <v>71</v>
      </c>
      <c r="E36" s="62" t="s">
        <v>72</v>
      </c>
      <c r="F36" s="62" t="s">
        <v>88</v>
      </c>
      <c r="G36" s="92">
        <v>43748</v>
      </c>
      <c r="H36" s="108" t="s">
        <v>89</v>
      </c>
      <c r="I36" s="100"/>
      <c r="J36" s="101"/>
      <c r="K36" s="101"/>
      <c r="L36" s="102"/>
      <c r="M36" s="103"/>
      <c r="N36" s="101"/>
      <c r="O36" s="101"/>
      <c r="P36" s="104"/>
      <c r="Q36" s="105"/>
      <c r="R36" s="105"/>
      <c r="S36" s="107"/>
      <c r="T36" s="124">
        <v>43589</v>
      </c>
      <c r="U36" s="124">
        <v>43589</v>
      </c>
      <c r="V36" s="124">
        <v>43589</v>
      </c>
      <c r="W36" s="124">
        <v>43589</v>
      </c>
      <c r="X36" s="92">
        <f t="shared" si="6"/>
        <v>43649</v>
      </c>
      <c r="Y36" s="106"/>
      <c r="Z36" s="106"/>
      <c r="AA36" s="106"/>
      <c r="AB36" s="97">
        <f t="shared" si="2"/>
        <v>43649</v>
      </c>
      <c r="AC36" s="37">
        <f t="shared" ref="AC36:AC44" si="25">AB36+AB$2</f>
        <v>43659</v>
      </c>
      <c r="AD36" t="e">
        <v>#N/A</v>
      </c>
    </row>
    <row r="37" spans="1:30">
      <c r="A37" s="62" t="s">
        <v>70</v>
      </c>
      <c r="B37" s="62"/>
      <c r="C37" s="62" t="s">
        <v>30</v>
      </c>
      <c r="D37" s="62" t="s">
        <v>71</v>
      </c>
      <c r="E37" s="62"/>
      <c r="F37" s="62" t="s">
        <v>90</v>
      </c>
      <c r="G37" s="92">
        <v>43748</v>
      </c>
      <c r="H37" s="108" t="s">
        <v>91</v>
      </c>
      <c r="I37" s="100"/>
      <c r="J37" s="101"/>
      <c r="K37" s="101"/>
      <c r="L37" s="102"/>
      <c r="M37" s="103"/>
      <c r="N37" s="101"/>
      <c r="O37" s="101"/>
      <c r="P37" s="104"/>
      <c r="Q37" s="105"/>
      <c r="R37" s="105"/>
      <c r="S37" s="107"/>
      <c r="T37" s="124">
        <v>43542</v>
      </c>
      <c r="U37" s="124">
        <v>43542</v>
      </c>
      <c r="V37" s="92">
        <f t="shared" si="18"/>
        <v>43552</v>
      </c>
      <c r="W37" s="92">
        <f t="shared" si="18"/>
        <v>43572</v>
      </c>
      <c r="X37" s="92">
        <f t="shared" si="6"/>
        <v>43632</v>
      </c>
      <c r="Y37" s="106"/>
      <c r="Z37" s="106"/>
      <c r="AA37" s="106"/>
      <c r="AB37" s="97">
        <f t="shared" si="2"/>
        <v>43632</v>
      </c>
      <c r="AC37" s="37">
        <f t="shared" si="25"/>
        <v>43642</v>
      </c>
      <c r="AD37" t="e">
        <v>#N/A</v>
      </c>
    </row>
    <row r="38" spans="1:30">
      <c r="A38" s="62" t="s">
        <v>70</v>
      </c>
      <c r="B38" s="62"/>
      <c r="C38" s="62" t="s">
        <v>30</v>
      </c>
      <c r="D38" s="62" t="s">
        <v>71</v>
      </c>
      <c r="E38" s="62"/>
      <c r="F38" s="62" t="s">
        <v>92</v>
      </c>
      <c r="G38" s="92">
        <v>43748</v>
      </c>
      <c r="H38" s="108" t="s">
        <v>89</v>
      </c>
      <c r="I38" s="100"/>
      <c r="J38" s="101"/>
      <c r="K38" s="101"/>
      <c r="L38" s="102"/>
      <c r="M38" s="103"/>
      <c r="N38" s="101"/>
      <c r="O38" s="101"/>
      <c r="P38" s="104"/>
      <c r="Q38" s="105"/>
      <c r="R38" s="105"/>
      <c r="S38" s="107"/>
      <c r="T38" s="124">
        <v>43589</v>
      </c>
      <c r="U38" s="124">
        <v>43589</v>
      </c>
      <c r="V38" s="124">
        <v>43589</v>
      </c>
      <c r="W38" s="124">
        <v>43589</v>
      </c>
      <c r="X38" s="92">
        <f t="shared" si="6"/>
        <v>43649</v>
      </c>
      <c r="Y38" s="106"/>
      <c r="Z38" s="106"/>
      <c r="AA38" s="106"/>
      <c r="AB38" s="97">
        <f t="shared" si="2"/>
        <v>43649</v>
      </c>
      <c r="AC38" s="37">
        <f t="shared" si="25"/>
        <v>43659</v>
      </c>
      <c r="AD38" t="e">
        <v>#N/A</v>
      </c>
    </row>
    <row r="39" spans="1:30">
      <c r="A39" s="62" t="s">
        <v>70</v>
      </c>
      <c r="B39" s="62">
        <v>7</v>
      </c>
      <c r="C39" s="62" t="s">
        <v>20</v>
      </c>
      <c r="D39" s="62" t="s">
        <v>71</v>
      </c>
      <c r="E39" s="62" t="s">
        <v>72</v>
      </c>
      <c r="F39" s="62" t="s">
        <v>93</v>
      </c>
      <c r="G39" s="92">
        <v>43748</v>
      </c>
      <c r="H39" s="108"/>
      <c r="I39" s="100"/>
      <c r="J39" s="101"/>
      <c r="K39" s="101"/>
      <c r="L39" s="102"/>
      <c r="M39" s="103"/>
      <c r="N39" s="101"/>
      <c r="O39" s="101"/>
      <c r="P39" s="104"/>
      <c r="Q39" s="105"/>
      <c r="R39" s="105"/>
      <c r="S39" s="107"/>
      <c r="T39" s="101"/>
      <c r="U39" s="101"/>
      <c r="V39" s="92"/>
      <c r="W39" s="92">
        <f t="shared" si="18"/>
        <v>20</v>
      </c>
      <c r="X39" s="92">
        <f t="shared" si="6"/>
        <v>80</v>
      </c>
      <c r="Y39" s="106"/>
      <c r="Z39" s="106"/>
      <c r="AA39" s="106"/>
      <c r="AB39" s="97">
        <f t="shared" si="2"/>
        <v>80</v>
      </c>
      <c r="AC39" s="37">
        <f t="shared" si="25"/>
        <v>90</v>
      </c>
      <c r="AD39" t="e">
        <v>#N/A</v>
      </c>
    </row>
    <row r="40" spans="1:30">
      <c r="A40" s="62" t="s">
        <v>70</v>
      </c>
      <c r="B40" s="62"/>
      <c r="C40" s="62" t="s">
        <v>20</v>
      </c>
      <c r="D40" s="62" t="s">
        <v>71</v>
      </c>
      <c r="E40" s="62"/>
      <c r="F40" s="62" t="s">
        <v>94</v>
      </c>
      <c r="G40" s="92">
        <v>43748</v>
      </c>
      <c r="H40" s="108"/>
      <c r="I40" s="100"/>
      <c r="J40" s="101"/>
      <c r="K40" s="101"/>
      <c r="L40" s="102"/>
      <c r="M40" s="103"/>
      <c r="N40" s="101"/>
      <c r="O40" s="101"/>
      <c r="P40" s="104"/>
      <c r="Q40" s="105"/>
      <c r="R40" s="105"/>
      <c r="S40" s="107"/>
      <c r="T40" s="101"/>
      <c r="U40" s="101"/>
      <c r="V40" s="92"/>
      <c r="W40" s="92">
        <f t="shared" si="18"/>
        <v>20</v>
      </c>
      <c r="X40" s="92">
        <f t="shared" si="6"/>
        <v>80</v>
      </c>
      <c r="Y40" s="106"/>
      <c r="Z40" s="106"/>
      <c r="AA40" s="106"/>
      <c r="AB40" s="97">
        <f t="shared" si="2"/>
        <v>80</v>
      </c>
      <c r="AC40" s="37">
        <f t="shared" si="25"/>
        <v>90</v>
      </c>
      <c r="AD40" t="e">
        <v>#N/A</v>
      </c>
    </row>
    <row r="41" spans="1:30">
      <c r="A41" s="62" t="s">
        <v>70</v>
      </c>
      <c r="B41" s="62"/>
      <c r="C41" s="62" t="s">
        <v>20</v>
      </c>
      <c r="D41" s="62" t="s">
        <v>71</v>
      </c>
      <c r="E41" s="62"/>
      <c r="F41" s="62" t="s">
        <v>95</v>
      </c>
      <c r="G41" s="92">
        <v>43748</v>
      </c>
      <c r="H41" s="108"/>
      <c r="I41" s="100"/>
      <c r="J41" s="101"/>
      <c r="K41" s="101"/>
      <c r="L41" s="102"/>
      <c r="M41" s="103"/>
      <c r="N41" s="101"/>
      <c r="O41" s="101"/>
      <c r="P41" s="104"/>
      <c r="Q41" s="105"/>
      <c r="R41" s="105"/>
      <c r="S41" s="107"/>
      <c r="T41" s="101"/>
      <c r="U41" s="101"/>
      <c r="V41" s="92"/>
      <c r="W41" s="92">
        <f t="shared" si="18"/>
        <v>20</v>
      </c>
      <c r="X41" s="92">
        <f t="shared" si="6"/>
        <v>80</v>
      </c>
      <c r="Y41" s="106"/>
      <c r="Z41" s="106"/>
      <c r="AA41" s="106"/>
      <c r="AB41" s="97">
        <f t="shared" si="2"/>
        <v>80</v>
      </c>
      <c r="AC41" s="37">
        <f t="shared" si="25"/>
        <v>90</v>
      </c>
      <c r="AD41" t="e">
        <v>#N/A</v>
      </c>
    </row>
    <row r="42" spans="1:30">
      <c r="A42" s="62" t="s">
        <v>70</v>
      </c>
      <c r="B42" s="62">
        <v>10</v>
      </c>
      <c r="C42" s="62" t="s">
        <v>26</v>
      </c>
      <c r="D42" s="62" t="s">
        <v>71</v>
      </c>
      <c r="E42" s="62" t="s">
        <v>72</v>
      </c>
      <c r="F42" s="62" t="s">
        <v>96</v>
      </c>
      <c r="G42" s="92">
        <v>43748</v>
      </c>
      <c r="H42" s="108"/>
      <c r="I42" s="100"/>
      <c r="J42" s="101"/>
      <c r="K42" s="101"/>
      <c r="L42" s="102"/>
      <c r="M42" s="103"/>
      <c r="N42" s="101"/>
      <c r="O42" s="101"/>
      <c r="P42" s="104"/>
      <c r="Q42" s="105"/>
      <c r="R42" s="105"/>
      <c r="S42" s="107"/>
      <c r="T42" s="101"/>
      <c r="U42" s="101"/>
      <c r="V42" s="101"/>
      <c r="W42" s="101"/>
      <c r="X42" s="102"/>
      <c r="Y42" s="102"/>
      <c r="Z42" s="102"/>
      <c r="AA42" s="102"/>
      <c r="AB42" s="97">
        <f t="shared" si="2"/>
        <v>60</v>
      </c>
      <c r="AC42" s="37">
        <f t="shared" si="25"/>
        <v>70</v>
      </c>
      <c r="AD42" t="e">
        <v>#N/A</v>
      </c>
    </row>
    <row r="43" spans="1:30">
      <c r="A43" s="62" t="s">
        <v>70</v>
      </c>
      <c r="B43" s="62">
        <v>13</v>
      </c>
      <c r="C43" s="62" t="s">
        <v>97</v>
      </c>
      <c r="D43" s="62" t="s">
        <v>71</v>
      </c>
      <c r="E43" s="62" t="s">
        <v>72</v>
      </c>
      <c r="F43" s="62" t="s">
        <v>98</v>
      </c>
      <c r="G43" s="92">
        <v>43748</v>
      </c>
      <c r="H43" s="108" t="s">
        <v>99</v>
      </c>
      <c r="I43" s="100"/>
      <c r="J43" s="101"/>
      <c r="K43" s="101"/>
      <c r="L43" s="102"/>
      <c r="M43" s="103"/>
      <c r="N43" s="101"/>
      <c r="O43" s="101"/>
      <c r="P43" s="104"/>
      <c r="Q43" s="105"/>
      <c r="R43" s="105"/>
      <c r="S43" s="107"/>
      <c r="T43" s="101"/>
      <c r="U43" s="101"/>
      <c r="V43" s="101"/>
      <c r="W43" s="101"/>
      <c r="X43" s="102"/>
      <c r="Y43" s="102"/>
      <c r="Z43" s="102"/>
      <c r="AA43" s="102"/>
      <c r="AB43" s="104"/>
      <c r="AC43" s="37">
        <f t="shared" si="25"/>
        <v>10</v>
      </c>
      <c r="AD43" t="e">
        <v>#N/A</v>
      </c>
    </row>
    <row r="44" spans="1:30">
      <c r="A44" s="62" t="s">
        <v>70</v>
      </c>
      <c r="B44" s="62"/>
      <c r="C44" s="62"/>
      <c r="D44" s="62" t="s">
        <v>71</v>
      </c>
      <c r="E44" s="62"/>
      <c r="F44" s="62" t="s">
        <v>100</v>
      </c>
      <c r="G44" s="92">
        <v>43748</v>
      </c>
      <c r="H44" s="108"/>
      <c r="I44" s="100"/>
      <c r="J44" s="101"/>
      <c r="K44" s="101"/>
      <c r="L44" s="102"/>
      <c r="M44" s="103"/>
      <c r="N44" s="101"/>
      <c r="O44" s="101"/>
      <c r="P44" s="104"/>
      <c r="Q44" s="105"/>
      <c r="R44" s="105"/>
      <c r="S44" s="107"/>
      <c r="T44" s="101"/>
      <c r="U44" s="101"/>
      <c r="V44" s="101"/>
      <c r="W44" s="101"/>
      <c r="X44" s="102"/>
      <c r="Y44" s="102"/>
      <c r="Z44" s="102"/>
      <c r="AA44" s="102"/>
      <c r="AB44" s="104"/>
      <c r="AC44" s="37">
        <f t="shared" si="25"/>
        <v>10</v>
      </c>
      <c r="AD44" t="e">
        <v>#N/A</v>
      </c>
    </row>
    <row r="45" spans="1:30">
      <c r="A45" s="62" t="s">
        <v>101</v>
      </c>
      <c r="B45" s="62">
        <v>1</v>
      </c>
      <c r="C45" s="62" t="s">
        <v>0</v>
      </c>
      <c r="D45" s="62" t="s">
        <v>31</v>
      </c>
      <c r="E45" s="62" t="s">
        <v>102</v>
      </c>
      <c r="F45" s="62" t="s">
        <v>103</v>
      </c>
      <c r="G45" s="92">
        <v>43748</v>
      </c>
      <c r="H45" s="108" t="s">
        <v>104</v>
      </c>
      <c r="I45" s="116">
        <v>43790</v>
      </c>
      <c r="J45" s="94">
        <f t="shared" ref="J45:P52" si="26">I45+J$2</f>
        <v>43800</v>
      </c>
      <c r="K45" s="94">
        <f t="shared" si="26"/>
        <v>43810</v>
      </c>
      <c r="L45" s="94">
        <f t="shared" si="26"/>
        <v>43820</v>
      </c>
      <c r="M45" s="96">
        <f t="shared" si="26"/>
        <v>43860</v>
      </c>
      <c r="N45" s="92">
        <f t="shared" si="26"/>
        <v>43870</v>
      </c>
      <c r="O45" s="92">
        <f t="shared" si="26"/>
        <v>43880</v>
      </c>
      <c r="P45" s="92">
        <f t="shared" si="26"/>
        <v>43890</v>
      </c>
      <c r="Q45" s="92">
        <f>P45+Q$2</f>
        <v>43895</v>
      </c>
      <c r="R45" s="92">
        <f t="shared" ref="R45:R60" si="27">Q45+Q$2</f>
        <v>43900</v>
      </c>
      <c r="S45" s="82"/>
      <c r="T45" s="92">
        <f t="shared" ref="T45:T60" si="28">R45+R$2</f>
        <v>43960</v>
      </c>
      <c r="U45" s="92">
        <f t="shared" ref="U45" si="29">T45+S$2</f>
        <v>43985</v>
      </c>
      <c r="V45" s="92">
        <f t="shared" ref="V45:X62" si="30">U45+U$2</f>
        <v>43995</v>
      </c>
      <c r="W45" s="92">
        <f t="shared" si="30"/>
        <v>44015</v>
      </c>
      <c r="X45" s="92">
        <f t="shared" si="30"/>
        <v>44075</v>
      </c>
      <c r="Y45" s="106"/>
      <c r="Z45" s="106"/>
      <c r="AA45" s="106"/>
      <c r="AB45" s="97">
        <f>W45+W$2</f>
        <v>44075</v>
      </c>
      <c r="AC45" s="37">
        <f t="shared" ref="AC45:AC60" si="31">AB45+AB$2</f>
        <v>44085</v>
      </c>
      <c r="AD45" t="e">
        <v>#N/A</v>
      </c>
    </row>
    <row r="46" spans="1:30">
      <c r="A46" s="62" t="s">
        <v>101</v>
      </c>
      <c r="B46" s="62"/>
      <c r="C46" s="62" t="s">
        <v>0</v>
      </c>
      <c r="D46" s="62" t="s">
        <v>71</v>
      </c>
      <c r="E46" s="62" t="s">
        <v>72</v>
      </c>
      <c r="F46" s="62" t="s">
        <v>105</v>
      </c>
      <c r="G46" s="92">
        <v>43748</v>
      </c>
      <c r="H46" s="108" t="s">
        <v>106</v>
      </c>
      <c r="I46" s="93">
        <f t="shared" ref="I46:I49" si="32">G46+5</f>
        <v>43753</v>
      </c>
      <c r="J46" s="94">
        <f t="shared" si="26"/>
        <v>43763</v>
      </c>
      <c r="K46" s="94">
        <f t="shared" si="26"/>
        <v>43773</v>
      </c>
      <c r="L46" s="94">
        <f t="shared" si="26"/>
        <v>43783</v>
      </c>
      <c r="M46" s="96">
        <f t="shared" ref="M46:Q46" si="33">L46+M$2</f>
        <v>43823</v>
      </c>
      <c r="N46" s="92">
        <f t="shared" si="33"/>
        <v>43833</v>
      </c>
      <c r="O46" s="92">
        <f t="shared" si="33"/>
        <v>43843</v>
      </c>
      <c r="P46" s="92">
        <f t="shared" si="33"/>
        <v>43853</v>
      </c>
      <c r="Q46" s="92">
        <f t="shared" si="33"/>
        <v>43858</v>
      </c>
      <c r="R46" s="92">
        <f t="shared" si="27"/>
        <v>43863</v>
      </c>
      <c r="S46" s="82"/>
      <c r="T46" s="92">
        <f t="shared" si="28"/>
        <v>43923</v>
      </c>
      <c r="U46" s="92">
        <f t="shared" ref="U46:U60" si="34">T46+S$2</f>
        <v>43948</v>
      </c>
      <c r="V46" s="92">
        <f t="shared" si="30"/>
        <v>43958</v>
      </c>
      <c r="W46" s="92">
        <f t="shared" ref="W46:X46" si="35">V46+V$2</f>
        <v>43978</v>
      </c>
      <c r="X46" s="92">
        <f t="shared" si="35"/>
        <v>44038</v>
      </c>
      <c r="Y46" s="106"/>
      <c r="Z46" s="106"/>
      <c r="AA46" s="106"/>
      <c r="AB46" s="97">
        <f t="shared" ref="AB46:AB92" si="36">W46+W$2</f>
        <v>44038</v>
      </c>
      <c r="AC46" s="37">
        <f t="shared" si="31"/>
        <v>44048</v>
      </c>
      <c r="AD46" t="e">
        <v>#N/A</v>
      </c>
    </row>
    <row r="47" spans="1:30">
      <c r="A47" s="62" t="s">
        <v>101</v>
      </c>
      <c r="B47" s="62"/>
      <c r="C47" s="62" t="s">
        <v>0</v>
      </c>
      <c r="D47" s="62" t="s">
        <v>71</v>
      </c>
      <c r="E47" s="62"/>
      <c r="F47" s="62" t="s">
        <v>107</v>
      </c>
      <c r="G47" s="92">
        <v>43748</v>
      </c>
      <c r="H47" s="108" t="s">
        <v>108</v>
      </c>
      <c r="I47" s="116">
        <v>43756</v>
      </c>
      <c r="J47" s="94">
        <f t="shared" si="26"/>
        <v>43766</v>
      </c>
      <c r="K47" s="94">
        <f t="shared" si="26"/>
        <v>43776</v>
      </c>
      <c r="L47" s="94">
        <f t="shared" si="26"/>
        <v>43786</v>
      </c>
      <c r="M47" s="96">
        <f t="shared" ref="M47:Q47" si="37">L47+M$2</f>
        <v>43826</v>
      </c>
      <c r="N47" s="92">
        <f t="shared" si="37"/>
        <v>43836</v>
      </c>
      <c r="O47" s="92">
        <f t="shared" si="37"/>
        <v>43846</v>
      </c>
      <c r="P47" s="92">
        <f t="shared" si="37"/>
        <v>43856</v>
      </c>
      <c r="Q47" s="92">
        <f t="shared" si="37"/>
        <v>43861</v>
      </c>
      <c r="R47" s="92">
        <f t="shared" si="27"/>
        <v>43866</v>
      </c>
      <c r="S47" s="82"/>
      <c r="T47" s="92">
        <f t="shared" si="28"/>
        <v>43926</v>
      </c>
      <c r="U47" s="92">
        <f t="shared" si="34"/>
        <v>43951</v>
      </c>
      <c r="V47" s="92">
        <f t="shared" si="30"/>
        <v>43961</v>
      </c>
      <c r="W47" s="92">
        <f t="shared" ref="W47:X47" si="38">V47+V$2</f>
        <v>43981</v>
      </c>
      <c r="X47" s="92">
        <f t="shared" si="38"/>
        <v>44041</v>
      </c>
      <c r="Y47" s="106"/>
      <c r="Z47" s="106"/>
      <c r="AA47" s="106"/>
      <c r="AB47" s="97">
        <f t="shared" si="36"/>
        <v>44041</v>
      </c>
      <c r="AC47" s="37">
        <f t="shared" si="31"/>
        <v>44051</v>
      </c>
      <c r="AD47" t="e">
        <v>#N/A</v>
      </c>
    </row>
    <row r="48" spans="1:30">
      <c r="A48" s="62" t="s">
        <v>101</v>
      </c>
      <c r="B48" s="62"/>
      <c r="C48" s="62" t="s">
        <v>0</v>
      </c>
      <c r="D48" s="62" t="s">
        <v>71</v>
      </c>
      <c r="E48" s="62"/>
      <c r="F48" s="62" t="s">
        <v>109</v>
      </c>
      <c r="G48" s="92">
        <v>43748</v>
      </c>
      <c r="H48" s="108" t="s">
        <v>110</v>
      </c>
      <c r="I48" s="116">
        <v>43756</v>
      </c>
      <c r="J48" s="94">
        <f t="shared" si="26"/>
        <v>43766</v>
      </c>
      <c r="K48" s="94">
        <f t="shared" si="26"/>
        <v>43776</v>
      </c>
      <c r="L48" s="94">
        <f t="shared" si="26"/>
        <v>43786</v>
      </c>
      <c r="M48" s="96">
        <f t="shared" ref="M48:Q48" si="39">L48+M$2</f>
        <v>43826</v>
      </c>
      <c r="N48" s="92">
        <f t="shared" si="39"/>
        <v>43836</v>
      </c>
      <c r="O48" s="92">
        <f t="shared" si="39"/>
        <v>43846</v>
      </c>
      <c r="P48" s="92">
        <f t="shared" si="39"/>
        <v>43856</v>
      </c>
      <c r="Q48" s="92">
        <f t="shared" si="39"/>
        <v>43861</v>
      </c>
      <c r="R48" s="92">
        <f t="shared" si="27"/>
        <v>43866</v>
      </c>
      <c r="S48" s="82"/>
      <c r="T48" s="92">
        <f t="shared" si="28"/>
        <v>43926</v>
      </c>
      <c r="U48" s="92">
        <f t="shared" si="34"/>
        <v>43951</v>
      </c>
      <c r="V48" s="92">
        <f t="shared" si="30"/>
        <v>43961</v>
      </c>
      <c r="W48" s="92">
        <f t="shared" ref="W48:X48" si="40">V48+V$2</f>
        <v>43981</v>
      </c>
      <c r="X48" s="92">
        <f t="shared" si="40"/>
        <v>44041</v>
      </c>
      <c r="Y48" s="106"/>
      <c r="Z48" s="106"/>
      <c r="AA48" s="106"/>
      <c r="AB48" s="97">
        <f t="shared" si="36"/>
        <v>44041</v>
      </c>
      <c r="AC48" s="37">
        <f t="shared" si="31"/>
        <v>44051</v>
      </c>
      <c r="AD48" t="e">
        <v>#N/A</v>
      </c>
    </row>
    <row r="49" spans="1:30">
      <c r="A49" s="62" t="s">
        <v>101</v>
      </c>
      <c r="B49" s="62"/>
      <c r="C49" s="62" t="s">
        <v>0</v>
      </c>
      <c r="D49" s="62" t="s">
        <v>71</v>
      </c>
      <c r="E49" s="62"/>
      <c r="F49" s="62" t="s">
        <v>111</v>
      </c>
      <c r="G49" s="92">
        <v>43748</v>
      </c>
      <c r="H49" s="108" t="s">
        <v>112</v>
      </c>
      <c r="I49" s="93">
        <f t="shared" si="32"/>
        <v>43753</v>
      </c>
      <c r="J49" s="94">
        <f t="shared" si="26"/>
        <v>43763</v>
      </c>
      <c r="K49" s="94">
        <f t="shared" si="26"/>
        <v>43773</v>
      </c>
      <c r="L49" s="94">
        <f t="shared" si="26"/>
        <v>43783</v>
      </c>
      <c r="M49" s="96">
        <f t="shared" ref="M49:Q49" si="41">L49+M$2</f>
        <v>43823</v>
      </c>
      <c r="N49" s="92">
        <f t="shared" si="41"/>
        <v>43833</v>
      </c>
      <c r="O49" s="92">
        <f t="shared" si="41"/>
        <v>43843</v>
      </c>
      <c r="P49" s="92">
        <f t="shared" si="41"/>
        <v>43853</v>
      </c>
      <c r="Q49" s="92">
        <f t="shared" si="41"/>
        <v>43858</v>
      </c>
      <c r="R49" s="92">
        <f t="shared" si="27"/>
        <v>43863</v>
      </c>
      <c r="S49" s="82"/>
      <c r="T49" s="92">
        <f t="shared" si="28"/>
        <v>43923</v>
      </c>
      <c r="U49" s="92">
        <f t="shared" si="34"/>
        <v>43948</v>
      </c>
      <c r="V49" s="92">
        <f t="shared" si="30"/>
        <v>43958</v>
      </c>
      <c r="W49" s="92">
        <f t="shared" ref="W49:X49" si="42">V49+V$2</f>
        <v>43978</v>
      </c>
      <c r="X49" s="92">
        <f t="shared" si="42"/>
        <v>44038</v>
      </c>
      <c r="Y49" s="106"/>
      <c r="Z49" s="106"/>
      <c r="AA49" s="106"/>
      <c r="AB49" s="97">
        <f t="shared" si="36"/>
        <v>44038</v>
      </c>
      <c r="AC49" s="37">
        <f t="shared" si="31"/>
        <v>44048</v>
      </c>
      <c r="AD49" t="e">
        <v>#N/A</v>
      </c>
    </row>
    <row r="50" spans="1:30">
      <c r="A50" s="62" t="s">
        <v>101</v>
      </c>
      <c r="B50" s="62"/>
      <c r="C50" s="62" t="s">
        <v>0</v>
      </c>
      <c r="D50" s="62" t="s">
        <v>71</v>
      </c>
      <c r="E50" s="62"/>
      <c r="F50" s="62" t="s">
        <v>113</v>
      </c>
      <c r="G50" s="92">
        <v>43748</v>
      </c>
      <c r="H50" s="108" t="s">
        <v>114</v>
      </c>
      <c r="I50" s="116">
        <v>43776</v>
      </c>
      <c r="J50" s="94">
        <f t="shared" si="26"/>
        <v>43786</v>
      </c>
      <c r="K50" s="94">
        <f t="shared" si="26"/>
        <v>43796</v>
      </c>
      <c r="L50" s="94">
        <f t="shared" si="26"/>
        <v>43806</v>
      </c>
      <c r="M50" s="96">
        <f t="shared" ref="M50:Q50" si="43">L50+M$2</f>
        <v>43846</v>
      </c>
      <c r="N50" s="92">
        <f t="shared" si="43"/>
        <v>43856</v>
      </c>
      <c r="O50" s="92">
        <f t="shared" si="43"/>
        <v>43866</v>
      </c>
      <c r="P50" s="92">
        <f t="shared" si="43"/>
        <v>43876</v>
      </c>
      <c r="Q50" s="92">
        <f t="shared" si="43"/>
        <v>43881</v>
      </c>
      <c r="R50" s="92">
        <f t="shared" si="27"/>
        <v>43886</v>
      </c>
      <c r="S50" s="82"/>
      <c r="T50" s="92">
        <f t="shared" si="28"/>
        <v>43946</v>
      </c>
      <c r="U50" s="92">
        <f t="shared" si="34"/>
        <v>43971</v>
      </c>
      <c r="V50" s="92">
        <f t="shared" si="30"/>
        <v>43981</v>
      </c>
      <c r="W50" s="92">
        <f t="shared" ref="W50:X50" si="44">V50+V$2</f>
        <v>44001</v>
      </c>
      <c r="X50" s="92">
        <f t="shared" si="44"/>
        <v>44061</v>
      </c>
      <c r="Y50" s="106"/>
      <c r="Z50" s="106"/>
      <c r="AA50" s="106"/>
      <c r="AB50" s="97">
        <f t="shared" si="36"/>
        <v>44061</v>
      </c>
      <c r="AC50" s="37">
        <f t="shared" si="31"/>
        <v>44071</v>
      </c>
      <c r="AD50" t="e">
        <v>#N/A</v>
      </c>
    </row>
    <row r="51" spans="1:30">
      <c r="A51" s="62" t="s">
        <v>101</v>
      </c>
      <c r="B51" s="62"/>
      <c r="C51" s="62" t="s">
        <v>0</v>
      </c>
      <c r="D51" s="62" t="s">
        <v>71</v>
      </c>
      <c r="E51" s="62"/>
      <c r="F51" s="62" t="s">
        <v>115</v>
      </c>
      <c r="G51" s="92">
        <v>43748</v>
      </c>
      <c r="H51" s="108" t="s">
        <v>114</v>
      </c>
      <c r="I51" s="116">
        <v>43776</v>
      </c>
      <c r="J51" s="94">
        <f t="shared" si="26"/>
        <v>43786</v>
      </c>
      <c r="K51" s="94">
        <f t="shared" si="26"/>
        <v>43796</v>
      </c>
      <c r="L51" s="94">
        <f t="shared" si="26"/>
        <v>43806</v>
      </c>
      <c r="M51" s="96">
        <f t="shared" ref="M51:Q51" si="45">L51+M$2</f>
        <v>43846</v>
      </c>
      <c r="N51" s="92">
        <f t="shared" si="45"/>
        <v>43856</v>
      </c>
      <c r="O51" s="92">
        <f t="shared" si="45"/>
        <v>43866</v>
      </c>
      <c r="P51" s="92">
        <f t="shared" si="45"/>
        <v>43876</v>
      </c>
      <c r="Q51" s="92">
        <f t="shared" si="45"/>
        <v>43881</v>
      </c>
      <c r="R51" s="92">
        <f t="shared" si="27"/>
        <v>43886</v>
      </c>
      <c r="S51" s="82"/>
      <c r="T51" s="92">
        <f t="shared" si="28"/>
        <v>43946</v>
      </c>
      <c r="U51" s="92">
        <f t="shared" si="34"/>
        <v>43971</v>
      </c>
      <c r="V51" s="92">
        <f t="shared" si="30"/>
        <v>43981</v>
      </c>
      <c r="W51" s="92">
        <f t="shared" ref="W51:X51" si="46">V51+V$2</f>
        <v>44001</v>
      </c>
      <c r="X51" s="92">
        <f t="shared" si="46"/>
        <v>44061</v>
      </c>
      <c r="Y51" s="106"/>
      <c r="Z51" s="106"/>
      <c r="AA51" s="106"/>
      <c r="AB51" s="97">
        <f t="shared" si="36"/>
        <v>44061</v>
      </c>
      <c r="AC51" s="37">
        <f t="shared" si="31"/>
        <v>44071</v>
      </c>
      <c r="AD51" t="e">
        <v>#N/A</v>
      </c>
    </row>
    <row r="52" spans="1:30">
      <c r="A52" s="62" t="s">
        <v>101</v>
      </c>
      <c r="B52" s="62"/>
      <c r="C52" s="62" t="s">
        <v>0</v>
      </c>
      <c r="D52" s="62" t="s">
        <v>71</v>
      </c>
      <c r="E52" s="62"/>
      <c r="F52" s="62" t="s">
        <v>116</v>
      </c>
      <c r="G52" s="92">
        <v>43748</v>
      </c>
      <c r="H52" s="108" t="s">
        <v>117</v>
      </c>
      <c r="I52" s="116">
        <v>43779</v>
      </c>
      <c r="J52" s="94">
        <f t="shared" si="26"/>
        <v>43789</v>
      </c>
      <c r="K52" s="94">
        <f t="shared" si="26"/>
        <v>43799</v>
      </c>
      <c r="L52" s="94">
        <f t="shared" si="26"/>
        <v>43809</v>
      </c>
      <c r="M52" s="96">
        <f t="shared" ref="M52:Q52" si="47">L52+M$2</f>
        <v>43849</v>
      </c>
      <c r="N52" s="92">
        <f t="shared" si="47"/>
        <v>43859</v>
      </c>
      <c r="O52" s="92">
        <f t="shared" si="47"/>
        <v>43869</v>
      </c>
      <c r="P52" s="92">
        <f t="shared" si="47"/>
        <v>43879</v>
      </c>
      <c r="Q52" s="92">
        <f t="shared" si="47"/>
        <v>43884</v>
      </c>
      <c r="R52" s="92">
        <f t="shared" si="27"/>
        <v>43889</v>
      </c>
      <c r="S52" s="82"/>
      <c r="T52" s="92">
        <f t="shared" si="28"/>
        <v>43949</v>
      </c>
      <c r="U52" s="92">
        <f t="shared" si="34"/>
        <v>43974</v>
      </c>
      <c r="V52" s="92">
        <f t="shared" si="30"/>
        <v>43984</v>
      </c>
      <c r="W52" s="92">
        <f t="shared" ref="W52:X52" si="48">V52+V$2</f>
        <v>44004</v>
      </c>
      <c r="X52" s="92">
        <f t="shared" si="48"/>
        <v>44064</v>
      </c>
      <c r="Y52" s="106"/>
      <c r="Z52" s="106"/>
      <c r="AA52" s="106"/>
      <c r="AB52" s="97">
        <f t="shared" si="36"/>
        <v>44064</v>
      </c>
      <c r="AC52" s="37">
        <f t="shared" si="31"/>
        <v>44074</v>
      </c>
      <c r="AD52" t="e">
        <v>#N/A</v>
      </c>
    </row>
    <row r="53" spans="1:30">
      <c r="A53" s="62" t="s">
        <v>101</v>
      </c>
      <c r="B53" s="62">
        <v>3</v>
      </c>
      <c r="C53" s="62" t="s">
        <v>85</v>
      </c>
      <c r="D53" s="62" t="s">
        <v>71</v>
      </c>
      <c r="E53" s="62" t="s">
        <v>72</v>
      </c>
      <c r="F53" s="62" t="s">
        <v>118</v>
      </c>
      <c r="G53" s="92">
        <v>43748</v>
      </c>
      <c r="H53" s="108"/>
      <c r="I53" s="100"/>
      <c r="J53" s="101"/>
      <c r="K53" s="101"/>
      <c r="L53" s="102"/>
      <c r="M53" s="120">
        <v>43810</v>
      </c>
      <c r="N53" s="92">
        <f>M53+N$2</f>
        <v>43820</v>
      </c>
      <c r="O53" s="92">
        <f t="shared" ref="O53:Q53" si="49">N53+O$2</f>
        <v>43830</v>
      </c>
      <c r="P53" s="92">
        <f t="shared" si="49"/>
        <v>43840</v>
      </c>
      <c r="Q53" s="92">
        <f t="shared" si="49"/>
        <v>43845</v>
      </c>
      <c r="R53" s="92">
        <f t="shared" si="27"/>
        <v>43850</v>
      </c>
      <c r="S53" s="82"/>
      <c r="T53" s="92">
        <f t="shared" si="28"/>
        <v>43910</v>
      </c>
      <c r="U53" s="92">
        <f t="shared" si="34"/>
        <v>43935</v>
      </c>
      <c r="V53" s="92">
        <f t="shared" si="30"/>
        <v>43945</v>
      </c>
      <c r="W53" s="92">
        <f t="shared" ref="W53:X53" si="50">V53+V$2</f>
        <v>43965</v>
      </c>
      <c r="X53" s="92">
        <f t="shared" si="50"/>
        <v>44025</v>
      </c>
      <c r="Y53" s="106"/>
      <c r="Z53" s="106"/>
      <c r="AA53" s="106"/>
      <c r="AB53" s="97">
        <f t="shared" si="36"/>
        <v>44025</v>
      </c>
      <c r="AC53" s="37">
        <f t="shared" si="31"/>
        <v>44035</v>
      </c>
      <c r="AD53" t="e">
        <v>#N/A</v>
      </c>
    </row>
    <row r="54" spans="1:30">
      <c r="A54" s="62" t="s">
        <v>101</v>
      </c>
      <c r="B54" s="62"/>
      <c r="C54" s="62" t="s">
        <v>85</v>
      </c>
      <c r="D54" s="62" t="s">
        <v>71</v>
      </c>
      <c r="E54" s="62"/>
      <c r="F54" s="62" t="s">
        <v>119</v>
      </c>
      <c r="G54" s="92">
        <v>43748</v>
      </c>
      <c r="H54" s="108"/>
      <c r="I54" s="100"/>
      <c r="J54" s="101"/>
      <c r="K54" s="101"/>
      <c r="L54" s="102"/>
      <c r="M54" s="120">
        <v>43810</v>
      </c>
      <c r="N54" s="92">
        <f t="shared" ref="N54:Q54" si="51">M54+N$2</f>
        <v>43820</v>
      </c>
      <c r="O54" s="92">
        <f t="shared" si="51"/>
        <v>43830</v>
      </c>
      <c r="P54" s="92">
        <f t="shared" si="51"/>
        <v>43840</v>
      </c>
      <c r="Q54" s="92">
        <f t="shared" si="51"/>
        <v>43845</v>
      </c>
      <c r="R54" s="92">
        <f t="shared" si="27"/>
        <v>43850</v>
      </c>
      <c r="S54" s="82"/>
      <c r="T54" s="92">
        <f t="shared" si="28"/>
        <v>43910</v>
      </c>
      <c r="U54" s="92">
        <f t="shared" si="34"/>
        <v>43935</v>
      </c>
      <c r="V54" s="92">
        <f t="shared" si="30"/>
        <v>43945</v>
      </c>
      <c r="W54" s="92">
        <f t="shared" ref="W54:X54" si="52">V54+V$2</f>
        <v>43965</v>
      </c>
      <c r="X54" s="92">
        <f t="shared" si="52"/>
        <v>44025</v>
      </c>
      <c r="Y54" s="106"/>
      <c r="Z54" s="106"/>
      <c r="AA54" s="106"/>
      <c r="AB54" s="97">
        <f t="shared" si="36"/>
        <v>44025</v>
      </c>
      <c r="AC54" s="37">
        <f t="shared" si="31"/>
        <v>44035</v>
      </c>
      <c r="AD54" t="e">
        <v>#N/A</v>
      </c>
    </row>
    <row r="55" spans="1:30">
      <c r="A55" s="62" t="s">
        <v>101</v>
      </c>
      <c r="B55" s="62"/>
      <c r="C55" s="62" t="s">
        <v>85</v>
      </c>
      <c r="D55" s="62" t="s">
        <v>71</v>
      </c>
      <c r="E55" s="62"/>
      <c r="F55" s="62" t="s">
        <v>120</v>
      </c>
      <c r="G55" s="92">
        <v>43748</v>
      </c>
      <c r="H55" s="108" t="s">
        <v>108</v>
      </c>
      <c r="I55" s="100"/>
      <c r="J55" s="101"/>
      <c r="K55" s="101"/>
      <c r="L55" s="102"/>
      <c r="M55" s="120">
        <v>43756</v>
      </c>
      <c r="N55" s="92">
        <f t="shared" ref="N55:Q55" si="53">M55+N$2</f>
        <v>43766</v>
      </c>
      <c r="O55" s="92">
        <f t="shared" si="53"/>
        <v>43776</v>
      </c>
      <c r="P55" s="92">
        <f t="shared" si="53"/>
        <v>43786</v>
      </c>
      <c r="Q55" s="92">
        <f t="shared" si="53"/>
        <v>43791</v>
      </c>
      <c r="R55" s="92">
        <f t="shared" si="27"/>
        <v>43796</v>
      </c>
      <c r="S55" s="82"/>
      <c r="T55" s="92">
        <f t="shared" si="28"/>
        <v>43856</v>
      </c>
      <c r="U55" s="92">
        <f t="shared" si="34"/>
        <v>43881</v>
      </c>
      <c r="V55" s="92">
        <f t="shared" si="30"/>
        <v>43891</v>
      </c>
      <c r="W55" s="92">
        <f t="shared" ref="W55:X55" si="54">V55+V$2</f>
        <v>43911</v>
      </c>
      <c r="X55" s="92">
        <f t="shared" si="54"/>
        <v>43971</v>
      </c>
      <c r="Y55" s="106"/>
      <c r="Z55" s="106"/>
      <c r="AA55" s="106"/>
      <c r="AB55" s="97">
        <f t="shared" si="36"/>
        <v>43971</v>
      </c>
      <c r="AC55" s="37">
        <f t="shared" si="31"/>
        <v>43981</v>
      </c>
      <c r="AD55" t="e">
        <v>#N/A</v>
      </c>
    </row>
    <row r="56" spans="1:30">
      <c r="A56" s="62" t="s">
        <v>101</v>
      </c>
      <c r="B56" s="62"/>
      <c r="C56" s="62" t="s">
        <v>85</v>
      </c>
      <c r="D56" s="62" t="s">
        <v>71</v>
      </c>
      <c r="E56" s="62"/>
      <c r="F56" s="62" t="s">
        <v>121</v>
      </c>
      <c r="G56" s="92">
        <v>43748</v>
      </c>
      <c r="H56" s="108" t="s">
        <v>108</v>
      </c>
      <c r="I56" s="100"/>
      <c r="J56" s="101"/>
      <c r="K56" s="101"/>
      <c r="L56" s="102"/>
      <c r="M56" s="103">
        <v>43762</v>
      </c>
      <c r="N56" s="101">
        <v>43769</v>
      </c>
      <c r="O56" s="92">
        <f t="shared" ref="O56:Q56" si="55">N56+O$2</f>
        <v>43779</v>
      </c>
      <c r="P56" s="92">
        <f t="shared" si="55"/>
        <v>43789</v>
      </c>
      <c r="Q56" s="92">
        <f t="shared" si="55"/>
        <v>43794</v>
      </c>
      <c r="R56" s="92">
        <f t="shared" si="27"/>
        <v>43799</v>
      </c>
      <c r="S56" s="82"/>
      <c r="T56" s="92">
        <f t="shared" si="28"/>
        <v>43859</v>
      </c>
      <c r="U56" s="92">
        <f t="shared" si="34"/>
        <v>43884</v>
      </c>
      <c r="V56" s="92">
        <f t="shared" si="30"/>
        <v>43894</v>
      </c>
      <c r="W56" s="92">
        <f t="shared" ref="W56:X56" si="56">V56+V$2</f>
        <v>43914</v>
      </c>
      <c r="X56" s="92">
        <f t="shared" si="56"/>
        <v>43974</v>
      </c>
      <c r="Y56" s="106"/>
      <c r="Z56" s="106"/>
      <c r="AA56" s="106"/>
      <c r="AB56" s="97">
        <f t="shared" si="36"/>
        <v>43974</v>
      </c>
      <c r="AC56" s="37">
        <f t="shared" si="31"/>
        <v>43984</v>
      </c>
      <c r="AD56" t="e">
        <v>#N/A</v>
      </c>
    </row>
    <row r="57" spans="1:30">
      <c r="A57" s="62" t="s">
        <v>101</v>
      </c>
      <c r="B57" s="62"/>
      <c r="C57" s="62" t="s">
        <v>85</v>
      </c>
      <c r="D57" s="62" t="s">
        <v>71</v>
      </c>
      <c r="E57" s="62"/>
      <c r="F57" s="62" t="s">
        <v>122</v>
      </c>
      <c r="G57" s="92">
        <v>43748</v>
      </c>
      <c r="H57" s="108" t="s">
        <v>108</v>
      </c>
      <c r="I57" s="100"/>
      <c r="J57" s="101"/>
      <c r="K57" s="101"/>
      <c r="L57" s="102"/>
      <c r="M57" s="120">
        <v>43756</v>
      </c>
      <c r="N57" s="92">
        <f t="shared" ref="N57:Q57" si="57">M57+N$2</f>
        <v>43766</v>
      </c>
      <c r="O57" s="92">
        <f t="shared" si="57"/>
        <v>43776</v>
      </c>
      <c r="P57" s="92">
        <f t="shared" si="57"/>
        <v>43786</v>
      </c>
      <c r="Q57" s="92">
        <f t="shared" si="57"/>
        <v>43791</v>
      </c>
      <c r="R57" s="92">
        <f t="shared" si="27"/>
        <v>43796</v>
      </c>
      <c r="S57" s="82"/>
      <c r="T57" s="92">
        <f t="shared" si="28"/>
        <v>43856</v>
      </c>
      <c r="U57" s="92">
        <f t="shared" si="34"/>
        <v>43881</v>
      </c>
      <c r="V57" s="92">
        <f t="shared" si="30"/>
        <v>43891</v>
      </c>
      <c r="W57" s="92">
        <f t="shared" ref="W57:X57" si="58">V57+V$2</f>
        <v>43911</v>
      </c>
      <c r="X57" s="92">
        <f t="shared" si="58"/>
        <v>43971</v>
      </c>
      <c r="Y57" s="106"/>
      <c r="Z57" s="106"/>
      <c r="AA57" s="106"/>
      <c r="AB57" s="97">
        <f t="shared" si="36"/>
        <v>43971</v>
      </c>
      <c r="AC57" s="37">
        <f t="shared" si="31"/>
        <v>43981</v>
      </c>
      <c r="AD57" t="e">
        <v>#N/A</v>
      </c>
    </row>
    <row r="58" spans="1:30">
      <c r="A58" s="62" t="s">
        <v>101</v>
      </c>
      <c r="B58" s="62"/>
      <c r="C58" s="62" t="s">
        <v>85</v>
      </c>
      <c r="D58" s="62" t="s">
        <v>71</v>
      </c>
      <c r="E58" s="62"/>
      <c r="F58" s="62" t="s">
        <v>123</v>
      </c>
      <c r="G58" s="92">
        <v>43748</v>
      </c>
      <c r="H58" s="108" t="s">
        <v>108</v>
      </c>
      <c r="I58" s="100"/>
      <c r="J58" s="101"/>
      <c r="K58" s="101"/>
      <c r="L58" s="102"/>
      <c r="M58" s="120">
        <v>43768</v>
      </c>
      <c r="N58" s="92">
        <f t="shared" ref="N58:Q58" si="59">M58+N$2</f>
        <v>43778</v>
      </c>
      <c r="O58" s="92">
        <f t="shared" si="59"/>
        <v>43788</v>
      </c>
      <c r="P58" s="92">
        <f t="shared" si="59"/>
        <v>43798</v>
      </c>
      <c r="Q58" s="92">
        <f t="shared" si="59"/>
        <v>43803</v>
      </c>
      <c r="R58" s="92">
        <f t="shared" si="27"/>
        <v>43808</v>
      </c>
      <c r="S58" s="82"/>
      <c r="T58" s="92">
        <f t="shared" si="28"/>
        <v>43868</v>
      </c>
      <c r="U58" s="92">
        <f t="shared" si="34"/>
        <v>43893</v>
      </c>
      <c r="V58" s="92">
        <f t="shared" si="30"/>
        <v>43903</v>
      </c>
      <c r="W58" s="92">
        <f t="shared" ref="W58:X58" si="60">V58+V$2</f>
        <v>43923</v>
      </c>
      <c r="X58" s="92">
        <f t="shared" si="60"/>
        <v>43983</v>
      </c>
      <c r="Y58" s="106"/>
      <c r="Z58" s="106"/>
      <c r="AA58" s="106"/>
      <c r="AB58" s="97">
        <f t="shared" si="36"/>
        <v>43983</v>
      </c>
      <c r="AC58" s="37">
        <f t="shared" si="31"/>
        <v>43993</v>
      </c>
      <c r="AD58" t="e">
        <v>#N/A</v>
      </c>
    </row>
    <row r="59" spans="1:30">
      <c r="A59" s="62" t="s">
        <v>101</v>
      </c>
      <c r="B59" s="62"/>
      <c r="C59" s="62" t="s">
        <v>85</v>
      </c>
      <c r="D59" s="62" t="s">
        <v>71</v>
      </c>
      <c r="E59" s="62"/>
      <c r="F59" s="62" t="s">
        <v>124</v>
      </c>
      <c r="G59" s="92">
        <v>43748</v>
      </c>
      <c r="H59" s="108" t="s">
        <v>108</v>
      </c>
      <c r="I59" s="100"/>
      <c r="J59" s="101"/>
      <c r="K59" s="101"/>
      <c r="L59" s="102"/>
      <c r="M59" s="120">
        <v>43768</v>
      </c>
      <c r="N59" s="92">
        <f t="shared" ref="N59:Q59" si="61">M59+N$2</f>
        <v>43778</v>
      </c>
      <c r="O59" s="92">
        <f t="shared" si="61"/>
        <v>43788</v>
      </c>
      <c r="P59" s="92">
        <f t="shared" si="61"/>
        <v>43798</v>
      </c>
      <c r="Q59" s="92">
        <f t="shared" si="61"/>
        <v>43803</v>
      </c>
      <c r="R59" s="92">
        <f t="shared" si="27"/>
        <v>43808</v>
      </c>
      <c r="S59" s="82"/>
      <c r="T59" s="92">
        <f t="shared" si="28"/>
        <v>43868</v>
      </c>
      <c r="U59" s="92">
        <f t="shared" si="34"/>
        <v>43893</v>
      </c>
      <c r="V59" s="92">
        <f t="shared" si="30"/>
        <v>43903</v>
      </c>
      <c r="W59" s="92">
        <f t="shared" ref="W59:X59" si="62">V59+V$2</f>
        <v>43923</v>
      </c>
      <c r="X59" s="92">
        <f t="shared" si="62"/>
        <v>43983</v>
      </c>
      <c r="Y59" s="106"/>
      <c r="Z59" s="106"/>
      <c r="AA59" s="106"/>
      <c r="AB59" s="97">
        <f t="shared" si="36"/>
        <v>43983</v>
      </c>
      <c r="AC59" s="37">
        <f t="shared" si="31"/>
        <v>43993</v>
      </c>
      <c r="AD59" t="e">
        <v>#N/A</v>
      </c>
    </row>
    <row r="60" spans="1:30">
      <c r="A60" s="62" t="s">
        <v>101</v>
      </c>
      <c r="B60" s="62"/>
      <c r="C60" s="62" t="s">
        <v>85</v>
      </c>
      <c r="D60" s="62" t="s">
        <v>71</v>
      </c>
      <c r="E60" s="62"/>
      <c r="F60" s="62" t="s">
        <v>125</v>
      </c>
      <c r="G60" s="92">
        <v>43748</v>
      </c>
      <c r="H60" s="108" t="s">
        <v>108</v>
      </c>
      <c r="I60" s="100"/>
      <c r="J60" s="101"/>
      <c r="K60" s="101"/>
      <c r="L60" s="102"/>
      <c r="M60" s="120">
        <v>43768</v>
      </c>
      <c r="N60" s="92">
        <f t="shared" ref="N60:Q60" si="63">M60+N$2</f>
        <v>43778</v>
      </c>
      <c r="O60" s="92">
        <f t="shared" si="63"/>
        <v>43788</v>
      </c>
      <c r="P60" s="92">
        <f t="shared" si="63"/>
        <v>43798</v>
      </c>
      <c r="Q60" s="92">
        <f t="shared" si="63"/>
        <v>43803</v>
      </c>
      <c r="R60" s="92">
        <f t="shared" si="27"/>
        <v>43808</v>
      </c>
      <c r="S60" s="82"/>
      <c r="T60" s="92">
        <f t="shared" si="28"/>
        <v>43868</v>
      </c>
      <c r="U60" s="92">
        <f t="shared" si="34"/>
        <v>43893</v>
      </c>
      <c r="V60" s="92">
        <f t="shared" si="30"/>
        <v>43903</v>
      </c>
      <c r="W60" s="92">
        <f t="shared" ref="W60:X60" si="64">V60+V$2</f>
        <v>43923</v>
      </c>
      <c r="X60" s="92">
        <f t="shared" si="64"/>
        <v>43983</v>
      </c>
      <c r="Y60" s="106"/>
      <c r="Z60" s="106"/>
      <c r="AA60" s="106"/>
      <c r="AB60" s="97">
        <f t="shared" si="36"/>
        <v>43983</v>
      </c>
      <c r="AC60" s="37">
        <f t="shared" si="31"/>
        <v>43993</v>
      </c>
      <c r="AD60" t="e">
        <v>#N/A</v>
      </c>
    </row>
    <row r="61" spans="1:30">
      <c r="A61" s="62" t="s">
        <v>101</v>
      </c>
      <c r="B61" s="62">
        <v>5</v>
      </c>
      <c r="C61" s="62" t="s">
        <v>30</v>
      </c>
      <c r="D61" s="62" t="s">
        <v>31</v>
      </c>
      <c r="E61" s="62" t="s">
        <v>126</v>
      </c>
      <c r="F61" s="62" t="s">
        <v>127</v>
      </c>
      <c r="G61" s="92">
        <v>43748</v>
      </c>
      <c r="H61" s="108" t="s">
        <v>128</v>
      </c>
      <c r="I61" s="100"/>
      <c r="J61" s="101"/>
      <c r="K61" s="101"/>
      <c r="L61" s="102"/>
      <c r="M61" s="112"/>
      <c r="N61" s="110"/>
      <c r="O61" s="110"/>
      <c r="P61" s="113"/>
      <c r="Q61" s="114"/>
      <c r="R61" s="114"/>
      <c r="S61" s="115"/>
      <c r="T61" s="92"/>
      <c r="U61" s="124">
        <v>43710</v>
      </c>
      <c r="V61" s="92">
        <f t="shared" si="30"/>
        <v>43720</v>
      </c>
      <c r="W61" s="92">
        <f t="shared" ref="W61:X61" si="65">V61+V$2</f>
        <v>43740</v>
      </c>
      <c r="X61" s="92">
        <f t="shared" si="65"/>
        <v>43800</v>
      </c>
      <c r="Y61" s="106"/>
      <c r="Z61" s="106"/>
      <c r="AA61" s="106"/>
      <c r="AB61" s="97">
        <f t="shared" si="36"/>
        <v>43800</v>
      </c>
      <c r="AC61" s="37">
        <f t="shared" ref="AC61:AC93" si="66">AB61+AB$2</f>
        <v>43810</v>
      </c>
      <c r="AD61" t="e">
        <v>#N/A</v>
      </c>
    </row>
    <row r="62" spans="1:30">
      <c r="A62" s="62" t="s">
        <v>101</v>
      </c>
      <c r="B62" s="62"/>
      <c r="C62" s="62" t="s">
        <v>30</v>
      </c>
      <c r="D62" s="62" t="s">
        <v>71</v>
      </c>
      <c r="E62" s="62" t="s">
        <v>72</v>
      </c>
      <c r="F62" s="62" t="s">
        <v>129</v>
      </c>
      <c r="G62" s="92">
        <v>43748</v>
      </c>
      <c r="H62" s="108"/>
      <c r="I62" s="100"/>
      <c r="J62" s="101"/>
      <c r="K62" s="101"/>
      <c r="L62" s="102"/>
      <c r="M62" s="103"/>
      <c r="N62" s="101"/>
      <c r="O62" s="101"/>
      <c r="P62" s="104"/>
      <c r="Q62" s="105"/>
      <c r="R62" s="105"/>
      <c r="S62" s="107"/>
      <c r="T62" s="94"/>
      <c r="U62" s="94"/>
      <c r="V62" s="92">
        <f t="shared" si="30"/>
        <v>10</v>
      </c>
      <c r="W62" s="92">
        <f t="shared" ref="W62:X62" si="67">V62+V$2</f>
        <v>30</v>
      </c>
      <c r="X62" s="92">
        <f t="shared" si="67"/>
        <v>90</v>
      </c>
      <c r="Y62" s="106"/>
      <c r="Z62" s="106"/>
      <c r="AA62" s="106"/>
      <c r="AB62" s="97">
        <f t="shared" si="36"/>
        <v>90</v>
      </c>
      <c r="AC62" s="37">
        <f t="shared" si="66"/>
        <v>100</v>
      </c>
      <c r="AD62" t="e">
        <v>#N/A</v>
      </c>
    </row>
    <row r="63" spans="1:30">
      <c r="A63" s="62" t="s">
        <v>101</v>
      </c>
      <c r="B63" s="62"/>
      <c r="C63" s="62" t="s">
        <v>30</v>
      </c>
      <c r="D63" s="62" t="s">
        <v>71</v>
      </c>
      <c r="E63" s="62"/>
      <c r="F63" s="62" t="s">
        <v>130</v>
      </c>
      <c r="G63" s="92">
        <v>43748</v>
      </c>
      <c r="H63" s="108" t="s">
        <v>89</v>
      </c>
      <c r="I63" s="100"/>
      <c r="J63" s="101"/>
      <c r="K63" s="101"/>
      <c r="L63" s="102"/>
      <c r="M63" s="103"/>
      <c r="N63" s="101"/>
      <c r="O63" s="101"/>
      <c r="P63" s="104"/>
      <c r="Q63" s="105"/>
      <c r="R63" s="105"/>
      <c r="S63" s="107"/>
      <c r="T63" s="124">
        <v>43589</v>
      </c>
      <c r="U63" s="124">
        <v>43589</v>
      </c>
      <c r="V63" s="124">
        <v>43589</v>
      </c>
      <c r="W63" s="92">
        <f t="shared" ref="W63:X63" si="68">V63+V$2</f>
        <v>43609</v>
      </c>
      <c r="X63" s="92">
        <f t="shared" si="68"/>
        <v>43669</v>
      </c>
      <c r="Y63" s="106"/>
      <c r="Z63" s="106"/>
      <c r="AA63" s="106"/>
      <c r="AB63" s="97">
        <f t="shared" si="36"/>
        <v>43669</v>
      </c>
      <c r="AC63" s="37">
        <f t="shared" si="66"/>
        <v>43679</v>
      </c>
      <c r="AD63" t="e">
        <v>#N/A</v>
      </c>
    </row>
    <row r="64" spans="1:30">
      <c r="A64" s="62" t="s">
        <v>101</v>
      </c>
      <c r="B64" s="62"/>
      <c r="C64" s="62" t="s">
        <v>30</v>
      </c>
      <c r="D64" s="62" t="s">
        <v>71</v>
      </c>
      <c r="E64" s="62"/>
      <c r="F64" s="62" t="s">
        <v>131</v>
      </c>
      <c r="G64" s="92">
        <v>43748</v>
      </c>
      <c r="H64" s="108" t="s">
        <v>89</v>
      </c>
      <c r="I64" s="100"/>
      <c r="J64" s="101"/>
      <c r="K64" s="101"/>
      <c r="L64" s="102"/>
      <c r="M64" s="103"/>
      <c r="N64" s="101"/>
      <c r="O64" s="101"/>
      <c r="P64" s="104"/>
      <c r="Q64" s="105"/>
      <c r="R64" s="105"/>
      <c r="S64" s="107"/>
      <c r="T64" s="124">
        <v>43589</v>
      </c>
      <c r="U64" s="124">
        <v>43589</v>
      </c>
      <c r="V64" s="124">
        <v>43589</v>
      </c>
      <c r="W64" s="92">
        <f t="shared" ref="W64:X64" si="69">V64+V$2</f>
        <v>43609</v>
      </c>
      <c r="X64" s="92">
        <f t="shared" si="69"/>
        <v>43669</v>
      </c>
      <c r="Y64" s="106"/>
      <c r="Z64" s="106"/>
      <c r="AA64" s="106"/>
      <c r="AB64" s="97">
        <f t="shared" si="36"/>
        <v>43669</v>
      </c>
      <c r="AC64" s="37">
        <f t="shared" si="66"/>
        <v>43679</v>
      </c>
      <c r="AD64" t="e">
        <v>#N/A</v>
      </c>
    </row>
    <row r="65" spans="1:30">
      <c r="A65" s="62" t="s">
        <v>101</v>
      </c>
      <c r="B65" s="62"/>
      <c r="C65" s="62" t="s">
        <v>30</v>
      </c>
      <c r="D65" s="62" t="s">
        <v>71</v>
      </c>
      <c r="E65" s="62"/>
      <c r="F65" s="62" t="s">
        <v>132</v>
      </c>
      <c r="G65" s="92">
        <v>43748</v>
      </c>
      <c r="H65" s="108" t="s">
        <v>89</v>
      </c>
      <c r="I65" s="100"/>
      <c r="J65" s="101"/>
      <c r="K65" s="101"/>
      <c r="L65" s="102"/>
      <c r="M65" s="103"/>
      <c r="N65" s="101"/>
      <c r="O65" s="101"/>
      <c r="P65" s="104"/>
      <c r="Q65" s="105"/>
      <c r="R65" s="105"/>
      <c r="S65" s="107"/>
      <c r="T65" s="124">
        <v>43589</v>
      </c>
      <c r="U65" s="124">
        <v>43589</v>
      </c>
      <c r="V65" s="124">
        <v>43589</v>
      </c>
      <c r="W65" s="92">
        <f t="shared" ref="W65:X65" si="70">V65+V$2</f>
        <v>43609</v>
      </c>
      <c r="X65" s="92">
        <f t="shared" si="70"/>
        <v>43669</v>
      </c>
      <c r="Y65" s="106"/>
      <c r="Z65" s="106"/>
      <c r="AA65" s="106"/>
      <c r="AB65" s="97">
        <f t="shared" si="36"/>
        <v>43669</v>
      </c>
      <c r="AC65" s="37">
        <f t="shared" si="66"/>
        <v>43679</v>
      </c>
      <c r="AD65" t="e">
        <v>#N/A</v>
      </c>
    </row>
    <row r="66" spans="1:30">
      <c r="A66" s="62" t="s">
        <v>101</v>
      </c>
      <c r="B66" s="62"/>
      <c r="C66" s="62" t="s">
        <v>30</v>
      </c>
      <c r="D66" s="62" t="s">
        <v>71</v>
      </c>
      <c r="E66" s="62"/>
      <c r="F66" s="62" t="s">
        <v>133</v>
      </c>
      <c r="G66" s="92">
        <v>43748</v>
      </c>
      <c r="H66" s="108" t="s">
        <v>89</v>
      </c>
      <c r="I66" s="100"/>
      <c r="J66" s="101"/>
      <c r="K66" s="101"/>
      <c r="L66" s="102"/>
      <c r="M66" s="103"/>
      <c r="N66" s="101"/>
      <c r="O66" s="101"/>
      <c r="P66" s="104"/>
      <c r="Q66" s="105"/>
      <c r="R66" s="105"/>
      <c r="S66" s="107"/>
      <c r="T66" s="124">
        <v>43589</v>
      </c>
      <c r="U66" s="124">
        <v>43589</v>
      </c>
      <c r="V66" s="124">
        <v>43589</v>
      </c>
      <c r="W66" s="92">
        <f t="shared" ref="W66:X66" si="71">V66+V$2</f>
        <v>43609</v>
      </c>
      <c r="X66" s="92">
        <f t="shared" si="71"/>
        <v>43669</v>
      </c>
      <c r="Y66" s="106"/>
      <c r="Z66" s="106"/>
      <c r="AA66" s="106"/>
      <c r="AB66" s="97">
        <f t="shared" si="36"/>
        <v>43669</v>
      </c>
      <c r="AC66" s="37">
        <f t="shared" si="66"/>
        <v>43679</v>
      </c>
      <c r="AD66" t="e">
        <v>#N/A</v>
      </c>
    </row>
    <row r="67" spans="1:30">
      <c r="A67" s="62" t="s">
        <v>101</v>
      </c>
      <c r="B67" s="62"/>
      <c r="C67" s="62" t="s">
        <v>30</v>
      </c>
      <c r="D67" s="62" t="s">
        <v>71</v>
      </c>
      <c r="E67" s="62"/>
      <c r="F67" s="62" t="s">
        <v>134</v>
      </c>
      <c r="G67" s="92">
        <v>43748</v>
      </c>
      <c r="H67" s="108" t="s">
        <v>89</v>
      </c>
      <c r="I67" s="100"/>
      <c r="J67" s="101"/>
      <c r="K67" s="101"/>
      <c r="L67" s="102"/>
      <c r="M67" s="103"/>
      <c r="N67" s="101"/>
      <c r="O67" s="101"/>
      <c r="P67" s="104"/>
      <c r="Q67" s="105"/>
      <c r="R67" s="105"/>
      <c r="S67" s="107"/>
      <c r="T67" s="124">
        <v>43589</v>
      </c>
      <c r="U67" s="124">
        <v>43589</v>
      </c>
      <c r="V67" s="124">
        <v>43589</v>
      </c>
      <c r="W67" s="92">
        <f t="shared" ref="W67:X67" si="72">V67+V$2</f>
        <v>43609</v>
      </c>
      <c r="X67" s="92">
        <f t="shared" si="72"/>
        <v>43669</v>
      </c>
      <c r="Y67" s="106"/>
      <c r="Z67" s="106"/>
      <c r="AA67" s="106"/>
      <c r="AB67" s="97">
        <f t="shared" si="36"/>
        <v>43669</v>
      </c>
      <c r="AC67" s="37">
        <f t="shared" si="66"/>
        <v>43679</v>
      </c>
      <c r="AD67" t="e">
        <v>#N/A</v>
      </c>
    </row>
    <row r="68" spans="1:30">
      <c r="A68" s="62" t="s">
        <v>101</v>
      </c>
      <c r="B68" s="62"/>
      <c r="C68" s="62" t="s">
        <v>30</v>
      </c>
      <c r="D68" s="62" t="s">
        <v>71</v>
      </c>
      <c r="E68" s="62" t="s">
        <v>102</v>
      </c>
      <c r="F68" s="62" t="s">
        <v>135</v>
      </c>
      <c r="G68" s="92">
        <v>43748</v>
      </c>
      <c r="H68" s="108" t="s">
        <v>89</v>
      </c>
      <c r="I68" s="100"/>
      <c r="J68" s="101"/>
      <c r="K68" s="101"/>
      <c r="L68" s="102"/>
      <c r="M68" s="103"/>
      <c r="N68" s="101"/>
      <c r="O68" s="101"/>
      <c r="P68" s="104"/>
      <c r="Q68" s="105"/>
      <c r="R68" s="105"/>
      <c r="S68" s="107"/>
      <c r="T68" s="124">
        <v>43589</v>
      </c>
      <c r="U68" s="124">
        <v>43589</v>
      </c>
      <c r="V68" s="124">
        <v>43589</v>
      </c>
      <c r="W68" s="92">
        <f t="shared" ref="W68:X90" si="73">V68+V$2</f>
        <v>43609</v>
      </c>
      <c r="X68" s="92">
        <f t="shared" si="73"/>
        <v>43669</v>
      </c>
      <c r="Y68" s="106"/>
      <c r="Z68" s="106"/>
      <c r="AA68" s="106"/>
      <c r="AB68" s="97">
        <f t="shared" si="36"/>
        <v>43669</v>
      </c>
      <c r="AC68" s="37">
        <f t="shared" si="66"/>
        <v>43679</v>
      </c>
      <c r="AD68" t="e">
        <v>#N/A</v>
      </c>
    </row>
    <row r="69" spans="1:30">
      <c r="A69" s="62" t="s">
        <v>101</v>
      </c>
      <c r="B69" s="62">
        <v>6</v>
      </c>
      <c r="C69" s="62" t="s">
        <v>48</v>
      </c>
      <c r="D69" s="62" t="s">
        <v>31</v>
      </c>
      <c r="E69" s="62" t="s">
        <v>102</v>
      </c>
      <c r="F69" s="62" t="s">
        <v>136</v>
      </c>
      <c r="G69" s="92">
        <v>43748</v>
      </c>
      <c r="H69" s="108"/>
      <c r="I69" s="100"/>
      <c r="J69" s="101"/>
      <c r="K69" s="101"/>
      <c r="L69" s="102"/>
      <c r="M69" s="103"/>
      <c r="N69" s="101"/>
      <c r="O69" s="101"/>
      <c r="P69" s="104"/>
      <c r="Q69" s="105"/>
      <c r="R69" s="123">
        <v>43759</v>
      </c>
      <c r="S69" s="122"/>
      <c r="T69" s="92">
        <f>R69+R$2</f>
        <v>43819</v>
      </c>
      <c r="U69" s="92">
        <f>T69+S$2</f>
        <v>43844</v>
      </c>
      <c r="V69" s="92">
        <f t="shared" ref="V69:V84" si="74">U69+U$2</f>
        <v>43854</v>
      </c>
      <c r="W69" s="92">
        <f t="shared" si="73"/>
        <v>43874</v>
      </c>
      <c r="X69" s="92">
        <f t="shared" si="73"/>
        <v>43934</v>
      </c>
      <c r="Y69" s="106"/>
      <c r="Z69" s="106"/>
      <c r="AA69" s="106"/>
      <c r="AB69" s="97">
        <f t="shared" si="36"/>
        <v>43934</v>
      </c>
      <c r="AC69" s="37">
        <f t="shared" si="66"/>
        <v>43944</v>
      </c>
      <c r="AD69" t="e">
        <v>#N/A</v>
      </c>
    </row>
    <row r="70" spans="1:30">
      <c r="A70" s="62" t="s">
        <v>101</v>
      </c>
      <c r="B70" s="62"/>
      <c r="C70" s="62" t="s">
        <v>48</v>
      </c>
      <c r="D70" s="62" t="s">
        <v>31</v>
      </c>
      <c r="E70" s="62"/>
      <c r="F70" s="62" t="s">
        <v>137</v>
      </c>
      <c r="G70" s="92">
        <v>43748</v>
      </c>
      <c r="H70" s="108"/>
      <c r="I70" s="100"/>
      <c r="J70" s="101"/>
      <c r="K70" s="101"/>
      <c r="L70" s="102"/>
      <c r="M70" s="103"/>
      <c r="N70" s="101"/>
      <c r="O70" s="101"/>
      <c r="P70" s="104"/>
      <c r="Q70" s="105"/>
      <c r="R70" s="123">
        <v>43759</v>
      </c>
      <c r="S70" s="122"/>
      <c r="T70" s="92">
        <f t="shared" ref="T70:T76" si="75">R70+R$2</f>
        <v>43819</v>
      </c>
      <c r="U70" s="92">
        <f t="shared" ref="U70:U83" si="76">T70+S$2</f>
        <v>43844</v>
      </c>
      <c r="V70" s="92">
        <f t="shared" si="74"/>
        <v>43854</v>
      </c>
      <c r="W70" s="92">
        <f t="shared" si="73"/>
        <v>43874</v>
      </c>
      <c r="X70" s="92">
        <f t="shared" si="73"/>
        <v>43934</v>
      </c>
      <c r="Y70" s="106"/>
      <c r="Z70" s="106"/>
      <c r="AA70" s="106"/>
      <c r="AB70" s="97">
        <f t="shared" si="36"/>
        <v>43934</v>
      </c>
      <c r="AC70" s="37">
        <f t="shared" si="66"/>
        <v>43944</v>
      </c>
      <c r="AD70" t="e">
        <v>#N/A</v>
      </c>
    </row>
    <row r="71" spans="1:30">
      <c r="A71" s="62" t="s">
        <v>101</v>
      </c>
      <c r="B71" s="62"/>
      <c r="C71" s="62" t="s">
        <v>48</v>
      </c>
      <c r="D71" s="62" t="s">
        <v>31</v>
      </c>
      <c r="E71" s="62"/>
      <c r="F71" s="62" t="s">
        <v>138</v>
      </c>
      <c r="G71" s="92">
        <v>43748</v>
      </c>
      <c r="H71" s="108"/>
      <c r="I71" s="100"/>
      <c r="J71" s="101"/>
      <c r="K71" s="101"/>
      <c r="L71" s="102"/>
      <c r="M71" s="103"/>
      <c r="N71" s="101"/>
      <c r="O71" s="101"/>
      <c r="P71" s="104"/>
      <c r="Q71" s="105"/>
      <c r="R71" s="123">
        <v>43759</v>
      </c>
      <c r="S71" s="122"/>
      <c r="T71" s="92">
        <f t="shared" si="75"/>
        <v>43819</v>
      </c>
      <c r="U71" s="92">
        <f t="shared" si="76"/>
        <v>43844</v>
      </c>
      <c r="V71" s="92">
        <f t="shared" si="74"/>
        <v>43854</v>
      </c>
      <c r="W71" s="92">
        <f t="shared" si="73"/>
        <v>43874</v>
      </c>
      <c r="X71" s="92">
        <f t="shared" ref="X71" si="77">W71+W$2</f>
        <v>43934</v>
      </c>
      <c r="Y71" s="106"/>
      <c r="Z71" s="106"/>
      <c r="AA71" s="106"/>
      <c r="AB71" s="97">
        <f t="shared" si="36"/>
        <v>43934</v>
      </c>
      <c r="AC71" s="37">
        <f t="shared" si="66"/>
        <v>43944</v>
      </c>
      <c r="AD71" t="e">
        <v>#N/A</v>
      </c>
    </row>
    <row r="72" spans="1:30">
      <c r="A72" s="62" t="s">
        <v>101</v>
      </c>
      <c r="B72" s="62"/>
      <c r="C72" s="62" t="s">
        <v>48</v>
      </c>
      <c r="D72" s="62" t="s">
        <v>31</v>
      </c>
      <c r="E72" s="62"/>
      <c r="F72" s="62" t="s">
        <v>139</v>
      </c>
      <c r="G72" s="92">
        <v>43748</v>
      </c>
      <c r="H72" s="108"/>
      <c r="I72" s="100"/>
      <c r="J72" s="101"/>
      <c r="K72" s="101"/>
      <c r="L72" s="102"/>
      <c r="M72" s="103"/>
      <c r="N72" s="101"/>
      <c r="O72" s="101"/>
      <c r="P72" s="104"/>
      <c r="Q72" s="105"/>
      <c r="R72" s="123">
        <v>43719</v>
      </c>
      <c r="S72" s="122"/>
      <c r="T72" s="92">
        <f t="shared" si="75"/>
        <v>43779</v>
      </c>
      <c r="U72" s="92">
        <f t="shared" si="76"/>
        <v>43804</v>
      </c>
      <c r="V72" s="92">
        <f t="shared" si="74"/>
        <v>43814</v>
      </c>
      <c r="W72" s="92">
        <f t="shared" si="73"/>
        <v>43834</v>
      </c>
      <c r="X72" s="92">
        <f t="shared" ref="X72" si="78">W72+W$2</f>
        <v>43894</v>
      </c>
      <c r="Y72" s="106"/>
      <c r="Z72" s="106"/>
      <c r="AA72" s="106"/>
      <c r="AB72" s="97">
        <f t="shared" si="36"/>
        <v>43894</v>
      </c>
      <c r="AC72" s="37">
        <f t="shared" si="66"/>
        <v>43904</v>
      </c>
      <c r="AD72" t="e">
        <v>#N/A</v>
      </c>
    </row>
    <row r="73" spans="1:30">
      <c r="A73" s="62" t="s">
        <v>101</v>
      </c>
      <c r="B73" s="62"/>
      <c r="C73" s="62" t="s">
        <v>48</v>
      </c>
      <c r="D73" s="62" t="s">
        <v>31</v>
      </c>
      <c r="E73" s="62"/>
      <c r="F73" s="62" t="s">
        <v>140</v>
      </c>
      <c r="G73" s="92">
        <v>43748</v>
      </c>
      <c r="H73" s="108"/>
      <c r="I73" s="100"/>
      <c r="J73" s="101"/>
      <c r="K73" s="101"/>
      <c r="L73" s="102"/>
      <c r="M73" s="103"/>
      <c r="N73" s="101"/>
      <c r="O73" s="101"/>
      <c r="P73" s="104"/>
      <c r="Q73" s="105"/>
      <c r="R73" s="123">
        <v>43685</v>
      </c>
      <c r="S73" s="122"/>
      <c r="T73" s="92">
        <f t="shared" si="75"/>
        <v>43745</v>
      </c>
      <c r="U73" s="92">
        <f t="shared" si="76"/>
        <v>43770</v>
      </c>
      <c r="V73" s="92">
        <f t="shared" si="74"/>
        <v>43780</v>
      </c>
      <c r="W73" s="92">
        <f t="shared" si="73"/>
        <v>43800</v>
      </c>
      <c r="X73" s="92">
        <f t="shared" ref="X73" si="79">W73+W$2</f>
        <v>43860</v>
      </c>
      <c r="Y73" s="106"/>
      <c r="Z73" s="106"/>
      <c r="AA73" s="106"/>
      <c r="AB73" s="97">
        <f t="shared" si="36"/>
        <v>43860</v>
      </c>
      <c r="AC73" s="37">
        <f t="shared" si="66"/>
        <v>43870</v>
      </c>
      <c r="AD73" t="e">
        <v>#N/A</v>
      </c>
    </row>
    <row r="74" spans="1:30">
      <c r="A74" s="62" t="s">
        <v>101</v>
      </c>
      <c r="B74" s="62"/>
      <c r="C74" s="62" t="s">
        <v>48</v>
      </c>
      <c r="D74" s="62" t="s">
        <v>31</v>
      </c>
      <c r="E74" s="62"/>
      <c r="F74" s="62" t="s">
        <v>141</v>
      </c>
      <c r="G74" s="92">
        <v>43748</v>
      </c>
      <c r="H74" s="108"/>
      <c r="I74" s="100"/>
      <c r="J74" s="101"/>
      <c r="K74" s="101"/>
      <c r="L74" s="102"/>
      <c r="M74" s="103"/>
      <c r="N74" s="101"/>
      <c r="O74" s="101"/>
      <c r="P74" s="104"/>
      <c r="Q74" s="105"/>
      <c r="R74" s="123">
        <v>43669</v>
      </c>
      <c r="S74" s="122"/>
      <c r="T74" s="92">
        <f t="shared" si="75"/>
        <v>43729</v>
      </c>
      <c r="U74" s="92">
        <f t="shared" si="76"/>
        <v>43754</v>
      </c>
      <c r="V74" s="92">
        <f t="shared" si="74"/>
        <v>43764</v>
      </c>
      <c r="W74" s="92">
        <f t="shared" si="73"/>
        <v>43784</v>
      </c>
      <c r="X74" s="92">
        <f t="shared" ref="X74" si="80">W74+W$2</f>
        <v>43844</v>
      </c>
      <c r="Y74" s="106"/>
      <c r="Z74" s="106"/>
      <c r="AA74" s="106"/>
      <c r="AB74" s="97">
        <f t="shared" si="36"/>
        <v>43844</v>
      </c>
      <c r="AC74" s="37">
        <f t="shared" si="66"/>
        <v>43854</v>
      </c>
      <c r="AD74" t="e">
        <v>#N/A</v>
      </c>
    </row>
    <row r="75" spans="1:30">
      <c r="A75" s="62" t="s">
        <v>101</v>
      </c>
      <c r="B75" s="62"/>
      <c r="C75" s="62" t="s">
        <v>48</v>
      </c>
      <c r="D75" s="62" t="s">
        <v>31</v>
      </c>
      <c r="E75" s="62"/>
      <c r="F75" s="62" t="s">
        <v>142</v>
      </c>
      <c r="G75" s="92">
        <v>43748</v>
      </c>
      <c r="H75" s="108"/>
      <c r="I75" s="100"/>
      <c r="J75" s="101"/>
      <c r="K75" s="101"/>
      <c r="L75" s="102"/>
      <c r="M75" s="103"/>
      <c r="N75" s="101"/>
      <c r="O75" s="101"/>
      <c r="P75" s="104"/>
      <c r="Q75" s="105"/>
      <c r="R75" s="123">
        <v>43661</v>
      </c>
      <c r="S75" s="122"/>
      <c r="T75" s="92">
        <f t="shared" si="75"/>
        <v>43721</v>
      </c>
      <c r="U75" s="92">
        <f t="shared" si="76"/>
        <v>43746</v>
      </c>
      <c r="V75" s="92">
        <f t="shared" si="74"/>
        <v>43756</v>
      </c>
      <c r="W75" s="92">
        <f t="shared" si="73"/>
        <v>43776</v>
      </c>
      <c r="X75" s="92">
        <f t="shared" ref="X75" si="81">W75+W$2</f>
        <v>43836</v>
      </c>
      <c r="Y75" s="106"/>
      <c r="Z75" s="106"/>
      <c r="AA75" s="106"/>
      <c r="AB75" s="97">
        <f t="shared" si="36"/>
        <v>43836</v>
      </c>
      <c r="AC75" s="37">
        <f t="shared" si="66"/>
        <v>43846</v>
      </c>
      <c r="AD75" t="e">
        <v>#N/A</v>
      </c>
    </row>
    <row r="76" spans="1:30">
      <c r="A76" s="62" t="s">
        <v>101</v>
      </c>
      <c r="B76" s="62"/>
      <c r="C76" s="62" t="s">
        <v>48</v>
      </c>
      <c r="D76" s="62" t="s">
        <v>31</v>
      </c>
      <c r="E76" s="62"/>
      <c r="F76" s="62" t="s">
        <v>143</v>
      </c>
      <c r="G76" s="92">
        <v>43748</v>
      </c>
      <c r="H76" s="108"/>
      <c r="I76" s="100"/>
      <c r="J76" s="101"/>
      <c r="K76" s="101"/>
      <c r="L76" s="102"/>
      <c r="M76" s="103"/>
      <c r="N76" s="101"/>
      <c r="O76" s="101"/>
      <c r="P76" s="104"/>
      <c r="Q76" s="105"/>
      <c r="R76" s="123">
        <v>43719</v>
      </c>
      <c r="S76" s="122"/>
      <c r="T76" s="92">
        <f t="shared" si="75"/>
        <v>43779</v>
      </c>
      <c r="U76" s="92">
        <f t="shared" si="76"/>
        <v>43804</v>
      </c>
      <c r="V76" s="92">
        <f t="shared" si="74"/>
        <v>43814</v>
      </c>
      <c r="W76" s="92">
        <f t="shared" si="73"/>
        <v>43834</v>
      </c>
      <c r="X76" s="92">
        <f t="shared" ref="X76" si="82">W76+W$2</f>
        <v>43894</v>
      </c>
      <c r="Y76" s="106"/>
      <c r="Z76" s="106"/>
      <c r="AA76" s="106"/>
      <c r="AB76" s="97">
        <f t="shared" si="36"/>
        <v>43894</v>
      </c>
      <c r="AC76" s="37">
        <f t="shared" si="66"/>
        <v>43904</v>
      </c>
      <c r="AD76" t="e">
        <v>#N/A</v>
      </c>
    </row>
    <row r="77" spans="1:30">
      <c r="A77" s="62" t="s">
        <v>101</v>
      </c>
      <c r="B77" s="62"/>
      <c r="C77" s="62" t="s">
        <v>48</v>
      </c>
      <c r="D77" s="62" t="s">
        <v>71</v>
      </c>
      <c r="E77" s="62" t="s">
        <v>72</v>
      </c>
      <c r="F77" s="62" t="s">
        <v>144</v>
      </c>
      <c r="G77" s="92">
        <v>43748</v>
      </c>
      <c r="H77" s="108" t="s">
        <v>145</v>
      </c>
      <c r="I77" s="100"/>
      <c r="J77" s="101"/>
      <c r="K77" s="101"/>
      <c r="L77" s="102"/>
      <c r="M77" s="103"/>
      <c r="N77" s="101"/>
      <c r="O77" s="101"/>
      <c r="P77" s="104"/>
      <c r="Q77" s="105"/>
      <c r="R77" s="105"/>
      <c r="S77" s="107"/>
      <c r="T77" s="124">
        <v>43719</v>
      </c>
      <c r="U77" s="92">
        <f t="shared" si="76"/>
        <v>43744</v>
      </c>
      <c r="V77" s="92">
        <f t="shared" si="74"/>
        <v>43754</v>
      </c>
      <c r="W77" s="92">
        <f t="shared" si="73"/>
        <v>43774</v>
      </c>
      <c r="X77" s="92">
        <f t="shared" ref="X77" si="83">W77+W$2</f>
        <v>43834</v>
      </c>
      <c r="Y77" s="106"/>
      <c r="Z77" s="106"/>
      <c r="AA77" s="106"/>
      <c r="AB77" s="97">
        <f t="shared" si="36"/>
        <v>43834</v>
      </c>
      <c r="AC77" s="37">
        <f t="shared" si="66"/>
        <v>43844</v>
      </c>
      <c r="AD77" t="e">
        <v>#N/A</v>
      </c>
    </row>
    <row r="78" spans="1:30">
      <c r="A78" s="62" t="s">
        <v>101</v>
      </c>
      <c r="B78" s="62"/>
      <c r="C78" s="62" t="s">
        <v>48</v>
      </c>
      <c r="D78" s="62" t="s">
        <v>71</v>
      </c>
      <c r="E78" s="62"/>
      <c r="F78" s="62" t="s">
        <v>146</v>
      </c>
      <c r="G78" s="92">
        <v>43748</v>
      </c>
      <c r="H78" s="108" t="s">
        <v>145</v>
      </c>
      <c r="I78" s="100"/>
      <c r="J78" s="101"/>
      <c r="K78" s="101"/>
      <c r="L78" s="102"/>
      <c r="M78" s="103"/>
      <c r="N78" s="101"/>
      <c r="O78" s="101"/>
      <c r="P78" s="104"/>
      <c r="Q78" s="105"/>
      <c r="R78" s="105"/>
      <c r="S78" s="107"/>
      <c r="T78" s="124">
        <v>43719</v>
      </c>
      <c r="U78" s="92">
        <f t="shared" si="76"/>
        <v>43744</v>
      </c>
      <c r="V78" s="92">
        <f t="shared" si="74"/>
        <v>43754</v>
      </c>
      <c r="W78" s="92">
        <f t="shared" si="73"/>
        <v>43774</v>
      </c>
      <c r="X78" s="92">
        <f t="shared" ref="X78" si="84">W78+W$2</f>
        <v>43834</v>
      </c>
      <c r="Y78" s="106"/>
      <c r="Z78" s="106"/>
      <c r="AA78" s="106"/>
      <c r="AB78" s="97">
        <f t="shared" si="36"/>
        <v>43834</v>
      </c>
      <c r="AC78" s="37">
        <f t="shared" si="66"/>
        <v>43844</v>
      </c>
      <c r="AD78" t="e">
        <v>#N/A</v>
      </c>
    </row>
    <row r="79" spans="1:30">
      <c r="A79" s="62" t="s">
        <v>101</v>
      </c>
      <c r="B79" s="62"/>
      <c r="C79" s="62" t="s">
        <v>48</v>
      </c>
      <c r="D79" s="62" t="s">
        <v>71</v>
      </c>
      <c r="E79" s="62"/>
      <c r="F79" s="62" t="s">
        <v>147</v>
      </c>
      <c r="G79" s="92">
        <v>43748</v>
      </c>
      <c r="H79" s="108" t="s">
        <v>148</v>
      </c>
      <c r="I79" s="100"/>
      <c r="J79" s="101"/>
      <c r="K79" s="101"/>
      <c r="L79" s="102"/>
      <c r="M79" s="103"/>
      <c r="N79" s="101"/>
      <c r="O79" s="101"/>
      <c r="P79" s="104"/>
      <c r="Q79" s="105"/>
      <c r="R79" s="105"/>
      <c r="S79" s="107"/>
      <c r="T79" s="94"/>
      <c r="U79" s="92">
        <f t="shared" si="76"/>
        <v>25</v>
      </c>
      <c r="V79" s="92">
        <f t="shared" si="74"/>
        <v>35</v>
      </c>
      <c r="W79" s="92">
        <f t="shared" si="73"/>
        <v>55</v>
      </c>
      <c r="X79" s="92">
        <f t="shared" ref="X79" si="85">W79+W$2</f>
        <v>115</v>
      </c>
      <c r="Y79" s="106"/>
      <c r="Z79" s="106"/>
      <c r="AA79" s="106"/>
      <c r="AB79" s="97">
        <f t="shared" si="36"/>
        <v>115</v>
      </c>
      <c r="AC79" s="37">
        <f t="shared" si="66"/>
        <v>125</v>
      </c>
      <c r="AD79" t="e">
        <v>#N/A</v>
      </c>
    </row>
    <row r="80" spans="1:30">
      <c r="A80" s="62" t="s">
        <v>101</v>
      </c>
      <c r="B80" s="62"/>
      <c r="C80" s="62" t="s">
        <v>48</v>
      </c>
      <c r="D80" s="62" t="s">
        <v>71</v>
      </c>
      <c r="E80" s="62"/>
      <c r="F80" s="62" t="s">
        <v>149</v>
      </c>
      <c r="G80" s="92">
        <v>43748</v>
      </c>
      <c r="H80" s="108"/>
      <c r="I80" s="100"/>
      <c r="J80" s="101"/>
      <c r="K80" s="101"/>
      <c r="L80" s="102"/>
      <c r="M80" s="103"/>
      <c r="N80" s="101"/>
      <c r="O80" s="101"/>
      <c r="P80" s="104"/>
      <c r="Q80" s="105"/>
      <c r="R80" s="105"/>
      <c r="S80" s="107"/>
      <c r="T80" s="124">
        <v>43719</v>
      </c>
      <c r="U80" s="92">
        <f t="shared" si="76"/>
        <v>43744</v>
      </c>
      <c r="V80" s="92">
        <f t="shared" si="74"/>
        <v>43754</v>
      </c>
      <c r="W80" s="92">
        <f t="shared" si="73"/>
        <v>43774</v>
      </c>
      <c r="X80" s="92">
        <f t="shared" ref="X80" si="86">W80+W$2</f>
        <v>43834</v>
      </c>
      <c r="Y80" s="106"/>
      <c r="Z80" s="106"/>
      <c r="AA80" s="106"/>
      <c r="AB80" s="97">
        <f t="shared" si="36"/>
        <v>43834</v>
      </c>
      <c r="AC80" s="37">
        <f t="shared" si="66"/>
        <v>43844</v>
      </c>
      <c r="AD80" t="e">
        <v>#N/A</v>
      </c>
    </row>
    <row r="81" spans="1:33">
      <c r="A81" s="62" t="s">
        <v>101</v>
      </c>
      <c r="B81" s="62"/>
      <c r="C81" s="62" t="s">
        <v>48</v>
      </c>
      <c r="D81" s="62" t="s">
        <v>71</v>
      </c>
      <c r="E81" s="62"/>
      <c r="F81" s="62" t="s">
        <v>150</v>
      </c>
      <c r="G81" s="92">
        <v>43748</v>
      </c>
      <c r="H81" s="108" t="s">
        <v>151</v>
      </c>
      <c r="I81" s="100"/>
      <c r="J81" s="101"/>
      <c r="K81" s="101"/>
      <c r="L81" s="102"/>
      <c r="M81" s="103"/>
      <c r="N81" s="101"/>
      <c r="O81" s="101"/>
      <c r="P81" s="136">
        <v>43762</v>
      </c>
      <c r="Q81" s="105"/>
      <c r="R81" s="134"/>
      <c r="S81" s="135"/>
      <c r="T81" s="128">
        <v>43762</v>
      </c>
      <c r="U81" s="92">
        <f t="shared" si="76"/>
        <v>43787</v>
      </c>
      <c r="V81" s="92">
        <f t="shared" si="74"/>
        <v>43797</v>
      </c>
      <c r="W81" s="92">
        <f t="shared" si="73"/>
        <v>43817</v>
      </c>
      <c r="X81" s="92">
        <f t="shared" ref="X81" si="87">W81+W$2</f>
        <v>43877</v>
      </c>
      <c r="Y81" s="106"/>
      <c r="Z81" s="106"/>
      <c r="AA81" s="106"/>
      <c r="AB81" s="97">
        <f t="shared" si="36"/>
        <v>43877</v>
      </c>
      <c r="AC81" s="37">
        <f t="shared" si="66"/>
        <v>43887</v>
      </c>
      <c r="AD81" t="e">
        <v>#N/A</v>
      </c>
    </row>
    <row r="82" spans="1:33" ht="19.5" customHeight="1">
      <c r="A82" s="62" t="s">
        <v>101</v>
      </c>
      <c r="B82" s="62"/>
      <c r="C82" s="62" t="s">
        <v>48</v>
      </c>
      <c r="D82" s="62" t="s">
        <v>71</v>
      </c>
      <c r="E82" s="62"/>
      <c r="F82" s="62" t="s">
        <v>152</v>
      </c>
      <c r="G82" s="92">
        <v>43748</v>
      </c>
      <c r="H82" s="108"/>
      <c r="I82" s="100"/>
      <c r="J82" s="101"/>
      <c r="K82" s="101"/>
      <c r="L82" s="102"/>
      <c r="M82" s="103"/>
      <c r="N82" s="101"/>
      <c r="O82" s="101"/>
      <c r="P82" s="104"/>
      <c r="Q82" s="105"/>
      <c r="R82" s="105"/>
      <c r="S82" s="107"/>
      <c r="T82" s="124">
        <v>43719</v>
      </c>
      <c r="U82" s="92">
        <f t="shared" si="76"/>
        <v>43744</v>
      </c>
      <c r="V82" s="92">
        <f t="shared" si="74"/>
        <v>43754</v>
      </c>
      <c r="W82" s="92">
        <f t="shared" si="73"/>
        <v>43774</v>
      </c>
      <c r="X82" s="92">
        <f t="shared" ref="X82" si="88">W82+W$2</f>
        <v>43834</v>
      </c>
      <c r="Y82" s="106"/>
      <c r="Z82" s="106"/>
      <c r="AA82" s="106"/>
      <c r="AB82" s="97">
        <f t="shared" si="36"/>
        <v>43834</v>
      </c>
      <c r="AC82" s="37">
        <f t="shared" si="66"/>
        <v>43844</v>
      </c>
      <c r="AD82" t="e">
        <v>#N/A</v>
      </c>
      <c r="AG82" s="35"/>
    </row>
    <row r="83" spans="1:33">
      <c r="A83" s="62" t="s">
        <v>101</v>
      </c>
      <c r="B83" s="62"/>
      <c r="C83" s="62" t="s">
        <v>48</v>
      </c>
      <c r="D83" s="62" t="s">
        <v>71</v>
      </c>
      <c r="E83" s="62"/>
      <c r="F83" s="62" t="s">
        <v>153</v>
      </c>
      <c r="G83" s="92">
        <v>43748</v>
      </c>
      <c r="H83" s="108"/>
      <c r="I83" s="100"/>
      <c r="J83" s="101"/>
      <c r="K83" s="101"/>
      <c r="L83" s="102"/>
      <c r="M83" s="103"/>
      <c r="N83" s="101"/>
      <c r="O83" s="101"/>
      <c r="P83" s="104"/>
      <c r="Q83" s="105"/>
      <c r="R83" s="105"/>
      <c r="S83" s="107"/>
      <c r="T83" s="124">
        <v>43755</v>
      </c>
      <c r="U83" s="92">
        <f t="shared" si="76"/>
        <v>43780</v>
      </c>
      <c r="V83" s="92">
        <f t="shared" si="74"/>
        <v>43790</v>
      </c>
      <c r="W83" s="92">
        <f t="shared" si="73"/>
        <v>43810</v>
      </c>
      <c r="X83" s="92">
        <f t="shared" ref="X83" si="89">W83+W$2</f>
        <v>43870</v>
      </c>
      <c r="Y83" s="106"/>
      <c r="Z83" s="106"/>
      <c r="AA83" s="106"/>
      <c r="AB83" s="97">
        <f t="shared" si="36"/>
        <v>43870</v>
      </c>
      <c r="AC83" s="37">
        <f t="shared" si="66"/>
        <v>43880</v>
      </c>
      <c r="AD83" t="e">
        <v>#N/A</v>
      </c>
    </row>
    <row r="84" spans="1:33">
      <c r="A84" s="62" t="s">
        <v>101</v>
      </c>
      <c r="B84" s="62"/>
      <c r="C84" s="62" t="s">
        <v>48</v>
      </c>
      <c r="D84" s="62" t="s">
        <v>154</v>
      </c>
      <c r="E84" s="62" t="s">
        <v>155</v>
      </c>
      <c r="F84" s="62" t="s">
        <v>156</v>
      </c>
      <c r="G84" s="92">
        <v>43748</v>
      </c>
      <c r="H84" s="108" t="s">
        <v>157</v>
      </c>
      <c r="I84" s="100"/>
      <c r="J84" s="101"/>
      <c r="K84" s="101"/>
      <c r="L84" s="102"/>
      <c r="M84" s="103"/>
      <c r="N84" s="101"/>
      <c r="O84" s="101"/>
      <c r="P84" s="104"/>
      <c r="Q84" s="105"/>
      <c r="R84" s="105"/>
      <c r="S84" s="107"/>
      <c r="T84" s="124">
        <v>43719</v>
      </c>
      <c r="U84" s="92">
        <f>T84+S$2</f>
        <v>43744</v>
      </c>
      <c r="V84" s="92">
        <f t="shared" si="74"/>
        <v>43754</v>
      </c>
      <c r="W84" s="92">
        <f t="shared" si="73"/>
        <v>43774</v>
      </c>
      <c r="X84" s="92">
        <f t="shared" ref="X84" si="90">W84+W$2</f>
        <v>43834</v>
      </c>
      <c r="Y84" s="106"/>
      <c r="Z84" s="106"/>
      <c r="AA84" s="106"/>
      <c r="AB84" s="97">
        <f t="shared" si="36"/>
        <v>43834</v>
      </c>
      <c r="AC84" s="37">
        <f t="shared" si="66"/>
        <v>43844</v>
      </c>
      <c r="AD84" t="e">
        <v>#N/A</v>
      </c>
    </row>
    <row r="85" spans="1:33">
      <c r="A85" s="62" t="s">
        <v>101</v>
      </c>
      <c r="B85" s="62">
        <v>7</v>
      </c>
      <c r="C85" s="62" t="s">
        <v>20</v>
      </c>
      <c r="D85" s="62" t="s">
        <v>31</v>
      </c>
      <c r="E85" s="62" t="s">
        <v>102</v>
      </c>
      <c r="F85" s="62" t="s">
        <v>158</v>
      </c>
      <c r="G85" s="92">
        <v>43748</v>
      </c>
      <c r="H85" s="108"/>
      <c r="I85" s="100"/>
      <c r="J85" s="101"/>
      <c r="K85" s="101"/>
      <c r="L85" s="102"/>
      <c r="M85" s="103"/>
      <c r="N85" s="101"/>
      <c r="O85" s="101"/>
      <c r="P85" s="104"/>
      <c r="Q85" s="105"/>
      <c r="R85" s="105"/>
      <c r="S85" s="107"/>
      <c r="T85" s="101"/>
      <c r="U85" s="101"/>
      <c r="V85" s="124">
        <v>43706</v>
      </c>
      <c r="W85" s="92">
        <f t="shared" si="73"/>
        <v>43726</v>
      </c>
      <c r="X85" s="92">
        <f t="shared" ref="X85" si="91">W85+W$2</f>
        <v>43786</v>
      </c>
      <c r="Y85" s="106"/>
      <c r="Z85" s="106"/>
      <c r="AA85" s="106"/>
      <c r="AB85" s="97">
        <f t="shared" si="36"/>
        <v>43786</v>
      </c>
      <c r="AC85" s="37">
        <f t="shared" si="66"/>
        <v>43796</v>
      </c>
      <c r="AD85" t="e">
        <v>#N/A</v>
      </c>
    </row>
    <row r="86" spans="1:33">
      <c r="A86" s="62" t="s">
        <v>101</v>
      </c>
      <c r="B86" s="62"/>
      <c r="C86" s="62" t="s">
        <v>20</v>
      </c>
      <c r="D86" s="62" t="s">
        <v>71</v>
      </c>
      <c r="E86" s="62" t="s">
        <v>72</v>
      </c>
      <c r="F86" s="62" t="s">
        <v>159</v>
      </c>
      <c r="G86" s="92">
        <v>43748</v>
      </c>
      <c r="H86" s="108" t="s">
        <v>160</v>
      </c>
      <c r="I86" s="100"/>
      <c r="J86" s="101"/>
      <c r="K86" s="101"/>
      <c r="L86" s="102"/>
      <c r="M86" s="103"/>
      <c r="N86" s="101"/>
      <c r="O86" s="101"/>
      <c r="P86" s="104"/>
      <c r="Q86" s="105"/>
      <c r="R86" s="105"/>
      <c r="S86" s="107"/>
      <c r="T86" s="101"/>
      <c r="U86" s="101"/>
      <c r="V86" s="92"/>
      <c r="W86" s="92">
        <f t="shared" si="73"/>
        <v>20</v>
      </c>
      <c r="X86" s="92">
        <f t="shared" ref="X86" si="92">W86+W$2</f>
        <v>80</v>
      </c>
      <c r="Y86" s="106"/>
      <c r="Z86" s="106"/>
      <c r="AA86" s="106"/>
      <c r="AB86" s="97">
        <f t="shared" si="36"/>
        <v>80</v>
      </c>
      <c r="AC86" s="37">
        <f t="shared" si="66"/>
        <v>90</v>
      </c>
      <c r="AD86" t="e">
        <v>#N/A</v>
      </c>
    </row>
    <row r="87" spans="1:33">
      <c r="A87" s="62" t="s">
        <v>101</v>
      </c>
      <c r="B87" s="62"/>
      <c r="C87" s="62" t="s">
        <v>20</v>
      </c>
      <c r="D87" s="62" t="s">
        <v>71</v>
      </c>
      <c r="E87" s="62"/>
      <c r="F87" s="62" t="s">
        <v>161</v>
      </c>
      <c r="G87" s="92">
        <v>43748</v>
      </c>
      <c r="H87" s="108" t="s">
        <v>162</v>
      </c>
      <c r="I87" s="100"/>
      <c r="J87" s="101"/>
      <c r="K87" s="101"/>
      <c r="L87" s="102"/>
      <c r="M87" s="103"/>
      <c r="N87" s="101"/>
      <c r="O87" s="101"/>
      <c r="P87" s="104"/>
      <c r="Q87" s="105"/>
      <c r="R87" s="105"/>
      <c r="S87" s="107"/>
      <c r="T87" s="101"/>
      <c r="U87" s="101"/>
      <c r="V87" s="124">
        <v>42793</v>
      </c>
      <c r="W87" s="92">
        <f t="shared" si="73"/>
        <v>42813</v>
      </c>
      <c r="X87" s="92">
        <f t="shared" ref="X87" si="93">W87+W$2</f>
        <v>42873</v>
      </c>
      <c r="Y87" s="106"/>
      <c r="Z87" s="106"/>
      <c r="AA87" s="106"/>
      <c r="AB87" s="97">
        <f t="shared" si="36"/>
        <v>42873</v>
      </c>
      <c r="AC87" s="37">
        <f t="shared" si="66"/>
        <v>42883</v>
      </c>
      <c r="AD87" t="e">
        <v>#N/A</v>
      </c>
    </row>
    <row r="88" spans="1:33">
      <c r="A88" s="62" t="s">
        <v>101</v>
      </c>
      <c r="B88" s="62"/>
      <c r="C88" s="62" t="s">
        <v>20</v>
      </c>
      <c r="D88" s="62" t="s">
        <v>71</v>
      </c>
      <c r="E88" s="62"/>
      <c r="F88" s="62" t="s">
        <v>163</v>
      </c>
      <c r="G88" s="92">
        <v>43748</v>
      </c>
      <c r="H88" s="108" t="s">
        <v>164</v>
      </c>
      <c r="I88" s="100"/>
      <c r="J88" s="101"/>
      <c r="K88" s="101"/>
      <c r="L88" s="102"/>
      <c r="M88" s="103"/>
      <c r="N88" s="101"/>
      <c r="O88" s="101"/>
      <c r="P88" s="104"/>
      <c r="Q88" s="105"/>
      <c r="R88" s="105"/>
      <c r="S88" s="107"/>
      <c r="T88" s="101"/>
      <c r="U88" s="101"/>
      <c r="V88" s="92"/>
      <c r="W88" s="124">
        <v>43769</v>
      </c>
      <c r="X88" s="92">
        <f t="shared" ref="X88" si="94">W88+W$2</f>
        <v>43829</v>
      </c>
      <c r="Y88" s="106"/>
      <c r="Z88" s="106"/>
      <c r="AA88" s="106"/>
      <c r="AB88" s="97">
        <f t="shared" si="36"/>
        <v>43829</v>
      </c>
      <c r="AC88" s="37">
        <f t="shared" si="66"/>
        <v>43839</v>
      </c>
      <c r="AD88" t="e">
        <v>#N/A</v>
      </c>
    </row>
    <row r="89" spans="1:33">
      <c r="A89" s="62" t="s">
        <v>101</v>
      </c>
      <c r="B89" s="62"/>
      <c r="C89" s="62" t="s">
        <v>20</v>
      </c>
      <c r="D89" s="62" t="s">
        <v>71</v>
      </c>
      <c r="E89" s="62"/>
      <c r="F89" s="62" t="s">
        <v>165</v>
      </c>
      <c r="G89" s="92">
        <v>43748</v>
      </c>
      <c r="H89" s="108" t="s">
        <v>166</v>
      </c>
      <c r="I89" s="100"/>
      <c r="J89" s="101"/>
      <c r="K89" s="101"/>
      <c r="L89" s="102"/>
      <c r="M89" s="103"/>
      <c r="N89" s="101"/>
      <c r="O89" s="101"/>
      <c r="P89" s="104"/>
      <c r="Q89" s="105"/>
      <c r="R89" s="105"/>
      <c r="S89" s="107"/>
      <c r="T89" s="101"/>
      <c r="U89" s="101"/>
      <c r="V89" s="124">
        <v>43131</v>
      </c>
      <c r="W89" s="92">
        <f t="shared" si="73"/>
        <v>43151</v>
      </c>
      <c r="X89" s="92">
        <f t="shared" ref="X89" si="95">W89+W$2</f>
        <v>43211</v>
      </c>
      <c r="Y89" s="106"/>
      <c r="Z89" s="106"/>
      <c r="AA89" s="106"/>
      <c r="AB89" s="97">
        <f t="shared" si="36"/>
        <v>43211</v>
      </c>
      <c r="AC89" s="37">
        <f t="shared" si="66"/>
        <v>43221</v>
      </c>
      <c r="AD89" t="e">
        <v>#N/A</v>
      </c>
    </row>
    <row r="90" spans="1:33">
      <c r="A90" s="62" t="s">
        <v>101</v>
      </c>
      <c r="B90" s="62">
        <v>9</v>
      </c>
      <c r="C90" s="62" t="s">
        <v>56</v>
      </c>
      <c r="D90" s="62" t="s">
        <v>154</v>
      </c>
      <c r="E90" s="62" t="s">
        <v>155</v>
      </c>
      <c r="F90" s="62" t="s">
        <v>167</v>
      </c>
      <c r="G90" s="92">
        <v>43748</v>
      </c>
      <c r="H90" s="108" t="s">
        <v>168</v>
      </c>
      <c r="I90" s="100"/>
      <c r="J90" s="101"/>
      <c r="K90" s="101"/>
      <c r="L90" s="102"/>
      <c r="M90" s="103"/>
      <c r="N90" s="101"/>
      <c r="O90" s="101"/>
      <c r="P90" s="104"/>
      <c r="Q90" s="105"/>
      <c r="R90" s="123">
        <v>43774</v>
      </c>
      <c r="S90" s="122"/>
      <c r="T90" s="92">
        <f t="shared" ref="T90" si="96">R90+R$2</f>
        <v>43834</v>
      </c>
      <c r="U90" s="92">
        <f>T90+S$2</f>
        <v>43859</v>
      </c>
      <c r="V90" s="92">
        <f t="shared" ref="V90" si="97">U90+U$2</f>
        <v>43869</v>
      </c>
      <c r="W90" s="92">
        <f t="shared" si="73"/>
        <v>43889</v>
      </c>
      <c r="X90" s="92">
        <f t="shared" ref="X90" si="98">W90+W$2</f>
        <v>43949</v>
      </c>
      <c r="Y90" s="106"/>
      <c r="Z90" s="106"/>
      <c r="AA90" s="106"/>
      <c r="AB90" s="97">
        <f t="shared" si="36"/>
        <v>43949</v>
      </c>
      <c r="AC90" s="37">
        <f t="shared" si="66"/>
        <v>43959</v>
      </c>
      <c r="AD90" t="e">
        <v>#N/A</v>
      </c>
    </row>
    <row r="91" spans="1:33">
      <c r="A91" s="62" t="s">
        <v>101</v>
      </c>
      <c r="B91" s="62">
        <v>9</v>
      </c>
      <c r="C91" s="62" t="s">
        <v>56</v>
      </c>
      <c r="D91" s="62" t="s">
        <v>154</v>
      </c>
      <c r="E91" s="62" t="s">
        <v>155</v>
      </c>
      <c r="F91" s="62" t="s">
        <v>169</v>
      </c>
      <c r="G91" s="92">
        <v>43748</v>
      </c>
      <c r="H91" s="108" t="s">
        <v>170</v>
      </c>
      <c r="I91" s="109"/>
      <c r="J91" s="110"/>
      <c r="K91" s="110"/>
      <c r="L91" s="111"/>
      <c r="M91" s="112"/>
      <c r="N91" s="110"/>
      <c r="O91" s="110"/>
      <c r="P91" s="113"/>
      <c r="Q91" s="114"/>
      <c r="R91" s="114"/>
      <c r="S91" s="115"/>
      <c r="T91" s="110"/>
      <c r="U91" s="110"/>
      <c r="V91" s="110"/>
      <c r="W91" s="110"/>
      <c r="X91" s="125">
        <v>43510</v>
      </c>
      <c r="Y91" s="106"/>
      <c r="Z91" s="106"/>
      <c r="AA91" s="106"/>
      <c r="AB91" s="97">
        <f>X91+X$2</f>
        <v>43690</v>
      </c>
      <c r="AC91" s="37">
        <f t="shared" si="66"/>
        <v>43700</v>
      </c>
      <c r="AD91" t="e">
        <v>#N/A</v>
      </c>
    </row>
    <row r="92" spans="1:33">
      <c r="A92" s="62" t="s">
        <v>101</v>
      </c>
      <c r="B92" s="62">
        <v>10</v>
      </c>
      <c r="C92" s="62" t="s">
        <v>26</v>
      </c>
      <c r="D92" s="62" t="s">
        <v>71</v>
      </c>
      <c r="E92" s="62" t="s">
        <v>72</v>
      </c>
      <c r="F92" s="62" t="s">
        <v>171</v>
      </c>
      <c r="G92" s="92">
        <v>43748</v>
      </c>
      <c r="H92" s="108"/>
      <c r="I92" s="100"/>
      <c r="J92" s="101"/>
      <c r="K92" s="101"/>
      <c r="L92" s="102"/>
      <c r="M92" s="103"/>
      <c r="N92" s="101"/>
      <c r="O92" s="101"/>
      <c r="P92" s="104"/>
      <c r="Q92" s="105"/>
      <c r="R92" s="105"/>
      <c r="S92" s="107"/>
      <c r="T92" s="101"/>
      <c r="U92" s="101"/>
      <c r="V92" s="101"/>
      <c r="W92" s="101"/>
      <c r="X92" s="102"/>
      <c r="Y92" s="102"/>
      <c r="Z92" s="102"/>
      <c r="AA92" s="102"/>
      <c r="AB92" s="97">
        <f t="shared" si="36"/>
        <v>60</v>
      </c>
      <c r="AC92" s="37">
        <f t="shared" si="66"/>
        <v>70</v>
      </c>
      <c r="AD92" t="e">
        <v>#N/A</v>
      </c>
    </row>
    <row r="93" spans="1:33">
      <c r="A93" s="62" t="s">
        <v>101</v>
      </c>
      <c r="B93" s="62">
        <v>13</v>
      </c>
      <c r="C93" s="62" t="s">
        <v>97</v>
      </c>
      <c r="D93" s="62" t="s">
        <v>71</v>
      </c>
      <c r="E93" s="62" t="s">
        <v>72</v>
      </c>
      <c r="F93" s="62" t="s">
        <v>172</v>
      </c>
      <c r="G93" s="92">
        <v>43748</v>
      </c>
      <c r="H93" s="108"/>
      <c r="I93" s="100"/>
      <c r="J93" s="101"/>
      <c r="K93" s="101"/>
      <c r="L93" s="102"/>
      <c r="M93" s="103"/>
      <c r="N93" s="101"/>
      <c r="O93" s="101"/>
      <c r="P93" s="104"/>
      <c r="Q93" s="105"/>
      <c r="R93" s="105"/>
      <c r="S93" s="107"/>
      <c r="T93" s="101"/>
      <c r="U93" s="101"/>
      <c r="V93" s="101"/>
      <c r="W93" s="101"/>
      <c r="X93" s="102"/>
      <c r="Y93" s="102"/>
      <c r="Z93" s="102"/>
      <c r="AA93" s="102"/>
      <c r="AB93" s="104"/>
      <c r="AC93" s="37">
        <f t="shared" si="66"/>
        <v>10</v>
      </c>
      <c r="AD93" t="e">
        <v>#N/A</v>
      </c>
    </row>
    <row r="94" spans="1:33">
      <c r="A94" s="62" t="s">
        <v>173</v>
      </c>
      <c r="B94" s="62">
        <v>1</v>
      </c>
      <c r="C94" s="62" t="s">
        <v>0</v>
      </c>
      <c r="D94" s="62" t="s">
        <v>154</v>
      </c>
      <c r="E94" s="62" t="s">
        <v>155</v>
      </c>
      <c r="F94" s="62" t="s">
        <v>174</v>
      </c>
      <c r="G94" s="92">
        <v>43748</v>
      </c>
      <c r="H94" s="108" t="s">
        <v>175</v>
      </c>
      <c r="I94" s="116">
        <v>43762</v>
      </c>
      <c r="J94" s="94">
        <f t="shared" ref="J94:Q94" si="99">I94+J$2</f>
        <v>43772</v>
      </c>
      <c r="K94" s="94">
        <f t="shared" si="99"/>
        <v>43782</v>
      </c>
      <c r="L94" s="94">
        <f t="shared" si="99"/>
        <v>43792</v>
      </c>
      <c r="M94" s="96">
        <f t="shared" si="99"/>
        <v>43832</v>
      </c>
      <c r="N94" s="92">
        <f t="shared" si="99"/>
        <v>43842</v>
      </c>
      <c r="O94" s="92">
        <f t="shared" si="99"/>
        <v>43852</v>
      </c>
      <c r="P94" s="92">
        <f t="shared" si="99"/>
        <v>43862</v>
      </c>
      <c r="Q94" s="92">
        <f t="shared" si="99"/>
        <v>43867</v>
      </c>
      <c r="R94" s="92">
        <f t="shared" ref="R94:R102" si="100">Q94+Q$2</f>
        <v>43872</v>
      </c>
      <c r="S94" s="82"/>
      <c r="T94" s="92">
        <f t="shared" ref="T94:T102" si="101">R94+R$2</f>
        <v>43932</v>
      </c>
      <c r="U94" s="92">
        <f>T94+S$2</f>
        <v>43957</v>
      </c>
      <c r="V94" s="92">
        <f t="shared" ref="V94:X102" si="102">U94+U$2</f>
        <v>43967</v>
      </c>
      <c r="W94" s="92">
        <f t="shared" si="102"/>
        <v>43987</v>
      </c>
      <c r="X94" s="92">
        <f t="shared" si="102"/>
        <v>44047</v>
      </c>
      <c r="Y94" s="106"/>
      <c r="Z94" s="106"/>
      <c r="AA94" s="106"/>
      <c r="AB94" s="97">
        <f>W94+W$2</f>
        <v>44047</v>
      </c>
      <c r="AC94" s="37">
        <f t="shared" ref="AC94:AC102" si="103">AB94+AB$2</f>
        <v>44057</v>
      </c>
      <c r="AD94" t="e">
        <v>#N/A</v>
      </c>
    </row>
    <row r="95" spans="1:33">
      <c r="A95" s="62" t="s">
        <v>173</v>
      </c>
      <c r="B95" s="62"/>
      <c r="C95" s="62" t="s">
        <v>0</v>
      </c>
      <c r="D95" s="62" t="s">
        <v>154</v>
      </c>
      <c r="E95" s="62"/>
      <c r="F95" s="62" t="s">
        <v>176</v>
      </c>
      <c r="G95" s="92">
        <v>43748</v>
      </c>
      <c r="H95" s="108" t="s">
        <v>177</v>
      </c>
      <c r="I95" s="116">
        <v>43756</v>
      </c>
      <c r="J95" s="94">
        <f t="shared" ref="J95:Q95" si="104">I95+J$2</f>
        <v>43766</v>
      </c>
      <c r="K95" s="94">
        <f t="shared" si="104"/>
        <v>43776</v>
      </c>
      <c r="L95" s="94">
        <f t="shared" si="104"/>
        <v>43786</v>
      </c>
      <c r="M95" s="96">
        <f t="shared" si="104"/>
        <v>43826</v>
      </c>
      <c r="N95" s="92">
        <f t="shared" si="104"/>
        <v>43836</v>
      </c>
      <c r="O95" s="92">
        <f t="shared" si="104"/>
        <v>43846</v>
      </c>
      <c r="P95" s="92">
        <f t="shared" si="104"/>
        <v>43856</v>
      </c>
      <c r="Q95" s="92">
        <f t="shared" si="104"/>
        <v>43861</v>
      </c>
      <c r="R95" s="92">
        <f t="shared" si="100"/>
        <v>43866</v>
      </c>
      <c r="S95" s="82"/>
      <c r="T95" s="92">
        <f t="shared" si="101"/>
        <v>43926</v>
      </c>
      <c r="U95" s="92">
        <f t="shared" ref="U95:U102" si="105">T95+S$2</f>
        <v>43951</v>
      </c>
      <c r="V95" s="92">
        <f t="shared" si="102"/>
        <v>43961</v>
      </c>
      <c r="W95" s="92">
        <f t="shared" ref="W95:X95" si="106">V95+V$2</f>
        <v>43981</v>
      </c>
      <c r="X95" s="92">
        <f t="shared" si="106"/>
        <v>44041</v>
      </c>
      <c r="Y95" s="106"/>
      <c r="Z95" s="106"/>
      <c r="AA95" s="106"/>
      <c r="AB95" s="97">
        <f>W95+W$2</f>
        <v>44041</v>
      </c>
      <c r="AC95" s="37">
        <f t="shared" si="103"/>
        <v>44051</v>
      </c>
      <c r="AD95" t="e">
        <v>#N/A</v>
      </c>
    </row>
    <row r="96" spans="1:33">
      <c r="A96" s="62" t="s">
        <v>173</v>
      </c>
      <c r="B96" s="62"/>
      <c r="C96" s="62" t="s">
        <v>0</v>
      </c>
      <c r="D96" s="62" t="s">
        <v>154</v>
      </c>
      <c r="E96" s="62"/>
      <c r="F96" s="62" t="s">
        <v>178</v>
      </c>
      <c r="G96" s="92">
        <v>43748</v>
      </c>
      <c r="H96" s="108" t="s">
        <v>179</v>
      </c>
      <c r="I96" s="116">
        <v>43763</v>
      </c>
      <c r="J96" s="94">
        <f t="shared" ref="J96:Q96" si="107">I96+J$2</f>
        <v>43773</v>
      </c>
      <c r="K96" s="94">
        <f t="shared" si="107"/>
        <v>43783</v>
      </c>
      <c r="L96" s="94">
        <f t="shared" si="107"/>
        <v>43793</v>
      </c>
      <c r="M96" s="96">
        <f t="shared" si="107"/>
        <v>43833</v>
      </c>
      <c r="N96" s="92">
        <f t="shared" si="107"/>
        <v>43843</v>
      </c>
      <c r="O96" s="92">
        <f t="shared" si="107"/>
        <v>43853</v>
      </c>
      <c r="P96" s="92">
        <f t="shared" si="107"/>
        <v>43863</v>
      </c>
      <c r="Q96" s="92">
        <f t="shared" si="107"/>
        <v>43868</v>
      </c>
      <c r="R96" s="92">
        <f t="shared" si="100"/>
        <v>43873</v>
      </c>
      <c r="S96" s="82"/>
      <c r="T96" s="92">
        <f t="shared" si="101"/>
        <v>43933</v>
      </c>
      <c r="U96" s="92">
        <f t="shared" si="105"/>
        <v>43958</v>
      </c>
      <c r="V96" s="92">
        <f t="shared" si="102"/>
        <v>43968</v>
      </c>
      <c r="W96" s="92">
        <f t="shared" ref="W96:X96" si="108">V96+V$2</f>
        <v>43988</v>
      </c>
      <c r="X96" s="92">
        <f t="shared" si="108"/>
        <v>44048</v>
      </c>
      <c r="Y96" s="106"/>
      <c r="Z96" s="106"/>
      <c r="AA96" s="106"/>
      <c r="AB96" s="97">
        <f t="shared" ref="AB96:AB134" si="109">W96+W$2</f>
        <v>44048</v>
      </c>
      <c r="AC96" s="37">
        <f t="shared" si="103"/>
        <v>44058</v>
      </c>
      <c r="AD96" t="e">
        <v>#N/A</v>
      </c>
    </row>
    <row r="97" spans="1:30">
      <c r="A97" s="62" t="s">
        <v>173</v>
      </c>
      <c r="B97" s="62"/>
      <c r="C97" s="62" t="s">
        <v>0</v>
      </c>
      <c r="D97" s="62" t="s">
        <v>154</v>
      </c>
      <c r="E97" s="62"/>
      <c r="F97" s="62" t="s">
        <v>180</v>
      </c>
      <c r="G97" s="92">
        <v>43748</v>
      </c>
      <c r="H97" s="108" t="s">
        <v>181</v>
      </c>
      <c r="I97" s="118">
        <f t="shared" ref="I97:I114" si="110">G97+5</f>
        <v>43753</v>
      </c>
      <c r="J97" s="94">
        <f t="shared" ref="J97:Q97" si="111">I97+J$2</f>
        <v>43763</v>
      </c>
      <c r="K97" s="94">
        <f t="shared" si="111"/>
        <v>43773</v>
      </c>
      <c r="L97" s="94">
        <f t="shared" si="111"/>
        <v>43783</v>
      </c>
      <c r="M97" s="96">
        <f t="shared" si="111"/>
        <v>43823</v>
      </c>
      <c r="N97" s="92">
        <f t="shared" si="111"/>
        <v>43833</v>
      </c>
      <c r="O97" s="92">
        <f t="shared" si="111"/>
        <v>43843</v>
      </c>
      <c r="P97" s="92">
        <f t="shared" si="111"/>
        <v>43853</v>
      </c>
      <c r="Q97" s="92">
        <f t="shared" si="111"/>
        <v>43858</v>
      </c>
      <c r="R97" s="92">
        <f t="shared" si="100"/>
        <v>43863</v>
      </c>
      <c r="S97" s="82"/>
      <c r="T97" s="92">
        <f t="shared" si="101"/>
        <v>43923</v>
      </c>
      <c r="U97" s="92">
        <f t="shared" si="105"/>
        <v>43948</v>
      </c>
      <c r="V97" s="92">
        <f t="shared" si="102"/>
        <v>43958</v>
      </c>
      <c r="W97" s="92">
        <f t="shared" ref="W97:X97" si="112">V97+V$2</f>
        <v>43978</v>
      </c>
      <c r="X97" s="92">
        <f t="shared" si="112"/>
        <v>44038</v>
      </c>
      <c r="Y97" s="106"/>
      <c r="Z97" s="106"/>
      <c r="AA97" s="106"/>
      <c r="AB97" s="97">
        <f t="shared" si="109"/>
        <v>44038</v>
      </c>
      <c r="AC97" s="37">
        <f t="shared" si="103"/>
        <v>44048</v>
      </c>
      <c r="AD97" t="e">
        <v>#N/A</v>
      </c>
    </row>
    <row r="98" spans="1:30">
      <c r="A98" s="62" t="s">
        <v>173</v>
      </c>
      <c r="B98" s="62"/>
      <c r="C98" s="62" t="s">
        <v>0</v>
      </c>
      <c r="D98" s="62" t="s">
        <v>154</v>
      </c>
      <c r="E98" s="62"/>
      <c r="F98" s="62" t="s">
        <v>182</v>
      </c>
      <c r="G98" s="92">
        <v>43748</v>
      </c>
      <c r="H98" s="108" t="s">
        <v>181</v>
      </c>
      <c r="I98" s="118">
        <f t="shared" si="110"/>
        <v>43753</v>
      </c>
      <c r="J98" s="94">
        <f t="shared" ref="J98:Q98" si="113">I98+J$2</f>
        <v>43763</v>
      </c>
      <c r="K98" s="94">
        <f t="shared" si="113"/>
        <v>43773</v>
      </c>
      <c r="L98" s="94">
        <f t="shared" si="113"/>
        <v>43783</v>
      </c>
      <c r="M98" s="96">
        <f t="shared" si="113"/>
        <v>43823</v>
      </c>
      <c r="N98" s="92">
        <f t="shared" si="113"/>
        <v>43833</v>
      </c>
      <c r="O98" s="92">
        <f t="shared" si="113"/>
        <v>43843</v>
      </c>
      <c r="P98" s="92">
        <f t="shared" si="113"/>
        <v>43853</v>
      </c>
      <c r="Q98" s="92">
        <f t="shared" si="113"/>
        <v>43858</v>
      </c>
      <c r="R98" s="92">
        <f t="shared" si="100"/>
        <v>43863</v>
      </c>
      <c r="S98" s="82"/>
      <c r="T98" s="92">
        <f t="shared" si="101"/>
        <v>43923</v>
      </c>
      <c r="U98" s="92">
        <f t="shared" si="105"/>
        <v>43948</v>
      </c>
      <c r="V98" s="92">
        <f t="shared" si="102"/>
        <v>43958</v>
      </c>
      <c r="W98" s="92">
        <f t="shared" ref="W98:X98" si="114">V98+V$2</f>
        <v>43978</v>
      </c>
      <c r="X98" s="92">
        <f t="shared" si="114"/>
        <v>44038</v>
      </c>
      <c r="Y98" s="106"/>
      <c r="Z98" s="106"/>
      <c r="AA98" s="106"/>
      <c r="AB98" s="97">
        <f t="shared" si="109"/>
        <v>44038</v>
      </c>
      <c r="AC98" s="37">
        <f t="shared" si="103"/>
        <v>44048</v>
      </c>
      <c r="AD98" t="e">
        <v>#N/A</v>
      </c>
    </row>
    <row r="99" spans="1:30">
      <c r="A99" s="62" t="s">
        <v>173</v>
      </c>
      <c r="B99" s="62"/>
      <c r="C99" s="62" t="s">
        <v>0</v>
      </c>
      <c r="D99" s="62" t="s">
        <v>154</v>
      </c>
      <c r="E99" s="62"/>
      <c r="F99" s="62" t="s">
        <v>183</v>
      </c>
      <c r="G99" s="92">
        <v>43748</v>
      </c>
      <c r="H99" s="108" t="s">
        <v>181</v>
      </c>
      <c r="I99" s="118">
        <f t="shared" si="110"/>
        <v>43753</v>
      </c>
      <c r="J99" s="94">
        <f t="shared" ref="J99:Q100" si="115">I99+J$2</f>
        <v>43763</v>
      </c>
      <c r="K99" s="94">
        <f t="shared" si="115"/>
        <v>43773</v>
      </c>
      <c r="L99" s="94">
        <f t="shared" si="115"/>
        <v>43783</v>
      </c>
      <c r="M99" s="96">
        <f t="shared" si="115"/>
        <v>43823</v>
      </c>
      <c r="N99" s="92">
        <f t="shared" si="115"/>
        <v>43833</v>
      </c>
      <c r="O99" s="92">
        <f t="shared" si="115"/>
        <v>43843</v>
      </c>
      <c r="P99" s="92">
        <f t="shared" si="115"/>
        <v>43853</v>
      </c>
      <c r="Q99" s="92">
        <f t="shared" si="115"/>
        <v>43858</v>
      </c>
      <c r="R99" s="92">
        <f t="shared" si="100"/>
        <v>43863</v>
      </c>
      <c r="S99" s="82"/>
      <c r="T99" s="92">
        <f t="shared" si="101"/>
        <v>43923</v>
      </c>
      <c r="U99" s="92">
        <f t="shared" si="105"/>
        <v>43948</v>
      </c>
      <c r="V99" s="92">
        <f t="shared" si="102"/>
        <v>43958</v>
      </c>
      <c r="W99" s="92">
        <f t="shared" ref="W99:X99" si="116">V99+V$2</f>
        <v>43978</v>
      </c>
      <c r="X99" s="92">
        <f t="shared" si="116"/>
        <v>44038</v>
      </c>
      <c r="Y99" s="106"/>
      <c r="Z99" s="106"/>
      <c r="AA99" s="106"/>
      <c r="AB99" s="97">
        <f t="shared" si="109"/>
        <v>44038</v>
      </c>
      <c r="AC99" s="37">
        <f t="shared" si="103"/>
        <v>44048</v>
      </c>
      <c r="AD99" t="e">
        <v>#N/A</v>
      </c>
    </row>
    <row r="100" spans="1:30">
      <c r="A100" s="62" t="s">
        <v>173</v>
      </c>
      <c r="B100" s="62"/>
      <c r="C100" s="62" t="s">
        <v>0</v>
      </c>
      <c r="D100" s="62" t="s">
        <v>154</v>
      </c>
      <c r="E100" s="62"/>
      <c r="F100" s="62" t="s">
        <v>184</v>
      </c>
      <c r="G100" s="92">
        <v>43748</v>
      </c>
      <c r="H100" s="108" t="s">
        <v>185</v>
      </c>
      <c r="I100" s="116">
        <v>43860</v>
      </c>
      <c r="J100" s="94">
        <f t="shared" si="115"/>
        <v>43870</v>
      </c>
      <c r="K100" s="94">
        <f t="shared" si="115"/>
        <v>43880</v>
      </c>
      <c r="L100" s="94">
        <f t="shared" si="115"/>
        <v>43890</v>
      </c>
      <c r="M100" s="96">
        <f t="shared" si="115"/>
        <v>43930</v>
      </c>
      <c r="N100" s="92">
        <f t="shared" si="115"/>
        <v>43940</v>
      </c>
      <c r="O100" s="92">
        <f t="shared" si="115"/>
        <v>43950</v>
      </c>
      <c r="P100" s="92">
        <f t="shared" si="115"/>
        <v>43960</v>
      </c>
      <c r="Q100" s="92">
        <f t="shared" si="115"/>
        <v>43965</v>
      </c>
      <c r="R100" s="92">
        <f t="shared" si="100"/>
        <v>43970</v>
      </c>
      <c r="S100" s="82"/>
      <c r="T100" s="92">
        <f t="shared" si="101"/>
        <v>44030</v>
      </c>
      <c r="U100" s="92">
        <f t="shared" si="105"/>
        <v>44055</v>
      </c>
      <c r="V100" s="92">
        <f t="shared" si="102"/>
        <v>44065</v>
      </c>
      <c r="W100" s="92">
        <f t="shared" ref="W100:X100" si="117">V100+V$2</f>
        <v>44085</v>
      </c>
      <c r="X100" s="92">
        <f t="shared" si="117"/>
        <v>44145</v>
      </c>
      <c r="Y100" s="106"/>
      <c r="Z100" s="106"/>
      <c r="AA100" s="106"/>
      <c r="AB100" s="97">
        <f t="shared" si="109"/>
        <v>44145</v>
      </c>
      <c r="AC100" s="37">
        <f t="shared" si="103"/>
        <v>44155</v>
      </c>
      <c r="AD100" t="e">
        <v>#N/A</v>
      </c>
    </row>
    <row r="101" spans="1:30">
      <c r="A101" s="62" t="s">
        <v>173</v>
      </c>
      <c r="B101" s="62">
        <v>2</v>
      </c>
      <c r="C101" s="62" t="s">
        <v>186</v>
      </c>
      <c r="D101" s="62" t="s">
        <v>154</v>
      </c>
      <c r="E101" s="62" t="s">
        <v>155</v>
      </c>
      <c r="F101" s="62" t="s">
        <v>187</v>
      </c>
      <c r="G101" s="92">
        <v>43748</v>
      </c>
      <c r="H101" s="108" t="s">
        <v>188</v>
      </c>
      <c r="I101" s="100"/>
      <c r="J101" s="101"/>
      <c r="K101" s="101"/>
      <c r="L101" s="102"/>
      <c r="M101" s="120">
        <v>43783</v>
      </c>
      <c r="N101" s="92">
        <f t="shared" ref="N101:Q101" si="118">M101+N$2</f>
        <v>43793</v>
      </c>
      <c r="O101" s="92">
        <f t="shared" si="118"/>
        <v>43803</v>
      </c>
      <c r="P101" s="92">
        <f t="shared" si="118"/>
        <v>43813</v>
      </c>
      <c r="Q101" s="92">
        <f t="shared" si="118"/>
        <v>43818</v>
      </c>
      <c r="R101" s="92">
        <f t="shared" si="100"/>
        <v>43823</v>
      </c>
      <c r="S101" s="82"/>
      <c r="T101" s="92">
        <f t="shared" si="101"/>
        <v>43883</v>
      </c>
      <c r="U101" s="92">
        <f t="shared" si="105"/>
        <v>43908</v>
      </c>
      <c r="V101" s="92">
        <f t="shared" si="102"/>
        <v>43918</v>
      </c>
      <c r="W101" s="92">
        <f t="shared" ref="W101:X101" si="119">V101+V$2</f>
        <v>43938</v>
      </c>
      <c r="X101" s="92">
        <f t="shared" si="119"/>
        <v>43998</v>
      </c>
      <c r="Y101" s="106"/>
      <c r="Z101" s="106"/>
      <c r="AA101" s="106"/>
      <c r="AB101" s="97">
        <f t="shared" si="109"/>
        <v>43998</v>
      </c>
      <c r="AC101" s="37">
        <f t="shared" si="103"/>
        <v>44008</v>
      </c>
      <c r="AD101" t="e">
        <v>#N/A</v>
      </c>
    </row>
    <row r="102" spans="1:30">
      <c r="A102" s="62" t="s">
        <v>173</v>
      </c>
      <c r="B102" s="62">
        <v>3</v>
      </c>
      <c r="C102" s="62" t="s">
        <v>85</v>
      </c>
      <c r="D102" s="62" t="s">
        <v>154</v>
      </c>
      <c r="E102" s="62" t="s">
        <v>155</v>
      </c>
      <c r="F102" s="62" t="s">
        <v>189</v>
      </c>
      <c r="G102" s="92">
        <v>43748</v>
      </c>
      <c r="H102" s="108" t="s">
        <v>117</v>
      </c>
      <c r="I102" s="100"/>
      <c r="J102" s="101"/>
      <c r="K102" s="101"/>
      <c r="L102" s="102"/>
      <c r="M102" s="120">
        <v>43746</v>
      </c>
      <c r="N102" s="92">
        <f t="shared" ref="N102:Q102" si="120">M102+N$2</f>
        <v>43756</v>
      </c>
      <c r="O102" s="92">
        <f t="shared" si="120"/>
        <v>43766</v>
      </c>
      <c r="P102" s="92">
        <f t="shared" si="120"/>
        <v>43776</v>
      </c>
      <c r="Q102" s="92">
        <f t="shared" si="120"/>
        <v>43781</v>
      </c>
      <c r="R102" s="92">
        <f t="shared" si="100"/>
        <v>43786</v>
      </c>
      <c r="S102" s="82"/>
      <c r="T102" s="92">
        <f t="shared" si="101"/>
        <v>43846</v>
      </c>
      <c r="U102" s="92">
        <f t="shared" si="105"/>
        <v>43871</v>
      </c>
      <c r="V102" s="92">
        <f t="shared" si="102"/>
        <v>43881</v>
      </c>
      <c r="W102" s="92">
        <f t="shared" ref="W102:X102" si="121">V102+V$2</f>
        <v>43901</v>
      </c>
      <c r="X102" s="92">
        <f t="shared" si="121"/>
        <v>43961</v>
      </c>
      <c r="Y102" s="106"/>
      <c r="Z102" s="106"/>
      <c r="AA102" s="106"/>
      <c r="AB102" s="97">
        <f t="shared" si="109"/>
        <v>43961</v>
      </c>
      <c r="AC102" s="37">
        <f t="shared" si="103"/>
        <v>43971</v>
      </c>
      <c r="AD102" t="e">
        <v>#N/A</v>
      </c>
    </row>
    <row r="103" spans="1:30">
      <c r="A103" s="62" t="s">
        <v>173</v>
      </c>
      <c r="B103" s="62">
        <v>7</v>
      </c>
      <c r="C103" s="62" t="s">
        <v>20</v>
      </c>
      <c r="D103" s="62" t="s">
        <v>154</v>
      </c>
      <c r="E103" s="62" t="s">
        <v>155</v>
      </c>
      <c r="F103" s="62" t="s">
        <v>190</v>
      </c>
      <c r="G103" s="92">
        <v>43748</v>
      </c>
      <c r="H103" s="108" t="s">
        <v>191</v>
      </c>
      <c r="I103" s="100"/>
      <c r="J103" s="101"/>
      <c r="K103" s="101"/>
      <c r="L103" s="102"/>
      <c r="M103" s="103"/>
      <c r="N103" s="101"/>
      <c r="O103" s="101"/>
      <c r="P103" s="104"/>
      <c r="Q103" s="105"/>
      <c r="R103" s="105"/>
      <c r="S103" s="107"/>
      <c r="T103" s="101"/>
      <c r="U103" s="101"/>
      <c r="V103" s="124">
        <v>43728</v>
      </c>
      <c r="W103" s="92">
        <f t="shared" ref="W103:X103" si="122">V103+V$2</f>
        <v>43748</v>
      </c>
      <c r="X103" s="92">
        <f t="shared" si="122"/>
        <v>43808</v>
      </c>
      <c r="Y103" s="106"/>
      <c r="Z103" s="106"/>
      <c r="AA103" s="106"/>
      <c r="AB103" s="97">
        <f t="shared" si="109"/>
        <v>43808</v>
      </c>
      <c r="AC103" s="37">
        <f t="shared" ref="AC103:AC165" si="123">AB103+AB$2</f>
        <v>43818</v>
      </c>
      <c r="AD103" t="e">
        <v>#N/A</v>
      </c>
    </row>
    <row r="104" spans="1:30">
      <c r="A104" s="62" t="s">
        <v>173</v>
      </c>
      <c r="B104" s="62"/>
      <c r="C104" s="62" t="s">
        <v>20</v>
      </c>
      <c r="D104" s="62" t="s">
        <v>154</v>
      </c>
      <c r="E104" s="62"/>
      <c r="F104" s="62" t="s">
        <v>192</v>
      </c>
      <c r="G104" s="92">
        <v>43748</v>
      </c>
      <c r="H104" s="108" t="s">
        <v>191</v>
      </c>
      <c r="I104" s="100"/>
      <c r="J104" s="101"/>
      <c r="K104" s="101"/>
      <c r="L104" s="102"/>
      <c r="M104" s="103"/>
      <c r="N104" s="101"/>
      <c r="O104" s="101"/>
      <c r="P104" s="104"/>
      <c r="Q104" s="105"/>
      <c r="R104" s="105"/>
      <c r="S104" s="107"/>
      <c r="T104" s="101"/>
      <c r="U104" s="101"/>
      <c r="V104" s="124">
        <v>43754</v>
      </c>
      <c r="W104" s="92">
        <f t="shared" ref="W104:X104" si="124">V104+V$2</f>
        <v>43774</v>
      </c>
      <c r="X104" s="92">
        <f t="shared" si="124"/>
        <v>43834</v>
      </c>
      <c r="Y104" s="106"/>
      <c r="Z104" s="106"/>
      <c r="AA104" s="106"/>
      <c r="AB104" s="97">
        <f t="shared" si="109"/>
        <v>43834</v>
      </c>
      <c r="AC104" s="37">
        <f t="shared" si="123"/>
        <v>43844</v>
      </c>
      <c r="AD104" t="e">
        <v>#N/A</v>
      </c>
    </row>
    <row r="105" spans="1:30">
      <c r="A105" s="62" t="s">
        <v>173</v>
      </c>
      <c r="B105" s="62"/>
      <c r="C105" s="62" t="s">
        <v>20</v>
      </c>
      <c r="D105" s="62" t="s">
        <v>154</v>
      </c>
      <c r="E105" s="62"/>
      <c r="F105" s="62" t="s">
        <v>193</v>
      </c>
      <c r="G105" s="92">
        <v>43748</v>
      </c>
      <c r="H105" s="108" t="s">
        <v>191</v>
      </c>
      <c r="I105" s="100"/>
      <c r="J105" s="101"/>
      <c r="K105" s="101"/>
      <c r="L105" s="102"/>
      <c r="M105" s="103"/>
      <c r="N105" s="101"/>
      <c r="O105" s="101"/>
      <c r="P105" s="104"/>
      <c r="Q105" s="105"/>
      <c r="R105" s="105"/>
      <c r="S105" s="107"/>
      <c r="T105" s="101"/>
      <c r="U105" s="101"/>
      <c r="V105" s="124">
        <v>43741</v>
      </c>
      <c r="W105" s="92">
        <f t="shared" ref="W105:X105" si="125">V105+V$2</f>
        <v>43761</v>
      </c>
      <c r="X105" s="92">
        <f t="shared" si="125"/>
        <v>43821</v>
      </c>
      <c r="Y105" s="106"/>
      <c r="Z105" s="106"/>
      <c r="AA105" s="106"/>
      <c r="AB105" s="97">
        <f t="shared" si="109"/>
        <v>43821</v>
      </c>
      <c r="AC105" s="37">
        <f t="shared" si="123"/>
        <v>43831</v>
      </c>
      <c r="AD105" t="e">
        <v>#N/A</v>
      </c>
    </row>
    <row r="106" spans="1:30">
      <c r="A106" s="62" t="s">
        <v>173</v>
      </c>
      <c r="B106" s="62"/>
      <c r="C106" s="62" t="s">
        <v>20</v>
      </c>
      <c r="D106" s="62" t="s">
        <v>154</v>
      </c>
      <c r="E106" s="62"/>
      <c r="F106" s="62" t="s">
        <v>194</v>
      </c>
      <c r="G106" s="92">
        <v>43748</v>
      </c>
      <c r="H106" s="108" t="s">
        <v>195</v>
      </c>
      <c r="I106" s="100"/>
      <c r="J106" s="101"/>
      <c r="K106" s="101"/>
      <c r="L106" s="102"/>
      <c r="M106" s="103"/>
      <c r="N106" s="101"/>
      <c r="O106" s="101"/>
      <c r="P106" s="104"/>
      <c r="Q106" s="105"/>
      <c r="R106" s="105"/>
      <c r="S106" s="107"/>
      <c r="T106" s="101"/>
      <c r="U106" s="101"/>
      <c r="V106" s="101"/>
      <c r="W106" s="124">
        <v>43818</v>
      </c>
      <c r="X106" s="92">
        <f t="shared" ref="X106" si="126">W106+W$2</f>
        <v>43878</v>
      </c>
      <c r="Y106" s="106"/>
      <c r="Z106" s="106"/>
      <c r="AA106" s="106"/>
      <c r="AB106" s="97">
        <f t="shared" si="109"/>
        <v>43878</v>
      </c>
      <c r="AC106" s="37">
        <f t="shared" si="123"/>
        <v>43888</v>
      </c>
      <c r="AD106" t="e">
        <v>#N/A</v>
      </c>
    </row>
    <row r="107" spans="1:30">
      <c r="A107" s="62" t="s">
        <v>173</v>
      </c>
      <c r="B107" s="62"/>
      <c r="C107" s="62" t="s">
        <v>20</v>
      </c>
      <c r="D107" s="62" t="s">
        <v>154</v>
      </c>
      <c r="E107" s="62"/>
      <c r="F107" s="62" t="s">
        <v>196</v>
      </c>
      <c r="G107" s="92">
        <v>43748</v>
      </c>
      <c r="H107" s="108" t="s">
        <v>195</v>
      </c>
      <c r="I107" s="100"/>
      <c r="J107" s="101"/>
      <c r="K107" s="101"/>
      <c r="L107" s="102"/>
      <c r="M107" s="103"/>
      <c r="N107" s="101"/>
      <c r="O107" s="101"/>
      <c r="P107" s="104"/>
      <c r="Q107" s="105"/>
      <c r="R107" s="105"/>
      <c r="S107" s="107"/>
      <c r="T107" s="101"/>
      <c r="U107" s="101"/>
      <c r="V107" s="101"/>
      <c r="W107" s="124">
        <v>43818</v>
      </c>
      <c r="X107" s="92">
        <f t="shared" ref="X107:X169" si="127">W107+W$2</f>
        <v>43878</v>
      </c>
      <c r="Y107" s="106"/>
      <c r="Z107" s="106"/>
      <c r="AA107" s="106"/>
      <c r="AB107" s="97">
        <f t="shared" si="109"/>
        <v>43878</v>
      </c>
      <c r="AC107" s="37">
        <f t="shared" si="123"/>
        <v>43888</v>
      </c>
      <c r="AD107" t="e">
        <v>#N/A</v>
      </c>
    </row>
    <row r="108" spans="1:30">
      <c r="A108" s="62" t="s">
        <v>173</v>
      </c>
      <c r="B108" s="62"/>
      <c r="C108" s="62" t="s">
        <v>20</v>
      </c>
      <c r="D108" s="62" t="s">
        <v>154</v>
      </c>
      <c r="E108" s="62"/>
      <c r="F108" s="62" t="s">
        <v>197</v>
      </c>
      <c r="G108" s="92">
        <v>43748</v>
      </c>
      <c r="H108" s="108" t="s">
        <v>198</v>
      </c>
      <c r="I108" s="100"/>
      <c r="J108" s="101"/>
      <c r="K108" s="101"/>
      <c r="L108" s="102"/>
      <c r="M108" s="103"/>
      <c r="N108" s="101"/>
      <c r="O108" s="101"/>
      <c r="P108" s="104"/>
      <c r="Q108" s="105"/>
      <c r="R108" s="105"/>
      <c r="S108" s="107"/>
      <c r="T108" s="101"/>
      <c r="U108" s="101"/>
      <c r="V108" s="92"/>
      <c r="X108" s="124">
        <v>43860</v>
      </c>
      <c r="Y108" s="106"/>
      <c r="Z108" s="106"/>
      <c r="AA108" s="106"/>
      <c r="AB108" s="97">
        <f>X108+W$2</f>
        <v>43920</v>
      </c>
      <c r="AC108" s="37">
        <f t="shared" si="123"/>
        <v>43930</v>
      </c>
      <c r="AD108" t="e">
        <v>#N/A</v>
      </c>
    </row>
    <row r="109" spans="1:30">
      <c r="A109" s="62" t="s">
        <v>173</v>
      </c>
      <c r="B109" s="62"/>
      <c r="C109" s="62" t="s">
        <v>20</v>
      </c>
      <c r="D109" s="62" t="s">
        <v>154</v>
      </c>
      <c r="E109" s="62"/>
      <c r="F109" s="62" t="s">
        <v>199</v>
      </c>
      <c r="G109" s="92">
        <v>43748</v>
      </c>
      <c r="H109" s="108" t="s">
        <v>200</v>
      </c>
      <c r="I109" s="100"/>
      <c r="J109" s="101"/>
      <c r="K109" s="101"/>
      <c r="L109" s="102"/>
      <c r="M109" s="103"/>
      <c r="N109" s="101"/>
      <c r="O109" s="101"/>
      <c r="P109" s="104"/>
      <c r="Q109" s="105"/>
      <c r="R109" s="105"/>
      <c r="S109" s="107"/>
      <c r="T109" s="101"/>
      <c r="U109" s="101"/>
      <c r="V109" s="124">
        <v>43584</v>
      </c>
      <c r="W109" s="92">
        <f t="shared" ref="W109" si="128">V109+V$2</f>
        <v>43604</v>
      </c>
      <c r="X109" s="92">
        <f t="shared" si="127"/>
        <v>43664</v>
      </c>
      <c r="Y109" s="106"/>
      <c r="Z109" s="106"/>
      <c r="AA109" s="106"/>
      <c r="AB109" s="97">
        <f t="shared" si="109"/>
        <v>43664</v>
      </c>
      <c r="AC109" s="37">
        <f t="shared" si="123"/>
        <v>43674</v>
      </c>
      <c r="AD109" t="e">
        <v>#N/A</v>
      </c>
    </row>
    <row r="110" spans="1:30">
      <c r="A110" s="62" t="s">
        <v>173</v>
      </c>
      <c r="B110" s="62">
        <v>8</v>
      </c>
      <c r="C110" s="62" t="s">
        <v>53</v>
      </c>
      <c r="D110" s="62" t="s">
        <v>154</v>
      </c>
      <c r="E110" s="62" t="s">
        <v>155</v>
      </c>
      <c r="F110" s="62" t="s">
        <v>201</v>
      </c>
      <c r="G110" s="92">
        <v>43748</v>
      </c>
      <c r="H110" s="108" t="s">
        <v>202</v>
      </c>
      <c r="I110" s="100"/>
      <c r="J110" s="101"/>
      <c r="K110" s="101"/>
      <c r="L110" s="102"/>
      <c r="M110" s="103"/>
      <c r="N110" s="101"/>
      <c r="O110" s="101"/>
      <c r="P110" s="104"/>
      <c r="Q110" s="105"/>
      <c r="R110" s="105"/>
      <c r="S110" s="107"/>
      <c r="T110" s="101"/>
      <c r="U110" s="101"/>
      <c r="V110" s="101"/>
      <c r="W110" s="124">
        <v>43790</v>
      </c>
      <c r="X110" s="92">
        <f t="shared" si="127"/>
        <v>43850</v>
      </c>
      <c r="Y110" s="106"/>
      <c r="Z110" s="106"/>
      <c r="AA110" s="106"/>
      <c r="AB110" s="97">
        <f t="shared" si="109"/>
        <v>43850</v>
      </c>
      <c r="AC110" s="37">
        <f t="shared" si="123"/>
        <v>43860</v>
      </c>
      <c r="AD110" t="e">
        <v>#N/A</v>
      </c>
    </row>
    <row r="111" spans="1:30">
      <c r="A111" s="62" t="s">
        <v>173</v>
      </c>
      <c r="B111" s="62">
        <v>9</v>
      </c>
      <c r="C111" s="62" t="s">
        <v>56</v>
      </c>
      <c r="D111" s="62" t="s">
        <v>154</v>
      </c>
      <c r="E111" s="62" t="s">
        <v>155</v>
      </c>
      <c r="F111" s="62" t="s">
        <v>203</v>
      </c>
      <c r="G111" s="92">
        <v>43748</v>
      </c>
      <c r="H111" s="108" t="s">
        <v>204</v>
      </c>
      <c r="I111" s="100"/>
      <c r="J111" s="101"/>
      <c r="K111" s="101"/>
      <c r="L111" s="102"/>
      <c r="M111" s="103"/>
      <c r="N111" s="101"/>
      <c r="O111" s="101"/>
      <c r="P111" s="104"/>
      <c r="Q111" s="105"/>
      <c r="R111" s="105"/>
      <c r="S111" s="107"/>
      <c r="T111" s="101"/>
      <c r="U111" s="101"/>
      <c r="V111" s="101"/>
      <c r="W111" s="101"/>
      <c r="X111" s="92">
        <f t="shared" si="127"/>
        <v>60</v>
      </c>
      <c r="Y111" s="106"/>
      <c r="Z111" s="106"/>
      <c r="AA111" s="106"/>
      <c r="AB111" s="97">
        <f t="shared" si="109"/>
        <v>60</v>
      </c>
      <c r="AC111" s="37">
        <f t="shared" si="123"/>
        <v>70</v>
      </c>
      <c r="AD111" t="e">
        <v>#N/A</v>
      </c>
    </row>
    <row r="112" spans="1:30">
      <c r="A112" s="62" t="s">
        <v>205</v>
      </c>
      <c r="B112" s="62">
        <v>1</v>
      </c>
      <c r="C112" s="62" t="s">
        <v>0</v>
      </c>
      <c r="D112" s="62" t="s">
        <v>31</v>
      </c>
      <c r="E112" s="62" t="s">
        <v>32</v>
      </c>
      <c r="F112" s="62" t="s">
        <v>206</v>
      </c>
      <c r="G112" s="92">
        <v>43748</v>
      </c>
      <c r="H112" s="108" t="s">
        <v>207</v>
      </c>
      <c r="I112" s="100">
        <v>43770</v>
      </c>
      <c r="J112" s="128">
        <v>43788</v>
      </c>
      <c r="K112" s="94">
        <f t="shared" ref="K112:Q112" si="129">J112+K$2</f>
        <v>43798</v>
      </c>
      <c r="L112" s="94">
        <f t="shared" si="129"/>
        <v>43808</v>
      </c>
      <c r="M112" s="96">
        <f t="shared" si="129"/>
        <v>43848</v>
      </c>
      <c r="N112" s="92">
        <f t="shared" si="129"/>
        <v>43858</v>
      </c>
      <c r="O112" s="92">
        <f t="shared" si="129"/>
        <v>43868</v>
      </c>
      <c r="P112" s="92">
        <f t="shared" si="129"/>
        <v>43878</v>
      </c>
      <c r="Q112" s="92">
        <f t="shared" si="129"/>
        <v>43883</v>
      </c>
      <c r="R112" s="92">
        <f>Q112+Q$2</f>
        <v>43888</v>
      </c>
      <c r="S112" s="82"/>
      <c r="T112" s="92">
        <f>R112+R$2</f>
        <v>43948</v>
      </c>
      <c r="U112" s="92">
        <f>T112+S$2</f>
        <v>43973</v>
      </c>
      <c r="V112" s="92">
        <f t="shared" ref="V112:W174" si="130">U112+U$2</f>
        <v>43983</v>
      </c>
      <c r="W112" s="92">
        <f t="shared" si="130"/>
        <v>44003</v>
      </c>
      <c r="X112" s="92">
        <f t="shared" si="127"/>
        <v>44063</v>
      </c>
      <c r="Y112" s="106"/>
      <c r="Z112" s="106"/>
      <c r="AA112" s="106"/>
      <c r="AB112" s="97">
        <f t="shared" si="109"/>
        <v>44063</v>
      </c>
      <c r="AC112" s="37">
        <f t="shared" si="123"/>
        <v>44073</v>
      </c>
      <c r="AD112" t="e">
        <v>#N/A</v>
      </c>
    </row>
    <row r="113" spans="1:30">
      <c r="A113" s="62" t="s">
        <v>205</v>
      </c>
      <c r="B113" s="62"/>
      <c r="C113" s="62" t="s">
        <v>0</v>
      </c>
      <c r="D113" s="62" t="s">
        <v>31</v>
      </c>
      <c r="E113" s="62"/>
      <c r="F113" s="62" t="s">
        <v>208</v>
      </c>
      <c r="G113" s="92">
        <v>43748</v>
      </c>
      <c r="H113" s="108" t="s">
        <v>209</v>
      </c>
      <c r="I113" s="116">
        <v>43791</v>
      </c>
      <c r="J113" s="94">
        <f t="shared" ref="J113:Q113" si="131">I113+J$2</f>
        <v>43801</v>
      </c>
      <c r="K113" s="94">
        <f t="shared" si="131"/>
        <v>43811</v>
      </c>
      <c r="L113" s="94">
        <f t="shared" si="131"/>
        <v>43821</v>
      </c>
      <c r="M113" s="96">
        <f t="shared" si="131"/>
        <v>43861</v>
      </c>
      <c r="N113" s="92">
        <f t="shared" si="131"/>
        <v>43871</v>
      </c>
      <c r="O113" s="92">
        <f t="shared" si="131"/>
        <v>43881</v>
      </c>
      <c r="P113" s="92">
        <f t="shared" si="131"/>
        <v>43891</v>
      </c>
      <c r="Q113" s="92">
        <f t="shared" si="131"/>
        <v>43896</v>
      </c>
      <c r="R113" s="92">
        <f>Q113+Q$2</f>
        <v>43901</v>
      </c>
      <c r="S113" s="82"/>
      <c r="T113" s="92">
        <f>R113+R$2</f>
        <v>43961</v>
      </c>
      <c r="U113" s="92">
        <f t="shared" ref="U113:U130" si="132">T113+S$2</f>
        <v>43986</v>
      </c>
      <c r="V113" s="92">
        <f t="shared" si="130"/>
        <v>43996</v>
      </c>
      <c r="W113" s="92">
        <f t="shared" ref="W113" si="133">V113+V$2</f>
        <v>44016</v>
      </c>
      <c r="X113" s="92">
        <f t="shared" si="127"/>
        <v>44076</v>
      </c>
      <c r="Y113" s="106"/>
      <c r="Z113" s="106"/>
      <c r="AA113" s="106"/>
      <c r="AB113" s="97">
        <f t="shared" si="109"/>
        <v>44076</v>
      </c>
      <c r="AC113" s="37">
        <f t="shared" si="123"/>
        <v>44086</v>
      </c>
      <c r="AD113" t="e">
        <v>#N/A</v>
      </c>
    </row>
    <row r="114" spans="1:30">
      <c r="A114" s="62" t="s">
        <v>205</v>
      </c>
      <c r="B114" s="62"/>
      <c r="C114" s="62" t="s">
        <v>0</v>
      </c>
      <c r="D114" s="62" t="s">
        <v>31</v>
      </c>
      <c r="E114" s="62"/>
      <c r="F114" s="62" t="s">
        <v>210</v>
      </c>
      <c r="G114" s="92">
        <v>43748</v>
      </c>
      <c r="H114" s="108" t="s">
        <v>211</v>
      </c>
      <c r="I114" s="118">
        <f t="shared" si="110"/>
        <v>43753</v>
      </c>
      <c r="J114" s="94">
        <f t="shared" ref="J114:Q114" si="134">I114+J$2</f>
        <v>43763</v>
      </c>
      <c r="K114" s="94">
        <f t="shared" si="134"/>
        <v>43773</v>
      </c>
      <c r="L114" s="94">
        <f t="shared" si="134"/>
        <v>43783</v>
      </c>
      <c r="M114" s="96">
        <f t="shared" si="134"/>
        <v>43823</v>
      </c>
      <c r="N114" s="92">
        <f t="shared" si="134"/>
        <v>43833</v>
      </c>
      <c r="O114" s="92">
        <f t="shared" si="134"/>
        <v>43843</v>
      </c>
      <c r="P114" s="92">
        <f t="shared" si="134"/>
        <v>43853</v>
      </c>
      <c r="Q114" s="92">
        <f t="shared" si="134"/>
        <v>43858</v>
      </c>
      <c r="R114" s="92">
        <f>Q114+Q$2</f>
        <v>43863</v>
      </c>
      <c r="S114" s="82"/>
      <c r="T114" s="92">
        <f>R114+R$2</f>
        <v>43923</v>
      </c>
      <c r="U114" s="92">
        <f t="shared" si="132"/>
        <v>43948</v>
      </c>
      <c r="V114" s="92">
        <f t="shared" si="130"/>
        <v>43958</v>
      </c>
      <c r="W114" s="92">
        <f t="shared" ref="W114" si="135">V114+V$2</f>
        <v>43978</v>
      </c>
      <c r="X114" s="92">
        <f t="shared" si="127"/>
        <v>44038</v>
      </c>
      <c r="Y114" s="106"/>
      <c r="Z114" s="106"/>
      <c r="AA114" s="106"/>
      <c r="AB114" s="97">
        <f t="shared" si="109"/>
        <v>44038</v>
      </c>
      <c r="AC114" s="37">
        <f t="shared" si="123"/>
        <v>44048</v>
      </c>
      <c r="AD114" t="e">
        <v>#N/A</v>
      </c>
    </row>
    <row r="115" spans="1:30">
      <c r="A115" s="62" t="s">
        <v>205</v>
      </c>
      <c r="B115" s="62">
        <v>4</v>
      </c>
      <c r="C115" s="62" t="s">
        <v>1</v>
      </c>
      <c r="D115" s="62" t="s">
        <v>31</v>
      </c>
      <c r="E115" s="62" t="s">
        <v>32</v>
      </c>
      <c r="F115" s="62" t="s">
        <v>212</v>
      </c>
      <c r="G115" s="92">
        <v>43748</v>
      </c>
      <c r="H115" s="108" t="s">
        <v>188</v>
      </c>
      <c r="I115" s="109"/>
      <c r="J115" s="110"/>
      <c r="K115" s="110"/>
      <c r="L115" s="111"/>
      <c r="M115" s="120">
        <v>43798</v>
      </c>
      <c r="N115" s="92">
        <f t="shared" ref="N115:Q115" si="136">M115+N$2</f>
        <v>43808</v>
      </c>
      <c r="O115" s="92">
        <f t="shared" si="136"/>
        <v>43818</v>
      </c>
      <c r="P115" s="92">
        <f t="shared" si="136"/>
        <v>43828</v>
      </c>
      <c r="Q115" s="92">
        <f t="shared" si="136"/>
        <v>43833</v>
      </c>
      <c r="R115" s="92">
        <f>Q115+Q$2</f>
        <v>43838</v>
      </c>
      <c r="S115" s="82"/>
      <c r="T115" s="92">
        <f t="shared" ref="T115:T126" si="137">R115+R$2</f>
        <v>43898</v>
      </c>
      <c r="U115" s="92">
        <f t="shared" si="132"/>
        <v>43923</v>
      </c>
      <c r="V115" s="92">
        <f t="shared" si="130"/>
        <v>43933</v>
      </c>
      <c r="W115" s="92">
        <f t="shared" ref="W115" si="138">V115+V$2</f>
        <v>43953</v>
      </c>
      <c r="X115" s="92">
        <f t="shared" si="127"/>
        <v>44013</v>
      </c>
      <c r="Y115" s="106"/>
      <c r="Z115" s="106"/>
      <c r="AA115" s="106"/>
      <c r="AB115" s="97">
        <f t="shared" si="109"/>
        <v>44013</v>
      </c>
      <c r="AC115" s="37">
        <f t="shared" si="123"/>
        <v>44023</v>
      </c>
      <c r="AD115" t="e">
        <v>#N/A</v>
      </c>
    </row>
    <row r="116" spans="1:30">
      <c r="A116" s="62" t="s">
        <v>205</v>
      </c>
      <c r="B116" s="62">
        <v>5</v>
      </c>
      <c r="C116" s="62" t="s">
        <v>30</v>
      </c>
      <c r="D116" s="62" t="s">
        <v>31</v>
      </c>
      <c r="E116" s="62" t="s">
        <v>32</v>
      </c>
      <c r="F116" s="62" t="s">
        <v>213</v>
      </c>
      <c r="G116" s="92">
        <v>43748</v>
      </c>
      <c r="H116" s="108" t="s">
        <v>214</v>
      </c>
      <c r="I116" s="100"/>
      <c r="J116" s="101"/>
      <c r="K116" s="101"/>
      <c r="L116" s="102"/>
      <c r="M116" s="103"/>
      <c r="N116" s="101"/>
      <c r="O116" s="101"/>
      <c r="P116" s="104"/>
      <c r="Q116" s="92">
        <f>P116+Q$2</f>
        <v>5</v>
      </c>
      <c r="R116" s="124">
        <v>43761</v>
      </c>
      <c r="S116" s="82"/>
      <c r="T116" s="92">
        <f t="shared" si="137"/>
        <v>43821</v>
      </c>
      <c r="U116" s="92">
        <f t="shared" si="132"/>
        <v>43846</v>
      </c>
      <c r="V116" s="92">
        <f t="shared" si="130"/>
        <v>43856</v>
      </c>
      <c r="W116" s="92">
        <f t="shared" ref="W116" si="139">V116+V$2</f>
        <v>43876</v>
      </c>
      <c r="X116" s="124">
        <v>43763</v>
      </c>
      <c r="Y116" s="106"/>
      <c r="Z116" s="106"/>
      <c r="AA116" s="106"/>
      <c r="AB116" s="97">
        <f t="shared" si="109"/>
        <v>43936</v>
      </c>
      <c r="AC116" s="37">
        <f t="shared" si="123"/>
        <v>43946</v>
      </c>
      <c r="AD116" t="e">
        <v>#N/A</v>
      </c>
    </row>
    <row r="117" spans="1:30">
      <c r="A117" s="62" t="s">
        <v>205</v>
      </c>
      <c r="B117" s="62">
        <v>6</v>
      </c>
      <c r="C117" s="62" t="s">
        <v>48</v>
      </c>
      <c r="D117" s="62" t="s">
        <v>31</v>
      </c>
      <c r="E117" s="62" t="s">
        <v>32</v>
      </c>
      <c r="F117" s="62" t="s">
        <v>215</v>
      </c>
      <c r="G117" s="92">
        <v>43748</v>
      </c>
      <c r="H117" s="108" t="s">
        <v>216</v>
      </c>
      <c r="I117" s="100"/>
      <c r="J117" s="101"/>
      <c r="K117" s="101"/>
      <c r="L117" s="102"/>
      <c r="M117" s="103"/>
      <c r="N117" s="101"/>
      <c r="O117" s="101"/>
      <c r="P117" s="104"/>
      <c r="Q117" s="92">
        <f t="shared" ref="Q117" si="140">P117+Q$2</f>
        <v>5</v>
      </c>
      <c r="R117" s="92">
        <f t="shared" ref="R117:R124" si="141">Q117+Q$2</f>
        <v>10</v>
      </c>
      <c r="S117" s="82"/>
      <c r="T117" s="92">
        <f t="shared" si="137"/>
        <v>70</v>
      </c>
      <c r="U117" s="92">
        <f t="shared" si="132"/>
        <v>95</v>
      </c>
      <c r="V117" s="92">
        <f t="shared" si="130"/>
        <v>105</v>
      </c>
      <c r="W117" s="92">
        <f t="shared" ref="W117" si="142">V117+V$2</f>
        <v>125</v>
      </c>
      <c r="X117" s="92">
        <f t="shared" si="127"/>
        <v>185</v>
      </c>
      <c r="Y117" s="106"/>
      <c r="Z117" s="106"/>
      <c r="AA117" s="106"/>
      <c r="AB117" s="97">
        <f t="shared" si="109"/>
        <v>185</v>
      </c>
      <c r="AC117" s="37">
        <f t="shared" si="123"/>
        <v>195</v>
      </c>
      <c r="AD117" t="e">
        <v>#N/A</v>
      </c>
    </row>
    <row r="118" spans="1:30">
      <c r="A118" s="62" t="s">
        <v>205</v>
      </c>
      <c r="B118" s="62">
        <v>7</v>
      </c>
      <c r="C118" s="62" t="s">
        <v>20</v>
      </c>
      <c r="D118" s="62" t="s">
        <v>31</v>
      </c>
      <c r="E118" s="62" t="s">
        <v>32</v>
      </c>
      <c r="F118" s="62" t="s">
        <v>217</v>
      </c>
      <c r="G118" s="92">
        <v>43748</v>
      </c>
      <c r="H118" s="108" t="s">
        <v>218</v>
      </c>
      <c r="I118" s="100"/>
      <c r="J118" s="101"/>
      <c r="K118" s="101"/>
      <c r="L118" s="102"/>
      <c r="M118" s="103"/>
      <c r="N118" s="101"/>
      <c r="O118" s="101"/>
      <c r="P118" s="104"/>
      <c r="Q118" s="92">
        <f t="shared" ref="Q118" si="143">P118+Q$2</f>
        <v>5</v>
      </c>
      <c r="R118" s="92">
        <f t="shared" si="141"/>
        <v>10</v>
      </c>
      <c r="S118" s="82"/>
      <c r="T118" s="92">
        <f t="shared" si="137"/>
        <v>70</v>
      </c>
      <c r="U118" s="92">
        <f t="shared" si="132"/>
        <v>95</v>
      </c>
      <c r="V118" s="92">
        <f t="shared" si="130"/>
        <v>105</v>
      </c>
      <c r="W118" s="124">
        <v>43791</v>
      </c>
      <c r="X118" s="92">
        <f t="shared" si="127"/>
        <v>43851</v>
      </c>
      <c r="Y118" s="106"/>
      <c r="Z118" s="106"/>
      <c r="AA118" s="106"/>
      <c r="AB118" s="97">
        <f t="shared" si="109"/>
        <v>43851</v>
      </c>
      <c r="AC118" s="37">
        <f t="shared" si="123"/>
        <v>43861</v>
      </c>
      <c r="AD118" t="e">
        <v>#N/A</v>
      </c>
    </row>
    <row r="119" spans="1:30">
      <c r="A119" s="62" t="s">
        <v>205</v>
      </c>
      <c r="B119" s="62"/>
      <c r="C119" s="62" t="s">
        <v>20</v>
      </c>
      <c r="D119" s="62" t="s">
        <v>31</v>
      </c>
      <c r="E119" s="62"/>
      <c r="F119" s="62" t="s">
        <v>219</v>
      </c>
      <c r="G119" s="92">
        <v>43748</v>
      </c>
      <c r="H119" s="108" t="s">
        <v>220</v>
      </c>
      <c r="I119" s="100"/>
      <c r="J119" s="101"/>
      <c r="K119" s="101"/>
      <c r="L119" s="102"/>
      <c r="M119" s="103"/>
      <c r="N119" s="101"/>
      <c r="O119" s="101"/>
      <c r="P119" s="104"/>
      <c r="Q119" s="92">
        <f t="shared" ref="Q119" si="144">P119+Q$2</f>
        <v>5</v>
      </c>
      <c r="R119" s="92">
        <f t="shared" si="141"/>
        <v>10</v>
      </c>
      <c r="S119" s="82"/>
      <c r="T119" s="92">
        <f t="shared" si="137"/>
        <v>70</v>
      </c>
      <c r="U119" s="92">
        <f t="shared" si="132"/>
        <v>95</v>
      </c>
      <c r="V119" s="92">
        <f t="shared" si="130"/>
        <v>105</v>
      </c>
      <c r="W119" s="124">
        <v>43791</v>
      </c>
      <c r="X119" s="92">
        <f t="shared" si="127"/>
        <v>43851</v>
      </c>
      <c r="Y119" s="106"/>
      <c r="Z119" s="106"/>
      <c r="AA119" s="106"/>
      <c r="AB119" s="97">
        <f t="shared" si="109"/>
        <v>43851</v>
      </c>
      <c r="AC119" s="37">
        <f t="shared" si="123"/>
        <v>43861</v>
      </c>
      <c r="AD119" t="e">
        <v>#N/A</v>
      </c>
    </row>
    <row r="120" spans="1:30">
      <c r="A120" s="62" t="s">
        <v>205</v>
      </c>
      <c r="B120" s="62"/>
      <c r="C120" s="62" t="s">
        <v>20</v>
      </c>
      <c r="D120" s="62" t="s">
        <v>31</v>
      </c>
      <c r="E120" s="62"/>
      <c r="F120" s="62" t="s">
        <v>221</v>
      </c>
      <c r="G120" s="92">
        <v>43748</v>
      </c>
      <c r="H120" s="108" t="s">
        <v>220</v>
      </c>
      <c r="I120" s="100"/>
      <c r="J120" s="101"/>
      <c r="K120" s="101"/>
      <c r="L120" s="102"/>
      <c r="M120" s="103"/>
      <c r="N120" s="101"/>
      <c r="O120" s="101"/>
      <c r="P120" s="104"/>
      <c r="Q120" s="92">
        <f t="shared" ref="Q120" si="145">P120+Q$2</f>
        <v>5</v>
      </c>
      <c r="R120" s="92">
        <f t="shared" si="141"/>
        <v>10</v>
      </c>
      <c r="S120" s="82"/>
      <c r="T120" s="92">
        <f t="shared" si="137"/>
        <v>70</v>
      </c>
      <c r="U120" s="92">
        <f t="shared" si="132"/>
        <v>95</v>
      </c>
      <c r="V120" s="92">
        <f t="shared" si="130"/>
        <v>105</v>
      </c>
      <c r="W120" s="124">
        <v>43791</v>
      </c>
      <c r="X120" s="92">
        <f t="shared" si="127"/>
        <v>43851</v>
      </c>
      <c r="Y120" s="106"/>
      <c r="Z120" s="106"/>
      <c r="AA120" s="106"/>
      <c r="AB120" s="97">
        <f t="shared" si="109"/>
        <v>43851</v>
      </c>
      <c r="AC120" s="37">
        <f t="shared" si="123"/>
        <v>43861</v>
      </c>
      <c r="AD120" t="e">
        <v>#N/A</v>
      </c>
    </row>
    <row r="121" spans="1:30">
      <c r="A121" s="62" t="s">
        <v>205</v>
      </c>
      <c r="B121" s="62">
        <v>8</v>
      </c>
      <c r="C121" s="62" t="s">
        <v>53</v>
      </c>
      <c r="D121" s="62" t="s">
        <v>31</v>
      </c>
      <c r="E121" s="62" t="s">
        <v>32</v>
      </c>
      <c r="F121" s="62" t="s">
        <v>222</v>
      </c>
      <c r="G121" s="92">
        <v>43748</v>
      </c>
      <c r="H121" s="108" t="s">
        <v>223</v>
      </c>
      <c r="I121" s="100"/>
      <c r="J121" s="101"/>
      <c r="K121" s="101"/>
      <c r="L121" s="102"/>
      <c r="M121" s="103"/>
      <c r="N121" s="101"/>
      <c r="O121" s="101"/>
      <c r="P121" s="104"/>
      <c r="Q121" s="92">
        <f t="shared" ref="Q121" si="146">P121+Q$2</f>
        <v>5</v>
      </c>
      <c r="R121" s="92">
        <f t="shared" si="141"/>
        <v>10</v>
      </c>
      <c r="S121" s="82"/>
      <c r="T121" s="92">
        <f t="shared" si="137"/>
        <v>70</v>
      </c>
      <c r="U121" s="92">
        <f t="shared" si="132"/>
        <v>95</v>
      </c>
      <c r="V121" s="92">
        <f t="shared" si="130"/>
        <v>105</v>
      </c>
      <c r="W121" s="124">
        <v>43762</v>
      </c>
      <c r="X121" s="92">
        <f t="shared" si="127"/>
        <v>43822</v>
      </c>
      <c r="Y121" s="106"/>
      <c r="Z121" s="106"/>
      <c r="AA121" s="106"/>
      <c r="AB121" s="97">
        <f t="shared" si="109"/>
        <v>43822</v>
      </c>
      <c r="AC121" s="37">
        <f t="shared" si="123"/>
        <v>43832</v>
      </c>
      <c r="AD121" t="e">
        <v>#N/A</v>
      </c>
    </row>
    <row r="122" spans="1:30">
      <c r="A122" s="62" t="s">
        <v>205</v>
      </c>
      <c r="B122" s="62">
        <v>9</v>
      </c>
      <c r="C122" s="62" t="s">
        <v>56</v>
      </c>
      <c r="D122" s="62" t="s">
        <v>31</v>
      </c>
      <c r="E122" s="62" t="s">
        <v>32</v>
      </c>
      <c r="F122" s="62" t="s">
        <v>224</v>
      </c>
      <c r="G122" s="92">
        <v>43748</v>
      </c>
      <c r="H122" s="108"/>
      <c r="I122" s="100"/>
      <c r="J122" s="101"/>
      <c r="K122" s="101"/>
      <c r="L122" s="102"/>
      <c r="M122" s="103"/>
      <c r="N122" s="101"/>
      <c r="O122" s="101"/>
      <c r="P122" s="104"/>
      <c r="Q122" s="92">
        <f t="shared" ref="Q122" si="147">P122+Q$2</f>
        <v>5</v>
      </c>
      <c r="R122" s="92">
        <f t="shared" si="141"/>
        <v>10</v>
      </c>
      <c r="S122" s="82"/>
      <c r="T122" s="92">
        <f t="shared" si="137"/>
        <v>70</v>
      </c>
      <c r="U122" s="92">
        <f t="shared" si="132"/>
        <v>95</v>
      </c>
      <c r="V122" s="92">
        <f t="shared" si="130"/>
        <v>105</v>
      </c>
      <c r="W122" s="92">
        <f t="shared" ref="W122" si="148">V122+V$2</f>
        <v>125</v>
      </c>
      <c r="X122" s="124">
        <v>43663</v>
      </c>
      <c r="Y122" s="106"/>
      <c r="Z122" s="106"/>
      <c r="AA122" s="106"/>
      <c r="AB122" s="97">
        <f t="shared" si="109"/>
        <v>185</v>
      </c>
      <c r="AC122" s="37">
        <f t="shared" si="123"/>
        <v>195</v>
      </c>
      <c r="AD122" t="e">
        <v>#N/A</v>
      </c>
    </row>
    <row r="123" spans="1:30">
      <c r="A123" s="62" t="s">
        <v>205</v>
      </c>
      <c r="B123" s="62"/>
      <c r="C123" s="62" t="s">
        <v>56</v>
      </c>
      <c r="D123" s="62" t="s">
        <v>31</v>
      </c>
      <c r="E123" s="62"/>
      <c r="F123" s="62" t="s">
        <v>225</v>
      </c>
      <c r="G123" s="92">
        <v>43748</v>
      </c>
      <c r="H123" s="108" t="s">
        <v>226</v>
      </c>
      <c r="I123" s="100"/>
      <c r="J123" s="101" t="s">
        <v>227</v>
      </c>
      <c r="K123" s="101"/>
      <c r="L123" s="102"/>
      <c r="M123" s="103"/>
      <c r="N123" s="101"/>
      <c r="O123" s="101"/>
      <c r="P123" s="104"/>
      <c r="Q123" s="92">
        <f t="shared" ref="Q123" si="149">P123+Q$2</f>
        <v>5</v>
      </c>
      <c r="R123" s="124">
        <v>43791</v>
      </c>
      <c r="S123" s="82"/>
      <c r="T123" s="92">
        <f t="shared" si="137"/>
        <v>43851</v>
      </c>
      <c r="U123" s="92">
        <f t="shared" si="132"/>
        <v>43876</v>
      </c>
      <c r="V123" s="92">
        <f t="shared" si="130"/>
        <v>43886</v>
      </c>
      <c r="W123" s="92">
        <f t="shared" ref="W123" si="150">V123+V$2</f>
        <v>43906</v>
      </c>
      <c r="X123" s="92">
        <f t="shared" si="127"/>
        <v>43966</v>
      </c>
      <c r="Y123" s="106"/>
      <c r="Z123" s="106"/>
      <c r="AA123" s="106"/>
      <c r="AB123" s="97">
        <f t="shared" si="109"/>
        <v>43966</v>
      </c>
      <c r="AC123" s="37">
        <f t="shared" si="123"/>
        <v>43976</v>
      </c>
      <c r="AD123" t="e">
        <v>#N/A</v>
      </c>
    </row>
    <row r="124" spans="1:30">
      <c r="A124" s="62" t="s">
        <v>205</v>
      </c>
      <c r="B124" s="62"/>
      <c r="C124" s="62" t="s">
        <v>56</v>
      </c>
      <c r="D124" s="62" t="s">
        <v>31</v>
      </c>
      <c r="E124" s="62"/>
      <c r="F124" s="62" t="s">
        <v>228</v>
      </c>
      <c r="G124" s="92">
        <v>43748</v>
      </c>
      <c r="H124" s="108" t="s">
        <v>214</v>
      </c>
      <c r="I124" s="100"/>
      <c r="J124" s="101"/>
      <c r="K124" s="101"/>
      <c r="L124" s="102"/>
      <c r="M124" s="103"/>
      <c r="N124" s="101"/>
      <c r="O124" s="101"/>
      <c r="P124" s="104"/>
      <c r="Q124" s="92">
        <f t="shared" ref="Q124" si="151">P124+Q$2</f>
        <v>5</v>
      </c>
      <c r="R124" s="92">
        <f t="shared" si="141"/>
        <v>10</v>
      </c>
      <c r="S124" s="82"/>
      <c r="T124" s="92">
        <f t="shared" si="137"/>
        <v>70</v>
      </c>
      <c r="U124" s="92">
        <f t="shared" si="132"/>
        <v>95</v>
      </c>
      <c r="V124" s="92">
        <f t="shared" si="130"/>
        <v>105</v>
      </c>
      <c r="W124" s="92">
        <f t="shared" ref="W124" si="152">V124+V$2</f>
        <v>125</v>
      </c>
      <c r="X124" s="124">
        <v>43763</v>
      </c>
      <c r="Y124" s="106"/>
      <c r="Z124" s="106"/>
      <c r="AA124" s="106"/>
      <c r="AB124" s="97">
        <f t="shared" si="109"/>
        <v>185</v>
      </c>
      <c r="AC124" s="37">
        <f t="shared" si="123"/>
        <v>195</v>
      </c>
      <c r="AD124" t="e">
        <v>#N/A</v>
      </c>
    </row>
    <row r="125" spans="1:30">
      <c r="A125" s="62" t="s">
        <v>229</v>
      </c>
      <c r="B125" s="62">
        <v>1</v>
      </c>
      <c r="C125" s="62" t="s">
        <v>0</v>
      </c>
      <c r="D125" s="62" t="s">
        <v>31</v>
      </c>
      <c r="E125" s="117" t="s">
        <v>230</v>
      </c>
      <c r="F125" s="62" t="s">
        <v>231</v>
      </c>
      <c r="G125" s="92">
        <v>43769</v>
      </c>
      <c r="H125" s="108"/>
      <c r="I125" s="116">
        <v>43811</v>
      </c>
      <c r="J125" s="94">
        <f t="shared" ref="J125:L125" si="153">I125+J$2</f>
        <v>43821</v>
      </c>
      <c r="K125" s="94">
        <f t="shared" si="153"/>
        <v>43831</v>
      </c>
      <c r="L125" s="94">
        <f t="shared" si="153"/>
        <v>43841</v>
      </c>
      <c r="M125" s="96">
        <f>L125+M$2</f>
        <v>43881</v>
      </c>
      <c r="N125" s="92">
        <f t="shared" ref="N125:P125" si="154">M125+N$2</f>
        <v>43891</v>
      </c>
      <c r="O125" s="92">
        <f t="shared" si="154"/>
        <v>43901</v>
      </c>
      <c r="P125" s="92">
        <f t="shared" si="154"/>
        <v>43911</v>
      </c>
      <c r="Q125" s="92">
        <f>P125+Q$2</f>
        <v>43916</v>
      </c>
      <c r="R125" s="92">
        <f t="shared" ref="R125:R155" si="155">Q125+Q$2</f>
        <v>43921</v>
      </c>
      <c r="S125" s="82"/>
      <c r="T125" s="92">
        <f t="shared" si="137"/>
        <v>43981</v>
      </c>
      <c r="U125" s="92">
        <f t="shared" si="132"/>
        <v>44006</v>
      </c>
      <c r="V125" s="92">
        <f t="shared" si="130"/>
        <v>44016</v>
      </c>
      <c r="W125" s="92">
        <f t="shared" ref="W125" si="156">V125+V$2</f>
        <v>44036</v>
      </c>
      <c r="X125" s="92">
        <f t="shared" si="127"/>
        <v>44096</v>
      </c>
      <c r="Y125" s="106"/>
      <c r="Z125" s="106"/>
      <c r="AA125" s="106"/>
      <c r="AB125" s="97">
        <f t="shared" si="109"/>
        <v>44096</v>
      </c>
      <c r="AC125" s="37">
        <f t="shared" si="123"/>
        <v>44106</v>
      </c>
      <c r="AD125" t="s">
        <v>232</v>
      </c>
    </row>
    <row r="126" spans="1:30">
      <c r="A126" s="62" t="s">
        <v>229</v>
      </c>
      <c r="B126" s="62"/>
      <c r="C126" s="62" t="s">
        <v>0</v>
      </c>
      <c r="D126" s="62" t="s">
        <v>31</v>
      </c>
      <c r="E126" s="117"/>
      <c r="F126" s="62" t="s">
        <v>233</v>
      </c>
      <c r="G126" s="92">
        <v>43748</v>
      </c>
      <c r="H126" s="108"/>
      <c r="I126" s="118">
        <v>43791</v>
      </c>
      <c r="J126" s="94">
        <f t="shared" ref="J126:Q126" si="157">I126+J$2</f>
        <v>43801</v>
      </c>
      <c r="K126" s="94">
        <f t="shared" si="157"/>
        <v>43811</v>
      </c>
      <c r="L126" s="94">
        <f t="shared" si="157"/>
        <v>43821</v>
      </c>
      <c r="M126" s="96">
        <f t="shared" si="157"/>
        <v>43861</v>
      </c>
      <c r="N126" s="92">
        <f t="shared" si="157"/>
        <v>43871</v>
      </c>
      <c r="O126" s="92">
        <f t="shared" si="157"/>
        <v>43881</v>
      </c>
      <c r="P126" s="92">
        <f t="shared" si="157"/>
        <v>43891</v>
      </c>
      <c r="Q126" s="92">
        <f t="shared" si="157"/>
        <v>43896</v>
      </c>
      <c r="R126" s="92">
        <f t="shared" si="155"/>
        <v>43901</v>
      </c>
      <c r="S126" s="82"/>
      <c r="T126" s="92">
        <f t="shared" si="137"/>
        <v>43961</v>
      </c>
      <c r="U126" s="92">
        <f t="shared" si="132"/>
        <v>43986</v>
      </c>
      <c r="V126" s="92">
        <f t="shared" si="130"/>
        <v>43996</v>
      </c>
      <c r="W126" s="92">
        <f t="shared" ref="W126" si="158">V126+V$2</f>
        <v>44016</v>
      </c>
      <c r="X126" s="92">
        <f t="shared" si="127"/>
        <v>44076</v>
      </c>
      <c r="Y126" s="106"/>
      <c r="Z126" s="106"/>
      <c r="AA126" s="106"/>
      <c r="AB126" s="97">
        <f t="shared" si="109"/>
        <v>44076</v>
      </c>
      <c r="AC126" s="37">
        <f t="shared" si="123"/>
        <v>44086</v>
      </c>
      <c r="AD126" t="s">
        <v>234</v>
      </c>
    </row>
    <row r="127" spans="1:30">
      <c r="A127" s="62" t="s">
        <v>229</v>
      </c>
      <c r="B127" s="62"/>
      <c r="C127" s="62" t="s">
        <v>0</v>
      </c>
      <c r="D127" s="62" t="s">
        <v>31</v>
      </c>
      <c r="E127" s="117"/>
      <c r="F127" s="62" t="s">
        <v>235</v>
      </c>
      <c r="G127" s="92">
        <v>43748</v>
      </c>
      <c r="H127" s="108"/>
      <c r="I127" s="116">
        <v>43784</v>
      </c>
      <c r="J127" s="94">
        <f t="shared" ref="J127:Q127" si="159">I127+J$2</f>
        <v>43794</v>
      </c>
      <c r="K127" s="94">
        <f t="shared" si="159"/>
        <v>43804</v>
      </c>
      <c r="L127" s="94">
        <f t="shared" si="159"/>
        <v>43814</v>
      </c>
      <c r="M127" s="96">
        <f t="shared" si="159"/>
        <v>43854</v>
      </c>
      <c r="N127" s="92">
        <f t="shared" si="159"/>
        <v>43864</v>
      </c>
      <c r="O127" s="92">
        <f t="shared" si="159"/>
        <v>43874</v>
      </c>
      <c r="P127" s="92">
        <f t="shared" si="159"/>
        <v>43884</v>
      </c>
      <c r="Q127" s="92">
        <f t="shared" si="159"/>
        <v>43889</v>
      </c>
      <c r="R127" s="92">
        <f t="shared" si="155"/>
        <v>43894</v>
      </c>
      <c r="S127" s="82"/>
      <c r="T127" s="92">
        <f t="shared" ref="T127:T157" si="160">R127+R$2</f>
        <v>43954</v>
      </c>
      <c r="U127" s="92">
        <f t="shared" si="132"/>
        <v>43979</v>
      </c>
      <c r="V127" s="92">
        <f t="shared" si="130"/>
        <v>43989</v>
      </c>
      <c r="W127" s="92">
        <f t="shared" ref="W127" si="161">V127+V$2</f>
        <v>44009</v>
      </c>
      <c r="X127" s="92">
        <f t="shared" si="127"/>
        <v>44069</v>
      </c>
      <c r="Y127" s="106"/>
      <c r="Z127" s="106"/>
      <c r="AA127" s="106"/>
      <c r="AB127" s="97">
        <f t="shared" si="109"/>
        <v>44069</v>
      </c>
      <c r="AC127" s="37">
        <f t="shared" si="123"/>
        <v>44079</v>
      </c>
      <c r="AD127" t="s">
        <v>236</v>
      </c>
    </row>
    <row r="128" spans="1:30">
      <c r="A128" s="62" t="s">
        <v>229</v>
      </c>
      <c r="B128" s="62"/>
      <c r="C128" s="62" t="s">
        <v>0</v>
      </c>
      <c r="D128" s="62" t="s">
        <v>31</v>
      </c>
      <c r="E128" s="117"/>
      <c r="F128" s="62" t="s">
        <v>237</v>
      </c>
      <c r="G128" s="92">
        <v>43748</v>
      </c>
      <c r="H128" s="108" t="s">
        <v>238</v>
      </c>
      <c r="I128" s="118">
        <v>43777</v>
      </c>
      <c r="J128" s="94">
        <f t="shared" ref="J128:Q128" si="162">I128+J$2</f>
        <v>43787</v>
      </c>
      <c r="K128" s="94">
        <f t="shared" si="162"/>
        <v>43797</v>
      </c>
      <c r="L128" s="94">
        <f t="shared" si="162"/>
        <v>43807</v>
      </c>
      <c r="M128" s="96">
        <f t="shared" si="162"/>
        <v>43847</v>
      </c>
      <c r="N128" s="92">
        <f t="shared" si="162"/>
        <v>43857</v>
      </c>
      <c r="O128" s="92">
        <f t="shared" si="162"/>
        <v>43867</v>
      </c>
      <c r="P128" s="92">
        <f t="shared" si="162"/>
        <v>43877</v>
      </c>
      <c r="Q128" s="92">
        <f t="shared" si="162"/>
        <v>43882</v>
      </c>
      <c r="R128" s="92">
        <f t="shared" si="155"/>
        <v>43887</v>
      </c>
      <c r="S128" s="82"/>
      <c r="T128" s="92">
        <f t="shared" si="160"/>
        <v>43947</v>
      </c>
      <c r="U128" s="92">
        <f t="shared" si="132"/>
        <v>43972</v>
      </c>
      <c r="V128" s="92">
        <f t="shared" si="130"/>
        <v>43982</v>
      </c>
      <c r="W128" s="92">
        <f t="shared" ref="W128" si="163">V128+V$2</f>
        <v>44002</v>
      </c>
      <c r="X128" s="92">
        <f t="shared" si="127"/>
        <v>44062</v>
      </c>
      <c r="Y128" s="106"/>
      <c r="Z128" s="106"/>
      <c r="AA128" s="106"/>
      <c r="AB128" s="97">
        <f t="shared" si="109"/>
        <v>44062</v>
      </c>
      <c r="AC128" s="37">
        <f t="shared" si="123"/>
        <v>44072</v>
      </c>
      <c r="AD128" t="s">
        <v>232</v>
      </c>
    </row>
    <row r="129" spans="1:30">
      <c r="A129" s="62" t="s">
        <v>229</v>
      </c>
      <c r="B129" s="62"/>
      <c r="C129" s="62" t="s">
        <v>0</v>
      </c>
      <c r="D129" s="62" t="s">
        <v>31</v>
      </c>
      <c r="E129" s="117"/>
      <c r="F129" s="62" t="s">
        <v>239</v>
      </c>
      <c r="G129" s="92">
        <v>43748</v>
      </c>
      <c r="H129" s="108"/>
      <c r="I129" s="116">
        <v>43798</v>
      </c>
      <c r="J129" s="94">
        <f t="shared" ref="J129:Q129" si="164">I129+J$2</f>
        <v>43808</v>
      </c>
      <c r="K129" s="94">
        <f t="shared" si="164"/>
        <v>43818</v>
      </c>
      <c r="L129" s="94">
        <f t="shared" si="164"/>
        <v>43828</v>
      </c>
      <c r="M129" s="96">
        <f t="shared" si="164"/>
        <v>43868</v>
      </c>
      <c r="N129" s="92">
        <f t="shared" si="164"/>
        <v>43878</v>
      </c>
      <c r="O129" s="92">
        <f t="shared" si="164"/>
        <v>43888</v>
      </c>
      <c r="P129" s="92">
        <f t="shared" si="164"/>
        <v>43898</v>
      </c>
      <c r="Q129" s="92">
        <f t="shared" si="164"/>
        <v>43903</v>
      </c>
      <c r="R129" s="92">
        <f t="shared" si="155"/>
        <v>43908</v>
      </c>
      <c r="S129" s="82"/>
      <c r="T129" s="92">
        <f t="shared" si="160"/>
        <v>43968</v>
      </c>
      <c r="U129" s="92">
        <f t="shared" si="132"/>
        <v>43993</v>
      </c>
      <c r="V129" s="92">
        <f t="shared" si="130"/>
        <v>44003</v>
      </c>
      <c r="W129" s="92">
        <f t="shared" ref="W129" si="165">V129+V$2</f>
        <v>44023</v>
      </c>
      <c r="X129" s="92">
        <f t="shared" si="127"/>
        <v>44083</v>
      </c>
      <c r="Y129" s="106"/>
      <c r="Z129" s="106"/>
      <c r="AA129" s="106"/>
      <c r="AB129" s="97">
        <f t="shared" si="109"/>
        <v>44083</v>
      </c>
      <c r="AC129" s="37">
        <f t="shared" si="123"/>
        <v>44093</v>
      </c>
      <c r="AD129" t="s">
        <v>240</v>
      </c>
    </row>
    <row r="130" spans="1:30">
      <c r="A130" s="62" t="s">
        <v>229</v>
      </c>
      <c r="B130" s="62"/>
      <c r="C130" s="62" t="s">
        <v>0</v>
      </c>
      <c r="D130" s="62" t="s">
        <v>31</v>
      </c>
      <c r="E130" s="117"/>
      <c r="F130" s="62" t="s">
        <v>241</v>
      </c>
      <c r="G130" s="92">
        <v>43748</v>
      </c>
      <c r="H130" s="108"/>
      <c r="I130" s="100">
        <v>43749</v>
      </c>
      <c r="J130" s="101">
        <v>43766</v>
      </c>
      <c r="K130" s="94">
        <f t="shared" ref="K130:Q130" si="166">J130+K$2</f>
        <v>43776</v>
      </c>
      <c r="L130" s="101">
        <v>43838</v>
      </c>
      <c r="M130" s="96">
        <f t="shared" si="166"/>
        <v>43878</v>
      </c>
      <c r="N130" s="92">
        <f t="shared" si="166"/>
        <v>43888</v>
      </c>
      <c r="O130" s="92">
        <f t="shared" si="166"/>
        <v>43898</v>
      </c>
      <c r="P130" s="92">
        <f t="shared" si="166"/>
        <v>43908</v>
      </c>
      <c r="Q130" s="92">
        <f t="shared" si="166"/>
        <v>43913</v>
      </c>
      <c r="R130" s="92">
        <f t="shared" si="155"/>
        <v>43918</v>
      </c>
      <c r="S130" s="82"/>
      <c r="T130" s="92">
        <f t="shared" si="160"/>
        <v>43978</v>
      </c>
      <c r="U130" s="92">
        <f t="shared" si="132"/>
        <v>44003</v>
      </c>
      <c r="V130" s="92">
        <f t="shared" si="130"/>
        <v>44013</v>
      </c>
      <c r="W130" s="92">
        <f t="shared" ref="W130" si="167">V130+V$2</f>
        <v>44033</v>
      </c>
      <c r="X130" s="92">
        <f t="shared" si="127"/>
        <v>44093</v>
      </c>
      <c r="Y130" s="106"/>
      <c r="Z130" s="106"/>
      <c r="AA130" s="106"/>
      <c r="AB130" s="97">
        <f t="shared" si="109"/>
        <v>44093</v>
      </c>
      <c r="AC130" s="37">
        <f t="shared" si="123"/>
        <v>44103</v>
      </c>
      <c r="AD130" t="s">
        <v>240</v>
      </c>
    </row>
    <row r="131" spans="1:30">
      <c r="A131" s="62" t="s">
        <v>229</v>
      </c>
      <c r="B131" s="62"/>
      <c r="C131" s="62" t="s">
        <v>0</v>
      </c>
      <c r="D131" s="62" t="s">
        <v>31</v>
      </c>
      <c r="E131" s="117"/>
      <c r="F131" s="62" t="s">
        <v>242</v>
      </c>
      <c r="G131" s="92">
        <v>43748</v>
      </c>
      <c r="H131" s="108" t="s">
        <v>226</v>
      </c>
      <c r="I131" s="100">
        <v>43761</v>
      </c>
      <c r="J131" s="101">
        <v>43775</v>
      </c>
      <c r="K131" s="94">
        <f t="shared" ref="K131:Q131" si="168">J131+K$2</f>
        <v>43785</v>
      </c>
      <c r="L131" s="94">
        <f t="shared" si="168"/>
        <v>43795</v>
      </c>
      <c r="M131" s="96">
        <f t="shared" si="168"/>
        <v>43835</v>
      </c>
      <c r="N131" s="92">
        <f t="shared" si="168"/>
        <v>43845</v>
      </c>
      <c r="O131" s="92">
        <f t="shared" si="168"/>
        <v>43855</v>
      </c>
      <c r="P131" s="92">
        <f t="shared" si="168"/>
        <v>43865</v>
      </c>
      <c r="Q131" s="92">
        <f t="shared" si="168"/>
        <v>43870</v>
      </c>
      <c r="R131" s="92">
        <f t="shared" si="155"/>
        <v>43875</v>
      </c>
      <c r="S131" s="82"/>
      <c r="T131" s="92">
        <f t="shared" si="160"/>
        <v>43935</v>
      </c>
      <c r="U131" s="92">
        <f>T131+S$2</f>
        <v>43960</v>
      </c>
      <c r="V131" s="92">
        <f t="shared" si="130"/>
        <v>43970</v>
      </c>
      <c r="W131" s="92">
        <f t="shared" ref="W131:X194" si="169">V131+V$2</f>
        <v>43990</v>
      </c>
      <c r="X131" s="92">
        <f t="shared" si="127"/>
        <v>44050</v>
      </c>
      <c r="Y131" s="106"/>
      <c r="Z131" s="106"/>
      <c r="AA131" s="106"/>
      <c r="AB131" s="97">
        <f t="shared" si="109"/>
        <v>44050</v>
      </c>
      <c r="AC131" s="37">
        <f t="shared" si="123"/>
        <v>44060</v>
      </c>
      <c r="AD131" t="s">
        <v>234</v>
      </c>
    </row>
    <row r="132" spans="1:30">
      <c r="A132" s="62" t="s">
        <v>229</v>
      </c>
      <c r="B132" s="62"/>
      <c r="C132" s="62" t="s">
        <v>0</v>
      </c>
      <c r="D132" s="62" t="s">
        <v>31</v>
      </c>
      <c r="E132" s="117"/>
      <c r="F132" s="62" t="s">
        <v>243</v>
      </c>
      <c r="G132" s="92">
        <v>43748</v>
      </c>
      <c r="H132" s="108" t="s">
        <v>244</v>
      </c>
      <c r="I132" s="116">
        <v>43825</v>
      </c>
      <c r="J132" s="94">
        <f t="shared" ref="J132:Q132" si="170">I132+J$2</f>
        <v>43835</v>
      </c>
      <c r="K132" s="94">
        <f t="shared" si="170"/>
        <v>43845</v>
      </c>
      <c r="L132" s="94">
        <f t="shared" si="170"/>
        <v>43855</v>
      </c>
      <c r="M132" s="96">
        <f t="shared" si="170"/>
        <v>43895</v>
      </c>
      <c r="N132" s="92">
        <f t="shared" si="170"/>
        <v>43905</v>
      </c>
      <c r="O132" s="92">
        <f t="shared" si="170"/>
        <v>43915</v>
      </c>
      <c r="P132" s="92">
        <f t="shared" si="170"/>
        <v>43925</v>
      </c>
      <c r="Q132" s="92">
        <f t="shared" si="170"/>
        <v>43930</v>
      </c>
      <c r="R132" s="92">
        <f t="shared" si="155"/>
        <v>43935</v>
      </c>
      <c r="S132" s="82"/>
      <c r="T132" s="92">
        <f t="shared" si="160"/>
        <v>43995</v>
      </c>
      <c r="U132" s="92">
        <f t="shared" ref="U132:U195" si="171">T132+S$2</f>
        <v>44020</v>
      </c>
      <c r="V132" s="92">
        <f t="shared" si="130"/>
        <v>44030</v>
      </c>
      <c r="W132" s="92">
        <f t="shared" si="169"/>
        <v>44050</v>
      </c>
      <c r="X132" s="92">
        <f t="shared" si="127"/>
        <v>44110</v>
      </c>
      <c r="Y132" s="106"/>
      <c r="Z132" s="106"/>
      <c r="AA132" s="106"/>
      <c r="AB132" s="97">
        <f t="shared" si="109"/>
        <v>44110</v>
      </c>
      <c r="AC132" s="37">
        <f t="shared" si="123"/>
        <v>44120</v>
      </c>
      <c r="AD132" t="s">
        <v>234</v>
      </c>
    </row>
    <row r="133" spans="1:30">
      <c r="A133" s="62" t="s">
        <v>229</v>
      </c>
      <c r="B133" s="62"/>
      <c r="C133" s="62" t="s">
        <v>0</v>
      </c>
      <c r="D133" s="62" t="s">
        <v>31</v>
      </c>
      <c r="E133" s="117"/>
      <c r="F133" s="62" t="s">
        <v>245</v>
      </c>
      <c r="G133" s="92">
        <v>43748</v>
      </c>
      <c r="H133" s="108"/>
      <c r="I133" s="118">
        <v>43791</v>
      </c>
      <c r="J133" s="94">
        <f t="shared" ref="J133:Q133" si="172">I133+J$2</f>
        <v>43801</v>
      </c>
      <c r="K133" s="94">
        <f t="shared" si="172"/>
        <v>43811</v>
      </c>
      <c r="L133" s="94">
        <f t="shared" si="172"/>
        <v>43821</v>
      </c>
      <c r="M133" s="96">
        <f t="shared" si="172"/>
        <v>43861</v>
      </c>
      <c r="N133" s="92">
        <f t="shared" si="172"/>
        <v>43871</v>
      </c>
      <c r="O133" s="92">
        <f t="shared" si="172"/>
        <v>43881</v>
      </c>
      <c r="P133" s="92">
        <f t="shared" si="172"/>
        <v>43891</v>
      </c>
      <c r="Q133" s="92">
        <f t="shared" si="172"/>
        <v>43896</v>
      </c>
      <c r="R133" s="92">
        <f t="shared" si="155"/>
        <v>43901</v>
      </c>
      <c r="S133" s="82"/>
      <c r="T133" s="92">
        <f t="shared" si="160"/>
        <v>43961</v>
      </c>
      <c r="U133" s="92">
        <f t="shared" si="171"/>
        <v>43986</v>
      </c>
      <c r="V133" s="92">
        <f t="shared" si="130"/>
        <v>43996</v>
      </c>
      <c r="W133" s="92">
        <f t="shared" si="169"/>
        <v>44016</v>
      </c>
      <c r="X133" s="92">
        <f t="shared" si="127"/>
        <v>44076</v>
      </c>
      <c r="Y133" s="106"/>
      <c r="Z133" s="106"/>
      <c r="AA133" s="106"/>
      <c r="AB133" s="97">
        <f t="shared" si="109"/>
        <v>44076</v>
      </c>
      <c r="AC133" s="37">
        <f t="shared" si="123"/>
        <v>44086</v>
      </c>
      <c r="AD133" t="s">
        <v>234</v>
      </c>
    </row>
    <row r="134" spans="1:30">
      <c r="A134" s="62" t="s">
        <v>229</v>
      </c>
      <c r="B134" s="62"/>
      <c r="C134" s="62" t="s">
        <v>0</v>
      </c>
      <c r="D134" s="62" t="s">
        <v>31</v>
      </c>
      <c r="E134" s="117"/>
      <c r="F134" s="62" t="s">
        <v>246</v>
      </c>
      <c r="G134" s="92">
        <v>43748</v>
      </c>
      <c r="H134" s="108"/>
      <c r="I134" s="118">
        <v>43791</v>
      </c>
      <c r="J134" s="94">
        <f t="shared" ref="J134:Q134" si="173">I134+J$2</f>
        <v>43801</v>
      </c>
      <c r="K134" s="94">
        <f t="shared" si="173"/>
        <v>43811</v>
      </c>
      <c r="L134" s="94">
        <f t="shared" si="173"/>
        <v>43821</v>
      </c>
      <c r="M134" s="96">
        <f t="shared" si="173"/>
        <v>43861</v>
      </c>
      <c r="N134" s="92">
        <f t="shared" si="173"/>
        <v>43871</v>
      </c>
      <c r="O134" s="92">
        <f t="shared" si="173"/>
        <v>43881</v>
      </c>
      <c r="P134" s="92">
        <f t="shared" si="173"/>
        <v>43891</v>
      </c>
      <c r="Q134" s="92">
        <f t="shared" si="173"/>
        <v>43896</v>
      </c>
      <c r="R134" s="92">
        <f t="shared" si="155"/>
        <v>43901</v>
      </c>
      <c r="S134" s="82"/>
      <c r="T134" s="92">
        <f t="shared" si="160"/>
        <v>43961</v>
      </c>
      <c r="U134" s="92">
        <f t="shared" si="171"/>
        <v>43986</v>
      </c>
      <c r="V134" s="92">
        <f t="shared" si="130"/>
        <v>43996</v>
      </c>
      <c r="W134" s="92">
        <f t="shared" si="169"/>
        <v>44016</v>
      </c>
      <c r="X134" s="92">
        <f t="shared" si="127"/>
        <v>44076</v>
      </c>
      <c r="Y134" s="106"/>
      <c r="Z134" s="106"/>
      <c r="AA134" s="106"/>
      <c r="AB134" s="97">
        <f t="shared" si="109"/>
        <v>44076</v>
      </c>
      <c r="AC134" s="37">
        <f t="shared" si="123"/>
        <v>44086</v>
      </c>
      <c r="AD134" t="s">
        <v>234</v>
      </c>
    </row>
    <row r="135" spans="1:30">
      <c r="A135" s="62" t="s">
        <v>229</v>
      </c>
      <c r="B135" s="62"/>
      <c r="C135" s="62" t="s">
        <v>0</v>
      </c>
      <c r="D135" s="62" t="s">
        <v>31</v>
      </c>
      <c r="E135" s="117"/>
      <c r="F135" s="62" t="s">
        <v>247</v>
      </c>
      <c r="G135" s="92">
        <v>43748</v>
      </c>
      <c r="H135" s="108" t="s">
        <v>248</v>
      </c>
      <c r="I135" s="100">
        <f>G135+5</f>
        <v>43753</v>
      </c>
      <c r="J135" s="101">
        <f t="shared" ref="J135:Q135" si="174">I135+J$2</f>
        <v>43763</v>
      </c>
      <c r="K135" s="101">
        <f t="shared" si="174"/>
        <v>43773</v>
      </c>
      <c r="L135" s="101">
        <f t="shared" si="174"/>
        <v>43783</v>
      </c>
      <c r="M135" s="103">
        <f t="shared" si="174"/>
        <v>43823</v>
      </c>
      <c r="N135" s="101">
        <f t="shared" si="174"/>
        <v>43833</v>
      </c>
      <c r="O135" s="101">
        <f t="shared" si="174"/>
        <v>43843</v>
      </c>
      <c r="P135" s="101">
        <f t="shared" si="174"/>
        <v>43853</v>
      </c>
      <c r="Q135" s="101">
        <f t="shared" si="174"/>
        <v>43858</v>
      </c>
      <c r="R135" s="101">
        <f t="shared" si="155"/>
        <v>43863</v>
      </c>
      <c r="S135" s="107"/>
      <c r="T135" s="101">
        <f t="shared" si="160"/>
        <v>43923</v>
      </c>
      <c r="U135" s="101">
        <f t="shared" si="171"/>
        <v>43948</v>
      </c>
      <c r="V135" s="101">
        <f t="shared" si="130"/>
        <v>43958</v>
      </c>
      <c r="W135" s="101">
        <f t="shared" si="169"/>
        <v>43978</v>
      </c>
      <c r="X135" s="101">
        <f t="shared" si="127"/>
        <v>44038</v>
      </c>
      <c r="Y135" s="102"/>
      <c r="Z135" s="102"/>
      <c r="AA135" s="102"/>
      <c r="AB135" s="104">
        <f t="shared" ref="AB135:AB178" si="175">W135+W$2</f>
        <v>44038</v>
      </c>
      <c r="AC135" s="137">
        <f t="shared" si="123"/>
        <v>44048</v>
      </c>
      <c r="AD135" s="138" t="s">
        <v>234</v>
      </c>
    </row>
    <row r="136" spans="1:30">
      <c r="A136" s="62" t="s">
        <v>229</v>
      </c>
      <c r="B136" s="62"/>
      <c r="C136" s="62" t="s">
        <v>0</v>
      </c>
      <c r="D136" s="62" t="s">
        <v>31</v>
      </c>
      <c r="E136" s="117"/>
      <c r="F136" s="62" t="s">
        <v>249</v>
      </c>
      <c r="G136" s="92">
        <v>43748</v>
      </c>
      <c r="H136" s="108" t="s">
        <v>226</v>
      </c>
      <c r="I136" s="100">
        <v>43770</v>
      </c>
      <c r="J136" s="101">
        <v>43788</v>
      </c>
      <c r="K136" s="94">
        <f t="shared" ref="K136:Q136" si="176">J136+K$2</f>
        <v>43798</v>
      </c>
      <c r="L136" s="94">
        <f t="shared" si="176"/>
        <v>43808</v>
      </c>
      <c r="M136" s="96">
        <f t="shared" si="176"/>
        <v>43848</v>
      </c>
      <c r="N136" s="92">
        <f t="shared" si="176"/>
        <v>43858</v>
      </c>
      <c r="O136" s="92">
        <f t="shared" si="176"/>
        <v>43868</v>
      </c>
      <c r="P136" s="92">
        <f t="shared" si="176"/>
        <v>43878</v>
      </c>
      <c r="Q136" s="92">
        <f t="shared" si="176"/>
        <v>43883</v>
      </c>
      <c r="R136" s="92">
        <f t="shared" si="155"/>
        <v>43888</v>
      </c>
      <c r="S136" s="82"/>
      <c r="T136" s="92">
        <f t="shared" si="160"/>
        <v>43948</v>
      </c>
      <c r="U136" s="92">
        <f t="shared" si="171"/>
        <v>43973</v>
      </c>
      <c r="V136" s="92">
        <f t="shared" si="130"/>
        <v>43983</v>
      </c>
      <c r="W136" s="92">
        <f t="shared" si="169"/>
        <v>44003</v>
      </c>
      <c r="X136" s="92">
        <f t="shared" si="127"/>
        <v>44063</v>
      </c>
      <c r="Y136" s="106"/>
      <c r="Z136" s="106"/>
      <c r="AA136" s="106"/>
      <c r="AB136" s="97">
        <f t="shared" si="175"/>
        <v>44063</v>
      </c>
      <c r="AC136" s="37">
        <f t="shared" si="123"/>
        <v>44073</v>
      </c>
      <c r="AD136" t="s">
        <v>234</v>
      </c>
    </row>
    <row r="137" spans="1:30">
      <c r="A137" s="62" t="s">
        <v>229</v>
      </c>
      <c r="B137" s="62"/>
      <c r="C137" s="62" t="s">
        <v>0</v>
      </c>
      <c r="D137" s="62" t="s">
        <v>31</v>
      </c>
      <c r="E137" s="117"/>
      <c r="F137" s="62" t="s">
        <v>250</v>
      </c>
      <c r="G137" s="92">
        <v>43748</v>
      </c>
      <c r="H137" s="108" t="s">
        <v>226</v>
      </c>
      <c r="I137" s="100">
        <v>43763</v>
      </c>
      <c r="J137" s="101">
        <v>43781</v>
      </c>
      <c r="K137" s="94">
        <f t="shared" ref="K137:Q137" si="177">J137+K$2</f>
        <v>43791</v>
      </c>
      <c r="L137" s="94">
        <f t="shared" si="177"/>
        <v>43801</v>
      </c>
      <c r="M137" s="96">
        <f>L137+M$2</f>
        <v>43841</v>
      </c>
      <c r="N137" s="92">
        <f t="shared" si="177"/>
        <v>43851</v>
      </c>
      <c r="O137" s="92">
        <f t="shared" si="177"/>
        <v>43861</v>
      </c>
      <c r="P137" s="92">
        <f t="shared" si="177"/>
        <v>43871</v>
      </c>
      <c r="Q137" s="92">
        <f t="shared" si="177"/>
        <v>43876</v>
      </c>
      <c r="R137" s="92">
        <f t="shared" si="155"/>
        <v>43881</v>
      </c>
      <c r="S137" s="82"/>
      <c r="T137" s="92">
        <f t="shared" si="160"/>
        <v>43941</v>
      </c>
      <c r="U137" s="92">
        <f t="shared" si="171"/>
        <v>43966</v>
      </c>
      <c r="V137" s="92">
        <f t="shared" si="130"/>
        <v>43976</v>
      </c>
      <c r="W137" s="92">
        <f t="shared" si="169"/>
        <v>43996</v>
      </c>
      <c r="X137" s="92">
        <f t="shared" si="127"/>
        <v>44056</v>
      </c>
      <c r="Y137" s="106"/>
      <c r="Z137" s="106"/>
      <c r="AA137" s="106"/>
      <c r="AB137" s="97">
        <f t="shared" si="175"/>
        <v>44056</v>
      </c>
      <c r="AC137" s="37">
        <f t="shared" si="123"/>
        <v>44066</v>
      </c>
      <c r="AD137" t="s">
        <v>234</v>
      </c>
    </row>
    <row r="138" spans="1:30">
      <c r="A138" s="62" t="s">
        <v>229</v>
      </c>
      <c r="B138" s="62"/>
      <c r="C138" s="62" t="s">
        <v>0</v>
      </c>
      <c r="D138" s="62" t="s">
        <v>31</v>
      </c>
      <c r="E138" s="117"/>
      <c r="F138" s="62" t="s">
        <v>251</v>
      </c>
      <c r="G138" s="92">
        <v>43748</v>
      </c>
      <c r="H138" s="108" t="s">
        <v>188</v>
      </c>
      <c r="I138" s="116">
        <v>43770</v>
      </c>
      <c r="J138" s="94">
        <f t="shared" ref="J138:Q138" si="178">I138+J$2</f>
        <v>43780</v>
      </c>
      <c r="K138" s="94">
        <f t="shared" si="178"/>
        <v>43790</v>
      </c>
      <c r="L138" s="94">
        <f t="shared" si="178"/>
        <v>43800</v>
      </c>
      <c r="M138" s="96">
        <f t="shared" si="178"/>
        <v>43840</v>
      </c>
      <c r="N138" s="92">
        <f t="shared" si="178"/>
        <v>43850</v>
      </c>
      <c r="O138" s="92">
        <f t="shared" si="178"/>
        <v>43860</v>
      </c>
      <c r="P138" s="92">
        <f t="shared" si="178"/>
        <v>43870</v>
      </c>
      <c r="Q138" s="92">
        <f t="shared" si="178"/>
        <v>43875</v>
      </c>
      <c r="R138" s="92">
        <f t="shared" si="155"/>
        <v>43880</v>
      </c>
      <c r="S138" s="82"/>
      <c r="T138" s="92">
        <f t="shared" si="160"/>
        <v>43940</v>
      </c>
      <c r="U138" s="92">
        <f t="shared" si="171"/>
        <v>43965</v>
      </c>
      <c r="V138" s="92">
        <f t="shared" si="130"/>
        <v>43975</v>
      </c>
      <c r="W138" s="92">
        <f t="shared" si="169"/>
        <v>43995</v>
      </c>
      <c r="X138" s="92">
        <f t="shared" si="127"/>
        <v>44055</v>
      </c>
      <c r="Y138" s="106"/>
      <c r="Z138" s="106"/>
      <c r="AA138" s="106"/>
      <c r="AB138" s="97">
        <f t="shared" si="175"/>
        <v>44055</v>
      </c>
      <c r="AC138" s="37">
        <f t="shared" si="123"/>
        <v>44065</v>
      </c>
      <c r="AD138" t="s">
        <v>252</v>
      </c>
    </row>
    <row r="139" spans="1:30">
      <c r="A139" s="62" t="s">
        <v>229</v>
      </c>
      <c r="B139" s="62"/>
      <c r="C139" s="62" t="s">
        <v>0</v>
      </c>
      <c r="D139" s="62" t="s">
        <v>31</v>
      </c>
      <c r="E139" s="117" t="s">
        <v>253</v>
      </c>
      <c r="F139" s="62" t="s">
        <v>254</v>
      </c>
      <c r="G139" s="92">
        <v>43748</v>
      </c>
      <c r="H139" s="108" t="s">
        <v>188</v>
      </c>
      <c r="I139" s="116">
        <v>43791</v>
      </c>
      <c r="J139" s="94">
        <f t="shared" ref="J139:Q139" si="179">I139+J$2</f>
        <v>43801</v>
      </c>
      <c r="K139" s="94">
        <f t="shared" si="179"/>
        <v>43811</v>
      </c>
      <c r="L139" s="94">
        <f t="shared" si="179"/>
        <v>43821</v>
      </c>
      <c r="M139" s="96">
        <f t="shared" si="179"/>
        <v>43861</v>
      </c>
      <c r="N139" s="92">
        <f t="shared" si="179"/>
        <v>43871</v>
      </c>
      <c r="O139" s="92">
        <f t="shared" si="179"/>
        <v>43881</v>
      </c>
      <c r="P139" s="92">
        <f t="shared" si="179"/>
        <v>43891</v>
      </c>
      <c r="Q139" s="92">
        <f t="shared" si="179"/>
        <v>43896</v>
      </c>
      <c r="R139" s="92">
        <f t="shared" si="155"/>
        <v>43901</v>
      </c>
      <c r="S139" s="82"/>
      <c r="T139" s="92">
        <f t="shared" si="160"/>
        <v>43961</v>
      </c>
      <c r="U139" s="92">
        <f t="shared" si="171"/>
        <v>43986</v>
      </c>
      <c r="V139" s="92">
        <f t="shared" si="130"/>
        <v>43996</v>
      </c>
      <c r="W139" s="92">
        <f t="shared" si="169"/>
        <v>44016</v>
      </c>
      <c r="X139" s="92">
        <f t="shared" si="127"/>
        <v>44076</v>
      </c>
      <c r="Y139" s="106"/>
      <c r="Z139" s="106"/>
      <c r="AA139" s="106"/>
      <c r="AB139" s="97">
        <f t="shared" si="175"/>
        <v>44076</v>
      </c>
      <c r="AC139" s="37">
        <f t="shared" si="123"/>
        <v>44086</v>
      </c>
      <c r="AD139" t="s">
        <v>252</v>
      </c>
    </row>
    <row r="140" spans="1:30">
      <c r="A140" s="62" t="s">
        <v>229</v>
      </c>
      <c r="B140" s="62"/>
      <c r="C140" s="62" t="s">
        <v>0</v>
      </c>
      <c r="D140" s="62" t="s">
        <v>31</v>
      </c>
      <c r="E140" s="117"/>
      <c r="F140" s="62" t="s">
        <v>255</v>
      </c>
      <c r="G140" s="92">
        <v>43748</v>
      </c>
      <c r="H140" s="108" t="s">
        <v>226</v>
      </c>
      <c r="I140" s="100">
        <v>43784</v>
      </c>
      <c r="J140" s="101">
        <v>43797</v>
      </c>
      <c r="K140" s="94">
        <f t="shared" ref="K140:Q140" si="180">J140+K$2</f>
        <v>43807</v>
      </c>
      <c r="L140" s="94">
        <f t="shared" si="180"/>
        <v>43817</v>
      </c>
      <c r="M140" s="96">
        <f t="shared" si="180"/>
        <v>43857</v>
      </c>
      <c r="N140" s="92">
        <f t="shared" si="180"/>
        <v>43867</v>
      </c>
      <c r="O140" s="92">
        <f t="shared" si="180"/>
        <v>43877</v>
      </c>
      <c r="P140" s="92">
        <f t="shared" si="180"/>
        <v>43887</v>
      </c>
      <c r="Q140" s="92">
        <f t="shared" si="180"/>
        <v>43892</v>
      </c>
      <c r="R140" s="92">
        <f t="shared" si="155"/>
        <v>43897</v>
      </c>
      <c r="S140" s="82"/>
      <c r="T140" s="92">
        <f t="shared" si="160"/>
        <v>43957</v>
      </c>
      <c r="U140" s="92">
        <f t="shared" si="171"/>
        <v>43982</v>
      </c>
      <c r="V140" s="92">
        <f t="shared" si="130"/>
        <v>43992</v>
      </c>
      <c r="W140" s="92">
        <f t="shared" si="169"/>
        <v>44012</v>
      </c>
      <c r="X140" s="92">
        <f t="shared" si="127"/>
        <v>44072</v>
      </c>
      <c r="Y140" s="106"/>
      <c r="Z140" s="106"/>
      <c r="AA140" s="106"/>
      <c r="AB140" s="97">
        <f t="shared" si="175"/>
        <v>44072</v>
      </c>
      <c r="AC140" s="37">
        <f t="shared" si="123"/>
        <v>44082</v>
      </c>
      <c r="AD140" t="s">
        <v>256</v>
      </c>
    </row>
    <row r="141" spans="1:30">
      <c r="A141" s="62" t="s">
        <v>229</v>
      </c>
      <c r="B141" s="62"/>
      <c r="C141" s="62" t="s">
        <v>0</v>
      </c>
      <c r="D141" s="62" t="s">
        <v>31</v>
      </c>
      <c r="E141" s="117"/>
      <c r="F141" s="62" t="s">
        <v>257</v>
      </c>
      <c r="G141" s="92">
        <v>43748</v>
      </c>
      <c r="H141" s="108" t="s">
        <v>258</v>
      </c>
      <c r="I141" s="116">
        <v>43784</v>
      </c>
      <c r="J141" s="94">
        <f t="shared" ref="J141:Q141" si="181">I141+J$2</f>
        <v>43794</v>
      </c>
      <c r="K141" s="94">
        <f t="shared" si="181"/>
        <v>43804</v>
      </c>
      <c r="L141" s="94">
        <f t="shared" si="181"/>
        <v>43814</v>
      </c>
      <c r="M141" s="96">
        <f t="shared" si="181"/>
        <v>43854</v>
      </c>
      <c r="N141" s="92">
        <f t="shared" si="181"/>
        <v>43864</v>
      </c>
      <c r="O141" s="92">
        <f t="shared" si="181"/>
        <v>43874</v>
      </c>
      <c r="P141" s="92">
        <f t="shared" si="181"/>
        <v>43884</v>
      </c>
      <c r="Q141" s="92">
        <f t="shared" si="181"/>
        <v>43889</v>
      </c>
      <c r="R141" s="92">
        <f t="shared" si="155"/>
        <v>43894</v>
      </c>
      <c r="S141" s="82"/>
      <c r="T141" s="92">
        <f t="shared" si="160"/>
        <v>43954</v>
      </c>
      <c r="U141" s="92">
        <f t="shared" si="171"/>
        <v>43979</v>
      </c>
      <c r="V141" s="92">
        <f t="shared" si="130"/>
        <v>43989</v>
      </c>
      <c r="W141" s="92">
        <f t="shared" si="169"/>
        <v>44009</v>
      </c>
      <c r="X141" s="92">
        <f t="shared" si="127"/>
        <v>44069</v>
      </c>
      <c r="Y141" s="106"/>
      <c r="Z141" s="106"/>
      <c r="AA141" s="106"/>
      <c r="AB141" s="97">
        <f t="shared" si="175"/>
        <v>44069</v>
      </c>
      <c r="AC141" s="37">
        <f t="shared" si="123"/>
        <v>44079</v>
      </c>
      <c r="AD141" t="s">
        <v>256</v>
      </c>
    </row>
    <row r="142" spans="1:30">
      <c r="A142" s="62" t="s">
        <v>229</v>
      </c>
      <c r="B142" s="62"/>
      <c r="C142" s="62" t="s">
        <v>0</v>
      </c>
      <c r="D142" s="62" t="s">
        <v>31</v>
      </c>
      <c r="E142" s="117"/>
      <c r="F142" s="62" t="s">
        <v>259</v>
      </c>
      <c r="G142" s="92">
        <v>43748</v>
      </c>
      <c r="H142" s="108" t="s">
        <v>258</v>
      </c>
      <c r="I142" s="116">
        <v>43784</v>
      </c>
      <c r="J142" s="94">
        <f t="shared" ref="J142:Q142" si="182">I142+J$2</f>
        <v>43794</v>
      </c>
      <c r="K142" s="94">
        <f t="shared" si="182"/>
        <v>43804</v>
      </c>
      <c r="L142" s="94">
        <f t="shared" si="182"/>
        <v>43814</v>
      </c>
      <c r="M142" s="96">
        <f t="shared" si="182"/>
        <v>43854</v>
      </c>
      <c r="N142" s="92">
        <f t="shared" si="182"/>
        <v>43864</v>
      </c>
      <c r="O142" s="92">
        <f t="shared" si="182"/>
        <v>43874</v>
      </c>
      <c r="P142" s="92">
        <f t="shared" si="182"/>
        <v>43884</v>
      </c>
      <c r="Q142" s="92">
        <f t="shared" si="182"/>
        <v>43889</v>
      </c>
      <c r="R142" s="92">
        <f t="shared" si="155"/>
        <v>43894</v>
      </c>
      <c r="S142" s="82"/>
      <c r="T142" s="92">
        <f t="shared" si="160"/>
        <v>43954</v>
      </c>
      <c r="U142" s="92">
        <f t="shared" si="171"/>
        <v>43979</v>
      </c>
      <c r="V142" s="92">
        <f t="shared" si="130"/>
        <v>43989</v>
      </c>
      <c r="W142" s="92">
        <f t="shared" si="169"/>
        <v>44009</v>
      </c>
      <c r="X142" s="92">
        <f t="shared" si="127"/>
        <v>44069</v>
      </c>
      <c r="Y142" s="106"/>
      <c r="Z142" s="106"/>
      <c r="AA142" s="106"/>
      <c r="AB142" s="97">
        <f t="shared" si="175"/>
        <v>44069</v>
      </c>
      <c r="AC142" s="37">
        <f t="shared" si="123"/>
        <v>44079</v>
      </c>
      <c r="AD142" t="s">
        <v>256</v>
      </c>
    </row>
    <row r="143" spans="1:30">
      <c r="A143" s="62" t="s">
        <v>229</v>
      </c>
      <c r="B143" s="62"/>
      <c r="C143" s="62" t="s">
        <v>0</v>
      </c>
      <c r="D143" s="62" t="s">
        <v>31</v>
      </c>
      <c r="E143" s="117"/>
      <c r="F143" s="62" t="s">
        <v>260</v>
      </c>
      <c r="G143" s="92">
        <v>43748</v>
      </c>
      <c r="H143" s="108" t="s">
        <v>258</v>
      </c>
      <c r="I143" s="116">
        <v>43784</v>
      </c>
      <c r="J143" s="94">
        <f t="shared" ref="J143:Q143" si="183">I143+J$2</f>
        <v>43794</v>
      </c>
      <c r="K143" s="94">
        <f t="shared" si="183"/>
        <v>43804</v>
      </c>
      <c r="L143" s="94">
        <f t="shared" si="183"/>
        <v>43814</v>
      </c>
      <c r="M143" s="96">
        <f t="shared" si="183"/>
        <v>43854</v>
      </c>
      <c r="N143" s="92">
        <f t="shared" si="183"/>
        <v>43864</v>
      </c>
      <c r="O143" s="92">
        <f t="shared" si="183"/>
        <v>43874</v>
      </c>
      <c r="P143" s="92">
        <f t="shared" si="183"/>
        <v>43884</v>
      </c>
      <c r="Q143" s="92">
        <f t="shared" si="183"/>
        <v>43889</v>
      </c>
      <c r="R143" s="92">
        <f t="shared" si="155"/>
        <v>43894</v>
      </c>
      <c r="S143" s="82"/>
      <c r="T143" s="92">
        <f t="shared" si="160"/>
        <v>43954</v>
      </c>
      <c r="U143" s="92">
        <f t="shared" si="171"/>
        <v>43979</v>
      </c>
      <c r="V143" s="92">
        <f t="shared" si="130"/>
        <v>43989</v>
      </c>
      <c r="W143" s="92">
        <f t="shared" si="169"/>
        <v>44009</v>
      </c>
      <c r="X143" s="92">
        <f t="shared" si="127"/>
        <v>44069</v>
      </c>
      <c r="Y143" s="106"/>
      <c r="Z143" s="106"/>
      <c r="AA143" s="106"/>
      <c r="AB143" s="97">
        <f t="shared" si="175"/>
        <v>44069</v>
      </c>
      <c r="AC143" s="37">
        <f t="shared" si="123"/>
        <v>44079</v>
      </c>
      <c r="AD143" t="s">
        <v>256</v>
      </c>
    </row>
    <row r="144" spans="1:30">
      <c r="A144" s="62" t="s">
        <v>229</v>
      </c>
      <c r="B144" s="62"/>
      <c r="C144" s="62" t="s">
        <v>0</v>
      </c>
      <c r="D144" s="62" t="s">
        <v>31</v>
      </c>
      <c r="E144" s="117"/>
      <c r="F144" s="62" t="s">
        <v>261</v>
      </c>
      <c r="G144" s="92">
        <v>43748</v>
      </c>
      <c r="H144" s="108" t="s">
        <v>258</v>
      </c>
      <c r="I144" s="116">
        <v>43784</v>
      </c>
      <c r="J144" s="94">
        <f t="shared" ref="J144:Q144" si="184">I144+J$2</f>
        <v>43794</v>
      </c>
      <c r="K144" s="94">
        <f t="shared" si="184"/>
        <v>43804</v>
      </c>
      <c r="L144" s="94">
        <f t="shared" si="184"/>
        <v>43814</v>
      </c>
      <c r="M144" s="96">
        <f t="shared" si="184"/>
        <v>43854</v>
      </c>
      <c r="N144" s="92">
        <f t="shared" si="184"/>
        <v>43864</v>
      </c>
      <c r="O144" s="92">
        <f t="shared" si="184"/>
        <v>43874</v>
      </c>
      <c r="P144" s="92">
        <f t="shared" si="184"/>
        <v>43884</v>
      </c>
      <c r="Q144" s="92">
        <f t="shared" si="184"/>
        <v>43889</v>
      </c>
      <c r="R144" s="92">
        <f t="shared" si="155"/>
        <v>43894</v>
      </c>
      <c r="S144" s="82"/>
      <c r="T144" s="92">
        <f t="shared" si="160"/>
        <v>43954</v>
      </c>
      <c r="U144" s="92">
        <f t="shared" si="171"/>
        <v>43979</v>
      </c>
      <c r="V144" s="92">
        <f t="shared" si="130"/>
        <v>43989</v>
      </c>
      <c r="W144" s="92">
        <f t="shared" si="169"/>
        <v>44009</v>
      </c>
      <c r="X144" s="92">
        <f t="shared" si="127"/>
        <v>44069</v>
      </c>
      <c r="Y144" s="106"/>
      <c r="Z144" s="106"/>
      <c r="AA144" s="106"/>
      <c r="AB144" s="97">
        <f t="shared" si="175"/>
        <v>44069</v>
      </c>
      <c r="AC144" s="37">
        <f t="shared" si="123"/>
        <v>44079</v>
      </c>
      <c r="AD144" t="s">
        <v>256</v>
      </c>
    </row>
    <row r="145" spans="1:30">
      <c r="A145" s="62" t="s">
        <v>229</v>
      </c>
      <c r="B145" s="62"/>
      <c r="C145" s="62" t="s">
        <v>0</v>
      </c>
      <c r="D145" s="62" t="s">
        <v>31</v>
      </c>
      <c r="E145" s="117"/>
      <c r="F145" s="62" t="s">
        <v>262</v>
      </c>
      <c r="G145" s="92">
        <v>43748</v>
      </c>
      <c r="H145" s="108" t="s">
        <v>258</v>
      </c>
      <c r="I145" s="116">
        <v>43784</v>
      </c>
      <c r="J145" s="94">
        <f t="shared" ref="J145:Q145" si="185">I145+J$2</f>
        <v>43794</v>
      </c>
      <c r="K145" s="94">
        <f t="shared" si="185"/>
        <v>43804</v>
      </c>
      <c r="L145" s="94">
        <f t="shared" si="185"/>
        <v>43814</v>
      </c>
      <c r="M145" s="96">
        <f t="shared" si="185"/>
        <v>43854</v>
      </c>
      <c r="N145" s="92">
        <f t="shared" si="185"/>
        <v>43864</v>
      </c>
      <c r="O145" s="92">
        <f t="shared" si="185"/>
        <v>43874</v>
      </c>
      <c r="P145" s="92">
        <f t="shared" si="185"/>
        <v>43884</v>
      </c>
      <c r="Q145" s="92">
        <f t="shared" si="185"/>
        <v>43889</v>
      </c>
      <c r="R145" s="92">
        <f t="shared" si="155"/>
        <v>43894</v>
      </c>
      <c r="S145" s="82"/>
      <c r="T145" s="92">
        <f t="shared" si="160"/>
        <v>43954</v>
      </c>
      <c r="U145" s="92">
        <f t="shared" si="171"/>
        <v>43979</v>
      </c>
      <c r="V145" s="92">
        <f t="shared" si="130"/>
        <v>43989</v>
      </c>
      <c r="W145" s="92">
        <f t="shared" si="169"/>
        <v>44009</v>
      </c>
      <c r="X145" s="92">
        <f t="shared" si="127"/>
        <v>44069</v>
      </c>
      <c r="Y145" s="106"/>
      <c r="Z145" s="106"/>
      <c r="AA145" s="106"/>
      <c r="AB145" s="97">
        <f t="shared" si="175"/>
        <v>44069</v>
      </c>
      <c r="AC145" s="37">
        <f t="shared" si="123"/>
        <v>44079</v>
      </c>
      <c r="AD145" t="s">
        <v>256</v>
      </c>
    </row>
    <row r="146" spans="1:30">
      <c r="A146" s="62" t="s">
        <v>229</v>
      </c>
      <c r="B146" s="62"/>
      <c r="C146" s="62" t="s">
        <v>0</v>
      </c>
      <c r="D146" s="62" t="s">
        <v>31</v>
      </c>
      <c r="E146" s="117"/>
      <c r="F146" s="62" t="s">
        <v>263</v>
      </c>
      <c r="G146" s="92">
        <v>43748</v>
      </c>
      <c r="H146" s="108" t="s">
        <v>258</v>
      </c>
      <c r="I146" s="116">
        <v>43784</v>
      </c>
      <c r="J146" s="94">
        <f t="shared" ref="J146:Q146" si="186">I146+J$2</f>
        <v>43794</v>
      </c>
      <c r="K146" s="94">
        <f t="shared" si="186"/>
        <v>43804</v>
      </c>
      <c r="L146" s="94">
        <f t="shared" si="186"/>
        <v>43814</v>
      </c>
      <c r="M146" s="96">
        <f t="shared" si="186"/>
        <v>43854</v>
      </c>
      <c r="N146" s="92">
        <f t="shared" si="186"/>
        <v>43864</v>
      </c>
      <c r="O146" s="92">
        <f t="shared" si="186"/>
        <v>43874</v>
      </c>
      <c r="P146" s="92">
        <f t="shared" si="186"/>
        <v>43884</v>
      </c>
      <c r="Q146" s="92">
        <f t="shared" si="186"/>
        <v>43889</v>
      </c>
      <c r="R146" s="92">
        <f t="shared" si="155"/>
        <v>43894</v>
      </c>
      <c r="S146" s="82"/>
      <c r="T146" s="92">
        <f t="shared" si="160"/>
        <v>43954</v>
      </c>
      <c r="U146" s="92">
        <f t="shared" si="171"/>
        <v>43979</v>
      </c>
      <c r="V146" s="92">
        <f t="shared" si="130"/>
        <v>43989</v>
      </c>
      <c r="W146" s="92">
        <f t="shared" si="169"/>
        <v>44009</v>
      </c>
      <c r="X146" s="92">
        <f t="shared" si="127"/>
        <v>44069</v>
      </c>
      <c r="Y146" s="106"/>
      <c r="Z146" s="106"/>
      <c r="AA146" s="106"/>
      <c r="AB146" s="97">
        <f t="shared" si="175"/>
        <v>44069</v>
      </c>
      <c r="AC146" s="37">
        <f t="shared" si="123"/>
        <v>44079</v>
      </c>
      <c r="AD146" t="s">
        <v>256</v>
      </c>
    </row>
    <row r="147" spans="1:30">
      <c r="A147" s="62" t="s">
        <v>229</v>
      </c>
      <c r="B147" s="62"/>
      <c r="C147" s="62" t="s">
        <v>0</v>
      </c>
      <c r="D147" s="62" t="s">
        <v>31</v>
      </c>
      <c r="E147" s="117"/>
      <c r="F147" s="62" t="s">
        <v>264</v>
      </c>
      <c r="G147" s="92">
        <v>43748</v>
      </c>
      <c r="H147" s="108" t="s">
        <v>265</v>
      </c>
      <c r="I147" s="116">
        <v>43784</v>
      </c>
      <c r="J147" s="94">
        <f t="shared" ref="J147:Q147" si="187">I147+J$2</f>
        <v>43794</v>
      </c>
      <c r="K147" s="94">
        <f t="shared" si="187"/>
        <v>43804</v>
      </c>
      <c r="L147" s="94">
        <f t="shared" si="187"/>
        <v>43814</v>
      </c>
      <c r="M147" s="96">
        <f t="shared" si="187"/>
        <v>43854</v>
      </c>
      <c r="N147" s="92">
        <f t="shared" si="187"/>
        <v>43864</v>
      </c>
      <c r="O147" s="92">
        <f t="shared" si="187"/>
        <v>43874</v>
      </c>
      <c r="P147" s="92">
        <f t="shared" si="187"/>
        <v>43884</v>
      </c>
      <c r="Q147" s="92">
        <f t="shared" si="187"/>
        <v>43889</v>
      </c>
      <c r="R147" s="92">
        <f t="shared" si="155"/>
        <v>43894</v>
      </c>
      <c r="S147" s="82"/>
      <c r="T147" s="92">
        <f t="shared" si="160"/>
        <v>43954</v>
      </c>
      <c r="U147" s="92">
        <f t="shared" si="171"/>
        <v>43979</v>
      </c>
      <c r="V147" s="92">
        <f t="shared" si="130"/>
        <v>43989</v>
      </c>
      <c r="W147" s="92">
        <f t="shared" si="169"/>
        <v>44009</v>
      </c>
      <c r="X147" s="92">
        <f t="shared" si="127"/>
        <v>44069</v>
      </c>
      <c r="Y147" s="106"/>
      <c r="Z147" s="106"/>
      <c r="AA147" s="106"/>
      <c r="AB147" s="97">
        <f t="shared" si="175"/>
        <v>44069</v>
      </c>
      <c r="AC147" s="37">
        <f t="shared" si="123"/>
        <v>44079</v>
      </c>
      <c r="AD147" t="s">
        <v>256</v>
      </c>
    </row>
    <row r="148" spans="1:30">
      <c r="A148" s="62" t="s">
        <v>229</v>
      </c>
      <c r="B148" s="62"/>
      <c r="C148" s="62" t="s">
        <v>0</v>
      </c>
      <c r="D148" s="62" t="s">
        <v>31</v>
      </c>
      <c r="E148" s="117"/>
      <c r="F148" s="62" t="s">
        <v>266</v>
      </c>
      <c r="G148" s="92">
        <v>43748</v>
      </c>
      <c r="H148" s="108" t="s">
        <v>267</v>
      </c>
      <c r="I148" s="116">
        <v>43770</v>
      </c>
      <c r="J148" s="94">
        <f t="shared" ref="J148:Q148" si="188">I148+J$2</f>
        <v>43780</v>
      </c>
      <c r="K148" s="94">
        <f t="shared" si="188"/>
        <v>43790</v>
      </c>
      <c r="L148" s="94">
        <f t="shared" si="188"/>
        <v>43800</v>
      </c>
      <c r="M148" s="96">
        <f t="shared" si="188"/>
        <v>43840</v>
      </c>
      <c r="N148" s="92">
        <f t="shared" si="188"/>
        <v>43850</v>
      </c>
      <c r="O148" s="92">
        <f t="shared" si="188"/>
        <v>43860</v>
      </c>
      <c r="P148" s="92">
        <f t="shared" si="188"/>
        <v>43870</v>
      </c>
      <c r="Q148" s="92">
        <f t="shared" si="188"/>
        <v>43875</v>
      </c>
      <c r="R148" s="92">
        <f t="shared" si="155"/>
        <v>43880</v>
      </c>
      <c r="S148" s="82"/>
      <c r="T148" s="92">
        <f t="shared" si="160"/>
        <v>43940</v>
      </c>
      <c r="U148" s="92">
        <f t="shared" si="171"/>
        <v>43965</v>
      </c>
      <c r="V148" s="92">
        <f t="shared" si="130"/>
        <v>43975</v>
      </c>
      <c r="W148" s="92">
        <f t="shared" si="169"/>
        <v>43995</v>
      </c>
      <c r="X148" s="92">
        <f t="shared" si="127"/>
        <v>44055</v>
      </c>
      <c r="Y148" s="106"/>
      <c r="Z148" s="106"/>
      <c r="AA148" s="106"/>
      <c r="AB148" s="97">
        <f t="shared" si="175"/>
        <v>44055</v>
      </c>
      <c r="AC148" s="37">
        <f t="shared" si="123"/>
        <v>44065</v>
      </c>
      <c r="AD148" t="s">
        <v>268</v>
      </c>
    </row>
    <row r="149" spans="1:30">
      <c r="A149" s="62" t="s">
        <v>229</v>
      </c>
      <c r="B149" s="62"/>
      <c r="C149" s="62" t="s">
        <v>0</v>
      </c>
      <c r="D149" s="62" t="s">
        <v>31</v>
      </c>
      <c r="E149" s="117"/>
      <c r="F149" s="62" t="s">
        <v>269</v>
      </c>
      <c r="G149" s="92">
        <v>43748</v>
      </c>
      <c r="H149" s="108" t="s">
        <v>270</v>
      </c>
      <c r="I149" s="116">
        <v>43770</v>
      </c>
      <c r="J149" s="94">
        <f t="shared" ref="J149:Q149" si="189">I149+J$2</f>
        <v>43780</v>
      </c>
      <c r="K149" s="94">
        <f t="shared" si="189"/>
        <v>43790</v>
      </c>
      <c r="L149" s="94">
        <f t="shared" si="189"/>
        <v>43800</v>
      </c>
      <c r="M149" s="96">
        <f t="shared" si="189"/>
        <v>43840</v>
      </c>
      <c r="N149" s="92">
        <f t="shared" si="189"/>
        <v>43850</v>
      </c>
      <c r="O149" s="92">
        <f t="shared" si="189"/>
        <v>43860</v>
      </c>
      <c r="P149" s="92">
        <f t="shared" si="189"/>
        <v>43870</v>
      </c>
      <c r="Q149" s="92">
        <f t="shared" si="189"/>
        <v>43875</v>
      </c>
      <c r="R149" s="92">
        <f t="shared" si="155"/>
        <v>43880</v>
      </c>
      <c r="S149" s="82"/>
      <c r="T149" s="92">
        <f t="shared" si="160"/>
        <v>43940</v>
      </c>
      <c r="U149" s="92">
        <f t="shared" si="171"/>
        <v>43965</v>
      </c>
      <c r="V149" s="92">
        <f t="shared" si="130"/>
        <v>43975</v>
      </c>
      <c r="W149" s="92">
        <f t="shared" si="169"/>
        <v>43995</v>
      </c>
      <c r="X149" s="92">
        <f t="shared" si="127"/>
        <v>44055</v>
      </c>
      <c r="Y149" s="106"/>
      <c r="Z149" s="106"/>
      <c r="AA149" s="106"/>
      <c r="AB149" s="97">
        <f t="shared" si="175"/>
        <v>44055</v>
      </c>
      <c r="AC149" s="37">
        <f t="shared" si="123"/>
        <v>44065</v>
      </c>
      <c r="AD149" t="s">
        <v>234</v>
      </c>
    </row>
    <row r="150" spans="1:30">
      <c r="A150" s="62" t="s">
        <v>229</v>
      </c>
      <c r="B150" s="62"/>
      <c r="C150" s="62" t="s">
        <v>0</v>
      </c>
      <c r="D150" s="62" t="s">
        <v>31</v>
      </c>
      <c r="E150" s="117"/>
      <c r="F150" s="62" t="s">
        <v>271</v>
      </c>
      <c r="G150" s="92">
        <v>43748</v>
      </c>
      <c r="H150" s="108" t="s">
        <v>207</v>
      </c>
      <c r="I150" s="100">
        <v>43749</v>
      </c>
      <c r="J150" s="128">
        <v>43762</v>
      </c>
      <c r="K150" s="94">
        <f t="shared" ref="K150:Q150" si="190">J150+K$2</f>
        <v>43772</v>
      </c>
      <c r="L150" s="94">
        <f t="shared" si="190"/>
        <v>43782</v>
      </c>
      <c r="M150" s="96">
        <f t="shared" si="190"/>
        <v>43822</v>
      </c>
      <c r="N150" s="92">
        <f t="shared" si="190"/>
        <v>43832</v>
      </c>
      <c r="O150" s="92">
        <f t="shared" si="190"/>
        <v>43842</v>
      </c>
      <c r="P150" s="92">
        <f t="shared" si="190"/>
        <v>43852</v>
      </c>
      <c r="Q150" s="92">
        <f t="shared" si="190"/>
        <v>43857</v>
      </c>
      <c r="R150" s="92">
        <f t="shared" si="155"/>
        <v>43862</v>
      </c>
      <c r="S150" s="82"/>
      <c r="T150" s="92">
        <f t="shared" si="160"/>
        <v>43922</v>
      </c>
      <c r="U150" s="92">
        <f t="shared" si="171"/>
        <v>43947</v>
      </c>
      <c r="V150" s="92">
        <f t="shared" si="130"/>
        <v>43957</v>
      </c>
      <c r="W150" s="92">
        <f t="shared" si="169"/>
        <v>43977</v>
      </c>
      <c r="X150" s="92">
        <f t="shared" si="127"/>
        <v>44037</v>
      </c>
      <c r="Y150" s="106"/>
      <c r="Z150" s="106"/>
      <c r="AA150" s="106"/>
      <c r="AB150" s="97">
        <f t="shared" si="175"/>
        <v>44037</v>
      </c>
      <c r="AC150" s="37">
        <f t="shared" si="123"/>
        <v>44047</v>
      </c>
      <c r="AD150" t="s">
        <v>234</v>
      </c>
    </row>
    <row r="151" spans="1:30">
      <c r="A151" s="62" t="s">
        <v>229</v>
      </c>
      <c r="B151" s="62"/>
      <c r="C151" s="62" t="s">
        <v>0</v>
      </c>
      <c r="D151" s="62" t="s">
        <v>71</v>
      </c>
      <c r="E151" s="117" t="s">
        <v>272</v>
      </c>
      <c r="F151" s="62" t="s">
        <v>273</v>
      </c>
      <c r="G151" s="92">
        <v>43748</v>
      </c>
      <c r="H151" s="108" t="s">
        <v>226</v>
      </c>
      <c r="I151" s="100">
        <v>43783</v>
      </c>
      <c r="J151" s="101">
        <v>43795</v>
      </c>
      <c r="K151" s="94">
        <f t="shared" ref="K151:Q151" si="191">J151+K$2</f>
        <v>43805</v>
      </c>
      <c r="L151" s="94">
        <f t="shared" si="191"/>
        <v>43815</v>
      </c>
      <c r="M151" s="96">
        <f t="shared" si="191"/>
        <v>43855</v>
      </c>
      <c r="N151" s="92">
        <f t="shared" si="191"/>
        <v>43865</v>
      </c>
      <c r="O151" s="92">
        <f t="shared" si="191"/>
        <v>43875</v>
      </c>
      <c r="P151" s="92">
        <f t="shared" si="191"/>
        <v>43885</v>
      </c>
      <c r="Q151" s="92">
        <f t="shared" si="191"/>
        <v>43890</v>
      </c>
      <c r="R151" s="92">
        <f t="shared" si="155"/>
        <v>43895</v>
      </c>
      <c r="S151" s="82"/>
      <c r="T151" s="92">
        <f t="shared" si="160"/>
        <v>43955</v>
      </c>
      <c r="U151" s="92">
        <f t="shared" si="171"/>
        <v>43980</v>
      </c>
      <c r="V151" s="92">
        <f t="shared" si="130"/>
        <v>43990</v>
      </c>
      <c r="W151" s="92">
        <f t="shared" si="169"/>
        <v>44010</v>
      </c>
      <c r="X151" s="92">
        <f t="shared" si="127"/>
        <v>44070</v>
      </c>
      <c r="Y151" s="106"/>
      <c r="Z151" s="106"/>
      <c r="AA151" s="106"/>
      <c r="AB151" s="97">
        <f t="shared" si="175"/>
        <v>44070</v>
      </c>
      <c r="AC151" s="37">
        <f t="shared" si="123"/>
        <v>44080</v>
      </c>
      <c r="AD151" t="s">
        <v>274</v>
      </c>
    </row>
    <row r="152" spans="1:30">
      <c r="A152" s="62" t="s">
        <v>229</v>
      </c>
      <c r="B152" s="62"/>
      <c r="C152" s="62" t="s">
        <v>0</v>
      </c>
      <c r="D152" s="62" t="s">
        <v>71</v>
      </c>
      <c r="E152" s="117"/>
      <c r="F152" s="62" t="s">
        <v>275</v>
      </c>
      <c r="G152" s="92">
        <v>43748</v>
      </c>
      <c r="H152" s="108" t="s">
        <v>276</v>
      </c>
      <c r="I152" s="118">
        <v>43777</v>
      </c>
      <c r="J152" s="94">
        <f t="shared" ref="J152:Q152" si="192">I152+J$2</f>
        <v>43787</v>
      </c>
      <c r="K152" s="94">
        <f t="shared" si="192"/>
        <v>43797</v>
      </c>
      <c r="L152" s="94">
        <f t="shared" si="192"/>
        <v>43807</v>
      </c>
      <c r="M152" s="96">
        <f t="shared" si="192"/>
        <v>43847</v>
      </c>
      <c r="N152" s="92">
        <f t="shared" si="192"/>
        <v>43857</v>
      </c>
      <c r="O152" s="92">
        <f t="shared" si="192"/>
        <v>43867</v>
      </c>
      <c r="P152" s="92">
        <f t="shared" si="192"/>
        <v>43877</v>
      </c>
      <c r="Q152" s="92">
        <f t="shared" si="192"/>
        <v>43882</v>
      </c>
      <c r="R152" s="92">
        <f t="shared" si="155"/>
        <v>43887</v>
      </c>
      <c r="S152" s="82"/>
      <c r="T152" s="92">
        <f t="shared" si="160"/>
        <v>43947</v>
      </c>
      <c r="U152" s="92">
        <f t="shared" si="171"/>
        <v>43972</v>
      </c>
      <c r="V152" s="92">
        <f t="shared" si="130"/>
        <v>43982</v>
      </c>
      <c r="W152" s="92">
        <f t="shared" si="169"/>
        <v>44002</v>
      </c>
      <c r="X152" s="92">
        <f t="shared" si="127"/>
        <v>44062</v>
      </c>
      <c r="Y152" s="106"/>
      <c r="Z152" s="106"/>
      <c r="AA152" s="106"/>
      <c r="AB152" s="97">
        <f t="shared" si="175"/>
        <v>44062</v>
      </c>
      <c r="AC152" s="37">
        <f t="shared" si="123"/>
        <v>44072</v>
      </c>
      <c r="AD152" t="s">
        <v>274</v>
      </c>
    </row>
    <row r="153" spans="1:30">
      <c r="A153" s="62" t="s">
        <v>229</v>
      </c>
      <c r="B153" s="62"/>
      <c r="C153" s="62" t="s">
        <v>0</v>
      </c>
      <c r="D153" s="62" t="s">
        <v>71</v>
      </c>
      <c r="E153" s="117"/>
      <c r="F153" s="62" t="s">
        <v>277</v>
      </c>
      <c r="G153" s="92">
        <v>43748</v>
      </c>
      <c r="H153" s="108" t="s">
        <v>278</v>
      </c>
      <c r="I153" s="100">
        <v>43774</v>
      </c>
      <c r="J153" s="128">
        <v>43789</v>
      </c>
      <c r="K153" s="94">
        <f t="shared" ref="K153:Q153" si="193">J153+K$2</f>
        <v>43799</v>
      </c>
      <c r="L153" s="94">
        <f t="shared" si="193"/>
        <v>43809</v>
      </c>
      <c r="M153" s="96">
        <f t="shared" si="193"/>
        <v>43849</v>
      </c>
      <c r="N153" s="92">
        <f t="shared" si="193"/>
        <v>43859</v>
      </c>
      <c r="O153" s="92">
        <f t="shared" si="193"/>
        <v>43869</v>
      </c>
      <c r="P153" s="92">
        <f t="shared" si="193"/>
        <v>43879</v>
      </c>
      <c r="Q153" s="92">
        <f t="shared" si="193"/>
        <v>43884</v>
      </c>
      <c r="R153" s="92">
        <f t="shared" si="155"/>
        <v>43889</v>
      </c>
      <c r="S153" s="82"/>
      <c r="T153" s="92">
        <f t="shared" si="160"/>
        <v>43949</v>
      </c>
      <c r="U153" s="92">
        <f t="shared" si="171"/>
        <v>43974</v>
      </c>
      <c r="V153" s="92">
        <f t="shared" si="130"/>
        <v>43984</v>
      </c>
      <c r="W153" s="92">
        <f t="shared" si="169"/>
        <v>44004</v>
      </c>
      <c r="X153" s="92">
        <f t="shared" si="127"/>
        <v>44064</v>
      </c>
      <c r="Y153" s="106"/>
      <c r="Z153" s="106"/>
      <c r="AA153" s="106"/>
      <c r="AB153" s="97">
        <f t="shared" si="175"/>
        <v>44064</v>
      </c>
      <c r="AC153" s="37">
        <f t="shared" si="123"/>
        <v>44074</v>
      </c>
      <c r="AD153" t="s">
        <v>274</v>
      </c>
    </row>
    <row r="154" spans="1:30">
      <c r="A154" s="62" t="s">
        <v>229</v>
      </c>
      <c r="B154" s="62"/>
      <c r="C154" s="62" t="s">
        <v>0</v>
      </c>
      <c r="D154" s="62" t="s">
        <v>71</v>
      </c>
      <c r="E154" s="117"/>
      <c r="F154" s="62" t="s">
        <v>279</v>
      </c>
      <c r="G154" s="92">
        <v>43748</v>
      </c>
      <c r="H154" s="108" t="s">
        <v>280</v>
      </c>
      <c r="I154" s="116">
        <v>43790</v>
      </c>
      <c r="J154" s="94">
        <f t="shared" ref="J154:Q154" si="194">I154+J$2</f>
        <v>43800</v>
      </c>
      <c r="K154" s="94">
        <f t="shared" si="194"/>
        <v>43810</v>
      </c>
      <c r="L154" s="94">
        <f t="shared" si="194"/>
        <v>43820</v>
      </c>
      <c r="M154" s="96">
        <f t="shared" si="194"/>
        <v>43860</v>
      </c>
      <c r="N154" s="92">
        <f t="shared" si="194"/>
        <v>43870</v>
      </c>
      <c r="O154" s="92">
        <f t="shared" si="194"/>
        <v>43880</v>
      </c>
      <c r="P154" s="92">
        <f t="shared" si="194"/>
        <v>43890</v>
      </c>
      <c r="Q154" s="92">
        <f t="shared" si="194"/>
        <v>43895</v>
      </c>
      <c r="R154" s="92">
        <f t="shared" si="155"/>
        <v>43900</v>
      </c>
      <c r="S154" s="82"/>
      <c r="T154" s="92">
        <f t="shared" si="160"/>
        <v>43960</v>
      </c>
      <c r="U154" s="92">
        <f t="shared" si="171"/>
        <v>43985</v>
      </c>
      <c r="V154" s="92">
        <f t="shared" si="130"/>
        <v>43995</v>
      </c>
      <c r="W154" s="92">
        <f t="shared" si="169"/>
        <v>44015</v>
      </c>
      <c r="X154" s="92">
        <f t="shared" si="127"/>
        <v>44075</v>
      </c>
      <c r="Y154" s="106"/>
      <c r="Z154" s="106"/>
      <c r="AA154" s="106"/>
      <c r="AB154" s="97">
        <f t="shared" si="175"/>
        <v>44075</v>
      </c>
      <c r="AC154" s="37">
        <f t="shared" si="123"/>
        <v>44085</v>
      </c>
      <c r="AD154" t="s">
        <v>274</v>
      </c>
    </row>
    <row r="155" spans="1:30">
      <c r="A155" s="62" t="s">
        <v>229</v>
      </c>
      <c r="B155" s="62"/>
      <c r="C155" s="62" t="s">
        <v>0</v>
      </c>
      <c r="D155" s="62" t="s">
        <v>71</v>
      </c>
      <c r="E155" s="117"/>
      <c r="F155" s="62" t="s">
        <v>281</v>
      </c>
      <c r="G155" s="92">
        <v>43748</v>
      </c>
      <c r="H155" s="108" t="s">
        <v>280</v>
      </c>
      <c r="I155" s="116">
        <v>43790</v>
      </c>
      <c r="J155" s="94">
        <f t="shared" ref="J155:Q155" si="195">I155+J$2</f>
        <v>43800</v>
      </c>
      <c r="K155" s="94">
        <f t="shared" si="195"/>
        <v>43810</v>
      </c>
      <c r="L155" s="94">
        <f t="shared" si="195"/>
        <v>43820</v>
      </c>
      <c r="M155" s="96">
        <f t="shared" si="195"/>
        <v>43860</v>
      </c>
      <c r="N155" s="92">
        <f t="shared" si="195"/>
        <v>43870</v>
      </c>
      <c r="O155" s="92">
        <f t="shared" si="195"/>
        <v>43880</v>
      </c>
      <c r="P155" s="92">
        <f t="shared" si="195"/>
        <v>43890</v>
      </c>
      <c r="Q155" s="92">
        <f t="shared" si="195"/>
        <v>43895</v>
      </c>
      <c r="R155" s="92">
        <f t="shared" si="155"/>
        <v>43900</v>
      </c>
      <c r="S155" s="82"/>
      <c r="T155" s="92">
        <f t="shared" si="160"/>
        <v>43960</v>
      </c>
      <c r="U155" s="92">
        <f t="shared" si="171"/>
        <v>43985</v>
      </c>
      <c r="V155" s="92">
        <f t="shared" si="130"/>
        <v>43995</v>
      </c>
      <c r="W155" s="92">
        <f t="shared" si="169"/>
        <v>44015</v>
      </c>
      <c r="X155" s="92">
        <f t="shared" si="127"/>
        <v>44075</v>
      </c>
      <c r="Y155" s="106"/>
      <c r="Z155" s="106"/>
      <c r="AA155" s="106"/>
      <c r="AB155" s="97">
        <f t="shared" si="175"/>
        <v>44075</v>
      </c>
      <c r="AC155" s="37">
        <f t="shared" si="123"/>
        <v>44085</v>
      </c>
      <c r="AD155" t="s">
        <v>274</v>
      </c>
    </row>
    <row r="156" spans="1:30">
      <c r="A156" s="62" t="s">
        <v>229</v>
      </c>
      <c r="B156" s="62"/>
      <c r="C156" s="62" t="s">
        <v>0</v>
      </c>
      <c r="D156" s="62" t="s">
        <v>71</v>
      </c>
      <c r="E156" s="117"/>
      <c r="F156" s="62" t="s">
        <v>282</v>
      </c>
      <c r="G156" s="92">
        <v>43748</v>
      </c>
      <c r="H156" s="108" t="s">
        <v>283</v>
      </c>
      <c r="I156" s="116">
        <v>43790</v>
      </c>
      <c r="J156" s="94">
        <f t="shared" ref="J156:Q156" si="196">I156+J$2</f>
        <v>43800</v>
      </c>
      <c r="K156" s="94">
        <f t="shared" si="196"/>
        <v>43810</v>
      </c>
      <c r="L156" s="94">
        <f t="shared" si="196"/>
        <v>43820</v>
      </c>
      <c r="M156" s="96">
        <f t="shared" si="196"/>
        <v>43860</v>
      </c>
      <c r="N156" s="92">
        <f t="shared" si="196"/>
        <v>43870</v>
      </c>
      <c r="O156" s="92">
        <f t="shared" si="196"/>
        <v>43880</v>
      </c>
      <c r="P156" s="92">
        <f t="shared" si="196"/>
        <v>43890</v>
      </c>
      <c r="Q156" s="92">
        <f t="shared" si="196"/>
        <v>43895</v>
      </c>
      <c r="R156" s="92">
        <f t="shared" ref="R156:R178" si="197">Q156+Q$2</f>
        <v>43900</v>
      </c>
      <c r="S156" s="82"/>
      <c r="T156" s="92">
        <f t="shared" si="160"/>
        <v>43960</v>
      </c>
      <c r="U156" s="92">
        <f t="shared" si="171"/>
        <v>43985</v>
      </c>
      <c r="V156" s="92">
        <f t="shared" si="130"/>
        <v>43995</v>
      </c>
      <c r="W156" s="92">
        <f t="shared" si="169"/>
        <v>44015</v>
      </c>
      <c r="X156" s="92">
        <f t="shared" si="127"/>
        <v>44075</v>
      </c>
      <c r="Y156" s="106"/>
      <c r="Z156" s="106"/>
      <c r="AA156" s="106"/>
      <c r="AB156" s="97">
        <f t="shared" si="175"/>
        <v>44075</v>
      </c>
      <c r="AC156" s="37">
        <f t="shared" si="123"/>
        <v>44085</v>
      </c>
      <c r="AD156" t="s">
        <v>284</v>
      </c>
    </row>
    <row r="157" spans="1:30">
      <c r="A157" s="62" t="s">
        <v>229</v>
      </c>
      <c r="B157" s="62"/>
      <c r="C157" s="62" t="s">
        <v>0</v>
      </c>
      <c r="D157" s="62" t="s">
        <v>71</v>
      </c>
      <c r="E157" s="117"/>
      <c r="F157" s="62" t="s">
        <v>285</v>
      </c>
      <c r="G157" s="92">
        <v>43748</v>
      </c>
      <c r="H157" s="108" t="s">
        <v>286</v>
      </c>
      <c r="I157" s="116">
        <v>43770</v>
      </c>
      <c r="J157" s="94">
        <f t="shared" ref="J157:Q157" si="198">I157+J$2</f>
        <v>43780</v>
      </c>
      <c r="K157" s="94">
        <f t="shared" si="198"/>
        <v>43790</v>
      </c>
      <c r="L157" s="94">
        <f t="shared" si="198"/>
        <v>43800</v>
      </c>
      <c r="M157" s="96">
        <f t="shared" si="198"/>
        <v>43840</v>
      </c>
      <c r="N157" s="92">
        <f t="shared" si="198"/>
        <v>43850</v>
      </c>
      <c r="O157" s="92">
        <f t="shared" si="198"/>
        <v>43860</v>
      </c>
      <c r="P157" s="92">
        <f t="shared" si="198"/>
        <v>43870</v>
      </c>
      <c r="Q157" s="92">
        <f t="shared" si="198"/>
        <v>43875</v>
      </c>
      <c r="R157" s="92">
        <f t="shared" si="197"/>
        <v>43880</v>
      </c>
      <c r="S157" s="82"/>
      <c r="T157" s="92">
        <f t="shared" si="160"/>
        <v>43940</v>
      </c>
      <c r="U157" s="92">
        <f t="shared" si="171"/>
        <v>43965</v>
      </c>
      <c r="V157" s="92">
        <f t="shared" si="130"/>
        <v>43975</v>
      </c>
      <c r="W157" s="92">
        <f t="shared" si="169"/>
        <v>43995</v>
      </c>
      <c r="X157" s="92">
        <f t="shared" si="127"/>
        <v>44055</v>
      </c>
      <c r="Y157" s="106"/>
      <c r="Z157" s="106"/>
      <c r="AA157" s="106"/>
      <c r="AB157" s="97">
        <f t="shared" si="175"/>
        <v>44055</v>
      </c>
      <c r="AC157" s="37">
        <f t="shared" si="123"/>
        <v>44065</v>
      </c>
      <c r="AD157" t="s">
        <v>274</v>
      </c>
    </row>
    <row r="158" spans="1:30">
      <c r="A158" s="62" t="s">
        <v>229</v>
      </c>
      <c r="B158" s="62"/>
      <c r="C158" s="62" t="s">
        <v>0</v>
      </c>
      <c r="D158" s="62" t="s">
        <v>71</v>
      </c>
      <c r="E158" s="117"/>
      <c r="F158" s="62" t="s">
        <v>287</v>
      </c>
      <c r="G158" s="92">
        <v>43748</v>
      </c>
      <c r="H158" s="108" t="s">
        <v>278</v>
      </c>
      <c r="I158" s="100">
        <v>43767</v>
      </c>
      <c r="J158" s="128">
        <v>43781</v>
      </c>
      <c r="K158" s="94">
        <f t="shared" ref="K158:Q158" si="199">J158+K$2</f>
        <v>43791</v>
      </c>
      <c r="L158" s="94">
        <f t="shared" si="199"/>
        <v>43801</v>
      </c>
      <c r="M158" s="96">
        <f t="shared" si="199"/>
        <v>43841</v>
      </c>
      <c r="N158" s="92">
        <f t="shared" si="199"/>
        <v>43851</v>
      </c>
      <c r="O158" s="92">
        <f t="shared" si="199"/>
        <v>43861</v>
      </c>
      <c r="P158" s="92">
        <f t="shared" si="199"/>
        <v>43871</v>
      </c>
      <c r="Q158" s="92">
        <f t="shared" si="199"/>
        <v>43876</v>
      </c>
      <c r="R158" s="92">
        <f t="shared" si="197"/>
        <v>43881</v>
      </c>
      <c r="S158" s="82"/>
      <c r="T158" s="92">
        <f t="shared" ref="T158:T178" si="200">R158+R$2</f>
        <v>43941</v>
      </c>
      <c r="U158" s="92">
        <f t="shared" si="171"/>
        <v>43966</v>
      </c>
      <c r="V158" s="92">
        <f t="shared" si="130"/>
        <v>43976</v>
      </c>
      <c r="W158" s="92">
        <f t="shared" si="169"/>
        <v>43996</v>
      </c>
      <c r="X158" s="92">
        <f t="shared" si="127"/>
        <v>44056</v>
      </c>
      <c r="Y158" s="106"/>
      <c r="Z158" s="106"/>
      <c r="AA158" s="106"/>
      <c r="AB158" s="97">
        <f t="shared" si="175"/>
        <v>44056</v>
      </c>
      <c r="AC158" s="37">
        <f t="shared" si="123"/>
        <v>44066</v>
      </c>
      <c r="AD158" t="s">
        <v>284</v>
      </c>
    </row>
    <row r="159" spans="1:30">
      <c r="A159" s="62" t="s">
        <v>229</v>
      </c>
      <c r="B159" s="62"/>
      <c r="C159" s="62" t="s">
        <v>0</v>
      </c>
      <c r="D159" s="62" t="s">
        <v>71</v>
      </c>
      <c r="E159" s="117"/>
      <c r="F159" s="62" t="s">
        <v>288</v>
      </c>
      <c r="G159" s="92">
        <v>43748</v>
      </c>
      <c r="H159" s="108" t="s">
        <v>226</v>
      </c>
      <c r="I159" s="100">
        <v>43745</v>
      </c>
      <c r="J159" s="94">
        <f t="shared" ref="J159:Q159" si="201">I159+J$2</f>
        <v>43755</v>
      </c>
      <c r="K159" s="94">
        <f t="shared" si="201"/>
        <v>43765</v>
      </c>
      <c r="L159" s="94">
        <f t="shared" si="201"/>
        <v>43775</v>
      </c>
      <c r="M159" s="96">
        <f t="shared" si="201"/>
        <v>43815</v>
      </c>
      <c r="N159" s="92">
        <f t="shared" si="201"/>
        <v>43825</v>
      </c>
      <c r="O159" s="92">
        <f t="shared" si="201"/>
        <v>43835</v>
      </c>
      <c r="P159" s="92">
        <f t="shared" si="201"/>
        <v>43845</v>
      </c>
      <c r="Q159" s="92">
        <f t="shared" si="201"/>
        <v>43850</v>
      </c>
      <c r="R159" s="92">
        <f t="shared" si="197"/>
        <v>43855</v>
      </c>
      <c r="S159" s="82"/>
      <c r="T159" s="92">
        <f t="shared" si="200"/>
        <v>43915</v>
      </c>
      <c r="U159" s="92">
        <f t="shared" si="171"/>
        <v>43940</v>
      </c>
      <c r="V159" s="92">
        <f t="shared" si="130"/>
        <v>43950</v>
      </c>
      <c r="W159" s="92">
        <f t="shared" si="169"/>
        <v>43970</v>
      </c>
      <c r="X159" s="92">
        <f t="shared" si="127"/>
        <v>44030</v>
      </c>
      <c r="Y159" s="106"/>
      <c r="Z159" s="106"/>
      <c r="AA159" s="106"/>
      <c r="AB159" s="97">
        <f t="shared" si="175"/>
        <v>44030</v>
      </c>
      <c r="AC159" s="37">
        <f t="shared" si="123"/>
        <v>44040</v>
      </c>
      <c r="AD159" t="s">
        <v>284</v>
      </c>
    </row>
    <row r="160" spans="1:30">
      <c r="A160" s="62" t="s">
        <v>229</v>
      </c>
      <c r="B160" s="62"/>
      <c r="C160" s="62" t="s">
        <v>0</v>
      </c>
      <c r="D160" s="62" t="s">
        <v>71</v>
      </c>
      <c r="E160" s="117"/>
      <c r="F160" s="62" t="s">
        <v>289</v>
      </c>
      <c r="G160" s="92">
        <v>43748</v>
      </c>
      <c r="H160" s="108" t="s">
        <v>278</v>
      </c>
      <c r="I160" s="100">
        <v>43763</v>
      </c>
      <c r="J160" s="128">
        <v>43801</v>
      </c>
      <c r="K160" s="94">
        <f t="shared" ref="K160:Q160" si="202">J160+K$2</f>
        <v>43811</v>
      </c>
      <c r="L160" s="94">
        <f t="shared" si="202"/>
        <v>43821</v>
      </c>
      <c r="M160" s="96">
        <f t="shared" si="202"/>
        <v>43861</v>
      </c>
      <c r="N160" s="92">
        <f t="shared" si="202"/>
        <v>43871</v>
      </c>
      <c r="O160" s="92">
        <f t="shared" si="202"/>
        <v>43881</v>
      </c>
      <c r="P160" s="92">
        <f t="shared" si="202"/>
        <v>43891</v>
      </c>
      <c r="Q160" s="92">
        <f t="shared" si="202"/>
        <v>43896</v>
      </c>
      <c r="R160" s="92">
        <f t="shared" si="197"/>
        <v>43901</v>
      </c>
      <c r="S160" s="82"/>
      <c r="T160" s="92">
        <f t="shared" si="200"/>
        <v>43961</v>
      </c>
      <c r="U160" s="92">
        <f t="shared" si="171"/>
        <v>43986</v>
      </c>
      <c r="V160" s="92">
        <f t="shared" si="130"/>
        <v>43996</v>
      </c>
      <c r="W160" s="92">
        <f t="shared" si="169"/>
        <v>44016</v>
      </c>
      <c r="X160" s="92">
        <f t="shared" si="127"/>
        <v>44076</v>
      </c>
      <c r="Y160" s="106"/>
      <c r="Z160" s="106"/>
      <c r="AA160" s="106"/>
      <c r="AB160" s="97">
        <f t="shared" si="175"/>
        <v>44076</v>
      </c>
      <c r="AC160" s="37">
        <f t="shared" si="123"/>
        <v>44086</v>
      </c>
      <c r="AD160" t="s">
        <v>284</v>
      </c>
    </row>
    <row r="161" spans="1:30">
      <c r="A161" s="62" t="s">
        <v>229</v>
      </c>
      <c r="B161" s="62"/>
      <c r="C161" s="62" t="s">
        <v>0</v>
      </c>
      <c r="D161" s="62" t="s">
        <v>71</v>
      </c>
      <c r="E161" s="117"/>
      <c r="F161" s="62" t="s">
        <v>290</v>
      </c>
      <c r="G161" s="92">
        <v>43748</v>
      </c>
      <c r="H161" s="108" t="s">
        <v>291</v>
      </c>
      <c r="I161" s="100">
        <v>43755</v>
      </c>
      <c r="J161" s="101">
        <v>43766</v>
      </c>
      <c r="K161" s="94">
        <f t="shared" ref="K161:Q161" si="203">J161+K$2</f>
        <v>43776</v>
      </c>
      <c r="L161" s="94">
        <f t="shared" si="203"/>
        <v>43786</v>
      </c>
      <c r="M161" s="96">
        <f t="shared" si="203"/>
        <v>43826</v>
      </c>
      <c r="N161" s="92">
        <f t="shared" si="203"/>
        <v>43836</v>
      </c>
      <c r="O161" s="92">
        <f t="shared" si="203"/>
        <v>43846</v>
      </c>
      <c r="P161" s="92">
        <f t="shared" si="203"/>
        <v>43856</v>
      </c>
      <c r="Q161" s="92">
        <f t="shared" si="203"/>
        <v>43861</v>
      </c>
      <c r="R161" s="92">
        <f t="shared" si="197"/>
        <v>43866</v>
      </c>
      <c r="S161" s="82"/>
      <c r="T161" s="92">
        <f t="shared" si="200"/>
        <v>43926</v>
      </c>
      <c r="U161" s="92">
        <f t="shared" si="171"/>
        <v>43951</v>
      </c>
      <c r="V161" s="92">
        <f t="shared" si="130"/>
        <v>43961</v>
      </c>
      <c r="W161" s="92">
        <f t="shared" si="169"/>
        <v>43981</v>
      </c>
      <c r="X161" s="92">
        <f t="shared" si="127"/>
        <v>44041</v>
      </c>
      <c r="Y161" s="106"/>
      <c r="Z161" s="106"/>
      <c r="AA161" s="106"/>
      <c r="AB161" s="97">
        <f t="shared" si="175"/>
        <v>44041</v>
      </c>
      <c r="AC161" s="37">
        <f t="shared" si="123"/>
        <v>44051</v>
      </c>
      <c r="AD161" t="s">
        <v>284</v>
      </c>
    </row>
    <row r="162" spans="1:30">
      <c r="A162" s="62" t="s">
        <v>229</v>
      </c>
      <c r="B162" s="62"/>
      <c r="C162" s="62" t="s">
        <v>0</v>
      </c>
      <c r="D162" s="62" t="s">
        <v>71</v>
      </c>
      <c r="E162" s="117"/>
      <c r="F162" s="62" t="s">
        <v>292</v>
      </c>
      <c r="G162" s="92">
        <v>43748</v>
      </c>
      <c r="H162" s="108" t="s">
        <v>278</v>
      </c>
      <c r="I162" s="145">
        <v>43770</v>
      </c>
      <c r="J162" s="128">
        <v>43802</v>
      </c>
      <c r="K162" s="94">
        <f t="shared" ref="K162:Q162" si="204">J162+K$2</f>
        <v>43812</v>
      </c>
      <c r="L162" s="94">
        <f t="shared" si="204"/>
        <v>43822</v>
      </c>
      <c r="M162" s="96">
        <f t="shared" si="204"/>
        <v>43862</v>
      </c>
      <c r="N162" s="92">
        <f t="shared" si="204"/>
        <v>43872</v>
      </c>
      <c r="O162" s="92">
        <f t="shared" si="204"/>
        <v>43882</v>
      </c>
      <c r="P162" s="92">
        <f t="shared" si="204"/>
        <v>43892</v>
      </c>
      <c r="Q162" s="92">
        <f t="shared" si="204"/>
        <v>43897</v>
      </c>
      <c r="R162" s="92">
        <f t="shared" si="197"/>
        <v>43902</v>
      </c>
      <c r="S162" s="82"/>
      <c r="T162" s="92">
        <f t="shared" si="200"/>
        <v>43962</v>
      </c>
      <c r="U162" s="92">
        <f t="shared" si="171"/>
        <v>43987</v>
      </c>
      <c r="V162" s="92">
        <f t="shared" si="130"/>
        <v>43997</v>
      </c>
      <c r="W162" s="92">
        <f t="shared" si="169"/>
        <v>44017</v>
      </c>
      <c r="X162" s="92">
        <f t="shared" si="127"/>
        <v>44077</v>
      </c>
      <c r="Y162" s="106"/>
      <c r="Z162" s="106"/>
      <c r="AA162" s="106"/>
      <c r="AB162" s="97">
        <f t="shared" si="175"/>
        <v>44077</v>
      </c>
      <c r="AC162" s="37">
        <f t="shared" si="123"/>
        <v>44087</v>
      </c>
      <c r="AD162" t="s">
        <v>284</v>
      </c>
    </row>
    <row r="163" spans="1:30">
      <c r="A163" s="62" t="s">
        <v>229</v>
      </c>
      <c r="B163" s="62"/>
      <c r="C163" s="62" t="s">
        <v>0</v>
      </c>
      <c r="D163" s="62" t="s">
        <v>71</v>
      </c>
      <c r="E163" s="117"/>
      <c r="F163" s="62" t="s">
        <v>293</v>
      </c>
      <c r="G163" s="92">
        <v>43748</v>
      </c>
      <c r="H163" s="108" t="s">
        <v>278</v>
      </c>
      <c r="I163" s="100">
        <v>43776</v>
      </c>
      <c r="J163" s="128">
        <v>43790</v>
      </c>
      <c r="K163" s="94">
        <f t="shared" ref="K163:Q163" si="205">J163+K$2</f>
        <v>43800</v>
      </c>
      <c r="L163" s="94">
        <f t="shared" si="205"/>
        <v>43810</v>
      </c>
      <c r="M163" s="96">
        <f t="shared" si="205"/>
        <v>43850</v>
      </c>
      <c r="N163" s="92">
        <f t="shared" si="205"/>
        <v>43860</v>
      </c>
      <c r="O163" s="92">
        <f t="shared" si="205"/>
        <v>43870</v>
      </c>
      <c r="P163" s="92">
        <f t="shared" si="205"/>
        <v>43880</v>
      </c>
      <c r="Q163" s="92">
        <f t="shared" si="205"/>
        <v>43885</v>
      </c>
      <c r="R163" s="92">
        <f t="shared" si="197"/>
        <v>43890</v>
      </c>
      <c r="S163" s="82"/>
      <c r="T163" s="92">
        <f t="shared" si="200"/>
        <v>43950</v>
      </c>
      <c r="U163" s="92">
        <f t="shared" si="171"/>
        <v>43975</v>
      </c>
      <c r="V163" s="92">
        <f t="shared" si="130"/>
        <v>43985</v>
      </c>
      <c r="W163" s="92">
        <f t="shared" si="169"/>
        <v>44005</v>
      </c>
      <c r="X163" s="92">
        <f t="shared" si="127"/>
        <v>44065</v>
      </c>
      <c r="Y163" s="106"/>
      <c r="Z163" s="106"/>
      <c r="AA163" s="106"/>
      <c r="AB163" s="97">
        <f t="shared" si="175"/>
        <v>44065</v>
      </c>
      <c r="AC163" s="37">
        <f t="shared" si="123"/>
        <v>44075</v>
      </c>
      <c r="AD163" t="s">
        <v>284</v>
      </c>
    </row>
    <row r="164" spans="1:30">
      <c r="A164" s="62" t="s">
        <v>229</v>
      </c>
      <c r="B164" s="62"/>
      <c r="C164" s="62" t="s">
        <v>0</v>
      </c>
      <c r="D164" s="62" t="s">
        <v>71</v>
      </c>
      <c r="E164" s="117"/>
      <c r="F164" s="62" t="s">
        <v>294</v>
      </c>
      <c r="G164" s="92">
        <v>43748</v>
      </c>
      <c r="H164" s="108" t="s">
        <v>278</v>
      </c>
      <c r="I164" s="100">
        <v>43774</v>
      </c>
      <c r="J164" s="128">
        <v>43788</v>
      </c>
      <c r="K164" s="94">
        <f t="shared" ref="K164:Q164" si="206">J164+K$2</f>
        <v>43798</v>
      </c>
      <c r="L164" s="94">
        <f t="shared" si="206"/>
        <v>43808</v>
      </c>
      <c r="M164" s="96">
        <f t="shared" si="206"/>
        <v>43848</v>
      </c>
      <c r="N164" s="92">
        <f t="shared" si="206"/>
        <v>43858</v>
      </c>
      <c r="O164" s="92">
        <f t="shared" si="206"/>
        <v>43868</v>
      </c>
      <c r="P164" s="92">
        <f t="shared" si="206"/>
        <v>43878</v>
      </c>
      <c r="Q164" s="92">
        <f t="shared" si="206"/>
        <v>43883</v>
      </c>
      <c r="R164" s="92">
        <f t="shared" si="197"/>
        <v>43888</v>
      </c>
      <c r="S164" s="82"/>
      <c r="T164" s="92">
        <f t="shared" si="200"/>
        <v>43948</v>
      </c>
      <c r="U164" s="92">
        <f t="shared" si="171"/>
        <v>43973</v>
      </c>
      <c r="V164" s="92">
        <f t="shared" si="130"/>
        <v>43983</v>
      </c>
      <c r="W164" s="92">
        <f t="shared" si="169"/>
        <v>44003</v>
      </c>
      <c r="X164" s="92">
        <f t="shared" si="127"/>
        <v>44063</v>
      </c>
      <c r="Y164" s="106"/>
      <c r="Z164" s="106"/>
      <c r="AA164" s="106"/>
      <c r="AB164" s="97">
        <f t="shared" si="175"/>
        <v>44063</v>
      </c>
      <c r="AC164" s="37">
        <f t="shared" si="123"/>
        <v>44073</v>
      </c>
      <c r="AD164" t="s">
        <v>284</v>
      </c>
    </row>
    <row r="165" spans="1:30">
      <c r="A165" s="62" t="s">
        <v>229</v>
      </c>
      <c r="B165" s="62"/>
      <c r="C165" s="62" t="s">
        <v>0</v>
      </c>
      <c r="D165" s="62" t="s">
        <v>71</v>
      </c>
      <c r="E165" s="117"/>
      <c r="F165" s="62" t="s">
        <v>295</v>
      </c>
      <c r="G165" s="92">
        <v>43748</v>
      </c>
      <c r="H165" s="108" t="s">
        <v>226</v>
      </c>
      <c r="I165" s="145">
        <v>43783</v>
      </c>
      <c r="J165" s="144">
        <v>43801</v>
      </c>
      <c r="K165" s="94">
        <f t="shared" ref="K165:Q165" si="207">J165+K$2</f>
        <v>43811</v>
      </c>
      <c r="L165" s="94">
        <f t="shared" si="207"/>
        <v>43821</v>
      </c>
      <c r="M165" s="96">
        <f t="shared" si="207"/>
        <v>43861</v>
      </c>
      <c r="N165" s="92">
        <f t="shared" si="207"/>
        <v>43871</v>
      </c>
      <c r="O165" s="92">
        <f t="shared" si="207"/>
        <v>43881</v>
      </c>
      <c r="P165" s="92">
        <f t="shared" si="207"/>
        <v>43891</v>
      </c>
      <c r="Q165" s="92">
        <f t="shared" si="207"/>
        <v>43896</v>
      </c>
      <c r="R165" s="92">
        <f t="shared" si="197"/>
        <v>43901</v>
      </c>
      <c r="S165" s="82"/>
      <c r="T165" s="92">
        <f t="shared" si="200"/>
        <v>43961</v>
      </c>
      <c r="U165" s="92">
        <f t="shared" si="171"/>
        <v>43986</v>
      </c>
      <c r="V165" s="92">
        <f t="shared" si="130"/>
        <v>43996</v>
      </c>
      <c r="W165" s="92">
        <f t="shared" si="169"/>
        <v>44016</v>
      </c>
      <c r="X165" s="92">
        <f t="shared" si="127"/>
        <v>44076</v>
      </c>
      <c r="Y165" s="106"/>
      <c r="Z165" s="106"/>
      <c r="AA165" s="106"/>
      <c r="AB165" s="97">
        <f t="shared" si="175"/>
        <v>44076</v>
      </c>
      <c r="AC165" s="37">
        <f t="shared" si="123"/>
        <v>44086</v>
      </c>
      <c r="AD165" t="s">
        <v>296</v>
      </c>
    </row>
    <row r="166" spans="1:30">
      <c r="A166" s="62" t="s">
        <v>229</v>
      </c>
      <c r="B166" s="62"/>
      <c r="C166" s="62" t="s">
        <v>0</v>
      </c>
      <c r="D166" s="62" t="s">
        <v>71</v>
      </c>
      <c r="E166" s="117"/>
      <c r="F166" s="62" t="s">
        <v>297</v>
      </c>
      <c r="G166" s="92">
        <v>43748</v>
      </c>
      <c r="H166" s="108"/>
      <c r="I166" s="100">
        <v>43805</v>
      </c>
      <c r="J166" s="94">
        <f t="shared" ref="J166:Q166" si="208">I166+J$2</f>
        <v>43815</v>
      </c>
      <c r="K166" s="94">
        <f t="shared" si="208"/>
        <v>43825</v>
      </c>
      <c r="L166" s="94">
        <f t="shared" si="208"/>
        <v>43835</v>
      </c>
      <c r="M166" s="96">
        <f t="shared" si="208"/>
        <v>43875</v>
      </c>
      <c r="N166" s="92">
        <f t="shared" si="208"/>
        <v>43885</v>
      </c>
      <c r="O166" s="92">
        <f t="shared" si="208"/>
        <v>43895</v>
      </c>
      <c r="P166" s="92">
        <f t="shared" si="208"/>
        <v>43905</v>
      </c>
      <c r="Q166" s="92">
        <f t="shared" si="208"/>
        <v>43910</v>
      </c>
      <c r="R166" s="92">
        <f t="shared" si="197"/>
        <v>43915</v>
      </c>
      <c r="S166" s="82"/>
      <c r="T166" s="92">
        <f t="shared" si="200"/>
        <v>43975</v>
      </c>
      <c r="U166" s="92">
        <f t="shared" si="171"/>
        <v>44000</v>
      </c>
      <c r="V166" s="92">
        <f t="shared" si="130"/>
        <v>44010</v>
      </c>
      <c r="W166" s="92">
        <f t="shared" si="169"/>
        <v>44030</v>
      </c>
      <c r="X166" s="92">
        <f t="shared" si="127"/>
        <v>44090</v>
      </c>
      <c r="Y166" s="106"/>
      <c r="Z166" s="106"/>
      <c r="AA166" s="106"/>
      <c r="AB166" s="97">
        <f t="shared" si="175"/>
        <v>44090</v>
      </c>
      <c r="AC166" s="37">
        <f t="shared" ref="AC166:AC230" si="209">AB166+AB$2</f>
        <v>44100</v>
      </c>
      <c r="AD166" t="s">
        <v>296</v>
      </c>
    </row>
    <row r="167" spans="1:30">
      <c r="A167" s="62" t="s">
        <v>229</v>
      </c>
      <c r="B167" s="62"/>
      <c r="C167" s="62" t="s">
        <v>0</v>
      </c>
      <c r="D167" s="62" t="s">
        <v>71</v>
      </c>
      <c r="E167" s="117"/>
      <c r="F167" s="62" t="s">
        <v>298</v>
      </c>
      <c r="G167" s="92">
        <v>43748</v>
      </c>
      <c r="H167" s="108"/>
      <c r="I167" s="100">
        <v>43805</v>
      </c>
      <c r="J167" s="94">
        <f t="shared" ref="J167:L167" si="210">I167+J$2</f>
        <v>43815</v>
      </c>
      <c r="K167" s="94">
        <f t="shared" si="210"/>
        <v>43825</v>
      </c>
      <c r="L167" s="94">
        <f t="shared" si="210"/>
        <v>43835</v>
      </c>
      <c r="M167" s="96">
        <f>L167+M$2</f>
        <v>43875</v>
      </c>
      <c r="N167" s="92">
        <f t="shared" ref="N167:Q167" si="211">M167+N$2</f>
        <v>43885</v>
      </c>
      <c r="O167" s="92">
        <f t="shared" si="211"/>
        <v>43895</v>
      </c>
      <c r="P167" s="92">
        <f t="shared" si="211"/>
        <v>43905</v>
      </c>
      <c r="Q167" s="92">
        <f t="shared" si="211"/>
        <v>43910</v>
      </c>
      <c r="R167" s="92">
        <f t="shared" si="197"/>
        <v>43915</v>
      </c>
      <c r="S167" s="82"/>
      <c r="T167" s="92">
        <f t="shared" si="200"/>
        <v>43975</v>
      </c>
      <c r="U167" s="92">
        <f t="shared" si="171"/>
        <v>44000</v>
      </c>
      <c r="V167" s="92">
        <f t="shared" si="130"/>
        <v>44010</v>
      </c>
      <c r="W167" s="92">
        <f t="shared" si="169"/>
        <v>44030</v>
      </c>
      <c r="X167" s="92">
        <f t="shared" si="127"/>
        <v>44090</v>
      </c>
      <c r="Y167" s="106"/>
      <c r="Z167" s="106"/>
      <c r="AA167" s="106"/>
      <c r="AB167" s="97">
        <f t="shared" si="175"/>
        <v>44090</v>
      </c>
      <c r="AC167" s="37">
        <f t="shared" si="209"/>
        <v>44100</v>
      </c>
      <c r="AD167" t="s">
        <v>296</v>
      </c>
    </row>
    <row r="168" spans="1:30">
      <c r="A168" s="62" t="s">
        <v>229</v>
      </c>
      <c r="B168" s="62"/>
      <c r="C168" s="62" t="s">
        <v>0</v>
      </c>
      <c r="D168" s="62" t="s">
        <v>154</v>
      </c>
      <c r="E168" s="117" t="s">
        <v>299</v>
      </c>
      <c r="F168" s="62" t="s">
        <v>300</v>
      </c>
      <c r="G168" s="92">
        <v>43748</v>
      </c>
      <c r="H168" s="108" t="s">
        <v>301</v>
      </c>
      <c r="I168" s="118">
        <f t="shared" ref="I168" si="212">G168+5</f>
        <v>43753</v>
      </c>
      <c r="J168" s="94">
        <f t="shared" ref="J168:Q168" si="213">I168+J$2</f>
        <v>43763</v>
      </c>
      <c r="K168" s="94">
        <f t="shared" si="213"/>
        <v>43773</v>
      </c>
      <c r="L168" s="94">
        <f t="shared" si="213"/>
        <v>43783</v>
      </c>
      <c r="M168" s="96">
        <f t="shared" si="213"/>
        <v>43823</v>
      </c>
      <c r="N168" s="92">
        <f t="shared" si="213"/>
        <v>43833</v>
      </c>
      <c r="O168" s="92">
        <f t="shared" si="213"/>
        <v>43843</v>
      </c>
      <c r="P168" s="92">
        <f t="shared" si="213"/>
        <v>43853</v>
      </c>
      <c r="Q168" s="92">
        <f t="shared" si="213"/>
        <v>43858</v>
      </c>
      <c r="R168" s="92">
        <f t="shared" si="197"/>
        <v>43863</v>
      </c>
      <c r="S168" s="82"/>
      <c r="T168" s="92">
        <f t="shared" si="200"/>
        <v>43923</v>
      </c>
      <c r="U168" s="92">
        <f t="shared" si="171"/>
        <v>43948</v>
      </c>
      <c r="V168" s="92">
        <f t="shared" si="130"/>
        <v>43958</v>
      </c>
      <c r="W168" s="92">
        <f t="shared" si="169"/>
        <v>43978</v>
      </c>
      <c r="X168" s="92">
        <f t="shared" si="127"/>
        <v>44038</v>
      </c>
      <c r="Y168" s="106"/>
      <c r="Z168" s="106"/>
      <c r="AA168" s="106"/>
      <c r="AB168" s="97">
        <f t="shared" si="175"/>
        <v>44038</v>
      </c>
      <c r="AC168" s="37">
        <f t="shared" si="209"/>
        <v>44048</v>
      </c>
      <c r="AD168" t="s">
        <v>296</v>
      </c>
    </row>
    <row r="169" spans="1:30">
      <c r="A169" s="62" t="s">
        <v>229</v>
      </c>
      <c r="B169" s="62"/>
      <c r="C169" s="62" t="s">
        <v>0</v>
      </c>
      <c r="D169" s="62" t="s">
        <v>154</v>
      </c>
      <c r="E169" s="117"/>
      <c r="F169" s="62" t="s">
        <v>302</v>
      </c>
      <c r="G169" s="92">
        <v>43748</v>
      </c>
      <c r="H169" s="108" t="s">
        <v>303</v>
      </c>
      <c r="I169" s="116">
        <v>43875</v>
      </c>
      <c r="J169" s="94">
        <f t="shared" ref="J169:Q169" si="214">I169+J$2</f>
        <v>43885</v>
      </c>
      <c r="K169" s="94">
        <f t="shared" si="214"/>
        <v>43895</v>
      </c>
      <c r="L169" s="94">
        <f t="shared" si="214"/>
        <v>43905</v>
      </c>
      <c r="M169" s="96">
        <f t="shared" si="214"/>
        <v>43945</v>
      </c>
      <c r="N169" s="92">
        <f t="shared" si="214"/>
        <v>43955</v>
      </c>
      <c r="O169" s="92">
        <f t="shared" si="214"/>
        <v>43965</v>
      </c>
      <c r="P169" s="92">
        <f t="shared" si="214"/>
        <v>43975</v>
      </c>
      <c r="Q169" s="92">
        <f t="shared" si="214"/>
        <v>43980</v>
      </c>
      <c r="R169" s="92">
        <f t="shared" si="197"/>
        <v>43985</v>
      </c>
      <c r="S169" s="82"/>
      <c r="T169" s="92">
        <f t="shared" si="200"/>
        <v>44045</v>
      </c>
      <c r="U169" s="92">
        <f t="shared" si="171"/>
        <v>44070</v>
      </c>
      <c r="V169" s="92">
        <f t="shared" si="130"/>
        <v>44080</v>
      </c>
      <c r="W169" s="92">
        <f t="shared" si="169"/>
        <v>44100</v>
      </c>
      <c r="X169" s="92">
        <f t="shared" si="127"/>
        <v>44160</v>
      </c>
      <c r="Y169" s="106"/>
      <c r="Z169" s="106"/>
      <c r="AA169" s="106"/>
      <c r="AB169" s="97">
        <f t="shared" si="175"/>
        <v>44160</v>
      </c>
      <c r="AC169" s="37">
        <f t="shared" si="209"/>
        <v>44170</v>
      </c>
      <c r="AD169" t="s">
        <v>304</v>
      </c>
    </row>
    <row r="170" spans="1:30">
      <c r="A170" s="62" t="s">
        <v>229</v>
      </c>
      <c r="B170" s="62"/>
      <c r="C170" s="62" t="s">
        <v>0</v>
      </c>
      <c r="D170" s="62" t="s">
        <v>154</v>
      </c>
      <c r="E170" s="117"/>
      <c r="F170" s="62" t="s">
        <v>305</v>
      </c>
      <c r="G170" s="92">
        <v>43748</v>
      </c>
      <c r="H170" s="108" t="s">
        <v>306</v>
      </c>
      <c r="I170" s="116">
        <v>43875</v>
      </c>
      <c r="J170" s="94">
        <f t="shared" ref="J170:Q170" si="215">I170+J$2</f>
        <v>43885</v>
      </c>
      <c r="K170" s="94">
        <f t="shared" si="215"/>
        <v>43895</v>
      </c>
      <c r="L170" s="94">
        <f t="shared" si="215"/>
        <v>43905</v>
      </c>
      <c r="M170" s="96">
        <f t="shared" si="215"/>
        <v>43945</v>
      </c>
      <c r="N170" s="92">
        <f t="shared" si="215"/>
        <v>43955</v>
      </c>
      <c r="O170" s="92">
        <f t="shared" si="215"/>
        <v>43965</v>
      </c>
      <c r="P170" s="92">
        <f t="shared" si="215"/>
        <v>43975</v>
      </c>
      <c r="Q170" s="92">
        <f t="shared" si="215"/>
        <v>43980</v>
      </c>
      <c r="R170" s="92">
        <f t="shared" si="197"/>
        <v>43985</v>
      </c>
      <c r="S170" s="82"/>
      <c r="T170" s="92">
        <f t="shared" si="200"/>
        <v>44045</v>
      </c>
      <c r="U170" s="92">
        <f t="shared" si="171"/>
        <v>44070</v>
      </c>
      <c r="V170" s="92">
        <f t="shared" si="130"/>
        <v>44080</v>
      </c>
      <c r="W170" s="92">
        <f t="shared" si="169"/>
        <v>44100</v>
      </c>
      <c r="X170" s="92">
        <f t="shared" si="169"/>
        <v>44160</v>
      </c>
      <c r="Y170" s="106"/>
      <c r="Z170" s="106"/>
      <c r="AA170" s="106"/>
      <c r="AB170" s="97">
        <f t="shared" si="175"/>
        <v>44160</v>
      </c>
      <c r="AC170" s="37">
        <f t="shared" si="209"/>
        <v>44170</v>
      </c>
      <c r="AD170" t="s">
        <v>304</v>
      </c>
    </row>
    <row r="171" spans="1:30">
      <c r="A171" s="62" t="s">
        <v>229</v>
      </c>
      <c r="B171" s="62"/>
      <c r="C171" s="62" t="s">
        <v>0</v>
      </c>
      <c r="D171" s="62" t="s">
        <v>154</v>
      </c>
      <c r="E171" s="117"/>
      <c r="F171" s="62" t="s">
        <v>307</v>
      </c>
      <c r="G171" s="92">
        <v>43748</v>
      </c>
      <c r="H171" s="108" t="s">
        <v>306</v>
      </c>
      <c r="I171" s="116">
        <v>43875</v>
      </c>
      <c r="J171" s="94">
        <f t="shared" ref="J171:Q171" si="216">I171+J$2</f>
        <v>43885</v>
      </c>
      <c r="K171" s="94">
        <f t="shared" si="216"/>
        <v>43895</v>
      </c>
      <c r="L171" s="94">
        <f t="shared" si="216"/>
        <v>43905</v>
      </c>
      <c r="M171" s="96">
        <f t="shared" si="216"/>
        <v>43945</v>
      </c>
      <c r="N171" s="92">
        <f t="shared" si="216"/>
        <v>43955</v>
      </c>
      <c r="O171" s="92">
        <f t="shared" si="216"/>
        <v>43965</v>
      </c>
      <c r="P171" s="92">
        <f t="shared" si="216"/>
        <v>43975</v>
      </c>
      <c r="Q171" s="92">
        <f t="shared" si="216"/>
        <v>43980</v>
      </c>
      <c r="R171" s="92">
        <f t="shared" si="197"/>
        <v>43985</v>
      </c>
      <c r="S171" s="82"/>
      <c r="T171" s="92">
        <f t="shared" si="200"/>
        <v>44045</v>
      </c>
      <c r="U171" s="92">
        <f t="shared" si="171"/>
        <v>44070</v>
      </c>
      <c r="V171" s="92">
        <f t="shared" si="130"/>
        <v>44080</v>
      </c>
      <c r="W171" s="92">
        <f t="shared" si="169"/>
        <v>44100</v>
      </c>
      <c r="X171" s="92">
        <f t="shared" si="169"/>
        <v>44160</v>
      </c>
      <c r="Y171" s="106"/>
      <c r="Z171" s="106"/>
      <c r="AA171" s="106"/>
      <c r="AB171" s="97">
        <f t="shared" si="175"/>
        <v>44160</v>
      </c>
      <c r="AC171" s="37">
        <f t="shared" si="209"/>
        <v>44170</v>
      </c>
      <c r="AD171" t="s">
        <v>304</v>
      </c>
    </row>
    <row r="172" spans="1:30">
      <c r="A172" s="62" t="s">
        <v>229</v>
      </c>
      <c r="B172" s="62"/>
      <c r="C172" s="62" t="s">
        <v>0</v>
      </c>
      <c r="D172" s="62" t="s">
        <v>154</v>
      </c>
      <c r="E172" s="117"/>
      <c r="F172" s="62" t="s">
        <v>308</v>
      </c>
      <c r="G172" s="92">
        <v>43748</v>
      </c>
      <c r="H172" s="108" t="s">
        <v>306</v>
      </c>
      <c r="I172" s="116">
        <v>43875</v>
      </c>
      <c r="J172" s="94">
        <f t="shared" ref="J172:Q172" si="217">I172+J$2</f>
        <v>43885</v>
      </c>
      <c r="K172" s="94">
        <f t="shared" si="217"/>
        <v>43895</v>
      </c>
      <c r="L172" s="94">
        <f t="shared" si="217"/>
        <v>43905</v>
      </c>
      <c r="M172" s="96">
        <f t="shared" si="217"/>
        <v>43945</v>
      </c>
      <c r="N172" s="92">
        <f t="shared" si="217"/>
        <v>43955</v>
      </c>
      <c r="O172" s="92">
        <f t="shared" si="217"/>
        <v>43965</v>
      </c>
      <c r="P172" s="92">
        <f t="shared" si="217"/>
        <v>43975</v>
      </c>
      <c r="Q172" s="92">
        <f t="shared" si="217"/>
        <v>43980</v>
      </c>
      <c r="R172" s="92">
        <f t="shared" si="197"/>
        <v>43985</v>
      </c>
      <c r="S172" s="82"/>
      <c r="T172" s="92">
        <f t="shared" si="200"/>
        <v>44045</v>
      </c>
      <c r="U172" s="92">
        <f t="shared" si="171"/>
        <v>44070</v>
      </c>
      <c r="V172" s="92">
        <f t="shared" si="130"/>
        <v>44080</v>
      </c>
      <c r="W172" s="92">
        <f t="shared" si="169"/>
        <v>44100</v>
      </c>
      <c r="X172" s="92">
        <f t="shared" si="169"/>
        <v>44160</v>
      </c>
      <c r="Y172" s="106"/>
      <c r="Z172" s="106"/>
      <c r="AA172" s="106"/>
      <c r="AB172" s="97">
        <f t="shared" si="175"/>
        <v>44160</v>
      </c>
      <c r="AC172" s="37">
        <f t="shared" si="209"/>
        <v>44170</v>
      </c>
      <c r="AD172" t="s">
        <v>304</v>
      </c>
    </row>
    <row r="173" spans="1:30">
      <c r="A173" s="62" t="s">
        <v>229</v>
      </c>
      <c r="B173" s="62"/>
      <c r="C173" s="62" t="s">
        <v>0</v>
      </c>
      <c r="D173" s="62" t="s">
        <v>154</v>
      </c>
      <c r="E173" s="117"/>
      <c r="F173" s="62" t="s">
        <v>309</v>
      </c>
      <c r="G173" s="92">
        <v>43748</v>
      </c>
      <c r="H173" s="108" t="s">
        <v>310</v>
      </c>
      <c r="I173" s="116">
        <v>43802</v>
      </c>
      <c r="J173" s="94">
        <f t="shared" ref="J173:Q173" si="218">I173+J$2</f>
        <v>43812</v>
      </c>
      <c r="K173" s="94">
        <f t="shared" si="218"/>
        <v>43822</v>
      </c>
      <c r="L173" s="94">
        <f t="shared" si="218"/>
        <v>43832</v>
      </c>
      <c r="M173" s="96">
        <f t="shared" si="218"/>
        <v>43872</v>
      </c>
      <c r="N173" s="92">
        <f t="shared" si="218"/>
        <v>43882</v>
      </c>
      <c r="O173" s="92">
        <f t="shared" si="218"/>
        <v>43892</v>
      </c>
      <c r="P173" s="92">
        <f t="shared" si="218"/>
        <v>43902</v>
      </c>
      <c r="Q173" s="92">
        <f t="shared" si="218"/>
        <v>43907</v>
      </c>
      <c r="R173" s="92">
        <f t="shared" si="197"/>
        <v>43912</v>
      </c>
      <c r="S173" s="82"/>
      <c r="T173" s="92">
        <f t="shared" si="200"/>
        <v>43972</v>
      </c>
      <c r="U173" s="92">
        <f t="shared" si="171"/>
        <v>43997</v>
      </c>
      <c r="V173" s="92">
        <f t="shared" si="130"/>
        <v>44007</v>
      </c>
      <c r="W173" s="92">
        <f t="shared" si="169"/>
        <v>44027</v>
      </c>
      <c r="X173" s="92">
        <f t="shared" si="169"/>
        <v>44087</v>
      </c>
      <c r="Y173" s="106"/>
      <c r="Z173" s="106"/>
      <c r="AA173" s="106"/>
      <c r="AB173" s="97">
        <f t="shared" si="175"/>
        <v>44087</v>
      </c>
      <c r="AC173" s="37">
        <f t="shared" si="209"/>
        <v>44097</v>
      </c>
      <c r="AD173" t="s">
        <v>304</v>
      </c>
    </row>
    <row r="174" spans="1:30">
      <c r="A174" s="62" t="s">
        <v>229</v>
      </c>
      <c r="B174" s="62"/>
      <c r="C174" s="62" t="s">
        <v>0</v>
      </c>
      <c r="D174" s="62" t="s">
        <v>154</v>
      </c>
      <c r="E174" s="117"/>
      <c r="F174" s="62" t="s">
        <v>311</v>
      </c>
      <c r="G174" s="92">
        <v>43748</v>
      </c>
      <c r="H174" s="118" t="s">
        <v>312</v>
      </c>
      <c r="I174" s="118">
        <v>43860</v>
      </c>
      <c r="J174" s="94">
        <f t="shared" ref="J174:Q174" si="219">I174+J$2</f>
        <v>43870</v>
      </c>
      <c r="K174" s="94">
        <f t="shared" si="219"/>
        <v>43880</v>
      </c>
      <c r="L174" s="94">
        <f t="shared" si="219"/>
        <v>43890</v>
      </c>
      <c r="M174" s="96">
        <f t="shared" si="219"/>
        <v>43930</v>
      </c>
      <c r="N174" s="92">
        <f t="shared" si="219"/>
        <v>43940</v>
      </c>
      <c r="O174" s="92">
        <f t="shared" si="219"/>
        <v>43950</v>
      </c>
      <c r="P174" s="92">
        <f t="shared" si="219"/>
        <v>43960</v>
      </c>
      <c r="Q174" s="92">
        <f t="shared" si="219"/>
        <v>43965</v>
      </c>
      <c r="R174" s="92">
        <f t="shared" si="197"/>
        <v>43970</v>
      </c>
      <c r="S174" s="82"/>
      <c r="T174" s="92">
        <f t="shared" si="200"/>
        <v>44030</v>
      </c>
      <c r="U174" s="92">
        <f t="shared" si="171"/>
        <v>44055</v>
      </c>
      <c r="V174" s="92">
        <f t="shared" si="130"/>
        <v>44065</v>
      </c>
      <c r="W174" s="92">
        <f t="shared" si="169"/>
        <v>44085</v>
      </c>
      <c r="X174" s="92">
        <f t="shared" si="169"/>
        <v>44145</v>
      </c>
      <c r="Y174" s="106"/>
      <c r="Z174" s="106"/>
      <c r="AA174" s="106"/>
      <c r="AB174" s="97">
        <f t="shared" si="175"/>
        <v>44145</v>
      </c>
      <c r="AC174" s="37">
        <f t="shared" si="209"/>
        <v>44155</v>
      </c>
      <c r="AD174" t="s">
        <v>304</v>
      </c>
    </row>
    <row r="175" spans="1:30">
      <c r="A175" s="62" t="s">
        <v>229</v>
      </c>
      <c r="B175" s="62"/>
      <c r="C175" s="62" t="s">
        <v>0</v>
      </c>
      <c r="D175" s="62" t="s">
        <v>154</v>
      </c>
      <c r="E175" s="117" t="s">
        <v>299</v>
      </c>
      <c r="F175" s="62" t="s">
        <v>313</v>
      </c>
      <c r="G175" s="92">
        <v>43748</v>
      </c>
      <c r="H175" s="108" t="s">
        <v>207</v>
      </c>
      <c r="I175" s="100">
        <v>43775</v>
      </c>
      <c r="J175" s="128">
        <v>43789</v>
      </c>
      <c r="K175" s="94">
        <f t="shared" ref="K175:Q175" si="220">J175+K$2</f>
        <v>43799</v>
      </c>
      <c r="L175" s="94">
        <f t="shared" si="220"/>
        <v>43809</v>
      </c>
      <c r="M175" s="96">
        <f t="shared" si="220"/>
        <v>43849</v>
      </c>
      <c r="N175" s="92">
        <f t="shared" si="220"/>
        <v>43859</v>
      </c>
      <c r="O175" s="92">
        <f t="shared" si="220"/>
        <v>43869</v>
      </c>
      <c r="P175" s="92">
        <f t="shared" si="220"/>
        <v>43879</v>
      </c>
      <c r="Q175" s="92">
        <f t="shared" si="220"/>
        <v>43884</v>
      </c>
      <c r="R175" s="92">
        <f t="shared" si="197"/>
        <v>43889</v>
      </c>
      <c r="S175" s="82"/>
      <c r="T175" s="92">
        <f t="shared" si="200"/>
        <v>43949</v>
      </c>
      <c r="U175" s="92">
        <f t="shared" si="171"/>
        <v>43974</v>
      </c>
      <c r="V175" s="92">
        <f t="shared" ref="V175:X217" si="221">U175+U$2</f>
        <v>43984</v>
      </c>
      <c r="W175" s="92">
        <f t="shared" si="169"/>
        <v>44004</v>
      </c>
      <c r="X175" s="92">
        <f t="shared" si="169"/>
        <v>44064</v>
      </c>
      <c r="Y175" s="106"/>
      <c r="Z175" s="106"/>
      <c r="AA175" s="106"/>
      <c r="AB175" s="97">
        <f t="shared" si="175"/>
        <v>44064</v>
      </c>
      <c r="AC175" s="37">
        <f t="shared" si="209"/>
        <v>44074</v>
      </c>
      <c r="AD175" t="s">
        <v>296</v>
      </c>
    </row>
    <row r="176" spans="1:30">
      <c r="A176" s="62" t="s">
        <v>229</v>
      </c>
      <c r="B176" s="62"/>
      <c r="C176" s="62" t="s">
        <v>0</v>
      </c>
      <c r="D176" s="62" t="s">
        <v>154</v>
      </c>
      <c r="E176" s="117" t="s">
        <v>299</v>
      </c>
      <c r="F176" s="62" t="s">
        <v>314</v>
      </c>
      <c r="G176" s="92">
        <v>43748</v>
      </c>
      <c r="H176" s="118" t="s">
        <v>315</v>
      </c>
      <c r="I176" s="118">
        <v>43860</v>
      </c>
      <c r="J176" s="94">
        <f t="shared" ref="J176:Q177" si="222">I176+J$2</f>
        <v>43870</v>
      </c>
      <c r="K176" s="94">
        <f t="shared" si="222"/>
        <v>43880</v>
      </c>
      <c r="L176" s="94">
        <f t="shared" si="222"/>
        <v>43890</v>
      </c>
      <c r="M176" s="96">
        <f t="shared" si="222"/>
        <v>43930</v>
      </c>
      <c r="N176" s="92">
        <f t="shared" si="222"/>
        <v>43940</v>
      </c>
      <c r="O176" s="92">
        <f t="shared" si="222"/>
        <v>43950</v>
      </c>
      <c r="P176" s="92">
        <f t="shared" si="222"/>
        <v>43960</v>
      </c>
      <c r="Q176" s="92">
        <f t="shared" si="222"/>
        <v>43965</v>
      </c>
      <c r="R176" s="92">
        <f t="shared" si="197"/>
        <v>43970</v>
      </c>
      <c r="S176" s="82"/>
      <c r="T176" s="92">
        <f t="shared" si="200"/>
        <v>44030</v>
      </c>
      <c r="U176" s="92">
        <f t="shared" si="171"/>
        <v>44055</v>
      </c>
      <c r="V176" s="92">
        <f t="shared" si="221"/>
        <v>44065</v>
      </c>
      <c r="W176" s="92">
        <f t="shared" si="169"/>
        <v>44085</v>
      </c>
      <c r="X176" s="92">
        <f t="shared" si="169"/>
        <v>44145</v>
      </c>
      <c r="Y176" s="106"/>
      <c r="Z176" s="106"/>
      <c r="AA176" s="106"/>
      <c r="AB176" s="97">
        <f t="shared" si="175"/>
        <v>44145</v>
      </c>
      <c r="AC176" s="37">
        <f t="shared" si="209"/>
        <v>44155</v>
      </c>
      <c r="AD176" t="s">
        <v>296</v>
      </c>
    </row>
    <row r="177" spans="1:30">
      <c r="A177" s="62" t="s">
        <v>229</v>
      </c>
      <c r="B177" s="62">
        <v>2</v>
      </c>
      <c r="C177" s="62" t="s">
        <v>186</v>
      </c>
      <c r="D177" s="62" t="s">
        <v>316</v>
      </c>
      <c r="E177" s="117"/>
      <c r="F177" s="62" t="s">
        <v>317</v>
      </c>
      <c r="G177" s="92">
        <v>43748</v>
      </c>
      <c r="H177" s="108"/>
      <c r="I177" s="100">
        <v>43748</v>
      </c>
      <c r="J177" s="101">
        <v>43766</v>
      </c>
      <c r="K177" s="94"/>
      <c r="L177" s="94"/>
      <c r="M177" s="96">
        <f>J177+M$2</f>
        <v>43806</v>
      </c>
      <c r="N177" s="92">
        <f t="shared" si="222"/>
        <v>43816</v>
      </c>
      <c r="O177" s="92">
        <f t="shared" si="222"/>
        <v>43826</v>
      </c>
      <c r="P177" s="92">
        <f t="shared" si="222"/>
        <v>43836</v>
      </c>
      <c r="Q177" s="92">
        <f t="shared" si="222"/>
        <v>43841</v>
      </c>
      <c r="R177" s="92">
        <f t="shared" si="197"/>
        <v>43846</v>
      </c>
      <c r="S177" s="82"/>
      <c r="T177" s="92">
        <f t="shared" si="200"/>
        <v>43906</v>
      </c>
      <c r="U177" s="92">
        <f t="shared" ref="U177" si="223">T177+S$2</f>
        <v>43931</v>
      </c>
      <c r="V177" s="92">
        <f t="shared" si="221"/>
        <v>43941</v>
      </c>
      <c r="W177" s="92">
        <f t="shared" ref="W177" si="224">V177+V$2</f>
        <v>43961</v>
      </c>
      <c r="X177" s="92">
        <f t="shared" si="169"/>
        <v>44021</v>
      </c>
      <c r="Y177" s="106"/>
      <c r="Z177" s="106"/>
      <c r="AA177" s="106"/>
      <c r="AB177" s="97">
        <f t="shared" ref="AB177" si="225">W177+W$2</f>
        <v>44021</v>
      </c>
      <c r="AC177" s="37">
        <f t="shared" si="209"/>
        <v>44031</v>
      </c>
      <c r="AD177" t="s">
        <v>252</v>
      </c>
    </row>
    <row r="178" spans="1:30">
      <c r="A178" s="62" t="s">
        <v>229</v>
      </c>
      <c r="B178" s="62">
        <v>2</v>
      </c>
      <c r="C178" s="62" t="s">
        <v>186</v>
      </c>
      <c r="D178" s="62" t="s">
        <v>31</v>
      </c>
      <c r="E178" s="117" t="s">
        <v>230</v>
      </c>
      <c r="F178" s="62" t="s">
        <v>318</v>
      </c>
      <c r="G178" s="92">
        <v>43748</v>
      </c>
      <c r="H178" s="108" t="s">
        <v>319</v>
      </c>
      <c r="I178" s="100"/>
      <c r="J178" s="101"/>
      <c r="K178" s="101"/>
      <c r="L178" s="102"/>
      <c r="M178" s="119">
        <v>43819</v>
      </c>
      <c r="N178" s="92">
        <f t="shared" ref="N178:Q178" si="226">M178+N$2</f>
        <v>43829</v>
      </c>
      <c r="O178" s="92">
        <f t="shared" si="226"/>
        <v>43839</v>
      </c>
      <c r="P178" s="92">
        <f t="shared" si="226"/>
        <v>43849</v>
      </c>
      <c r="Q178" s="92">
        <f t="shared" si="226"/>
        <v>43854</v>
      </c>
      <c r="R178" s="92">
        <f t="shared" si="197"/>
        <v>43859</v>
      </c>
      <c r="S178" s="82"/>
      <c r="T178" s="92">
        <f t="shared" si="200"/>
        <v>43919</v>
      </c>
      <c r="U178" s="92">
        <f t="shared" si="171"/>
        <v>43944</v>
      </c>
      <c r="V178" s="92">
        <f t="shared" si="221"/>
        <v>43954</v>
      </c>
      <c r="W178" s="92">
        <f t="shared" si="169"/>
        <v>43974</v>
      </c>
      <c r="X178" s="92">
        <f t="shared" si="169"/>
        <v>44034</v>
      </c>
      <c r="Y178" s="106"/>
      <c r="Z178" s="106"/>
      <c r="AA178" s="106"/>
      <c r="AB178" s="97">
        <f t="shared" si="175"/>
        <v>44034</v>
      </c>
      <c r="AC178" s="37">
        <f t="shared" si="209"/>
        <v>44044</v>
      </c>
      <c r="AD178" t="s">
        <v>252</v>
      </c>
    </row>
    <row r="179" spans="1:30">
      <c r="A179" s="62" t="s">
        <v>229</v>
      </c>
      <c r="B179" s="62"/>
      <c r="C179" s="62" t="s">
        <v>186</v>
      </c>
      <c r="D179" s="62" t="s">
        <v>31</v>
      </c>
      <c r="E179" s="117"/>
      <c r="F179" s="62" t="s">
        <v>320</v>
      </c>
      <c r="G179" s="92">
        <v>43748</v>
      </c>
      <c r="H179" s="108" t="s">
        <v>319</v>
      </c>
      <c r="I179" s="100"/>
      <c r="J179" s="101"/>
      <c r="K179" s="101"/>
      <c r="L179" s="102"/>
      <c r="M179" s="119">
        <v>43819</v>
      </c>
      <c r="N179" s="92">
        <f t="shared" ref="N179:Q179" si="227">M179+N$2</f>
        <v>43829</v>
      </c>
      <c r="O179" s="92">
        <f t="shared" si="227"/>
        <v>43839</v>
      </c>
      <c r="P179" s="92">
        <f t="shared" si="227"/>
        <v>43849</v>
      </c>
      <c r="Q179" s="92">
        <f t="shared" si="227"/>
        <v>43854</v>
      </c>
      <c r="R179" s="98">
        <f t="shared" ref="R179" si="228">Q179+45</f>
        <v>43899</v>
      </c>
      <c r="S179" s="82"/>
      <c r="T179" s="92">
        <f t="shared" ref="T179:T217" si="229">R179+R$2</f>
        <v>43959</v>
      </c>
      <c r="U179" s="92">
        <f t="shared" si="171"/>
        <v>43984</v>
      </c>
      <c r="V179" s="92">
        <f t="shared" si="221"/>
        <v>43994</v>
      </c>
      <c r="W179" s="92">
        <f t="shared" si="169"/>
        <v>44014</v>
      </c>
      <c r="X179" s="92">
        <f t="shared" si="169"/>
        <v>44074</v>
      </c>
      <c r="Y179" s="106"/>
      <c r="Z179" s="106"/>
      <c r="AA179" s="106"/>
      <c r="AB179" s="97">
        <f t="shared" ref="AB179" si="230">W179+10</f>
        <v>44024</v>
      </c>
      <c r="AC179" s="37">
        <f t="shared" si="209"/>
        <v>44034</v>
      </c>
      <c r="AD179" t="s">
        <v>256</v>
      </c>
    </row>
    <row r="180" spans="1:30">
      <c r="A180" s="62" t="s">
        <v>229</v>
      </c>
      <c r="B180" s="62"/>
      <c r="C180" s="62" t="s">
        <v>186</v>
      </c>
      <c r="D180" s="62" t="s">
        <v>31</v>
      </c>
      <c r="E180" s="117"/>
      <c r="F180" s="62" t="s">
        <v>321</v>
      </c>
      <c r="G180" s="92">
        <v>43748</v>
      </c>
      <c r="H180" s="108" t="s">
        <v>319</v>
      </c>
      <c r="I180" s="100"/>
      <c r="J180" s="101"/>
      <c r="K180" s="101"/>
      <c r="L180" s="102"/>
      <c r="M180" s="119">
        <v>43819</v>
      </c>
      <c r="N180" s="92">
        <f t="shared" ref="N180:Q180" si="231">M180+N$2</f>
        <v>43829</v>
      </c>
      <c r="O180" s="92">
        <f t="shared" si="231"/>
        <v>43839</v>
      </c>
      <c r="P180" s="92">
        <f t="shared" si="231"/>
        <v>43849</v>
      </c>
      <c r="Q180" s="92">
        <f t="shared" si="231"/>
        <v>43854</v>
      </c>
      <c r="R180" s="92">
        <f t="shared" ref="R180:R212" si="232">Q180+Q$2</f>
        <v>43859</v>
      </c>
      <c r="S180" s="82"/>
      <c r="T180" s="92">
        <f t="shared" si="229"/>
        <v>43919</v>
      </c>
      <c r="U180" s="92">
        <f t="shared" si="171"/>
        <v>43944</v>
      </c>
      <c r="V180" s="92">
        <f t="shared" si="221"/>
        <v>43954</v>
      </c>
      <c r="W180" s="92">
        <f t="shared" si="169"/>
        <v>43974</v>
      </c>
      <c r="X180" s="92">
        <f t="shared" si="169"/>
        <v>44034</v>
      </c>
      <c r="Y180" s="106"/>
      <c r="Z180" s="106"/>
      <c r="AA180" s="106"/>
      <c r="AB180" s="97">
        <f t="shared" ref="AB180:AB190" si="233">W180+W$2</f>
        <v>44034</v>
      </c>
      <c r="AC180" s="37">
        <f t="shared" si="209"/>
        <v>44044</v>
      </c>
      <c r="AD180" t="s">
        <v>256</v>
      </c>
    </row>
    <row r="181" spans="1:30">
      <c r="A181" s="62" t="s">
        <v>229</v>
      </c>
      <c r="B181" s="62"/>
      <c r="C181" s="62" t="s">
        <v>186</v>
      </c>
      <c r="D181" s="62" t="s">
        <v>31</v>
      </c>
      <c r="E181" s="117"/>
      <c r="F181" s="62" t="s">
        <v>322</v>
      </c>
      <c r="G181" s="92">
        <v>43748</v>
      </c>
      <c r="H181" s="108" t="s">
        <v>319</v>
      </c>
      <c r="I181" s="100"/>
      <c r="J181" s="101"/>
      <c r="K181" s="101"/>
      <c r="L181" s="102"/>
      <c r="M181" s="119">
        <v>43819</v>
      </c>
      <c r="N181" s="92">
        <f t="shared" ref="N181:Q181" si="234">M181+N$2</f>
        <v>43829</v>
      </c>
      <c r="O181" s="92">
        <f t="shared" si="234"/>
        <v>43839</v>
      </c>
      <c r="P181" s="92">
        <f t="shared" si="234"/>
        <v>43849</v>
      </c>
      <c r="Q181" s="92">
        <f t="shared" si="234"/>
        <v>43854</v>
      </c>
      <c r="R181" s="92">
        <f t="shared" si="232"/>
        <v>43859</v>
      </c>
      <c r="S181" s="82"/>
      <c r="T181" s="92">
        <f t="shared" si="229"/>
        <v>43919</v>
      </c>
      <c r="U181" s="92">
        <f t="shared" si="171"/>
        <v>43944</v>
      </c>
      <c r="V181" s="92">
        <f t="shared" si="221"/>
        <v>43954</v>
      </c>
      <c r="W181" s="92">
        <f t="shared" si="169"/>
        <v>43974</v>
      </c>
      <c r="X181" s="92">
        <f t="shared" si="169"/>
        <v>44034</v>
      </c>
      <c r="Y181" s="106"/>
      <c r="Z181" s="106"/>
      <c r="AA181" s="106"/>
      <c r="AB181" s="97">
        <f t="shared" si="233"/>
        <v>44034</v>
      </c>
      <c r="AC181" s="37">
        <f t="shared" si="209"/>
        <v>44044</v>
      </c>
      <c r="AD181" t="s">
        <v>256</v>
      </c>
    </row>
    <row r="182" spans="1:30">
      <c r="A182" s="62" t="s">
        <v>229</v>
      </c>
      <c r="B182" s="62"/>
      <c r="C182" s="62" t="s">
        <v>186</v>
      </c>
      <c r="D182" s="62" t="s">
        <v>31</v>
      </c>
      <c r="E182" s="117"/>
      <c r="F182" s="62" t="s">
        <v>323</v>
      </c>
      <c r="G182" s="92">
        <v>43748</v>
      </c>
      <c r="H182" s="108" t="s">
        <v>319</v>
      </c>
      <c r="I182" s="100"/>
      <c r="J182" s="101"/>
      <c r="K182" s="101"/>
      <c r="L182" s="102"/>
      <c r="M182" s="119">
        <v>43819</v>
      </c>
      <c r="N182" s="92">
        <f t="shared" ref="N182:Q182" si="235">M182+N$2</f>
        <v>43829</v>
      </c>
      <c r="O182" s="92">
        <f t="shared" si="235"/>
        <v>43839</v>
      </c>
      <c r="P182" s="92">
        <f t="shared" si="235"/>
        <v>43849</v>
      </c>
      <c r="Q182" s="92">
        <f t="shared" si="235"/>
        <v>43854</v>
      </c>
      <c r="R182" s="92">
        <f t="shared" si="232"/>
        <v>43859</v>
      </c>
      <c r="S182" s="82"/>
      <c r="T182" s="92">
        <f t="shared" si="229"/>
        <v>43919</v>
      </c>
      <c r="U182" s="92">
        <f t="shared" si="171"/>
        <v>43944</v>
      </c>
      <c r="V182" s="92">
        <f t="shared" si="221"/>
        <v>43954</v>
      </c>
      <c r="W182" s="92">
        <f t="shared" si="169"/>
        <v>43974</v>
      </c>
      <c r="X182" s="92">
        <f t="shared" si="169"/>
        <v>44034</v>
      </c>
      <c r="Y182" s="106"/>
      <c r="Z182" s="106"/>
      <c r="AA182" s="106"/>
      <c r="AB182" s="97">
        <f t="shared" si="233"/>
        <v>44034</v>
      </c>
      <c r="AC182" s="37">
        <f t="shared" si="209"/>
        <v>44044</v>
      </c>
      <c r="AD182" t="s">
        <v>256</v>
      </c>
    </row>
    <row r="183" spans="1:30">
      <c r="A183" s="62" t="s">
        <v>229</v>
      </c>
      <c r="B183" s="62"/>
      <c r="C183" s="62" t="s">
        <v>186</v>
      </c>
      <c r="D183" s="62" t="s">
        <v>31</v>
      </c>
      <c r="E183" s="117"/>
      <c r="F183" s="62" t="s">
        <v>324</v>
      </c>
      <c r="G183" s="92">
        <v>43748</v>
      </c>
      <c r="H183" s="108" t="s">
        <v>319</v>
      </c>
      <c r="I183" s="100"/>
      <c r="J183" s="101"/>
      <c r="K183" s="101"/>
      <c r="L183" s="102"/>
      <c r="M183" s="119">
        <v>43819</v>
      </c>
      <c r="N183" s="92">
        <f t="shared" ref="N183:Q183" si="236">M183+N$2</f>
        <v>43829</v>
      </c>
      <c r="O183" s="92">
        <f t="shared" si="236"/>
        <v>43839</v>
      </c>
      <c r="P183" s="92">
        <f t="shared" si="236"/>
        <v>43849</v>
      </c>
      <c r="Q183" s="92">
        <f t="shared" si="236"/>
        <v>43854</v>
      </c>
      <c r="R183" s="92">
        <f t="shared" si="232"/>
        <v>43859</v>
      </c>
      <c r="S183" s="82"/>
      <c r="T183" s="92">
        <f t="shared" si="229"/>
        <v>43919</v>
      </c>
      <c r="U183" s="92">
        <f t="shared" si="171"/>
        <v>43944</v>
      </c>
      <c r="V183" s="92">
        <f t="shared" si="221"/>
        <v>43954</v>
      </c>
      <c r="W183" s="92">
        <f t="shared" si="169"/>
        <v>43974</v>
      </c>
      <c r="X183" s="92">
        <f t="shared" si="169"/>
        <v>44034</v>
      </c>
      <c r="Y183" s="106"/>
      <c r="Z183" s="106"/>
      <c r="AA183" s="106"/>
      <c r="AB183" s="97">
        <f t="shared" si="233"/>
        <v>44034</v>
      </c>
      <c r="AC183" s="37">
        <f t="shared" si="209"/>
        <v>44044</v>
      </c>
      <c r="AD183" t="s">
        <v>256</v>
      </c>
    </row>
    <row r="184" spans="1:30">
      <c r="A184" s="62" t="s">
        <v>229</v>
      </c>
      <c r="B184" s="62"/>
      <c r="C184" s="62" t="s">
        <v>186</v>
      </c>
      <c r="D184" s="62" t="s">
        <v>31</v>
      </c>
      <c r="E184" s="117"/>
      <c r="F184" s="62" t="s">
        <v>325</v>
      </c>
      <c r="G184" s="92">
        <v>43748</v>
      </c>
      <c r="H184" s="108" t="s">
        <v>319</v>
      </c>
      <c r="I184" s="100"/>
      <c r="J184" s="101"/>
      <c r="K184" s="101"/>
      <c r="L184" s="102"/>
      <c r="M184" s="119">
        <v>43819</v>
      </c>
      <c r="N184" s="92">
        <f t="shared" ref="N184:Q184" si="237">M184+N$2</f>
        <v>43829</v>
      </c>
      <c r="O184" s="92">
        <f t="shared" si="237"/>
        <v>43839</v>
      </c>
      <c r="P184" s="92">
        <f t="shared" si="237"/>
        <v>43849</v>
      </c>
      <c r="Q184" s="92">
        <f t="shared" si="237"/>
        <v>43854</v>
      </c>
      <c r="R184" s="92">
        <f t="shared" si="232"/>
        <v>43859</v>
      </c>
      <c r="S184" s="82"/>
      <c r="T184" s="92">
        <f t="shared" si="229"/>
        <v>43919</v>
      </c>
      <c r="U184" s="92">
        <f t="shared" si="171"/>
        <v>43944</v>
      </c>
      <c r="V184" s="92">
        <f t="shared" si="221"/>
        <v>43954</v>
      </c>
      <c r="W184" s="92">
        <f t="shared" si="169"/>
        <v>43974</v>
      </c>
      <c r="X184" s="92">
        <f t="shared" si="169"/>
        <v>44034</v>
      </c>
      <c r="Y184" s="106"/>
      <c r="Z184" s="106"/>
      <c r="AA184" s="106"/>
      <c r="AB184" s="97">
        <f t="shared" si="233"/>
        <v>44034</v>
      </c>
      <c r="AC184" s="37">
        <f t="shared" si="209"/>
        <v>44044</v>
      </c>
      <c r="AD184" t="s">
        <v>256</v>
      </c>
    </row>
    <row r="185" spans="1:30">
      <c r="A185" s="62" t="s">
        <v>229</v>
      </c>
      <c r="B185" s="62"/>
      <c r="C185" s="62" t="s">
        <v>186</v>
      </c>
      <c r="D185" s="62" t="s">
        <v>31</v>
      </c>
      <c r="E185" s="117"/>
      <c r="F185" s="62" t="s">
        <v>326</v>
      </c>
      <c r="G185" s="92">
        <v>43748</v>
      </c>
      <c r="H185" s="108" t="s">
        <v>319</v>
      </c>
      <c r="I185" s="100"/>
      <c r="J185" s="101"/>
      <c r="K185" s="101"/>
      <c r="L185" s="102"/>
      <c r="M185" s="119">
        <v>43819</v>
      </c>
      <c r="N185" s="92">
        <f t="shared" ref="N185:Q185" si="238">M185+N$2</f>
        <v>43829</v>
      </c>
      <c r="O185" s="92">
        <f t="shared" si="238"/>
        <v>43839</v>
      </c>
      <c r="P185" s="92">
        <f t="shared" si="238"/>
        <v>43849</v>
      </c>
      <c r="Q185" s="92">
        <f t="shared" si="238"/>
        <v>43854</v>
      </c>
      <c r="R185" s="92">
        <f t="shared" si="232"/>
        <v>43859</v>
      </c>
      <c r="S185" s="82"/>
      <c r="T185" s="92">
        <f t="shared" si="229"/>
        <v>43919</v>
      </c>
      <c r="U185" s="92">
        <f t="shared" si="171"/>
        <v>43944</v>
      </c>
      <c r="V185" s="92">
        <f t="shared" si="221"/>
        <v>43954</v>
      </c>
      <c r="W185" s="92">
        <f t="shared" si="169"/>
        <v>43974</v>
      </c>
      <c r="X185" s="92">
        <f t="shared" si="169"/>
        <v>44034</v>
      </c>
      <c r="Y185" s="106"/>
      <c r="Z185" s="106"/>
      <c r="AA185" s="106"/>
      <c r="AB185" s="97">
        <f t="shared" si="233"/>
        <v>44034</v>
      </c>
      <c r="AC185" s="37">
        <f t="shared" si="209"/>
        <v>44044</v>
      </c>
      <c r="AD185" t="s">
        <v>256</v>
      </c>
    </row>
    <row r="186" spans="1:30">
      <c r="A186" s="62" t="s">
        <v>229</v>
      </c>
      <c r="B186" s="62"/>
      <c r="C186" s="62" t="s">
        <v>186</v>
      </c>
      <c r="D186" s="62" t="s">
        <v>31</v>
      </c>
      <c r="E186" s="117"/>
      <c r="F186" s="62" t="s">
        <v>327</v>
      </c>
      <c r="G186" s="92">
        <v>43748</v>
      </c>
      <c r="H186" s="108" t="s">
        <v>319</v>
      </c>
      <c r="I186" s="100"/>
      <c r="J186" s="101"/>
      <c r="K186" s="101"/>
      <c r="L186" s="102"/>
      <c r="M186" s="119">
        <v>43819</v>
      </c>
      <c r="N186" s="92">
        <f t="shared" ref="N186:Q186" si="239">M186+N$2</f>
        <v>43829</v>
      </c>
      <c r="O186" s="92">
        <f t="shared" si="239"/>
        <v>43839</v>
      </c>
      <c r="P186" s="92">
        <f t="shared" si="239"/>
        <v>43849</v>
      </c>
      <c r="Q186" s="92">
        <f t="shared" si="239"/>
        <v>43854</v>
      </c>
      <c r="R186" s="92">
        <f t="shared" si="232"/>
        <v>43859</v>
      </c>
      <c r="S186" s="82"/>
      <c r="T186" s="92">
        <f t="shared" si="229"/>
        <v>43919</v>
      </c>
      <c r="U186" s="92">
        <f t="shared" si="171"/>
        <v>43944</v>
      </c>
      <c r="V186" s="92">
        <f t="shared" si="221"/>
        <v>43954</v>
      </c>
      <c r="W186" s="92">
        <f t="shared" si="169"/>
        <v>43974</v>
      </c>
      <c r="X186" s="92">
        <f t="shared" si="169"/>
        <v>44034</v>
      </c>
      <c r="Y186" s="106"/>
      <c r="Z186" s="106"/>
      <c r="AA186" s="106"/>
      <c r="AB186" s="97">
        <f t="shared" si="233"/>
        <v>44034</v>
      </c>
      <c r="AC186" s="37">
        <f t="shared" si="209"/>
        <v>44044</v>
      </c>
      <c r="AD186" t="s">
        <v>256</v>
      </c>
    </row>
    <row r="187" spans="1:30">
      <c r="A187" s="62" t="s">
        <v>229</v>
      </c>
      <c r="B187" s="62"/>
      <c r="C187" s="62" t="s">
        <v>186</v>
      </c>
      <c r="D187" s="62" t="s">
        <v>31</v>
      </c>
      <c r="E187" s="117"/>
      <c r="F187" s="62" t="s">
        <v>328</v>
      </c>
      <c r="G187" s="92">
        <v>43748</v>
      </c>
      <c r="H187" s="108" t="s">
        <v>319</v>
      </c>
      <c r="I187" s="100"/>
      <c r="J187" s="101"/>
      <c r="K187" s="101"/>
      <c r="L187" s="102"/>
      <c r="M187" s="119">
        <v>43819</v>
      </c>
      <c r="N187" s="92">
        <f t="shared" ref="N187:Q187" si="240">M187+N$2</f>
        <v>43829</v>
      </c>
      <c r="O187" s="92">
        <f t="shared" si="240"/>
        <v>43839</v>
      </c>
      <c r="P187" s="92">
        <f t="shared" si="240"/>
        <v>43849</v>
      </c>
      <c r="Q187" s="92">
        <f t="shared" si="240"/>
        <v>43854</v>
      </c>
      <c r="R187" s="92">
        <f t="shared" si="232"/>
        <v>43859</v>
      </c>
      <c r="S187" s="82"/>
      <c r="T187" s="92">
        <f t="shared" si="229"/>
        <v>43919</v>
      </c>
      <c r="U187" s="92">
        <f t="shared" si="171"/>
        <v>43944</v>
      </c>
      <c r="V187" s="92">
        <f t="shared" si="221"/>
        <v>43954</v>
      </c>
      <c r="W187" s="92">
        <f t="shared" si="169"/>
        <v>43974</v>
      </c>
      <c r="X187" s="92">
        <f t="shared" si="169"/>
        <v>44034</v>
      </c>
      <c r="Y187" s="106"/>
      <c r="Z187" s="106"/>
      <c r="AA187" s="106"/>
      <c r="AB187" s="97">
        <f t="shared" si="233"/>
        <v>44034</v>
      </c>
      <c r="AC187" s="37">
        <f t="shared" si="209"/>
        <v>44044</v>
      </c>
      <c r="AD187" t="s">
        <v>256</v>
      </c>
    </row>
    <row r="188" spans="1:30">
      <c r="A188" s="62" t="s">
        <v>229</v>
      </c>
      <c r="B188" s="62"/>
      <c r="C188" s="62" t="s">
        <v>186</v>
      </c>
      <c r="D188" s="62" t="s">
        <v>31</v>
      </c>
      <c r="E188" s="117"/>
      <c r="F188" s="62" t="s">
        <v>329</v>
      </c>
      <c r="G188" s="92">
        <v>43748</v>
      </c>
      <c r="H188" s="108" t="s">
        <v>319</v>
      </c>
      <c r="I188" s="100"/>
      <c r="J188" s="101"/>
      <c r="K188" s="101"/>
      <c r="L188" s="102"/>
      <c r="M188" s="119">
        <v>43819</v>
      </c>
      <c r="N188" s="92">
        <f t="shared" ref="N188:Q188" si="241">M188+N$2</f>
        <v>43829</v>
      </c>
      <c r="O188" s="92">
        <f t="shared" si="241"/>
        <v>43839</v>
      </c>
      <c r="P188" s="92">
        <f t="shared" si="241"/>
        <v>43849</v>
      </c>
      <c r="Q188" s="92">
        <f t="shared" si="241"/>
        <v>43854</v>
      </c>
      <c r="R188" s="92">
        <f t="shared" si="232"/>
        <v>43859</v>
      </c>
      <c r="S188" s="82"/>
      <c r="T188" s="92">
        <f t="shared" si="229"/>
        <v>43919</v>
      </c>
      <c r="U188" s="92">
        <f t="shared" si="171"/>
        <v>43944</v>
      </c>
      <c r="V188" s="92">
        <f t="shared" si="221"/>
        <v>43954</v>
      </c>
      <c r="W188" s="92">
        <f t="shared" si="169"/>
        <v>43974</v>
      </c>
      <c r="X188" s="92">
        <f t="shared" si="169"/>
        <v>44034</v>
      </c>
      <c r="Y188" s="106"/>
      <c r="Z188" s="106"/>
      <c r="AA188" s="106"/>
      <c r="AB188" s="97">
        <f t="shared" si="233"/>
        <v>44034</v>
      </c>
      <c r="AC188" s="37">
        <f t="shared" si="209"/>
        <v>44044</v>
      </c>
      <c r="AD188" t="s">
        <v>256</v>
      </c>
    </row>
    <row r="189" spans="1:30">
      <c r="A189" s="62" t="s">
        <v>229</v>
      </c>
      <c r="B189" s="62"/>
      <c r="C189" s="62" t="s">
        <v>186</v>
      </c>
      <c r="D189" s="62" t="s">
        <v>31</v>
      </c>
      <c r="E189" s="117"/>
      <c r="F189" s="62" t="s">
        <v>330</v>
      </c>
      <c r="G189" s="92">
        <v>43748</v>
      </c>
      <c r="H189" s="108" t="s">
        <v>319</v>
      </c>
      <c r="I189" s="100"/>
      <c r="J189" s="101"/>
      <c r="K189" s="101"/>
      <c r="L189" s="102"/>
      <c r="M189" s="119">
        <v>43833</v>
      </c>
      <c r="N189" s="92">
        <f t="shared" ref="N189:Q189" si="242">M189+N$2</f>
        <v>43843</v>
      </c>
      <c r="O189" s="92">
        <f t="shared" si="242"/>
        <v>43853</v>
      </c>
      <c r="P189" s="92">
        <f t="shared" si="242"/>
        <v>43863</v>
      </c>
      <c r="Q189" s="92">
        <f t="shared" si="242"/>
        <v>43868</v>
      </c>
      <c r="R189" s="92">
        <f t="shared" si="232"/>
        <v>43873</v>
      </c>
      <c r="S189" s="82"/>
      <c r="T189" s="92">
        <f t="shared" si="229"/>
        <v>43933</v>
      </c>
      <c r="U189" s="92">
        <f t="shared" si="171"/>
        <v>43958</v>
      </c>
      <c r="V189" s="92">
        <f t="shared" si="221"/>
        <v>43968</v>
      </c>
      <c r="W189" s="92">
        <f t="shared" si="169"/>
        <v>43988</v>
      </c>
      <c r="X189" s="92">
        <f t="shared" si="169"/>
        <v>44048</v>
      </c>
      <c r="Y189" s="106"/>
      <c r="Z189" s="106"/>
      <c r="AA189" s="106"/>
      <c r="AB189" s="97">
        <f t="shared" si="233"/>
        <v>44048</v>
      </c>
      <c r="AC189" s="37">
        <f t="shared" si="209"/>
        <v>44058</v>
      </c>
      <c r="AD189" t="s">
        <v>256</v>
      </c>
    </row>
    <row r="190" spans="1:30">
      <c r="A190" s="62" t="s">
        <v>229</v>
      </c>
      <c r="B190" s="62"/>
      <c r="C190" s="62" t="s">
        <v>186</v>
      </c>
      <c r="D190" s="62" t="s">
        <v>31</v>
      </c>
      <c r="E190" s="117"/>
      <c r="F190" s="62" t="s">
        <v>331</v>
      </c>
      <c r="G190" s="92">
        <v>43748</v>
      </c>
      <c r="H190" s="108" t="s">
        <v>319</v>
      </c>
      <c r="I190" s="100"/>
      <c r="J190" s="101"/>
      <c r="K190" s="101"/>
      <c r="L190" s="102"/>
      <c r="M190" s="119">
        <v>43833</v>
      </c>
      <c r="N190" s="92">
        <f t="shared" ref="N190:Q190" si="243">M190+N$2</f>
        <v>43843</v>
      </c>
      <c r="O190" s="92">
        <f t="shared" si="243"/>
        <v>43853</v>
      </c>
      <c r="P190" s="92">
        <f t="shared" si="243"/>
        <v>43863</v>
      </c>
      <c r="Q190" s="92">
        <f t="shared" si="243"/>
        <v>43868</v>
      </c>
      <c r="R190" s="92">
        <f t="shared" si="232"/>
        <v>43873</v>
      </c>
      <c r="S190" s="82"/>
      <c r="T190" s="92">
        <f t="shared" si="229"/>
        <v>43933</v>
      </c>
      <c r="U190" s="92">
        <f t="shared" si="171"/>
        <v>43958</v>
      </c>
      <c r="V190" s="92">
        <f t="shared" si="221"/>
        <v>43968</v>
      </c>
      <c r="W190" s="92">
        <f t="shared" si="169"/>
        <v>43988</v>
      </c>
      <c r="X190" s="92">
        <f t="shared" si="169"/>
        <v>44048</v>
      </c>
      <c r="Y190" s="106"/>
      <c r="Z190" s="106"/>
      <c r="AA190" s="106"/>
      <c r="AB190" s="97">
        <f t="shared" si="233"/>
        <v>44048</v>
      </c>
      <c r="AC190" s="37">
        <f t="shared" si="209"/>
        <v>44058</v>
      </c>
      <c r="AD190" t="s">
        <v>256</v>
      </c>
    </row>
    <row r="191" spans="1:30">
      <c r="A191" s="62" t="s">
        <v>229</v>
      </c>
      <c r="B191" s="62"/>
      <c r="C191" s="62" t="s">
        <v>186</v>
      </c>
      <c r="D191" s="62" t="s">
        <v>31</v>
      </c>
      <c r="E191" s="117"/>
      <c r="F191" s="62" t="s">
        <v>332</v>
      </c>
      <c r="G191" s="92">
        <v>43748</v>
      </c>
      <c r="H191" s="108" t="s">
        <v>319</v>
      </c>
      <c r="I191" s="100"/>
      <c r="J191" s="101"/>
      <c r="K191" s="101"/>
      <c r="L191" s="102"/>
      <c r="M191" s="119">
        <v>43833</v>
      </c>
      <c r="N191" s="92">
        <f t="shared" ref="N191:Q191" si="244">M191+N$2</f>
        <v>43843</v>
      </c>
      <c r="O191" s="92">
        <f t="shared" si="244"/>
        <v>43853</v>
      </c>
      <c r="P191" s="92">
        <f t="shared" si="244"/>
        <v>43863</v>
      </c>
      <c r="Q191" s="92">
        <f t="shared" si="244"/>
        <v>43868</v>
      </c>
      <c r="R191" s="92">
        <f t="shared" si="232"/>
        <v>43873</v>
      </c>
      <c r="S191" s="82"/>
      <c r="T191" s="92">
        <f t="shared" si="229"/>
        <v>43933</v>
      </c>
      <c r="U191" s="92">
        <f t="shared" si="171"/>
        <v>43958</v>
      </c>
      <c r="V191" s="92">
        <f t="shared" si="221"/>
        <v>43968</v>
      </c>
      <c r="W191" s="92">
        <f t="shared" si="169"/>
        <v>43988</v>
      </c>
      <c r="X191" s="92">
        <f t="shared" si="169"/>
        <v>44048</v>
      </c>
      <c r="Y191" s="106"/>
      <c r="Z191" s="106"/>
      <c r="AA191" s="106"/>
      <c r="AB191" s="97">
        <f t="shared" ref="AB191:AB234" si="245">W191+W$2</f>
        <v>44048</v>
      </c>
      <c r="AC191" s="37">
        <f t="shared" si="209"/>
        <v>44058</v>
      </c>
      <c r="AD191" t="s">
        <v>256</v>
      </c>
    </row>
    <row r="192" spans="1:30">
      <c r="A192" s="62" t="s">
        <v>229</v>
      </c>
      <c r="B192" s="62"/>
      <c r="C192" s="62" t="s">
        <v>186</v>
      </c>
      <c r="D192" s="62" t="s">
        <v>31</v>
      </c>
      <c r="E192" s="117"/>
      <c r="F192" s="62" t="s">
        <v>333</v>
      </c>
      <c r="G192" s="92">
        <v>43748</v>
      </c>
      <c r="H192" s="108" t="s">
        <v>319</v>
      </c>
      <c r="I192" s="100"/>
      <c r="J192" s="101"/>
      <c r="K192" s="101"/>
      <c r="L192" s="102"/>
      <c r="M192" s="119">
        <v>43833</v>
      </c>
      <c r="N192" s="92">
        <f t="shared" ref="N192:Q192" si="246">M192+N$2</f>
        <v>43843</v>
      </c>
      <c r="O192" s="92">
        <f t="shared" si="246"/>
        <v>43853</v>
      </c>
      <c r="P192" s="92">
        <f t="shared" si="246"/>
        <v>43863</v>
      </c>
      <c r="Q192" s="92">
        <f t="shared" si="246"/>
        <v>43868</v>
      </c>
      <c r="R192" s="92">
        <f t="shared" si="232"/>
        <v>43873</v>
      </c>
      <c r="S192" s="82"/>
      <c r="T192" s="92">
        <f t="shared" si="229"/>
        <v>43933</v>
      </c>
      <c r="U192" s="92">
        <f t="shared" si="171"/>
        <v>43958</v>
      </c>
      <c r="V192" s="92">
        <f t="shared" si="221"/>
        <v>43968</v>
      </c>
      <c r="W192" s="92">
        <f t="shared" si="169"/>
        <v>43988</v>
      </c>
      <c r="X192" s="92">
        <f t="shared" si="169"/>
        <v>44048</v>
      </c>
      <c r="Y192" s="106"/>
      <c r="Z192" s="106"/>
      <c r="AA192" s="106"/>
      <c r="AB192" s="97">
        <f t="shared" si="245"/>
        <v>44048</v>
      </c>
      <c r="AC192" s="37">
        <f t="shared" si="209"/>
        <v>44058</v>
      </c>
      <c r="AD192" t="s">
        <v>256</v>
      </c>
    </row>
    <row r="193" spans="1:30">
      <c r="A193" s="62" t="s">
        <v>229</v>
      </c>
      <c r="B193" s="62"/>
      <c r="C193" s="62" t="s">
        <v>186</v>
      </c>
      <c r="D193" s="62" t="s">
        <v>31</v>
      </c>
      <c r="E193" s="117"/>
      <c r="F193" s="62" t="s">
        <v>334</v>
      </c>
      <c r="G193" s="92">
        <v>43748</v>
      </c>
      <c r="H193" s="108" t="s">
        <v>319</v>
      </c>
      <c r="I193" s="100"/>
      <c r="J193" s="101"/>
      <c r="K193" s="101"/>
      <c r="L193" s="102"/>
      <c r="M193" s="119">
        <v>43833</v>
      </c>
      <c r="N193" s="92">
        <f t="shared" ref="N193:Q193" si="247">M193+N$2</f>
        <v>43843</v>
      </c>
      <c r="O193" s="92">
        <f t="shared" si="247"/>
        <v>43853</v>
      </c>
      <c r="P193" s="92">
        <f t="shared" si="247"/>
        <v>43863</v>
      </c>
      <c r="Q193" s="92">
        <f t="shared" si="247"/>
        <v>43868</v>
      </c>
      <c r="R193" s="92">
        <f t="shared" si="232"/>
        <v>43873</v>
      </c>
      <c r="S193" s="82"/>
      <c r="T193" s="92">
        <f t="shared" si="229"/>
        <v>43933</v>
      </c>
      <c r="U193" s="92">
        <f t="shared" si="171"/>
        <v>43958</v>
      </c>
      <c r="V193" s="92">
        <f t="shared" si="221"/>
        <v>43968</v>
      </c>
      <c r="W193" s="92">
        <f t="shared" si="169"/>
        <v>43988</v>
      </c>
      <c r="X193" s="92">
        <f t="shared" si="169"/>
        <v>44048</v>
      </c>
      <c r="Y193" s="106"/>
      <c r="Z193" s="106"/>
      <c r="AA193" s="106"/>
      <c r="AB193" s="97">
        <f t="shared" si="245"/>
        <v>44048</v>
      </c>
      <c r="AC193" s="37">
        <f t="shared" si="209"/>
        <v>44058</v>
      </c>
      <c r="AD193" t="s">
        <v>256</v>
      </c>
    </row>
    <row r="194" spans="1:30">
      <c r="A194" s="62" t="s">
        <v>229</v>
      </c>
      <c r="B194" s="62"/>
      <c r="C194" s="62" t="s">
        <v>186</v>
      </c>
      <c r="D194" s="62" t="s">
        <v>31</v>
      </c>
      <c r="E194" s="117"/>
      <c r="F194" s="62" t="s">
        <v>335</v>
      </c>
      <c r="G194" s="92">
        <v>43748</v>
      </c>
      <c r="H194" s="108" t="s">
        <v>319</v>
      </c>
      <c r="I194" s="100"/>
      <c r="J194" s="101"/>
      <c r="K194" s="101"/>
      <c r="L194" s="102"/>
      <c r="M194" s="119">
        <v>43833</v>
      </c>
      <c r="N194" s="92">
        <f t="shared" ref="N194:Q194" si="248">M194+N$2</f>
        <v>43843</v>
      </c>
      <c r="O194" s="92">
        <f t="shared" si="248"/>
        <v>43853</v>
      </c>
      <c r="P194" s="92">
        <f t="shared" si="248"/>
        <v>43863</v>
      </c>
      <c r="Q194" s="92">
        <f t="shared" si="248"/>
        <v>43868</v>
      </c>
      <c r="R194" s="92">
        <f t="shared" si="232"/>
        <v>43873</v>
      </c>
      <c r="S194" s="82"/>
      <c r="T194" s="92">
        <f t="shared" si="229"/>
        <v>43933</v>
      </c>
      <c r="U194" s="92">
        <f t="shared" si="171"/>
        <v>43958</v>
      </c>
      <c r="V194" s="92">
        <f t="shared" si="221"/>
        <v>43968</v>
      </c>
      <c r="W194" s="92">
        <f t="shared" si="169"/>
        <v>43988</v>
      </c>
      <c r="X194" s="92">
        <f t="shared" si="169"/>
        <v>44048</v>
      </c>
      <c r="Y194" s="106"/>
      <c r="Z194" s="106"/>
      <c r="AA194" s="106"/>
      <c r="AB194" s="97">
        <f t="shared" si="245"/>
        <v>44048</v>
      </c>
      <c r="AC194" s="37">
        <f t="shared" si="209"/>
        <v>44058</v>
      </c>
      <c r="AD194" t="s">
        <v>256</v>
      </c>
    </row>
    <row r="195" spans="1:30">
      <c r="A195" s="62" t="s">
        <v>229</v>
      </c>
      <c r="B195" s="62"/>
      <c r="C195" s="62" t="s">
        <v>186</v>
      </c>
      <c r="D195" s="62" t="s">
        <v>31</v>
      </c>
      <c r="E195" s="117"/>
      <c r="F195" s="62" t="s">
        <v>336</v>
      </c>
      <c r="G195" s="92">
        <v>43748</v>
      </c>
      <c r="H195" s="108" t="s">
        <v>319</v>
      </c>
      <c r="I195" s="100"/>
      <c r="J195" s="101"/>
      <c r="K195" s="101"/>
      <c r="L195" s="102"/>
      <c r="M195" s="119">
        <v>43833</v>
      </c>
      <c r="N195" s="92">
        <f t="shared" ref="N195:Q195" si="249">M195+N$2</f>
        <v>43843</v>
      </c>
      <c r="O195" s="92">
        <f t="shared" si="249"/>
        <v>43853</v>
      </c>
      <c r="P195" s="92">
        <f t="shared" si="249"/>
        <v>43863</v>
      </c>
      <c r="Q195" s="92">
        <f t="shared" si="249"/>
        <v>43868</v>
      </c>
      <c r="R195" s="92">
        <f t="shared" si="232"/>
        <v>43873</v>
      </c>
      <c r="S195" s="82"/>
      <c r="T195" s="92">
        <f t="shared" si="229"/>
        <v>43933</v>
      </c>
      <c r="U195" s="92">
        <f t="shared" si="171"/>
        <v>43958</v>
      </c>
      <c r="V195" s="92">
        <f t="shared" si="221"/>
        <v>43968</v>
      </c>
      <c r="W195" s="92">
        <f t="shared" si="221"/>
        <v>43988</v>
      </c>
      <c r="X195" s="92">
        <f t="shared" si="221"/>
        <v>44048</v>
      </c>
      <c r="Y195" s="106"/>
      <c r="Z195" s="106"/>
      <c r="AA195" s="106"/>
      <c r="AB195" s="97">
        <f t="shared" si="245"/>
        <v>44048</v>
      </c>
      <c r="AC195" s="37">
        <f t="shared" si="209"/>
        <v>44058</v>
      </c>
      <c r="AD195" t="s">
        <v>232</v>
      </c>
    </row>
    <row r="196" spans="1:30">
      <c r="A196" s="62" t="s">
        <v>229</v>
      </c>
      <c r="B196" s="62"/>
      <c r="C196" s="62" t="s">
        <v>186</v>
      </c>
      <c r="D196" s="62" t="s">
        <v>31</v>
      </c>
      <c r="E196" s="117"/>
      <c r="F196" s="62" t="s">
        <v>337</v>
      </c>
      <c r="G196" s="92">
        <v>43748</v>
      </c>
      <c r="H196" s="108" t="s">
        <v>188</v>
      </c>
      <c r="I196" s="100"/>
      <c r="J196" s="101"/>
      <c r="K196" s="101"/>
      <c r="L196" s="102"/>
      <c r="M196" s="120">
        <v>43796</v>
      </c>
      <c r="N196" s="92">
        <f t="shared" ref="N196:Q196" si="250">M196+N$2</f>
        <v>43806</v>
      </c>
      <c r="O196" s="92">
        <f t="shared" si="250"/>
        <v>43816</v>
      </c>
      <c r="P196" s="92">
        <f t="shared" si="250"/>
        <v>43826</v>
      </c>
      <c r="Q196" s="92">
        <f t="shared" si="250"/>
        <v>43831</v>
      </c>
      <c r="R196" s="92">
        <f t="shared" si="232"/>
        <v>43836</v>
      </c>
      <c r="S196" s="82"/>
      <c r="T196" s="92">
        <f t="shared" si="229"/>
        <v>43896</v>
      </c>
      <c r="U196" s="92">
        <f t="shared" ref="U196:U217" si="251">T196+S$2</f>
        <v>43921</v>
      </c>
      <c r="V196" s="92">
        <f t="shared" si="221"/>
        <v>43931</v>
      </c>
      <c r="W196" s="92">
        <f t="shared" si="221"/>
        <v>43951</v>
      </c>
      <c r="X196" s="92">
        <f t="shared" si="221"/>
        <v>44011</v>
      </c>
      <c r="Y196" s="106"/>
      <c r="Z196" s="106"/>
      <c r="AA196" s="106"/>
      <c r="AB196" s="97">
        <f t="shared" si="245"/>
        <v>44011</v>
      </c>
      <c r="AC196" s="37">
        <f t="shared" si="209"/>
        <v>44021</v>
      </c>
      <c r="AD196" t="s">
        <v>236</v>
      </c>
    </row>
    <row r="197" spans="1:30">
      <c r="A197" s="62" t="s">
        <v>229</v>
      </c>
      <c r="B197" s="62"/>
      <c r="C197" s="62" t="s">
        <v>186</v>
      </c>
      <c r="D197" s="62" t="s">
        <v>31</v>
      </c>
      <c r="E197" s="117"/>
      <c r="F197" s="62" t="s">
        <v>338</v>
      </c>
      <c r="G197" s="92">
        <v>43748</v>
      </c>
      <c r="H197" s="108" t="s">
        <v>319</v>
      </c>
      <c r="I197" s="100"/>
      <c r="J197" s="101"/>
      <c r="K197" s="101"/>
      <c r="L197" s="102"/>
      <c r="M197" s="119">
        <v>43833</v>
      </c>
      <c r="N197" s="92">
        <f t="shared" ref="N197:Q197" si="252">M197+N$2</f>
        <v>43843</v>
      </c>
      <c r="O197" s="92">
        <f t="shared" si="252"/>
        <v>43853</v>
      </c>
      <c r="P197" s="92">
        <f t="shared" si="252"/>
        <v>43863</v>
      </c>
      <c r="Q197" s="92">
        <f t="shared" si="252"/>
        <v>43868</v>
      </c>
      <c r="R197" s="92">
        <f t="shared" si="232"/>
        <v>43873</v>
      </c>
      <c r="S197" s="82"/>
      <c r="T197" s="92">
        <f t="shared" si="229"/>
        <v>43933</v>
      </c>
      <c r="U197" s="92">
        <f t="shared" si="251"/>
        <v>43958</v>
      </c>
      <c r="V197" s="92">
        <f t="shared" si="221"/>
        <v>43968</v>
      </c>
      <c r="W197" s="92">
        <f t="shared" si="221"/>
        <v>43988</v>
      </c>
      <c r="X197" s="92">
        <f t="shared" si="221"/>
        <v>44048</v>
      </c>
      <c r="Y197" s="106"/>
      <c r="Z197" s="106"/>
      <c r="AA197" s="106"/>
      <c r="AB197" s="97">
        <f t="shared" si="245"/>
        <v>44048</v>
      </c>
      <c r="AC197" s="37">
        <f t="shared" si="209"/>
        <v>44058</v>
      </c>
      <c r="AD197" t="s">
        <v>234</v>
      </c>
    </row>
    <row r="198" spans="1:30">
      <c r="A198" s="62" t="s">
        <v>229</v>
      </c>
      <c r="B198" s="62"/>
      <c r="C198" s="62" t="s">
        <v>186</v>
      </c>
      <c r="D198" s="62" t="s">
        <v>31</v>
      </c>
      <c r="E198" s="117"/>
      <c r="F198" s="62" t="s">
        <v>339</v>
      </c>
      <c r="G198" s="92">
        <v>43748</v>
      </c>
      <c r="H198" s="108" t="s">
        <v>319</v>
      </c>
      <c r="I198" s="100"/>
      <c r="J198" s="101"/>
      <c r="K198" s="101"/>
      <c r="L198" s="102"/>
      <c r="M198" s="119">
        <v>43833</v>
      </c>
      <c r="N198" s="92">
        <f t="shared" ref="N198:Q198" si="253">M198+N$2</f>
        <v>43843</v>
      </c>
      <c r="O198" s="92">
        <f t="shared" si="253"/>
        <v>43853</v>
      </c>
      <c r="P198" s="92">
        <f t="shared" si="253"/>
        <v>43863</v>
      </c>
      <c r="Q198" s="92">
        <f t="shared" si="253"/>
        <v>43868</v>
      </c>
      <c r="R198" s="92">
        <f t="shared" si="232"/>
        <v>43873</v>
      </c>
      <c r="S198" s="82"/>
      <c r="T198" s="92">
        <f t="shared" si="229"/>
        <v>43933</v>
      </c>
      <c r="U198" s="92">
        <f t="shared" si="251"/>
        <v>43958</v>
      </c>
      <c r="V198" s="92">
        <f t="shared" si="221"/>
        <v>43968</v>
      </c>
      <c r="W198" s="92">
        <f t="shared" si="221"/>
        <v>43988</v>
      </c>
      <c r="X198" s="92">
        <f t="shared" si="221"/>
        <v>44048</v>
      </c>
      <c r="Y198" s="106"/>
      <c r="Z198" s="106"/>
      <c r="AA198" s="106"/>
      <c r="AB198" s="97">
        <f t="shared" si="245"/>
        <v>44048</v>
      </c>
      <c r="AC198" s="37">
        <f t="shared" si="209"/>
        <v>44058</v>
      </c>
      <c r="AD198" t="s">
        <v>234</v>
      </c>
    </row>
    <row r="199" spans="1:30">
      <c r="A199" s="62" t="s">
        <v>229</v>
      </c>
      <c r="B199" s="62"/>
      <c r="C199" s="62" t="s">
        <v>186</v>
      </c>
      <c r="D199" s="62" t="s">
        <v>31</v>
      </c>
      <c r="E199" s="117" t="s">
        <v>253</v>
      </c>
      <c r="F199" s="62" t="s">
        <v>340</v>
      </c>
      <c r="G199" s="92">
        <v>43748</v>
      </c>
      <c r="H199" s="108" t="s">
        <v>319</v>
      </c>
      <c r="I199" s="100"/>
      <c r="J199" s="101"/>
      <c r="K199" s="101"/>
      <c r="L199" s="102"/>
      <c r="M199" s="119">
        <v>43833</v>
      </c>
      <c r="N199" s="92">
        <f t="shared" ref="N199:Q199" si="254">M199+N$2</f>
        <v>43843</v>
      </c>
      <c r="O199" s="92">
        <f t="shared" si="254"/>
        <v>43853</v>
      </c>
      <c r="P199" s="92">
        <f t="shared" si="254"/>
        <v>43863</v>
      </c>
      <c r="Q199" s="92">
        <f t="shared" si="254"/>
        <v>43868</v>
      </c>
      <c r="R199" s="92">
        <f t="shared" si="232"/>
        <v>43873</v>
      </c>
      <c r="S199" s="82"/>
      <c r="T199" s="92">
        <f t="shared" si="229"/>
        <v>43933</v>
      </c>
      <c r="U199" s="92">
        <f t="shared" si="251"/>
        <v>43958</v>
      </c>
      <c r="V199" s="92">
        <f t="shared" si="221"/>
        <v>43968</v>
      </c>
      <c r="W199" s="92">
        <f t="shared" si="221"/>
        <v>43988</v>
      </c>
      <c r="X199" s="92">
        <f t="shared" si="221"/>
        <v>44048</v>
      </c>
      <c r="Y199" s="106"/>
      <c r="Z199" s="106"/>
      <c r="AA199" s="106"/>
      <c r="AB199" s="97">
        <f t="shared" si="245"/>
        <v>44048</v>
      </c>
      <c r="AC199" s="37">
        <f t="shared" si="209"/>
        <v>44058</v>
      </c>
      <c r="AD199" t="s">
        <v>252</v>
      </c>
    </row>
    <row r="200" spans="1:30">
      <c r="A200" s="62" t="s">
        <v>229</v>
      </c>
      <c r="B200" s="62"/>
      <c r="C200" s="62" t="s">
        <v>186</v>
      </c>
      <c r="D200" s="62" t="s">
        <v>71</v>
      </c>
      <c r="E200" s="117" t="s">
        <v>272</v>
      </c>
      <c r="F200" s="62" t="s">
        <v>341</v>
      </c>
      <c r="G200" s="92">
        <v>43748</v>
      </c>
      <c r="H200" s="108" t="s">
        <v>319</v>
      </c>
      <c r="I200" s="100"/>
      <c r="J200" s="101"/>
      <c r="K200" s="101"/>
      <c r="L200" s="102"/>
      <c r="M200" s="119">
        <v>43833</v>
      </c>
      <c r="N200" s="92">
        <f t="shared" ref="N200:Q200" si="255">M200+N$2</f>
        <v>43843</v>
      </c>
      <c r="O200" s="92">
        <f t="shared" si="255"/>
        <v>43853</v>
      </c>
      <c r="P200" s="92">
        <f t="shared" si="255"/>
        <v>43863</v>
      </c>
      <c r="Q200" s="92">
        <f t="shared" si="255"/>
        <v>43868</v>
      </c>
      <c r="R200" s="92">
        <f t="shared" si="232"/>
        <v>43873</v>
      </c>
      <c r="S200" s="82"/>
      <c r="T200" s="92">
        <f>R200+R$2</f>
        <v>43933</v>
      </c>
      <c r="U200" s="92">
        <f t="shared" si="251"/>
        <v>43958</v>
      </c>
      <c r="V200" s="92">
        <f t="shared" si="221"/>
        <v>43968</v>
      </c>
      <c r="W200" s="92">
        <f t="shared" si="221"/>
        <v>43988</v>
      </c>
      <c r="X200" s="92">
        <f t="shared" si="221"/>
        <v>44048</v>
      </c>
      <c r="Y200" s="106"/>
      <c r="Z200" s="106"/>
      <c r="AA200" s="106"/>
      <c r="AB200" s="97">
        <f t="shared" si="245"/>
        <v>44048</v>
      </c>
      <c r="AC200" s="37">
        <f t="shared" si="209"/>
        <v>44058</v>
      </c>
      <c r="AD200" t="s">
        <v>234</v>
      </c>
    </row>
    <row r="201" spans="1:30">
      <c r="A201" s="62" t="s">
        <v>229</v>
      </c>
      <c r="B201" s="62"/>
      <c r="C201" s="62" t="s">
        <v>186</v>
      </c>
      <c r="D201" s="62" t="s">
        <v>71</v>
      </c>
      <c r="E201" s="117"/>
      <c r="F201" s="62" t="s">
        <v>342</v>
      </c>
      <c r="G201" s="92">
        <v>43748</v>
      </c>
      <c r="H201" s="108" t="s">
        <v>319</v>
      </c>
      <c r="I201" s="100"/>
      <c r="J201" s="101"/>
      <c r="K201" s="101"/>
      <c r="L201" s="102"/>
      <c r="M201" s="119">
        <v>43833</v>
      </c>
      <c r="N201" s="92">
        <f t="shared" ref="N201:Q201" si="256">M201+N$2</f>
        <v>43843</v>
      </c>
      <c r="O201" s="92">
        <f t="shared" si="256"/>
        <v>43853</v>
      </c>
      <c r="P201" s="92">
        <f t="shared" si="256"/>
        <v>43863</v>
      </c>
      <c r="Q201" s="92">
        <f t="shared" si="256"/>
        <v>43868</v>
      </c>
      <c r="R201" s="92">
        <f t="shared" si="232"/>
        <v>43873</v>
      </c>
      <c r="S201" s="82"/>
      <c r="T201" s="92">
        <f t="shared" si="229"/>
        <v>43933</v>
      </c>
      <c r="U201" s="92">
        <f t="shared" si="251"/>
        <v>43958</v>
      </c>
      <c r="V201" s="92">
        <f t="shared" si="221"/>
        <v>43968</v>
      </c>
      <c r="W201" s="92">
        <f t="shared" si="221"/>
        <v>43988</v>
      </c>
      <c r="X201" s="92">
        <f t="shared" si="221"/>
        <v>44048</v>
      </c>
      <c r="Y201" s="106"/>
      <c r="Z201" s="106"/>
      <c r="AA201" s="106"/>
      <c r="AB201" s="97">
        <f t="shared" si="245"/>
        <v>44048</v>
      </c>
      <c r="AC201" s="37">
        <f t="shared" si="209"/>
        <v>44058</v>
      </c>
      <c r="AD201" t="s">
        <v>234</v>
      </c>
    </row>
    <row r="202" spans="1:30">
      <c r="A202" s="62" t="s">
        <v>229</v>
      </c>
      <c r="B202" s="62"/>
      <c r="C202" s="62" t="s">
        <v>186</v>
      </c>
      <c r="D202" s="62" t="s">
        <v>71</v>
      </c>
      <c r="E202" s="117"/>
      <c r="F202" s="62" t="s">
        <v>343</v>
      </c>
      <c r="G202" s="92">
        <v>43748</v>
      </c>
      <c r="H202" s="108" t="s">
        <v>319</v>
      </c>
      <c r="I202" s="100"/>
      <c r="J202" s="101"/>
      <c r="K202" s="101"/>
      <c r="L202" s="102"/>
      <c r="M202" s="119">
        <v>43833</v>
      </c>
      <c r="N202" s="92">
        <f t="shared" ref="N202:Q202" si="257">M202+N$2</f>
        <v>43843</v>
      </c>
      <c r="O202" s="92">
        <f t="shared" si="257"/>
        <v>43853</v>
      </c>
      <c r="P202" s="92">
        <f t="shared" si="257"/>
        <v>43863</v>
      </c>
      <c r="Q202" s="92">
        <f t="shared" si="257"/>
        <v>43868</v>
      </c>
      <c r="R202" s="92">
        <f t="shared" si="232"/>
        <v>43873</v>
      </c>
      <c r="S202" s="82"/>
      <c r="T202" s="92">
        <f t="shared" si="229"/>
        <v>43933</v>
      </c>
      <c r="U202" s="92">
        <f t="shared" si="251"/>
        <v>43958</v>
      </c>
      <c r="V202" s="92">
        <f t="shared" si="221"/>
        <v>43968</v>
      </c>
      <c r="W202" s="92">
        <f t="shared" si="221"/>
        <v>43988</v>
      </c>
      <c r="X202" s="92">
        <f t="shared" si="221"/>
        <v>44048</v>
      </c>
      <c r="Y202" s="106"/>
      <c r="Z202" s="106"/>
      <c r="AA202" s="106"/>
      <c r="AB202" s="97">
        <f t="shared" si="245"/>
        <v>44048</v>
      </c>
      <c r="AC202" s="37">
        <f t="shared" si="209"/>
        <v>44058</v>
      </c>
      <c r="AD202" t="s">
        <v>274</v>
      </c>
    </row>
    <row r="203" spans="1:30">
      <c r="A203" s="62" t="s">
        <v>229</v>
      </c>
      <c r="B203" s="62">
        <v>3</v>
      </c>
      <c r="C203" s="62" t="s">
        <v>85</v>
      </c>
      <c r="D203" s="62" t="s">
        <v>31</v>
      </c>
      <c r="E203" s="117" t="s">
        <v>230</v>
      </c>
      <c r="F203" s="62" t="s">
        <v>344</v>
      </c>
      <c r="G203" s="92">
        <v>43748</v>
      </c>
      <c r="H203" s="108" t="s">
        <v>188</v>
      </c>
      <c r="I203" s="100"/>
      <c r="J203" s="101"/>
      <c r="K203" s="101"/>
      <c r="L203" s="102"/>
      <c r="M203" s="120">
        <v>43804</v>
      </c>
      <c r="N203" s="92">
        <f t="shared" ref="N203:Q203" si="258">M203+N$2</f>
        <v>43814</v>
      </c>
      <c r="O203" s="92">
        <f t="shared" si="258"/>
        <v>43824</v>
      </c>
      <c r="P203" s="92">
        <f t="shared" si="258"/>
        <v>43834</v>
      </c>
      <c r="Q203" s="92">
        <f t="shared" si="258"/>
        <v>43839</v>
      </c>
      <c r="R203" s="92">
        <f t="shared" si="232"/>
        <v>43844</v>
      </c>
      <c r="S203" s="82"/>
      <c r="T203" s="92">
        <f t="shared" si="229"/>
        <v>43904</v>
      </c>
      <c r="U203" s="92">
        <f t="shared" si="251"/>
        <v>43929</v>
      </c>
      <c r="V203" s="92">
        <f t="shared" si="221"/>
        <v>43939</v>
      </c>
      <c r="W203" s="92">
        <f t="shared" si="221"/>
        <v>43959</v>
      </c>
      <c r="X203" s="92">
        <f t="shared" si="221"/>
        <v>44019</v>
      </c>
      <c r="Y203" s="106"/>
      <c r="Z203" s="106"/>
      <c r="AA203" s="106"/>
      <c r="AB203" s="97">
        <f t="shared" si="245"/>
        <v>44019</v>
      </c>
      <c r="AC203" s="37">
        <f t="shared" si="209"/>
        <v>44029</v>
      </c>
      <c r="AD203" t="s">
        <v>234</v>
      </c>
    </row>
    <row r="204" spans="1:30">
      <c r="A204" s="62" t="s">
        <v>229</v>
      </c>
      <c r="B204" s="62"/>
      <c r="C204" s="62" t="s">
        <v>85</v>
      </c>
      <c r="D204" s="62" t="s">
        <v>31</v>
      </c>
      <c r="E204" s="117"/>
      <c r="F204" s="62" t="s">
        <v>345</v>
      </c>
      <c r="G204" s="92">
        <v>43748</v>
      </c>
      <c r="H204" s="108" t="s">
        <v>346</v>
      </c>
      <c r="I204" s="100"/>
      <c r="J204" s="101"/>
      <c r="K204" s="101"/>
      <c r="L204" s="102"/>
      <c r="M204" s="120">
        <v>43747</v>
      </c>
      <c r="N204" s="92">
        <f t="shared" ref="N204:Q204" si="259">M204+N$2</f>
        <v>43757</v>
      </c>
      <c r="O204" s="92">
        <f t="shared" si="259"/>
        <v>43767</v>
      </c>
      <c r="P204" s="92">
        <f t="shared" si="259"/>
        <v>43777</v>
      </c>
      <c r="Q204" s="92">
        <f t="shared" si="259"/>
        <v>43782</v>
      </c>
      <c r="R204" s="92">
        <f t="shared" si="232"/>
        <v>43787</v>
      </c>
      <c r="S204" s="82"/>
      <c r="T204" s="92">
        <f t="shared" si="229"/>
        <v>43847</v>
      </c>
      <c r="U204" s="92">
        <f t="shared" si="251"/>
        <v>43872</v>
      </c>
      <c r="V204" s="92">
        <f t="shared" si="221"/>
        <v>43882</v>
      </c>
      <c r="W204" s="92">
        <f t="shared" si="221"/>
        <v>43902</v>
      </c>
      <c r="X204" s="92">
        <f t="shared" si="221"/>
        <v>43962</v>
      </c>
      <c r="Y204" s="106"/>
      <c r="Z204" s="106"/>
      <c r="AA204" s="106"/>
      <c r="AB204" s="97">
        <f t="shared" si="245"/>
        <v>43962</v>
      </c>
      <c r="AC204" s="37">
        <f t="shared" si="209"/>
        <v>43972</v>
      </c>
      <c r="AD204" t="s">
        <v>236</v>
      </c>
    </row>
    <row r="205" spans="1:30">
      <c r="A205" s="62" t="s">
        <v>229</v>
      </c>
      <c r="B205" s="62"/>
      <c r="C205" s="62" t="s">
        <v>85</v>
      </c>
      <c r="D205" s="62" t="s">
        <v>31</v>
      </c>
      <c r="E205" s="117"/>
      <c r="F205" s="62" t="s">
        <v>347</v>
      </c>
      <c r="G205" s="92">
        <v>43748</v>
      </c>
      <c r="H205" s="108" t="s">
        <v>346</v>
      </c>
      <c r="I205" s="100"/>
      <c r="J205" s="101"/>
      <c r="K205" s="101"/>
      <c r="L205" s="102"/>
      <c r="M205" s="120">
        <v>43745</v>
      </c>
      <c r="N205" s="92">
        <f t="shared" ref="N205:Q205" si="260">M205+N$2</f>
        <v>43755</v>
      </c>
      <c r="O205" s="92">
        <f t="shared" si="260"/>
        <v>43765</v>
      </c>
      <c r="P205" s="92">
        <f t="shared" si="260"/>
        <v>43775</v>
      </c>
      <c r="Q205" s="92">
        <f t="shared" si="260"/>
        <v>43780</v>
      </c>
      <c r="R205" s="92">
        <f t="shared" si="232"/>
        <v>43785</v>
      </c>
      <c r="S205" s="82"/>
      <c r="T205" s="92">
        <f t="shared" si="229"/>
        <v>43845</v>
      </c>
      <c r="U205" s="92">
        <f t="shared" si="251"/>
        <v>43870</v>
      </c>
      <c r="V205" s="92">
        <f t="shared" si="221"/>
        <v>43880</v>
      </c>
      <c r="W205" s="92">
        <f t="shared" ref="W205" si="261">V205+V$2</f>
        <v>43900</v>
      </c>
      <c r="X205" s="92">
        <f t="shared" si="221"/>
        <v>43960</v>
      </c>
      <c r="Y205" s="106"/>
      <c r="Z205" s="106"/>
      <c r="AA205" s="106"/>
      <c r="AB205" s="97">
        <f t="shared" si="245"/>
        <v>43960</v>
      </c>
      <c r="AC205" s="37">
        <f t="shared" si="209"/>
        <v>43970</v>
      </c>
      <c r="AD205" t="s">
        <v>240</v>
      </c>
    </row>
    <row r="206" spans="1:30">
      <c r="A206" s="62" t="s">
        <v>229</v>
      </c>
      <c r="B206" s="62"/>
      <c r="C206" s="62" t="s">
        <v>85</v>
      </c>
      <c r="D206" s="62" t="s">
        <v>31</v>
      </c>
      <c r="E206" s="117"/>
      <c r="F206" s="62" t="s">
        <v>348</v>
      </c>
      <c r="G206" s="92">
        <v>43748</v>
      </c>
      <c r="H206" s="108" t="s">
        <v>188</v>
      </c>
      <c r="I206" s="100"/>
      <c r="J206" s="101"/>
      <c r="K206" s="101"/>
      <c r="L206" s="102"/>
      <c r="M206" s="120">
        <v>43770</v>
      </c>
      <c r="N206" s="92">
        <f t="shared" ref="N206:Q206" si="262">M206+N$2</f>
        <v>43780</v>
      </c>
      <c r="O206" s="92">
        <f t="shared" si="262"/>
        <v>43790</v>
      </c>
      <c r="P206" s="92">
        <f t="shared" si="262"/>
        <v>43800</v>
      </c>
      <c r="Q206" s="92">
        <f t="shared" si="262"/>
        <v>43805</v>
      </c>
      <c r="R206" s="92">
        <f t="shared" si="232"/>
        <v>43810</v>
      </c>
      <c r="S206" s="82"/>
      <c r="T206" s="92">
        <f t="shared" si="229"/>
        <v>43870</v>
      </c>
      <c r="U206" s="92">
        <f t="shared" si="251"/>
        <v>43895</v>
      </c>
      <c r="V206" s="92">
        <f t="shared" si="221"/>
        <v>43905</v>
      </c>
      <c r="W206" s="92">
        <f t="shared" ref="W206" si="263">V206+V$2</f>
        <v>43925</v>
      </c>
      <c r="X206" s="92">
        <f t="shared" si="221"/>
        <v>43985</v>
      </c>
      <c r="Y206" s="106"/>
      <c r="Z206" s="106"/>
      <c r="AA206" s="106"/>
      <c r="AB206" s="97">
        <f t="shared" si="245"/>
        <v>43985</v>
      </c>
      <c r="AC206" s="37">
        <f t="shared" si="209"/>
        <v>43995</v>
      </c>
      <c r="AD206" t="s">
        <v>234</v>
      </c>
    </row>
    <row r="207" spans="1:30">
      <c r="A207" s="62" t="s">
        <v>229</v>
      </c>
      <c r="B207" s="62"/>
      <c r="C207" s="62" t="s">
        <v>85</v>
      </c>
      <c r="D207" s="62" t="s">
        <v>31</v>
      </c>
      <c r="E207" s="117" t="s">
        <v>253</v>
      </c>
      <c r="F207" s="62" t="s">
        <v>349</v>
      </c>
      <c r="G207" s="92">
        <v>43748</v>
      </c>
      <c r="H207" s="108" t="s">
        <v>188</v>
      </c>
      <c r="I207" s="100"/>
      <c r="J207" s="101"/>
      <c r="K207" s="101"/>
      <c r="L207" s="102"/>
      <c r="M207" s="120">
        <v>43789</v>
      </c>
      <c r="N207" s="92">
        <f t="shared" ref="N207:Q207" si="264">M207+N$2</f>
        <v>43799</v>
      </c>
      <c r="O207" s="92">
        <f t="shared" si="264"/>
        <v>43809</v>
      </c>
      <c r="P207" s="92">
        <f t="shared" si="264"/>
        <v>43819</v>
      </c>
      <c r="Q207" s="92">
        <f t="shared" si="264"/>
        <v>43824</v>
      </c>
      <c r="R207" s="92">
        <f t="shared" si="232"/>
        <v>43829</v>
      </c>
      <c r="S207" s="82"/>
      <c r="T207" s="92">
        <f t="shared" si="229"/>
        <v>43889</v>
      </c>
      <c r="U207" s="92">
        <f t="shared" si="251"/>
        <v>43914</v>
      </c>
      <c r="V207" s="92">
        <f t="shared" si="221"/>
        <v>43924</v>
      </c>
      <c r="W207" s="92">
        <f t="shared" ref="W207" si="265">V207+V$2</f>
        <v>43944</v>
      </c>
      <c r="X207" s="92">
        <f t="shared" si="221"/>
        <v>44004</v>
      </c>
      <c r="Y207" s="106"/>
      <c r="Z207" s="106"/>
      <c r="AA207" s="106"/>
      <c r="AB207" s="97">
        <f t="shared" si="245"/>
        <v>44004</v>
      </c>
      <c r="AC207" s="37">
        <f t="shared" si="209"/>
        <v>44014</v>
      </c>
      <c r="AD207" t="s">
        <v>252</v>
      </c>
    </row>
    <row r="208" spans="1:30">
      <c r="A208" s="62" t="s">
        <v>229</v>
      </c>
      <c r="B208" s="62"/>
      <c r="C208" s="62" t="s">
        <v>85</v>
      </c>
      <c r="D208" s="62" t="s">
        <v>71</v>
      </c>
      <c r="E208" s="117"/>
      <c r="F208" s="62" t="s">
        <v>350</v>
      </c>
      <c r="G208" s="92">
        <v>43748</v>
      </c>
      <c r="H208" s="108" t="s">
        <v>319</v>
      </c>
      <c r="I208" s="100"/>
      <c r="J208" s="101"/>
      <c r="K208" s="101"/>
      <c r="L208" s="102"/>
      <c r="M208" s="119">
        <v>43833</v>
      </c>
      <c r="N208" s="92">
        <f t="shared" ref="N208:Q208" si="266">M208+N$2</f>
        <v>43843</v>
      </c>
      <c r="O208" s="92">
        <f t="shared" si="266"/>
        <v>43853</v>
      </c>
      <c r="P208" s="92">
        <f t="shared" si="266"/>
        <v>43863</v>
      </c>
      <c r="Q208" s="92">
        <f t="shared" si="266"/>
        <v>43868</v>
      </c>
      <c r="R208" s="92">
        <f t="shared" si="232"/>
        <v>43873</v>
      </c>
      <c r="S208" s="82"/>
      <c r="T208" s="92">
        <f t="shared" si="229"/>
        <v>43933</v>
      </c>
      <c r="U208" s="92">
        <f t="shared" si="251"/>
        <v>43958</v>
      </c>
      <c r="V208" s="92">
        <f t="shared" si="221"/>
        <v>43968</v>
      </c>
      <c r="W208" s="92">
        <f t="shared" ref="W208" si="267">V208+V$2</f>
        <v>43988</v>
      </c>
      <c r="X208" s="92">
        <f t="shared" si="221"/>
        <v>44048</v>
      </c>
      <c r="Y208" s="106"/>
      <c r="Z208" s="106"/>
      <c r="AA208" s="106"/>
      <c r="AB208" s="97">
        <f t="shared" si="245"/>
        <v>44048</v>
      </c>
      <c r="AC208" s="37">
        <f t="shared" si="209"/>
        <v>44058</v>
      </c>
      <c r="AD208" t="s">
        <v>234</v>
      </c>
    </row>
    <row r="209" spans="1:30">
      <c r="A209" s="62" t="s">
        <v>229</v>
      </c>
      <c r="B209" s="62"/>
      <c r="C209" s="62" t="s">
        <v>85</v>
      </c>
      <c r="D209" s="62" t="s">
        <v>71</v>
      </c>
      <c r="E209" s="117"/>
      <c r="F209" s="62" t="s">
        <v>351</v>
      </c>
      <c r="G209" s="92">
        <v>43748</v>
      </c>
      <c r="H209" s="108" t="s">
        <v>346</v>
      </c>
      <c r="I209" s="100"/>
      <c r="J209" s="101"/>
      <c r="K209" s="101"/>
      <c r="L209" s="102"/>
      <c r="M209" s="120">
        <v>43725</v>
      </c>
      <c r="N209" s="92">
        <f t="shared" ref="N209:Q209" si="268">M209+N$2</f>
        <v>43735</v>
      </c>
      <c r="O209" s="92">
        <f t="shared" si="268"/>
        <v>43745</v>
      </c>
      <c r="P209" s="92">
        <f t="shared" si="268"/>
        <v>43755</v>
      </c>
      <c r="Q209" s="92">
        <f t="shared" si="268"/>
        <v>43760</v>
      </c>
      <c r="R209" s="92">
        <f t="shared" si="232"/>
        <v>43765</v>
      </c>
      <c r="S209" s="82"/>
      <c r="T209" s="92">
        <f t="shared" si="229"/>
        <v>43825</v>
      </c>
      <c r="U209" s="92">
        <f t="shared" si="251"/>
        <v>43850</v>
      </c>
      <c r="V209" s="92">
        <f t="shared" si="221"/>
        <v>43860</v>
      </c>
      <c r="W209" s="92">
        <f t="shared" ref="W209" si="269">V209+V$2</f>
        <v>43880</v>
      </c>
      <c r="X209" s="92">
        <f t="shared" si="221"/>
        <v>43940</v>
      </c>
      <c r="Y209" s="106"/>
      <c r="Z209" s="106"/>
      <c r="AA209" s="106"/>
      <c r="AB209" s="97">
        <f t="shared" si="245"/>
        <v>43940</v>
      </c>
      <c r="AC209" s="37">
        <f t="shared" si="209"/>
        <v>43950</v>
      </c>
      <c r="AD209" t="s">
        <v>274</v>
      </c>
    </row>
    <row r="210" spans="1:30">
      <c r="A210" s="62" t="s">
        <v>229</v>
      </c>
      <c r="B210" s="62"/>
      <c r="C210" s="62" t="s">
        <v>85</v>
      </c>
      <c r="D210" s="62" t="s">
        <v>154</v>
      </c>
      <c r="E210" s="117" t="s">
        <v>299</v>
      </c>
      <c r="F210" s="62" t="s">
        <v>352</v>
      </c>
      <c r="G210" s="92">
        <v>43748</v>
      </c>
      <c r="H210" s="108" t="s">
        <v>353</v>
      </c>
      <c r="I210" s="100"/>
      <c r="J210" s="101"/>
      <c r="K210" s="101"/>
      <c r="L210" s="102"/>
      <c r="M210" s="103">
        <v>43763</v>
      </c>
      <c r="N210" s="92">
        <f t="shared" ref="N210:Q210" si="270">M210+N$2</f>
        <v>43773</v>
      </c>
      <c r="O210" s="92">
        <f t="shared" si="270"/>
        <v>43783</v>
      </c>
      <c r="P210" s="92">
        <f t="shared" si="270"/>
        <v>43793</v>
      </c>
      <c r="Q210" s="92">
        <f t="shared" si="270"/>
        <v>43798</v>
      </c>
      <c r="R210" s="92">
        <f t="shared" si="232"/>
        <v>43803</v>
      </c>
      <c r="S210" s="82"/>
      <c r="T210" s="92">
        <f t="shared" si="229"/>
        <v>43863</v>
      </c>
      <c r="U210" s="92">
        <f t="shared" si="251"/>
        <v>43888</v>
      </c>
      <c r="V210" s="92">
        <f t="shared" si="221"/>
        <v>43898</v>
      </c>
      <c r="W210" s="92">
        <f t="shared" ref="W210:W211" si="271">V210+V$2</f>
        <v>43918</v>
      </c>
      <c r="X210" s="92">
        <f t="shared" si="221"/>
        <v>43978</v>
      </c>
      <c r="Y210" s="106"/>
      <c r="Z210" s="106"/>
      <c r="AA210" s="106"/>
      <c r="AB210" s="97">
        <f t="shared" si="245"/>
        <v>43978</v>
      </c>
      <c r="AC210" s="37">
        <f t="shared" si="209"/>
        <v>43988</v>
      </c>
      <c r="AD210" t="s">
        <v>296</v>
      </c>
    </row>
    <row r="211" spans="1:30">
      <c r="A211" s="62" t="s">
        <v>229</v>
      </c>
      <c r="B211" s="62">
        <v>4</v>
      </c>
      <c r="C211" s="62" t="s">
        <v>15</v>
      </c>
      <c r="D211" s="62" t="s">
        <v>71</v>
      </c>
      <c r="E211" s="117" t="s">
        <v>272</v>
      </c>
      <c r="F211" s="62" t="s">
        <v>354</v>
      </c>
      <c r="G211" s="92">
        <v>43748</v>
      </c>
      <c r="H211" s="108" t="s">
        <v>346</v>
      </c>
      <c r="I211" s="100"/>
      <c r="J211" s="101"/>
      <c r="K211" s="101"/>
      <c r="L211" s="102"/>
      <c r="M211" s="103">
        <v>43747</v>
      </c>
      <c r="N211" s="101">
        <v>43766</v>
      </c>
      <c r="O211" s="92"/>
      <c r="P211" s="92"/>
      <c r="Q211" s="92">
        <f>N211+Q$2</f>
        <v>43771</v>
      </c>
      <c r="R211" s="92">
        <f t="shared" ref="R211" si="272">Q211+Q$2</f>
        <v>43776</v>
      </c>
      <c r="S211" s="82"/>
      <c r="T211" s="92">
        <f t="shared" ref="T211" si="273">R211+R$2</f>
        <v>43836</v>
      </c>
      <c r="U211" s="92">
        <f t="shared" ref="U211" si="274">T211+S$2</f>
        <v>43861</v>
      </c>
      <c r="V211" s="92">
        <f t="shared" ref="V211" si="275">U211+U$2</f>
        <v>43871</v>
      </c>
      <c r="W211" s="92">
        <f t="shared" si="271"/>
        <v>43891</v>
      </c>
      <c r="X211" s="92">
        <f t="shared" ref="X211" si="276">W211+W$2</f>
        <v>43951</v>
      </c>
      <c r="Y211" s="106"/>
      <c r="Z211" s="106"/>
      <c r="AA211" s="106"/>
      <c r="AB211" s="97">
        <f t="shared" ref="AB211" si="277">W211+W$2</f>
        <v>43951</v>
      </c>
      <c r="AC211" s="37">
        <f t="shared" ref="AC211" si="278">AB211+AB$2</f>
        <v>43961</v>
      </c>
      <c r="AD211" t="s">
        <v>274</v>
      </c>
    </row>
    <row r="212" spans="1:30">
      <c r="A212" s="62" t="s">
        <v>229</v>
      </c>
      <c r="B212" s="62">
        <v>4</v>
      </c>
      <c r="C212" s="62" t="s">
        <v>15</v>
      </c>
      <c r="D212" s="62" t="s">
        <v>31</v>
      </c>
      <c r="E212" s="117" t="s">
        <v>230</v>
      </c>
      <c r="F212" s="62" t="s">
        <v>355</v>
      </c>
      <c r="G212" s="92">
        <v>43748</v>
      </c>
      <c r="H212" s="108"/>
      <c r="I212" s="100"/>
      <c r="J212" s="101"/>
      <c r="K212" s="101"/>
      <c r="L212" s="102"/>
      <c r="M212" s="103"/>
      <c r="N212" s="101">
        <v>43774</v>
      </c>
      <c r="O212" s="101"/>
      <c r="P212" s="104"/>
      <c r="Q212" s="120">
        <v>43761</v>
      </c>
      <c r="R212" s="92">
        <f t="shared" si="232"/>
        <v>43766</v>
      </c>
      <c r="S212" s="82"/>
      <c r="T212" s="92">
        <f t="shared" si="229"/>
        <v>43826</v>
      </c>
      <c r="U212" s="92">
        <f t="shared" si="251"/>
        <v>43851</v>
      </c>
      <c r="V212" s="92">
        <f t="shared" si="221"/>
        <v>43861</v>
      </c>
      <c r="W212" s="92">
        <f t="shared" ref="W212" si="279">V212+V$2</f>
        <v>43881</v>
      </c>
      <c r="X212" s="92">
        <f t="shared" si="221"/>
        <v>43941</v>
      </c>
      <c r="Y212" s="106"/>
      <c r="Z212" s="106"/>
      <c r="AA212" s="106"/>
      <c r="AB212" s="97">
        <f t="shared" si="245"/>
        <v>43941</v>
      </c>
      <c r="AC212" s="37">
        <f t="shared" si="209"/>
        <v>43951</v>
      </c>
      <c r="AD212" t="s">
        <v>252</v>
      </c>
    </row>
    <row r="213" spans="1:30">
      <c r="A213" s="62" t="s">
        <v>229</v>
      </c>
      <c r="B213" s="62">
        <v>5</v>
      </c>
      <c r="C213" s="62" t="s">
        <v>30</v>
      </c>
      <c r="D213" s="62" t="s">
        <v>31</v>
      </c>
      <c r="E213" s="117" t="s">
        <v>230</v>
      </c>
      <c r="F213" s="62" t="s">
        <v>356</v>
      </c>
      <c r="G213" s="92">
        <v>43748</v>
      </c>
      <c r="H213" s="108" t="s">
        <v>357</v>
      </c>
      <c r="I213" s="100"/>
      <c r="J213" s="101"/>
      <c r="K213" s="101"/>
      <c r="L213" s="102"/>
      <c r="M213" s="103"/>
      <c r="N213" s="101"/>
      <c r="O213" s="101"/>
      <c r="P213" s="104"/>
      <c r="Q213" s="105"/>
      <c r="R213" s="126"/>
      <c r="S213" s="121"/>
      <c r="T213" s="123">
        <v>43732</v>
      </c>
      <c r="U213" s="92">
        <f t="shared" si="251"/>
        <v>43757</v>
      </c>
      <c r="V213" s="92">
        <f t="shared" si="221"/>
        <v>43767</v>
      </c>
      <c r="W213" s="92">
        <f t="shared" ref="W213" si="280">V213+V$2</f>
        <v>43787</v>
      </c>
      <c r="X213" s="92">
        <f t="shared" si="221"/>
        <v>43847</v>
      </c>
      <c r="Y213" s="106"/>
      <c r="Z213" s="106"/>
      <c r="AA213" s="106"/>
      <c r="AB213" s="97">
        <f t="shared" si="245"/>
        <v>43847</v>
      </c>
      <c r="AC213" s="37">
        <f t="shared" si="209"/>
        <v>43857</v>
      </c>
      <c r="AD213" t="s">
        <v>268</v>
      </c>
    </row>
    <row r="214" spans="1:30">
      <c r="A214" s="62" t="s">
        <v>229</v>
      </c>
      <c r="B214" s="62"/>
      <c r="C214" s="62" t="s">
        <v>30</v>
      </c>
      <c r="D214" s="62" t="s">
        <v>31</v>
      </c>
      <c r="E214" s="117"/>
      <c r="F214" s="62" t="s">
        <v>358</v>
      </c>
      <c r="G214" s="92">
        <v>43748</v>
      </c>
      <c r="H214" s="108" t="s">
        <v>359</v>
      </c>
      <c r="I214" s="100"/>
      <c r="J214" s="101"/>
      <c r="K214" s="101"/>
      <c r="L214" s="102"/>
      <c r="M214" s="103"/>
      <c r="N214" s="101"/>
      <c r="O214" s="101"/>
      <c r="P214" s="104"/>
      <c r="Q214" s="105"/>
      <c r="R214" s="127">
        <v>43762</v>
      </c>
      <c r="S214" s="82"/>
      <c r="T214" s="92">
        <f t="shared" si="229"/>
        <v>43822</v>
      </c>
      <c r="U214" s="92">
        <f t="shared" si="251"/>
        <v>43847</v>
      </c>
      <c r="V214" s="92">
        <f t="shared" si="221"/>
        <v>43857</v>
      </c>
      <c r="W214" s="92">
        <f t="shared" ref="W214" si="281">V214+V$2</f>
        <v>43877</v>
      </c>
      <c r="X214" s="92">
        <f t="shared" si="221"/>
        <v>43937</v>
      </c>
      <c r="Y214" s="106"/>
      <c r="Z214" s="106"/>
      <c r="AA214" s="106"/>
      <c r="AB214" s="97">
        <f t="shared" si="245"/>
        <v>43937</v>
      </c>
      <c r="AC214" s="37">
        <f t="shared" si="209"/>
        <v>43947</v>
      </c>
      <c r="AD214" t="s">
        <v>232</v>
      </c>
    </row>
    <row r="215" spans="1:30">
      <c r="A215" s="62" t="s">
        <v>229</v>
      </c>
      <c r="B215" s="62">
        <v>6</v>
      </c>
      <c r="C215" s="62" t="s">
        <v>48</v>
      </c>
      <c r="D215" s="62" t="s">
        <v>31</v>
      </c>
      <c r="E215" s="117" t="s">
        <v>230</v>
      </c>
      <c r="F215" s="62" t="s">
        <v>360</v>
      </c>
      <c r="G215" s="92">
        <v>43748</v>
      </c>
      <c r="H215" s="108"/>
      <c r="I215" s="100"/>
      <c r="J215" s="101"/>
      <c r="K215" s="101"/>
      <c r="L215" s="102"/>
      <c r="M215" s="103"/>
      <c r="N215" s="101"/>
      <c r="O215" s="101"/>
      <c r="P215" s="104"/>
      <c r="Q215" s="105"/>
      <c r="R215" s="120">
        <v>43719</v>
      </c>
      <c r="S215" s="82"/>
      <c r="T215" s="92">
        <f t="shared" si="229"/>
        <v>43779</v>
      </c>
      <c r="U215" s="92">
        <f t="shared" si="251"/>
        <v>43804</v>
      </c>
      <c r="V215" s="92">
        <f t="shared" si="221"/>
        <v>43814</v>
      </c>
      <c r="W215" s="92">
        <f t="shared" ref="W215" si="282">V215+V$2</f>
        <v>43834</v>
      </c>
      <c r="X215" s="92">
        <f t="shared" si="221"/>
        <v>43894</v>
      </c>
      <c r="Y215" s="106"/>
      <c r="Z215" s="106"/>
      <c r="AA215" s="106"/>
      <c r="AB215" s="97">
        <f t="shared" si="245"/>
        <v>43894</v>
      </c>
      <c r="AC215" s="37">
        <f t="shared" si="209"/>
        <v>43904</v>
      </c>
      <c r="AD215" t="s">
        <v>240</v>
      </c>
    </row>
    <row r="216" spans="1:30">
      <c r="A216" s="62" t="s">
        <v>229</v>
      </c>
      <c r="B216" s="62"/>
      <c r="C216" s="62" t="s">
        <v>48</v>
      </c>
      <c r="D216" s="62" t="s">
        <v>154</v>
      </c>
      <c r="E216" s="117"/>
      <c r="F216" s="62" t="s">
        <v>361</v>
      </c>
      <c r="G216" s="92">
        <v>43748</v>
      </c>
      <c r="H216" s="108"/>
      <c r="I216" s="100"/>
      <c r="J216" s="101"/>
      <c r="K216" s="101"/>
      <c r="L216" s="102"/>
      <c r="M216" s="103"/>
      <c r="N216" s="101"/>
      <c r="O216" s="101"/>
      <c r="P216" s="104"/>
      <c r="Q216" s="105"/>
      <c r="R216" s="96"/>
      <c r="S216" s="82"/>
      <c r="T216" s="124">
        <v>43734</v>
      </c>
      <c r="U216" s="92">
        <f t="shared" si="251"/>
        <v>43759</v>
      </c>
      <c r="V216" s="92">
        <f t="shared" si="221"/>
        <v>43769</v>
      </c>
      <c r="W216" s="92">
        <f t="shared" ref="W216" si="283">V216+V$2</f>
        <v>43789</v>
      </c>
      <c r="X216" s="92">
        <f t="shared" si="221"/>
        <v>43849</v>
      </c>
      <c r="Y216" s="106"/>
      <c r="Z216" s="106"/>
      <c r="AA216" s="106"/>
      <c r="AB216" s="97">
        <f t="shared" si="245"/>
        <v>43849</v>
      </c>
      <c r="AC216" s="37">
        <f t="shared" si="209"/>
        <v>43859</v>
      </c>
      <c r="AD216" t="s">
        <v>362</v>
      </c>
    </row>
    <row r="217" spans="1:30">
      <c r="A217" s="62" t="s">
        <v>229</v>
      </c>
      <c r="B217" s="62"/>
      <c r="C217" s="62" t="s">
        <v>48</v>
      </c>
      <c r="D217" s="62" t="s">
        <v>154</v>
      </c>
      <c r="E217" s="117"/>
      <c r="F217" s="62" t="s">
        <v>363</v>
      </c>
      <c r="G217" s="92">
        <v>43748</v>
      </c>
      <c r="H217" s="108" t="s">
        <v>157</v>
      </c>
      <c r="I217" s="100"/>
      <c r="J217" s="101"/>
      <c r="K217" s="101"/>
      <c r="L217" s="102"/>
      <c r="M217" s="103"/>
      <c r="N217" s="101"/>
      <c r="O217" s="101"/>
      <c r="P217" s="104"/>
      <c r="Q217" s="105"/>
      <c r="R217" s="120">
        <v>43719</v>
      </c>
      <c r="S217" s="82"/>
      <c r="T217" s="92">
        <f t="shared" si="229"/>
        <v>43779</v>
      </c>
      <c r="U217" s="92">
        <f t="shared" si="251"/>
        <v>43804</v>
      </c>
      <c r="V217" s="92">
        <f>U217+U$2</f>
        <v>43814</v>
      </c>
      <c r="W217" s="92">
        <f t="shared" ref="W217" si="284">V217+V$2</f>
        <v>43834</v>
      </c>
      <c r="X217" s="92">
        <f t="shared" si="221"/>
        <v>43894</v>
      </c>
      <c r="Y217" s="106"/>
      <c r="Z217" s="106"/>
      <c r="AA217" s="106"/>
      <c r="AB217" s="97">
        <f t="shared" si="245"/>
        <v>43894</v>
      </c>
      <c r="AC217" s="37">
        <f t="shared" si="209"/>
        <v>43904</v>
      </c>
      <c r="AD217" t="s">
        <v>362</v>
      </c>
    </row>
    <row r="218" spans="1:30">
      <c r="A218" s="62" t="s">
        <v>229</v>
      </c>
      <c r="B218" s="62"/>
      <c r="C218" s="62" t="s">
        <v>48</v>
      </c>
      <c r="D218" s="62" t="s">
        <v>154</v>
      </c>
      <c r="E218" s="117"/>
      <c r="F218" s="62" t="s">
        <v>364</v>
      </c>
      <c r="G218" s="92">
        <v>43748</v>
      </c>
      <c r="H218" s="108" t="s">
        <v>353</v>
      </c>
      <c r="I218" s="100"/>
      <c r="J218" s="101"/>
      <c r="K218" s="101"/>
      <c r="L218" s="102"/>
      <c r="M218" s="103">
        <v>43756</v>
      </c>
      <c r="N218" s="101">
        <v>43762</v>
      </c>
      <c r="O218" s="92"/>
      <c r="P218" s="92"/>
      <c r="Q218" s="92">
        <f>N218+Q$2</f>
        <v>43767</v>
      </c>
      <c r="R218" s="92">
        <f>Q218+Q$2</f>
        <v>43772</v>
      </c>
      <c r="S218" s="82"/>
      <c r="T218" s="92">
        <f>R218+R$2</f>
        <v>43832</v>
      </c>
      <c r="U218" s="92">
        <f>T218+S$2</f>
        <v>43857</v>
      </c>
      <c r="V218" s="92">
        <f>U218+U$2</f>
        <v>43867</v>
      </c>
      <c r="W218" s="92">
        <f>V218+V$2</f>
        <v>43887</v>
      </c>
      <c r="X218" s="92">
        <f>W218+W$2</f>
        <v>43947</v>
      </c>
      <c r="Y218" s="106"/>
      <c r="Z218" s="106"/>
      <c r="AA218" s="106"/>
      <c r="AB218" s="97">
        <f>W218+W$2</f>
        <v>43947</v>
      </c>
      <c r="AC218" s="37">
        <f>AB218+AB$2</f>
        <v>43957</v>
      </c>
      <c r="AD218" t="s">
        <v>296</v>
      </c>
    </row>
    <row r="219" spans="1:30">
      <c r="A219" s="62" t="s">
        <v>229</v>
      </c>
      <c r="B219" s="62">
        <v>7</v>
      </c>
      <c r="C219" s="62" t="s">
        <v>20</v>
      </c>
      <c r="D219" s="62" t="s">
        <v>31</v>
      </c>
      <c r="E219" s="117" t="s">
        <v>230</v>
      </c>
      <c r="F219" s="62" t="s">
        <v>365</v>
      </c>
      <c r="G219" s="92">
        <v>43748</v>
      </c>
      <c r="H219" s="108" t="s">
        <v>366</v>
      </c>
      <c r="I219" s="100"/>
      <c r="J219" s="101"/>
      <c r="K219" s="101"/>
      <c r="L219" s="102"/>
      <c r="M219" s="103"/>
      <c r="N219" s="101"/>
      <c r="O219" s="101"/>
      <c r="P219" s="104"/>
      <c r="Q219" s="105"/>
      <c r="R219" s="105"/>
      <c r="S219" s="107"/>
      <c r="T219" s="101"/>
      <c r="U219" s="101"/>
      <c r="V219" s="128"/>
      <c r="W219" s="92">
        <f t="shared" ref="W219:X231" si="285">V219+V$2</f>
        <v>20</v>
      </c>
      <c r="X219" s="92">
        <f t="shared" si="285"/>
        <v>80</v>
      </c>
      <c r="Y219" s="106"/>
      <c r="Z219" s="106"/>
      <c r="AA219" s="106"/>
      <c r="AB219" s="97">
        <f t="shared" si="245"/>
        <v>80</v>
      </c>
      <c r="AC219" s="37">
        <f t="shared" si="209"/>
        <v>90</v>
      </c>
      <c r="AD219" t="s">
        <v>232</v>
      </c>
    </row>
    <row r="220" spans="1:30">
      <c r="A220" s="62" t="s">
        <v>229</v>
      </c>
      <c r="B220" s="62"/>
      <c r="C220" s="62" t="s">
        <v>20</v>
      </c>
      <c r="D220" s="62" t="s">
        <v>31</v>
      </c>
      <c r="E220" s="117"/>
      <c r="F220" s="62" t="s">
        <v>367</v>
      </c>
      <c r="G220" s="92">
        <v>43748</v>
      </c>
      <c r="H220" s="108" t="s">
        <v>368</v>
      </c>
      <c r="I220" s="100"/>
      <c r="J220" s="101"/>
      <c r="K220" s="101"/>
      <c r="L220" s="102"/>
      <c r="M220" s="103"/>
      <c r="N220" s="101"/>
      <c r="O220" s="101"/>
      <c r="P220" s="104"/>
      <c r="Q220" s="105"/>
      <c r="R220" s="105"/>
      <c r="S220" s="107"/>
      <c r="T220" s="101"/>
      <c r="U220" s="101"/>
      <c r="V220" s="124">
        <v>43474</v>
      </c>
      <c r="W220" s="92">
        <f t="shared" ref="W220" si="286">V220+V$2</f>
        <v>43494</v>
      </c>
      <c r="X220" s="92">
        <f t="shared" si="285"/>
        <v>43554</v>
      </c>
      <c r="Y220" s="106"/>
      <c r="Z220" s="106"/>
      <c r="AA220" s="106"/>
      <c r="AB220" s="97">
        <f t="shared" si="245"/>
        <v>43554</v>
      </c>
      <c r="AC220" s="37">
        <f t="shared" si="209"/>
        <v>43564</v>
      </c>
      <c r="AD220" t="s">
        <v>234</v>
      </c>
    </row>
    <row r="221" spans="1:30">
      <c r="A221" s="62" t="s">
        <v>229</v>
      </c>
      <c r="B221" s="62"/>
      <c r="C221" s="62" t="s">
        <v>20</v>
      </c>
      <c r="D221" s="62" t="s">
        <v>31</v>
      </c>
      <c r="E221" s="117" t="s">
        <v>253</v>
      </c>
      <c r="F221" s="62" t="s">
        <v>369</v>
      </c>
      <c r="G221" s="92">
        <v>43748</v>
      </c>
      <c r="H221" s="108" t="s">
        <v>370</v>
      </c>
      <c r="I221" s="100"/>
      <c r="J221" s="101"/>
      <c r="K221" s="101"/>
      <c r="L221" s="102"/>
      <c r="M221" s="103"/>
      <c r="N221" s="101"/>
      <c r="O221" s="101"/>
      <c r="P221" s="104"/>
      <c r="Q221" s="105"/>
      <c r="R221" s="105"/>
      <c r="S221" s="107"/>
      <c r="T221" s="101"/>
      <c r="U221" s="101"/>
      <c r="V221" s="128"/>
      <c r="W221" s="92">
        <f t="shared" ref="W221" si="287">V221+V$2</f>
        <v>20</v>
      </c>
      <c r="X221" s="92">
        <f t="shared" si="285"/>
        <v>80</v>
      </c>
      <c r="Y221" s="106"/>
      <c r="Z221" s="106"/>
      <c r="AA221" s="106"/>
      <c r="AB221" s="97">
        <f t="shared" si="245"/>
        <v>80</v>
      </c>
      <c r="AC221" s="37">
        <f t="shared" si="209"/>
        <v>90</v>
      </c>
      <c r="AD221" t="s">
        <v>268</v>
      </c>
    </row>
    <row r="222" spans="1:30">
      <c r="A222" s="62" t="s">
        <v>229</v>
      </c>
      <c r="B222" s="62"/>
      <c r="C222" s="62" t="s">
        <v>20</v>
      </c>
      <c r="D222" s="62" t="s">
        <v>31</v>
      </c>
      <c r="E222" s="117"/>
      <c r="F222" s="62" t="s">
        <v>371</v>
      </c>
      <c r="G222" s="92">
        <v>43748</v>
      </c>
      <c r="H222" s="108"/>
      <c r="I222" s="100"/>
      <c r="J222" s="101"/>
      <c r="K222" s="101"/>
      <c r="L222" s="102"/>
      <c r="M222" s="103"/>
      <c r="N222" s="101"/>
      <c r="O222" s="101"/>
      <c r="P222" s="104"/>
      <c r="Q222" s="105"/>
      <c r="R222" s="105"/>
      <c r="S222" s="107"/>
      <c r="T222" s="101"/>
      <c r="U222" s="101"/>
      <c r="V222" s="124">
        <v>43588</v>
      </c>
      <c r="W222" s="92">
        <f t="shared" ref="W222:W226" si="288">V222+V$2</f>
        <v>43608</v>
      </c>
      <c r="X222" s="92">
        <f t="shared" si="285"/>
        <v>43668</v>
      </c>
      <c r="Y222" s="106"/>
      <c r="Z222" s="106"/>
      <c r="AA222" s="106"/>
      <c r="AB222" s="97">
        <f t="shared" si="245"/>
        <v>43668</v>
      </c>
      <c r="AC222" s="37">
        <f t="shared" si="209"/>
        <v>43678</v>
      </c>
      <c r="AD222" t="s">
        <v>256</v>
      </c>
    </row>
    <row r="223" spans="1:30">
      <c r="A223" s="62" t="s">
        <v>229</v>
      </c>
      <c r="B223" s="62"/>
      <c r="C223" s="62" t="s">
        <v>20</v>
      </c>
      <c r="D223" s="62" t="s">
        <v>71</v>
      </c>
      <c r="E223" s="117" t="s">
        <v>272</v>
      </c>
      <c r="F223" s="62" t="s">
        <v>372</v>
      </c>
      <c r="G223" s="92">
        <v>43748</v>
      </c>
      <c r="H223" s="108"/>
      <c r="I223" s="100"/>
      <c r="J223" s="101"/>
      <c r="K223" s="101"/>
      <c r="L223" s="102"/>
      <c r="M223" s="103"/>
      <c r="N223" s="101"/>
      <c r="O223" s="101"/>
      <c r="P223" s="104"/>
      <c r="Q223" s="105"/>
      <c r="R223" s="105"/>
      <c r="S223" s="107"/>
      <c r="T223" s="101"/>
      <c r="U223" s="101"/>
      <c r="V223" s="128"/>
      <c r="W223" s="92">
        <f t="shared" si="288"/>
        <v>20</v>
      </c>
      <c r="X223" s="92">
        <f t="shared" si="285"/>
        <v>80</v>
      </c>
      <c r="Y223" s="106"/>
      <c r="Z223" s="106"/>
      <c r="AA223" s="106"/>
      <c r="AB223" s="97">
        <f t="shared" si="245"/>
        <v>80</v>
      </c>
      <c r="AC223" s="37">
        <f t="shared" si="209"/>
        <v>90</v>
      </c>
      <c r="AD223" t="s">
        <v>234</v>
      </c>
    </row>
    <row r="224" spans="1:30">
      <c r="A224" s="62" t="s">
        <v>229</v>
      </c>
      <c r="B224" s="62"/>
      <c r="C224" s="62" t="s">
        <v>20</v>
      </c>
      <c r="D224" s="62" t="s">
        <v>154</v>
      </c>
      <c r="E224" s="117" t="s">
        <v>299</v>
      </c>
      <c r="F224" s="62" t="s">
        <v>373</v>
      </c>
      <c r="G224" s="92">
        <v>43748</v>
      </c>
      <c r="H224" s="108" t="s">
        <v>374</v>
      </c>
      <c r="I224" s="100"/>
      <c r="J224" s="101"/>
      <c r="K224" s="101"/>
      <c r="L224" s="102"/>
      <c r="M224" s="103"/>
      <c r="N224" s="101"/>
      <c r="O224" s="101"/>
      <c r="P224" s="104"/>
      <c r="Q224" s="105"/>
      <c r="R224" s="105"/>
      <c r="S224" s="107"/>
      <c r="T224" s="101"/>
      <c r="U224" s="101"/>
      <c r="V224" s="124">
        <v>43790</v>
      </c>
      <c r="W224" s="92">
        <f t="shared" si="288"/>
        <v>43810</v>
      </c>
      <c r="X224" s="92">
        <f t="shared" si="285"/>
        <v>43870</v>
      </c>
      <c r="Y224" s="106"/>
      <c r="Z224" s="106"/>
      <c r="AA224" s="106"/>
      <c r="AB224" s="97">
        <f t="shared" si="245"/>
        <v>43870</v>
      </c>
      <c r="AC224" s="37">
        <f t="shared" si="209"/>
        <v>43880</v>
      </c>
      <c r="AD224" t="s">
        <v>296</v>
      </c>
    </row>
    <row r="225" spans="1:30">
      <c r="A225" s="62" t="s">
        <v>229</v>
      </c>
      <c r="B225" s="62"/>
      <c r="C225" s="62" t="s">
        <v>20</v>
      </c>
      <c r="D225" s="62" t="s">
        <v>154</v>
      </c>
      <c r="E225" s="117"/>
      <c r="F225" s="62" t="s">
        <v>375</v>
      </c>
      <c r="G225" s="92">
        <v>43748</v>
      </c>
      <c r="H225" s="108" t="s">
        <v>374</v>
      </c>
      <c r="I225" s="100"/>
      <c r="J225" s="101"/>
      <c r="K225" s="101"/>
      <c r="L225" s="102"/>
      <c r="M225" s="103"/>
      <c r="N225" s="101"/>
      <c r="O225" s="101"/>
      <c r="P225" s="104"/>
      <c r="Q225" s="105"/>
      <c r="R225" s="105"/>
      <c r="S225" s="107"/>
      <c r="T225" s="101"/>
      <c r="U225" s="101"/>
      <c r="V225" s="124">
        <v>43790</v>
      </c>
      <c r="W225" s="92">
        <f t="shared" si="288"/>
        <v>43810</v>
      </c>
      <c r="X225" s="92">
        <f t="shared" si="285"/>
        <v>43870</v>
      </c>
      <c r="Y225" s="106"/>
      <c r="Z225" s="106"/>
      <c r="AA225" s="106"/>
      <c r="AB225" s="97">
        <f t="shared" si="245"/>
        <v>43870</v>
      </c>
      <c r="AC225" s="37">
        <f t="shared" si="209"/>
        <v>43880</v>
      </c>
      <c r="AD225" t="s">
        <v>296</v>
      </c>
    </row>
    <row r="226" spans="1:30">
      <c r="A226" s="62" t="s">
        <v>229</v>
      </c>
      <c r="B226" s="62"/>
      <c r="C226" s="62" t="s">
        <v>20</v>
      </c>
      <c r="D226" s="62" t="s">
        <v>154</v>
      </c>
      <c r="E226" s="117"/>
      <c r="F226" s="62" t="s">
        <v>376</v>
      </c>
      <c r="G226" s="92">
        <v>43748</v>
      </c>
      <c r="H226" s="108" t="s">
        <v>377</v>
      </c>
      <c r="I226" s="100"/>
      <c r="J226" s="101"/>
      <c r="K226" s="101"/>
      <c r="L226" s="102"/>
      <c r="M226" s="103"/>
      <c r="N226" s="101"/>
      <c r="O226" s="101"/>
      <c r="P226" s="104"/>
      <c r="Q226" s="105"/>
      <c r="R226" s="105"/>
      <c r="S226" s="107"/>
      <c r="T226" s="101"/>
      <c r="U226" s="101"/>
      <c r="V226" s="128">
        <f t="shared" ref="V226" ca="1" si="289">+TODAY()</f>
        <v>45139</v>
      </c>
      <c r="W226" s="92">
        <f t="shared" ca="1" si="288"/>
        <v>45159</v>
      </c>
      <c r="X226" s="92">
        <f t="shared" ca="1" si="285"/>
        <v>45219</v>
      </c>
      <c r="Y226" s="106"/>
      <c r="Z226" s="106"/>
      <c r="AA226" s="106"/>
      <c r="AB226" s="97">
        <f t="shared" ca="1" si="245"/>
        <v>45219</v>
      </c>
      <c r="AC226" s="37">
        <f t="shared" ca="1" si="209"/>
        <v>45229</v>
      </c>
      <c r="AD226" t="s">
        <v>378</v>
      </c>
    </row>
    <row r="227" spans="1:30">
      <c r="A227" s="62" t="s">
        <v>229</v>
      </c>
      <c r="B227" s="62"/>
      <c r="C227" s="62" t="s">
        <v>20</v>
      </c>
      <c r="D227" s="62" t="s">
        <v>154</v>
      </c>
      <c r="E227" s="117"/>
      <c r="F227" s="62" t="s">
        <v>379</v>
      </c>
      <c r="G227" s="92">
        <v>43748</v>
      </c>
      <c r="H227" s="108" t="s">
        <v>380</v>
      </c>
      <c r="I227" s="100"/>
      <c r="J227" s="101"/>
      <c r="K227" s="101"/>
      <c r="L227" s="102"/>
      <c r="M227" s="103"/>
      <c r="N227" s="101"/>
      <c r="O227" s="101"/>
      <c r="P227" s="104"/>
      <c r="Q227" s="105"/>
      <c r="R227" s="105"/>
      <c r="S227" s="107"/>
      <c r="T227" s="101"/>
      <c r="U227" s="101"/>
      <c r="V227" s="92"/>
      <c r="W227" s="124">
        <v>43790</v>
      </c>
      <c r="X227" s="92">
        <f t="shared" si="285"/>
        <v>43850</v>
      </c>
      <c r="Y227" s="106"/>
      <c r="Z227" s="106"/>
      <c r="AA227" s="106"/>
      <c r="AB227" s="97">
        <f t="shared" si="245"/>
        <v>43850</v>
      </c>
      <c r="AC227" s="37">
        <f t="shared" si="209"/>
        <v>43860</v>
      </c>
      <c r="AD227" t="s">
        <v>378</v>
      </c>
    </row>
    <row r="228" spans="1:30">
      <c r="A228" s="62" t="s">
        <v>229</v>
      </c>
      <c r="B228" s="62"/>
      <c r="C228" s="62" t="s">
        <v>20</v>
      </c>
      <c r="D228" s="62" t="s">
        <v>154</v>
      </c>
      <c r="E228" s="117"/>
      <c r="F228" s="62" t="s">
        <v>381</v>
      </c>
      <c r="G228" s="92">
        <v>43748</v>
      </c>
      <c r="H228" s="108" t="s">
        <v>382</v>
      </c>
      <c r="I228" s="100"/>
      <c r="J228" s="101"/>
      <c r="K228" s="101"/>
      <c r="L228" s="102"/>
      <c r="M228" s="103"/>
      <c r="N228" s="101"/>
      <c r="O228" s="101"/>
      <c r="P228" s="104"/>
      <c r="Q228" s="105"/>
      <c r="R228" s="105"/>
      <c r="S228" s="107"/>
      <c r="T228" s="101"/>
      <c r="U228" s="101"/>
      <c r="V228" s="92"/>
      <c r="W228" s="124">
        <v>43495</v>
      </c>
      <c r="X228" s="92">
        <f t="shared" si="285"/>
        <v>43555</v>
      </c>
      <c r="Y228" s="106"/>
      <c r="Z228" s="106"/>
      <c r="AA228" s="106"/>
      <c r="AB228" s="97">
        <f t="shared" si="245"/>
        <v>43555</v>
      </c>
      <c r="AC228" s="37">
        <f t="shared" si="209"/>
        <v>43565</v>
      </c>
      <c r="AD228" t="s">
        <v>378</v>
      </c>
    </row>
    <row r="229" spans="1:30">
      <c r="A229" s="62" t="s">
        <v>229</v>
      </c>
      <c r="B229" s="62">
        <v>8</v>
      </c>
      <c r="C229" s="62" t="s">
        <v>53</v>
      </c>
      <c r="D229" s="62" t="s">
        <v>31</v>
      </c>
      <c r="E229" s="117" t="s">
        <v>230</v>
      </c>
      <c r="F229" s="62" t="s">
        <v>383</v>
      </c>
      <c r="G229" s="92">
        <v>43748</v>
      </c>
      <c r="H229" s="108"/>
      <c r="I229" s="100"/>
      <c r="J229" s="101"/>
      <c r="K229" s="101"/>
      <c r="L229" s="102"/>
      <c r="M229" s="103"/>
      <c r="N229" s="101"/>
      <c r="O229" s="101"/>
      <c r="P229" s="104"/>
      <c r="Q229" s="105"/>
      <c r="R229" s="105"/>
      <c r="S229" s="107"/>
      <c r="T229" s="101"/>
      <c r="U229" s="101"/>
      <c r="V229" s="101"/>
      <c r="W229" s="124">
        <v>43530</v>
      </c>
      <c r="X229" s="92">
        <f t="shared" si="285"/>
        <v>43590</v>
      </c>
      <c r="Y229" s="106"/>
      <c r="Z229" s="106"/>
      <c r="AA229" s="106"/>
      <c r="AB229" s="97">
        <f t="shared" si="245"/>
        <v>43590</v>
      </c>
      <c r="AC229" s="37">
        <f t="shared" si="209"/>
        <v>43600</v>
      </c>
      <c r="AD229" t="s">
        <v>256</v>
      </c>
    </row>
    <row r="230" spans="1:30">
      <c r="A230" s="62" t="s">
        <v>229</v>
      </c>
      <c r="B230" s="62"/>
      <c r="C230" s="62" t="s">
        <v>53</v>
      </c>
      <c r="D230" s="62" t="s">
        <v>31</v>
      </c>
      <c r="E230" s="117"/>
      <c r="F230" s="62" t="s">
        <v>384</v>
      </c>
      <c r="G230" s="92">
        <v>43748</v>
      </c>
      <c r="H230" s="108" t="s">
        <v>385</v>
      </c>
      <c r="I230" s="100"/>
      <c r="J230" s="101"/>
      <c r="K230" s="101"/>
      <c r="L230" s="102"/>
      <c r="M230" s="103"/>
      <c r="N230" s="101"/>
      <c r="O230" s="101"/>
      <c r="P230" s="104"/>
      <c r="Q230" s="105"/>
      <c r="R230" s="105"/>
      <c r="S230" s="107"/>
      <c r="T230" s="101"/>
      <c r="U230" s="101"/>
      <c r="V230" s="101"/>
      <c r="W230" s="92"/>
      <c r="X230" s="125">
        <v>43472</v>
      </c>
      <c r="Y230" s="106"/>
      <c r="Z230" s="106"/>
      <c r="AA230" s="106"/>
      <c r="AB230" s="97">
        <f>X230+X$2</f>
        <v>43652</v>
      </c>
      <c r="AC230" s="37">
        <f t="shared" si="209"/>
        <v>43662</v>
      </c>
      <c r="AD230" t="s">
        <v>236</v>
      </c>
    </row>
    <row r="231" spans="1:30">
      <c r="A231" s="62" t="s">
        <v>229</v>
      </c>
      <c r="B231" s="62"/>
      <c r="C231" s="62" t="s">
        <v>53</v>
      </c>
      <c r="D231" s="62" t="s">
        <v>31</v>
      </c>
      <c r="E231" s="117"/>
      <c r="F231" s="62" t="s">
        <v>386</v>
      </c>
      <c r="G231" s="92">
        <v>43748</v>
      </c>
      <c r="H231" s="108" t="s">
        <v>387</v>
      </c>
      <c r="I231" s="100"/>
      <c r="J231" s="101"/>
      <c r="K231" s="101"/>
      <c r="L231" s="102"/>
      <c r="M231" s="103"/>
      <c r="N231" s="101"/>
      <c r="O231" s="101"/>
      <c r="P231" s="104"/>
      <c r="Q231" s="105"/>
      <c r="R231" s="105"/>
      <c r="S231" s="107"/>
      <c r="T231" s="101"/>
      <c r="U231" s="101"/>
      <c r="V231" s="128"/>
      <c r="W231" s="92"/>
      <c r="X231" s="92">
        <f t="shared" si="285"/>
        <v>60</v>
      </c>
      <c r="Y231" s="106"/>
      <c r="Z231" s="106"/>
      <c r="AA231" s="106"/>
      <c r="AB231" s="97">
        <f t="shared" si="245"/>
        <v>60</v>
      </c>
      <c r="AC231" s="37">
        <f t="shared" ref="AC231:AC235" si="290">AB231+AB$2</f>
        <v>70</v>
      </c>
      <c r="AD231" t="s">
        <v>232</v>
      </c>
    </row>
    <row r="232" spans="1:30">
      <c r="A232" s="62" t="s">
        <v>229</v>
      </c>
      <c r="B232" s="62"/>
      <c r="C232" s="62" t="s">
        <v>53</v>
      </c>
      <c r="D232" s="62" t="s">
        <v>31</v>
      </c>
      <c r="E232" s="117" t="s">
        <v>253</v>
      </c>
      <c r="F232" s="62" t="s">
        <v>388</v>
      </c>
      <c r="G232" s="92">
        <v>43748</v>
      </c>
      <c r="H232" s="108"/>
      <c r="I232" s="100"/>
      <c r="J232" s="101"/>
      <c r="K232" s="101"/>
      <c r="L232" s="102"/>
      <c r="M232" s="103"/>
      <c r="N232" s="101"/>
      <c r="O232" s="101"/>
      <c r="P232" s="104"/>
      <c r="Q232" s="105"/>
      <c r="R232" s="105"/>
      <c r="S232" s="107"/>
      <c r="T232" s="101"/>
      <c r="U232" s="101"/>
      <c r="V232" s="101"/>
      <c r="W232" s="124">
        <v>43784</v>
      </c>
      <c r="X232" s="92">
        <f t="shared" ref="X232" si="291">W232+W$2</f>
        <v>43844</v>
      </c>
      <c r="Y232" s="106"/>
      <c r="Z232" s="106"/>
      <c r="AA232" s="106"/>
      <c r="AB232" s="97">
        <f t="shared" si="245"/>
        <v>43844</v>
      </c>
      <c r="AC232" s="37">
        <f t="shared" si="290"/>
        <v>43854</v>
      </c>
      <c r="AD232" t="s">
        <v>252</v>
      </c>
    </row>
    <row r="233" spans="1:30">
      <c r="A233" s="62" t="s">
        <v>229</v>
      </c>
      <c r="B233" s="62"/>
      <c r="C233" s="62" t="s">
        <v>53</v>
      </c>
      <c r="D233" s="62" t="s">
        <v>31</v>
      </c>
      <c r="E233" s="117" t="s">
        <v>253</v>
      </c>
      <c r="F233" s="62" t="s">
        <v>389</v>
      </c>
      <c r="G233" s="92">
        <v>43748</v>
      </c>
      <c r="H233" s="108"/>
      <c r="I233" s="100"/>
      <c r="J233" s="101"/>
      <c r="K233" s="101"/>
      <c r="L233" s="102"/>
      <c r="M233" s="103"/>
      <c r="N233" s="101"/>
      <c r="O233" s="101"/>
      <c r="P233" s="104"/>
      <c r="Q233" s="105"/>
      <c r="R233" s="105"/>
      <c r="S233" s="107"/>
      <c r="T233" s="101"/>
      <c r="U233" s="101"/>
      <c r="V233" s="101"/>
      <c r="W233" s="124">
        <v>43784</v>
      </c>
      <c r="X233" s="92">
        <f t="shared" ref="X233" si="292">W233+W$2</f>
        <v>43844</v>
      </c>
      <c r="Y233" s="106"/>
      <c r="Z233" s="106"/>
      <c r="AA233" s="106"/>
      <c r="AB233" s="97">
        <f t="shared" si="245"/>
        <v>43844</v>
      </c>
      <c r="AC233" s="37">
        <f t="shared" si="290"/>
        <v>43854</v>
      </c>
      <c r="AD233" t="s">
        <v>234</v>
      </c>
    </row>
    <row r="234" spans="1:30">
      <c r="A234" s="62" t="s">
        <v>229</v>
      </c>
      <c r="B234" s="62"/>
      <c r="C234" s="62" t="s">
        <v>53</v>
      </c>
      <c r="D234" s="62" t="s">
        <v>31</v>
      </c>
      <c r="E234" s="117" t="s">
        <v>253</v>
      </c>
      <c r="F234" s="62" t="s">
        <v>390</v>
      </c>
      <c r="G234" s="92">
        <v>43748</v>
      </c>
      <c r="H234" s="108"/>
      <c r="I234" s="100"/>
      <c r="J234" s="101"/>
      <c r="K234" s="101"/>
      <c r="L234" s="102"/>
      <c r="M234" s="103"/>
      <c r="N234" s="101"/>
      <c r="O234" s="101"/>
      <c r="P234" s="104"/>
      <c r="Q234" s="105"/>
      <c r="R234" s="105"/>
      <c r="S234" s="107"/>
      <c r="T234" s="101"/>
      <c r="U234" s="101"/>
      <c r="V234" s="101"/>
      <c r="W234" s="124">
        <v>43784</v>
      </c>
      <c r="X234" s="92">
        <f t="shared" ref="X234" si="293">W234+W$2</f>
        <v>43844</v>
      </c>
      <c r="Y234" s="106"/>
      <c r="Z234" s="106"/>
      <c r="AA234" s="106"/>
      <c r="AB234" s="97">
        <f t="shared" si="245"/>
        <v>43844</v>
      </c>
      <c r="AC234" s="37">
        <f t="shared" si="290"/>
        <v>43854</v>
      </c>
      <c r="AD234" t="s">
        <v>234</v>
      </c>
    </row>
    <row r="235" spans="1:30">
      <c r="A235" s="62" t="s">
        <v>229</v>
      </c>
      <c r="B235" s="62">
        <v>9</v>
      </c>
      <c r="C235" s="62" t="s">
        <v>56</v>
      </c>
      <c r="D235" s="62" t="s">
        <v>31</v>
      </c>
      <c r="E235" s="117" t="s">
        <v>253</v>
      </c>
      <c r="F235" s="62" t="s">
        <v>391</v>
      </c>
      <c r="G235" s="92">
        <v>43748</v>
      </c>
      <c r="H235" s="108" t="s">
        <v>392</v>
      </c>
      <c r="I235" s="100"/>
      <c r="J235" s="101"/>
      <c r="K235" s="101"/>
      <c r="L235" s="102"/>
      <c r="M235" s="103"/>
      <c r="N235" s="101"/>
      <c r="O235" s="101"/>
      <c r="P235" s="104"/>
      <c r="Q235" s="105"/>
      <c r="R235" s="105"/>
      <c r="S235" s="107"/>
      <c r="T235" s="101"/>
      <c r="U235" s="101"/>
      <c r="V235" s="101"/>
      <c r="W235" s="101"/>
      <c r="X235" s="124">
        <v>43762</v>
      </c>
      <c r="Y235" s="106"/>
      <c r="Z235" s="106"/>
      <c r="AA235" s="106"/>
      <c r="AB235" s="97">
        <f>X235+X$2</f>
        <v>43942</v>
      </c>
      <c r="AC235" s="37">
        <f t="shared" si="290"/>
        <v>43952</v>
      </c>
      <c r="AD235" t="s">
        <v>252</v>
      </c>
    </row>
    <row r="236" spans="1:30">
      <c r="A236" s="62" t="s">
        <v>229</v>
      </c>
      <c r="B236" s="62"/>
      <c r="C236" s="62" t="s">
        <v>56</v>
      </c>
      <c r="D236" s="62" t="s">
        <v>154</v>
      </c>
      <c r="E236" s="117" t="s">
        <v>299</v>
      </c>
      <c r="F236" s="62" t="s">
        <v>393</v>
      </c>
      <c r="G236" s="92">
        <v>43748</v>
      </c>
      <c r="H236" s="108"/>
      <c r="I236" s="100"/>
      <c r="J236" s="101"/>
      <c r="K236" s="101"/>
      <c r="L236" s="102"/>
      <c r="M236" s="103"/>
      <c r="N236" s="101"/>
      <c r="O236" s="101"/>
      <c r="P236" s="104"/>
      <c r="Q236" s="105"/>
      <c r="R236" s="105"/>
      <c r="S236" s="107"/>
      <c r="T236" s="101"/>
      <c r="U236" s="101"/>
      <c r="V236" s="101"/>
      <c r="W236" s="101"/>
      <c r="X236" s="92"/>
      <c r="Y236" s="125">
        <v>43704</v>
      </c>
      <c r="Z236" s="106"/>
      <c r="AA236" s="106"/>
      <c r="AB236" s="97">
        <f>Y236+X$2</f>
        <v>43884</v>
      </c>
      <c r="AC236" s="37">
        <f>AB236+AB$2</f>
        <v>43894</v>
      </c>
      <c r="AD236" t="s">
        <v>362</v>
      </c>
    </row>
    <row r="237" spans="1:30">
      <c r="G237" s="37"/>
      <c r="H237" s="37"/>
      <c r="I237" s="93"/>
      <c r="J237" s="94"/>
      <c r="K237" s="94"/>
      <c r="L237" s="95"/>
      <c r="M237" s="96"/>
      <c r="N237" s="92"/>
      <c r="O237" s="92"/>
      <c r="P237" s="97"/>
      <c r="Q237" s="98"/>
      <c r="R237" s="98"/>
      <c r="S237" s="82"/>
      <c r="T237" s="92"/>
      <c r="U237" s="92"/>
      <c r="V237" s="92"/>
      <c r="W237" s="92"/>
      <c r="X237" s="106"/>
      <c r="Y237" s="106"/>
      <c r="Z237" s="106"/>
      <c r="AA237" s="106"/>
      <c r="AB237" s="97"/>
    </row>
  </sheetData>
  <autoFilter ref="A3:AD236"/>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298" t="s">
        <v>1940</v>
      </c>
      <c r="B1" s="299"/>
      <c r="C1" s="299"/>
      <c r="D1" s="299"/>
      <c r="E1" s="299"/>
      <c r="F1" s="299"/>
      <c r="G1" s="300"/>
    </row>
    <row r="2" spans="1:11">
      <c r="A2" s="298" t="s">
        <v>1941</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1942</v>
      </c>
      <c r="B5" s="301"/>
      <c r="C5" s="43">
        <f>COUNTA(E27:E84)</f>
        <v>53</v>
      </c>
      <c r="E5" s="40" t="e">
        <f>#REF!</f>
        <v>#REF!</v>
      </c>
      <c r="F5" s="40" t="e">
        <f>#REF!</f>
        <v>#REF!</v>
      </c>
      <c r="H5" s="49">
        <v>53</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SUMIF($K$27:$K$84,"Si",M27:M84)-100</f>
        <v>7605.0999999999995</v>
      </c>
      <c r="I7" s="47">
        <f>SUMIF($K$27:$K$84,"Si",N27:N84)</f>
        <v>6887.4199999999992</v>
      </c>
      <c r="J7" s="47">
        <f>SUMIF($L$27:$L$84,"Si",M27:M84)</f>
        <v>5185.6899999999996</v>
      </c>
      <c r="K7" s="47">
        <f>SUMIF($L$27:$L$84,"Si",N27:N84)</f>
        <v>3820.7999999999988</v>
      </c>
    </row>
    <row r="8" spans="1:11">
      <c r="A8" s="197"/>
      <c r="B8" s="197"/>
      <c r="C8" s="35"/>
      <c r="E8" s="40" t="e">
        <f>#REF!</f>
        <v>#REF!</v>
      </c>
      <c r="F8" s="40" t="e">
        <f>#REF!</f>
        <v>#REF!</v>
      </c>
      <c r="H8" s="147">
        <f>H7/M85</f>
        <v>31.170997622755962</v>
      </c>
      <c r="I8" s="147">
        <f>I7/N85</f>
        <v>26.461579837098533</v>
      </c>
      <c r="J8">
        <f>J7/M85</f>
        <v>21.254570046725142</v>
      </c>
      <c r="K8">
        <f>K7/N85</f>
        <v>14.679575841401578</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0</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2581.6399999999994</v>
      </c>
      <c r="K14" s="47">
        <f>SUMIF($L$27:$L$84,"",N27:N84)</f>
        <v>3266.22</v>
      </c>
    </row>
    <row r="15" spans="1:11">
      <c r="A15" s="197"/>
      <c r="B15" s="197"/>
      <c r="C15" s="35"/>
      <c r="E15" s="40" t="e">
        <f>#REF!</f>
        <v>#REF!</v>
      </c>
      <c r="F15" s="40" t="e">
        <f>#REF!</f>
        <v>#REF!</v>
      </c>
      <c r="H15" s="142">
        <f>1-H8</f>
        <v>-30.170997622755962</v>
      </c>
      <c r="I15" s="142">
        <f>1-I8</f>
        <v>-25.461579837098533</v>
      </c>
      <c r="J15" s="142">
        <f>1-J8</f>
        <v>-20.254570046725142</v>
      </c>
      <c r="K15" s="142">
        <f>1-K8</f>
        <v>-13.679575841401578</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154</v>
      </c>
      <c r="D27" s="69" t="s">
        <v>155</v>
      </c>
      <c r="E27" s="72" t="s">
        <v>178</v>
      </c>
      <c r="F27" s="72" t="s">
        <v>1432</v>
      </c>
      <c r="G27" s="63">
        <v>2398.5700000000002</v>
      </c>
      <c r="H27" s="63">
        <v>2539.38</v>
      </c>
      <c r="I27">
        <v>0</v>
      </c>
      <c r="J27">
        <v>0</v>
      </c>
      <c r="K27" t="s">
        <v>1931</v>
      </c>
      <c r="L27" s="62" t="s">
        <v>1931</v>
      </c>
      <c r="M27" s="64">
        <v>140.80999999999995</v>
      </c>
      <c r="N27" s="64">
        <v>0</v>
      </c>
    </row>
    <row r="28" spans="1:15">
      <c r="A28" s="72"/>
      <c r="B28" s="72"/>
      <c r="C28" s="72"/>
      <c r="D28" s="72"/>
      <c r="E28" t="s">
        <v>203</v>
      </c>
      <c r="F28" t="s">
        <v>1408</v>
      </c>
      <c r="G28">
        <v>0</v>
      </c>
      <c r="H28">
        <v>0</v>
      </c>
      <c r="I28">
        <v>1771.4</v>
      </c>
      <c r="J28">
        <v>2090</v>
      </c>
      <c r="K28" t="s">
        <v>1931</v>
      </c>
      <c r="M28" s="64">
        <v>0</v>
      </c>
      <c r="N28" s="64">
        <v>318.59999999999991</v>
      </c>
    </row>
    <row r="29" spans="1:15">
      <c r="A29" s="72"/>
      <c r="B29" s="72"/>
      <c r="C29" s="72"/>
      <c r="D29" s="72"/>
      <c r="E29" s="72" t="s">
        <v>183</v>
      </c>
      <c r="F29" t="s">
        <v>1398</v>
      </c>
      <c r="G29" s="63">
        <v>0</v>
      </c>
      <c r="H29" s="63">
        <v>112.93</v>
      </c>
      <c r="I29">
        <v>0</v>
      </c>
      <c r="J29">
        <v>0</v>
      </c>
      <c r="K29" t="s">
        <v>1931</v>
      </c>
      <c r="L29" s="62" t="s">
        <v>1931</v>
      </c>
      <c r="M29" s="64">
        <v>112.93</v>
      </c>
      <c r="N29" s="64">
        <v>0</v>
      </c>
    </row>
    <row r="30" spans="1:15">
      <c r="A30" s="72"/>
      <c r="B30" s="72"/>
      <c r="C30" s="72"/>
      <c r="D30" s="72"/>
      <c r="E30" t="s">
        <v>199</v>
      </c>
      <c r="F30" t="s">
        <v>1521</v>
      </c>
      <c r="G30">
        <v>6978.8</v>
      </c>
      <c r="H30">
        <v>7335.33</v>
      </c>
      <c r="I30">
        <v>0</v>
      </c>
      <c r="J30">
        <v>0</v>
      </c>
      <c r="K30" t="s">
        <v>1931</v>
      </c>
      <c r="M30" s="64">
        <v>356.52999999999975</v>
      </c>
      <c r="N30" s="64">
        <v>0</v>
      </c>
    </row>
    <row r="31" spans="1:15">
      <c r="A31" s="73">
        <v>2</v>
      </c>
      <c r="B31" s="73" t="s">
        <v>186</v>
      </c>
      <c r="C31" t="s">
        <v>154</v>
      </c>
      <c r="D31" t="s">
        <v>155</v>
      </c>
      <c r="E31" t="s">
        <v>174</v>
      </c>
      <c r="F31">
        <v>0</v>
      </c>
      <c r="G31">
        <v>0</v>
      </c>
      <c r="H31">
        <v>0</v>
      </c>
      <c r="I31">
        <v>4231</v>
      </c>
      <c r="J31">
        <v>4340.6000000000004</v>
      </c>
      <c r="K31" t="s">
        <v>1931</v>
      </c>
      <c r="M31" s="64">
        <v>0</v>
      </c>
      <c r="N31" s="64">
        <v>109.60000000000036</v>
      </c>
    </row>
    <row r="32" spans="1:15">
      <c r="A32" s="73"/>
      <c r="B32" s="73"/>
      <c r="F32" t="s">
        <v>1473</v>
      </c>
      <c r="G32">
        <v>3932.25</v>
      </c>
      <c r="H32">
        <v>4016</v>
      </c>
      <c r="I32">
        <v>3694.68</v>
      </c>
      <c r="J32">
        <v>4071.64</v>
      </c>
      <c r="K32" t="s">
        <v>1931</v>
      </c>
      <c r="L32" t="s">
        <v>1931</v>
      </c>
      <c r="M32" s="64">
        <v>83.75</v>
      </c>
      <c r="N32" s="64">
        <v>376.96000000000004</v>
      </c>
    </row>
    <row r="33" spans="1:14">
      <c r="A33" s="73"/>
      <c r="B33" s="73"/>
      <c r="E33" t="s">
        <v>180</v>
      </c>
      <c r="F33" t="s">
        <v>1398</v>
      </c>
      <c r="G33">
        <v>171.75</v>
      </c>
      <c r="H33">
        <v>332.84</v>
      </c>
      <c r="I33">
        <v>0</v>
      </c>
      <c r="J33">
        <v>0</v>
      </c>
      <c r="K33" t="s">
        <v>1931</v>
      </c>
      <c r="L33" t="s">
        <v>1931</v>
      </c>
      <c r="M33" s="64">
        <v>161.08999999999997</v>
      </c>
      <c r="N33" s="64">
        <v>0</v>
      </c>
    </row>
    <row r="34" spans="1:14">
      <c r="A34" s="73"/>
      <c r="B34" s="73"/>
      <c r="E34" t="s">
        <v>182</v>
      </c>
      <c r="F34" t="s">
        <v>1398</v>
      </c>
      <c r="G34">
        <v>112.93</v>
      </c>
      <c r="H34">
        <v>171.75</v>
      </c>
      <c r="I34">
        <v>0</v>
      </c>
      <c r="J34">
        <v>0</v>
      </c>
      <c r="K34" t="s">
        <v>1931</v>
      </c>
      <c r="L34" t="s">
        <v>1931</v>
      </c>
      <c r="M34" s="64">
        <v>58.819999999999993</v>
      </c>
      <c r="N34" s="64">
        <v>0</v>
      </c>
    </row>
    <row r="35" spans="1:14">
      <c r="A35" s="73"/>
      <c r="B35" s="73"/>
      <c r="E35" t="s">
        <v>423</v>
      </c>
      <c r="F35" t="s">
        <v>1398</v>
      </c>
      <c r="G35">
        <v>92.6</v>
      </c>
      <c r="H35">
        <v>154.83000000000001</v>
      </c>
      <c r="I35">
        <v>0</v>
      </c>
      <c r="J35">
        <v>199.6</v>
      </c>
      <c r="K35" t="s">
        <v>1936</v>
      </c>
      <c r="M35" s="64">
        <v>62.23</v>
      </c>
      <c r="N35" s="64">
        <v>199.6</v>
      </c>
    </row>
    <row r="36" spans="1:14">
      <c r="A36" s="73">
        <v>3</v>
      </c>
      <c r="B36" s="73" t="s">
        <v>85</v>
      </c>
      <c r="C36" t="s">
        <v>154</v>
      </c>
      <c r="D36" t="s">
        <v>155</v>
      </c>
      <c r="E36" s="73" t="s">
        <v>189</v>
      </c>
      <c r="F36" s="73" t="s">
        <v>1492</v>
      </c>
      <c r="G36" s="63">
        <v>5265.98</v>
      </c>
      <c r="H36" s="63">
        <v>5467.4</v>
      </c>
      <c r="I36" s="63">
        <v>5119.05</v>
      </c>
      <c r="J36" s="63">
        <v>5511.3</v>
      </c>
      <c r="K36" t="s">
        <v>1931</v>
      </c>
      <c r="L36" s="62" t="s">
        <v>1931</v>
      </c>
      <c r="M36" s="64">
        <v>201.42000000000007</v>
      </c>
      <c r="N36" s="64">
        <v>392.25</v>
      </c>
    </row>
    <row r="37" spans="1:14">
      <c r="A37">
        <v>5</v>
      </c>
      <c r="B37" t="s">
        <v>1897</v>
      </c>
      <c r="C37" t="s">
        <v>154</v>
      </c>
      <c r="D37" t="s">
        <v>155</v>
      </c>
      <c r="E37" t="s">
        <v>187</v>
      </c>
      <c r="F37" t="s">
        <v>1504</v>
      </c>
      <c r="G37">
        <v>6450</v>
      </c>
      <c r="H37">
        <v>6624.72</v>
      </c>
      <c r="I37">
        <v>6409.7</v>
      </c>
      <c r="J37">
        <v>6615.9</v>
      </c>
      <c r="K37" t="s">
        <v>1931</v>
      </c>
      <c r="L37" t="s">
        <v>1931</v>
      </c>
      <c r="M37" s="64">
        <v>174.72000000000025</v>
      </c>
      <c r="N37" s="64">
        <v>206.19999999999982</v>
      </c>
    </row>
    <row r="38" spans="1:14">
      <c r="E38" t="s">
        <v>193</v>
      </c>
      <c r="F38" t="s">
        <v>1485</v>
      </c>
      <c r="G38">
        <v>4629.45</v>
      </c>
      <c r="H38">
        <v>4800.3</v>
      </c>
      <c r="I38">
        <v>4669.37</v>
      </c>
      <c r="J38">
        <v>4856.8500000000004</v>
      </c>
      <c r="K38" t="s">
        <v>1931</v>
      </c>
      <c r="L38" t="s">
        <v>1931</v>
      </c>
      <c r="M38" s="64">
        <v>170.85000000000036</v>
      </c>
      <c r="N38" s="64">
        <v>187.48000000000047</v>
      </c>
    </row>
    <row r="39" spans="1:14">
      <c r="A39" s="71">
        <v>7</v>
      </c>
      <c r="B39" s="71" t="s">
        <v>20</v>
      </c>
      <c r="C39" t="s">
        <v>154</v>
      </c>
      <c r="D39" t="s">
        <v>155</v>
      </c>
      <c r="E39" s="72" t="s">
        <v>194</v>
      </c>
      <c r="F39" s="72" t="s">
        <v>1487</v>
      </c>
      <c r="G39" s="63">
        <v>4776.2</v>
      </c>
      <c r="H39" s="63">
        <v>4853.17</v>
      </c>
      <c r="I39" s="63">
        <v>0</v>
      </c>
      <c r="J39" s="63">
        <v>0</v>
      </c>
      <c r="K39" t="s">
        <v>1931</v>
      </c>
      <c r="L39" s="62"/>
      <c r="M39" s="64">
        <v>76.970000000000255</v>
      </c>
      <c r="N39" s="64">
        <v>0</v>
      </c>
    </row>
    <row r="40" spans="1:14">
      <c r="A40" s="151">
        <v>8</v>
      </c>
      <c r="B40" s="151" t="s">
        <v>53</v>
      </c>
      <c r="C40" t="s">
        <v>154</v>
      </c>
      <c r="D40" t="s">
        <v>155</v>
      </c>
      <c r="E40" t="s">
        <v>190</v>
      </c>
      <c r="F40" t="s">
        <v>1511</v>
      </c>
      <c r="G40">
        <v>0</v>
      </c>
      <c r="H40">
        <v>0</v>
      </c>
      <c r="I40">
        <v>6851.5</v>
      </c>
      <c r="J40">
        <v>6993.29</v>
      </c>
      <c r="K40" t="s">
        <v>1931</v>
      </c>
      <c r="M40" s="64">
        <v>0</v>
      </c>
      <c r="N40" s="64">
        <v>141.78999999999996</v>
      </c>
    </row>
    <row r="41" spans="1:14">
      <c r="A41" s="151"/>
      <c r="B41" s="151"/>
      <c r="E41" t="s">
        <v>192</v>
      </c>
      <c r="F41" t="s">
        <v>1508</v>
      </c>
      <c r="G41">
        <v>6604.85</v>
      </c>
      <c r="H41">
        <v>6892.65</v>
      </c>
      <c r="I41">
        <v>0</v>
      </c>
      <c r="J41">
        <v>0</v>
      </c>
      <c r="K41" t="s">
        <v>1931</v>
      </c>
      <c r="M41" s="64">
        <v>287.79999999999927</v>
      </c>
      <c r="N41" s="64">
        <v>0</v>
      </c>
    </row>
    <row r="42" spans="1:14">
      <c r="A42" s="151"/>
      <c r="B42" s="151"/>
      <c r="E42" t="s">
        <v>184</v>
      </c>
      <c r="F42" t="s">
        <v>1475</v>
      </c>
      <c r="G42">
        <v>3941.84</v>
      </c>
      <c r="H42">
        <v>4156.3999999999996</v>
      </c>
      <c r="I42">
        <v>4106.68</v>
      </c>
      <c r="J42">
        <v>4156.2299999999996</v>
      </c>
      <c r="K42" t="s">
        <v>1931</v>
      </c>
      <c r="L42" t="s">
        <v>1931</v>
      </c>
      <c r="M42" s="64">
        <v>214.55999999999949</v>
      </c>
      <c r="N42" s="64">
        <v>49.549999999999272</v>
      </c>
    </row>
    <row r="43" spans="1:14">
      <c r="A43" s="151"/>
      <c r="B43" s="151"/>
      <c r="E43" t="s">
        <v>197</v>
      </c>
      <c r="F43" t="s">
        <v>1439</v>
      </c>
      <c r="G43">
        <v>2664.21</v>
      </c>
      <c r="H43">
        <v>2750</v>
      </c>
      <c r="I43">
        <v>0</v>
      </c>
      <c r="J43">
        <v>0</v>
      </c>
      <c r="K43" t="s">
        <v>1931</v>
      </c>
      <c r="L43" t="s">
        <v>1931</v>
      </c>
      <c r="M43" s="64">
        <v>85.789999999999964</v>
      </c>
      <c r="N43" s="64">
        <v>0</v>
      </c>
    </row>
    <row r="44" spans="1:14">
      <c r="A44" s="75">
        <v>9</v>
      </c>
      <c r="B44" s="75" t="s">
        <v>56</v>
      </c>
      <c r="C44" t="s">
        <v>154</v>
      </c>
      <c r="D44" t="s">
        <v>155</v>
      </c>
      <c r="E44" t="s">
        <v>176</v>
      </c>
      <c r="F44" t="s">
        <v>1456</v>
      </c>
      <c r="G44">
        <v>2762.61</v>
      </c>
      <c r="H44">
        <v>2812.66</v>
      </c>
      <c r="I44">
        <v>0</v>
      </c>
      <c r="J44">
        <v>0</v>
      </c>
      <c r="K44" t="s">
        <v>1931</v>
      </c>
      <c r="M44" s="64">
        <v>50.049999999999727</v>
      </c>
      <c r="N44" s="64">
        <v>0</v>
      </c>
    </row>
    <row r="45" spans="1:14">
      <c r="A45" s="70">
        <v>11</v>
      </c>
      <c r="B45" s="70" t="s">
        <v>1739</v>
      </c>
      <c r="C45" t="s">
        <v>154</v>
      </c>
      <c r="D45" t="s">
        <v>155</v>
      </c>
      <c r="E45" s="70" t="s">
        <v>1513</v>
      </c>
      <c r="F45" s="70" t="s">
        <v>1514</v>
      </c>
      <c r="G45" s="63">
        <v>6925</v>
      </c>
      <c r="H45" s="63">
        <v>6953.92</v>
      </c>
      <c r="I45" s="63">
        <v>0</v>
      </c>
      <c r="J45" s="63">
        <v>0</v>
      </c>
      <c r="K45" t="s">
        <v>1931</v>
      </c>
      <c r="L45" s="62"/>
      <c r="M45" s="64">
        <v>28.920000000000073</v>
      </c>
      <c r="N45" s="64">
        <v>0</v>
      </c>
    </row>
    <row r="46" spans="1:14">
      <c r="A46" s="72"/>
      <c r="B46" s="72"/>
      <c r="E46" t="s">
        <v>201</v>
      </c>
      <c r="F46" t="s">
        <v>1509</v>
      </c>
      <c r="G46">
        <v>0</v>
      </c>
      <c r="H46">
        <v>0</v>
      </c>
      <c r="I46">
        <v>6624.72</v>
      </c>
      <c r="J46">
        <v>6851.5</v>
      </c>
      <c r="K46" t="s">
        <v>1931</v>
      </c>
      <c r="M46" s="64">
        <v>0</v>
      </c>
      <c r="N46" s="64">
        <v>226.77999999999975</v>
      </c>
    </row>
    <row r="47" spans="1:14">
      <c r="A47" s="72"/>
      <c r="B47" s="72"/>
      <c r="E47" s="72" t="s">
        <v>1505</v>
      </c>
      <c r="F47" s="72" t="s">
        <v>1506</v>
      </c>
      <c r="G47" s="63">
        <v>0</v>
      </c>
      <c r="H47" s="63">
        <v>0</v>
      </c>
      <c r="I47" s="63">
        <v>6578.65</v>
      </c>
      <c r="J47" s="63">
        <v>6604.85</v>
      </c>
      <c r="K47" t="s">
        <v>1931</v>
      </c>
      <c r="L47" s="62"/>
      <c r="M47" s="64">
        <v>0</v>
      </c>
      <c r="N47" s="64">
        <v>26.200000000000728</v>
      </c>
    </row>
    <row r="48" spans="1:14">
      <c r="A48" s="72"/>
      <c r="B48" s="72"/>
      <c r="E48" s="72" t="s">
        <v>417</v>
      </c>
      <c r="F48" s="72" t="s">
        <v>1502</v>
      </c>
      <c r="G48">
        <v>6280</v>
      </c>
      <c r="H48">
        <v>6376.45</v>
      </c>
      <c r="I48">
        <v>6981</v>
      </c>
      <c r="J48">
        <v>6415.96</v>
      </c>
      <c r="K48" t="s">
        <v>1931</v>
      </c>
      <c r="L48" t="s">
        <v>1931</v>
      </c>
      <c r="M48" s="64">
        <v>96.449999999999818</v>
      </c>
      <c r="N48" s="64">
        <v>-565.04</v>
      </c>
    </row>
    <row r="49" spans="1:14">
      <c r="A49" s="72"/>
      <c r="B49" s="72"/>
      <c r="E49" s="72" t="s">
        <v>418</v>
      </c>
      <c r="F49" s="72" t="s">
        <v>1497</v>
      </c>
      <c r="G49" s="63">
        <v>0</v>
      </c>
      <c r="H49" s="63">
        <v>0</v>
      </c>
      <c r="I49" s="63">
        <v>5972</v>
      </c>
      <c r="J49" s="63">
        <v>6278</v>
      </c>
      <c r="K49" t="s">
        <v>1931</v>
      </c>
      <c r="L49" s="62"/>
      <c r="M49" s="64">
        <v>0</v>
      </c>
      <c r="N49" s="64">
        <v>306</v>
      </c>
    </row>
    <row r="50" spans="1:14">
      <c r="A50" s="72"/>
      <c r="B50" s="72"/>
      <c r="E50" s="72" t="s">
        <v>1499</v>
      </c>
      <c r="F50" s="72" t="s">
        <v>1500</v>
      </c>
      <c r="G50" s="63">
        <v>5925</v>
      </c>
      <c r="H50" s="63">
        <v>6280</v>
      </c>
      <c r="I50" s="63">
        <v>0</v>
      </c>
      <c r="J50" s="63">
        <v>0</v>
      </c>
      <c r="K50" t="s">
        <v>1931</v>
      </c>
      <c r="L50" s="62" t="s">
        <v>1931</v>
      </c>
      <c r="M50" s="64">
        <v>355</v>
      </c>
      <c r="N50" s="64">
        <v>0</v>
      </c>
    </row>
    <row r="51" spans="1:14">
      <c r="A51" s="72"/>
      <c r="B51" s="72"/>
      <c r="E51" s="72" t="s">
        <v>1494</v>
      </c>
      <c r="F51" s="72">
        <v>0</v>
      </c>
      <c r="G51" s="63">
        <v>5467.4</v>
      </c>
      <c r="H51" s="63">
        <v>5953.9</v>
      </c>
      <c r="I51">
        <v>0</v>
      </c>
      <c r="J51">
        <v>0</v>
      </c>
      <c r="K51" t="s">
        <v>1931</v>
      </c>
      <c r="L51" s="62"/>
      <c r="M51" s="64">
        <v>486.5</v>
      </c>
      <c r="N51" s="64">
        <v>0</v>
      </c>
    </row>
    <row r="52" spans="1:14">
      <c r="A52" s="72"/>
      <c r="B52" s="72"/>
      <c r="E52" s="72"/>
      <c r="F52" s="72" t="s">
        <v>1495</v>
      </c>
      <c r="G52" s="63">
        <v>5150.3500000000004</v>
      </c>
      <c r="H52" s="63">
        <v>5220</v>
      </c>
      <c r="I52" s="63">
        <v>5511.3</v>
      </c>
      <c r="J52" s="63">
        <v>6001.75</v>
      </c>
      <c r="K52" t="s">
        <v>1931</v>
      </c>
      <c r="L52" s="62"/>
      <c r="M52" s="64">
        <v>69.649999999999636</v>
      </c>
      <c r="N52" s="64">
        <v>490.44999999999982</v>
      </c>
    </row>
    <row r="53" spans="1:14">
      <c r="A53" s="72"/>
      <c r="B53" s="72"/>
      <c r="E53" s="72" t="s">
        <v>1489</v>
      </c>
      <c r="F53" s="72" t="s">
        <v>1490</v>
      </c>
      <c r="G53" s="63">
        <v>4853.17</v>
      </c>
      <c r="H53" s="63">
        <v>5064.8900000000003</v>
      </c>
      <c r="I53" s="63">
        <v>0</v>
      </c>
      <c r="J53" s="63">
        <v>0</v>
      </c>
      <c r="K53" t="s">
        <v>1931</v>
      </c>
      <c r="L53" s="62"/>
      <c r="M53" s="64">
        <v>211.72000000000025</v>
      </c>
      <c r="N53" s="64">
        <v>0</v>
      </c>
    </row>
    <row r="54" spans="1:14">
      <c r="A54" s="72"/>
      <c r="B54" s="72"/>
      <c r="E54" s="72" t="s">
        <v>1482</v>
      </c>
      <c r="F54" s="72" t="s">
        <v>1483</v>
      </c>
      <c r="G54" s="63">
        <v>0</v>
      </c>
      <c r="H54" s="63">
        <v>0</v>
      </c>
      <c r="I54" s="63">
        <v>4617.6000000000004</v>
      </c>
      <c r="J54" s="63">
        <v>4674.57</v>
      </c>
      <c r="K54" t="s">
        <v>1931</v>
      </c>
      <c r="L54" s="62"/>
      <c r="M54" s="64">
        <v>0</v>
      </c>
      <c r="N54" s="64">
        <v>56.969999999999345</v>
      </c>
    </row>
    <row r="55" spans="1:14">
      <c r="A55" s="72"/>
      <c r="B55" s="72"/>
      <c r="E55" t="s">
        <v>196</v>
      </c>
      <c r="F55">
        <v>0</v>
      </c>
      <c r="G55">
        <v>0</v>
      </c>
      <c r="H55">
        <v>0</v>
      </c>
      <c r="I55">
        <v>0</v>
      </c>
      <c r="J55">
        <v>0</v>
      </c>
      <c r="K55" t="s">
        <v>1931</v>
      </c>
      <c r="M55" s="64">
        <v>0</v>
      </c>
      <c r="N55" s="64">
        <v>0</v>
      </c>
    </row>
    <row r="56" spans="1:14">
      <c r="A56" s="72"/>
      <c r="B56" s="72"/>
      <c r="F56" t="s">
        <v>1480</v>
      </c>
      <c r="G56">
        <v>4557.95</v>
      </c>
      <c r="H56">
        <v>4629.45</v>
      </c>
      <c r="I56">
        <v>4340.6000000000004</v>
      </c>
      <c r="J56">
        <v>4647.2</v>
      </c>
      <c r="K56" t="s">
        <v>1931</v>
      </c>
      <c r="L56" t="s">
        <v>1931</v>
      </c>
      <c r="M56" s="64">
        <v>71.5</v>
      </c>
      <c r="N56" s="64">
        <v>306.59999999999945</v>
      </c>
    </row>
    <row r="57" spans="1:14">
      <c r="A57" s="72"/>
      <c r="B57" s="72"/>
      <c r="E57" s="72" t="s">
        <v>1477</v>
      </c>
      <c r="F57" s="72" t="s">
        <v>1478</v>
      </c>
      <c r="G57" s="63">
        <v>4156.3999999999996</v>
      </c>
      <c r="H57" s="63">
        <v>4552.05</v>
      </c>
      <c r="I57" s="63">
        <v>4156.2299999999996</v>
      </c>
      <c r="J57" s="63">
        <v>4505</v>
      </c>
      <c r="K57" t="s">
        <v>1931</v>
      </c>
      <c r="L57" s="62"/>
      <c r="M57" s="64">
        <v>395.65000000000055</v>
      </c>
      <c r="N57" s="64">
        <v>348.77000000000044</v>
      </c>
    </row>
    <row r="58" spans="1:14">
      <c r="A58" s="72"/>
      <c r="B58" s="72"/>
      <c r="E58" s="72" t="s">
        <v>419</v>
      </c>
      <c r="F58" s="72" t="s">
        <v>1468</v>
      </c>
      <c r="G58" s="63">
        <v>3170</v>
      </c>
      <c r="H58" s="63">
        <v>3889.2</v>
      </c>
      <c r="I58" s="63">
        <v>3210.4</v>
      </c>
      <c r="J58" s="63">
        <v>3279.25</v>
      </c>
      <c r="K58" t="s">
        <v>1931</v>
      </c>
      <c r="L58" s="62" t="s">
        <v>1931</v>
      </c>
      <c r="M58" s="64">
        <v>719.19999999999982</v>
      </c>
      <c r="N58" s="64">
        <v>68.849999999999909</v>
      </c>
    </row>
    <row r="59" spans="1:14">
      <c r="A59" s="72"/>
      <c r="B59" s="72"/>
      <c r="E59" s="72" t="s">
        <v>1470</v>
      </c>
      <c r="F59" s="72" t="s">
        <v>1471</v>
      </c>
      <c r="G59" s="63">
        <v>0</v>
      </c>
      <c r="H59" s="63">
        <v>0</v>
      </c>
      <c r="I59" s="63">
        <v>3596.96</v>
      </c>
      <c r="J59" s="63">
        <v>3692.04</v>
      </c>
      <c r="K59" t="s">
        <v>1931</v>
      </c>
      <c r="L59" s="62"/>
      <c r="M59" s="64">
        <v>0</v>
      </c>
      <c r="N59" s="64">
        <v>95.079999999999927</v>
      </c>
    </row>
    <row r="60" spans="1:14">
      <c r="A60" s="72"/>
      <c r="B60" s="72"/>
      <c r="E60" s="72" t="s">
        <v>1466</v>
      </c>
      <c r="F60" s="72" t="s">
        <v>1464</v>
      </c>
      <c r="G60">
        <v>0</v>
      </c>
      <c r="H60">
        <v>0</v>
      </c>
      <c r="I60" s="63">
        <v>3236.19</v>
      </c>
      <c r="J60" s="63">
        <v>3596.7</v>
      </c>
      <c r="K60" t="s">
        <v>1931</v>
      </c>
      <c r="L60" s="62" t="s">
        <v>1931</v>
      </c>
      <c r="M60" s="64">
        <v>0</v>
      </c>
      <c r="N60" s="64">
        <v>360.50999999999976</v>
      </c>
    </row>
    <row r="61" spans="1:14">
      <c r="A61" s="72"/>
      <c r="B61" s="72"/>
      <c r="E61" s="72" t="s">
        <v>1463</v>
      </c>
      <c r="F61" t="s">
        <v>1464</v>
      </c>
      <c r="G61" s="63">
        <v>2918.07</v>
      </c>
      <c r="H61" s="63">
        <v>3094.06</v>
      </c>
      <c r="I61" s="63">
        <v>2867.53</v>
      </c>
      <c r="J61" s="63">
        <v>3208.75</v>
      </c>
      <c r="K61" t="s">
        <v>1931</v>
      </c>
      <c r="L61" s="62" t="s">
        <v>1931</v>
      </c>
      <c r="M61" s="64">
        <v>175.98999999999978</v>
      </c>
      <c r="N61" s="64">
        <v>341.2199999999998</v>
      </c>
    </row>
    <row r="62" spans="1:14">
      <c r="A62" s="72"/>
      <c r="B62" s="72"/>
      <c r="E62" s="72" t="s">
        <v>420</v>
      </c>
      <c r="F62" s="72">
        <v>0</v>
      </c>
      <c r="G62" s="63">
        <v>3125</v>
      </c>
      <c r="H62" s="63">
        <v>3170</v>
      </c>
      <c r="I62" s="63">
        <v>0</v>
      </c>
      <c r="J62" s="63">
        <v>0</v>
      </c>
      <c r="K62" t="s">
        <v>1931</v>
      </c>
      <c r="L62" s="62"/>
      <c r="M62" s="64">
        <v>45</v>
      </c>
      <c r="N62" s="64">
        <v>0</v>
      </c>
    </row>
    <row r="63" spans="1:14">
      <c r="A63" s="72"/>
      <c r="B63" s="72"/>
      <c r="E63" s="72"/>
      <c r="F63" s="72" t="s">
        <v>1461</v>
      </c>
      <c r="G63" s="63">
        <v>2812.66</v>
      </c>
      <c r="H63" s="63">
        <v>2878</v>
      </c>
      <c r="I63" s="63">
        <v>3190</v>
      </c>
      <c r="J63" s="63">
        <v>3210.4</v>
      </c>
      <c r="K63" t="s">
        <v>1931</v>
      </c>
      <c r="L63" s="62" t="s">
        <v>1931</v>
      </c>
      <c r="M63" s="64">
        <v>65.340000000000146</v>
      </c>
      <c r="N63" s="64">
        <v>20.400000000000091</v>
      </c>
    </row>
    <row r="64" spans="1:14">
      <c r="A64" s="72"/>
      <c r="B64" s="72"/>
      <c r="E64" s="72" t="s">
        <v>1441</v>
      </c>
      <c r="F64" s="72" t="s">
        <v>1442</v>
      </c>
      <c r="G64" s="63">
        <v>0</v>
      </c>
      <c r="H64" s="63">
        <v>0</v>
      </c>
      <c r="I64" s="63">
        <v>2322.2800000000002</v>
      </c>
      <c r="J64" s="63">
        <v>2867.53</v>
      </c>
      <c r="K64" t="s">
        <v>1931</v>
      </c>
      <c r="L64" s="62"/>
      <c r="M64" s="64">
        <v>0</v>
      </c>
      <c r="N64" s="64">
        <v>545.25</v>
      </c>
    </row>
    <row r="65" spans="1:14">
      <c r="A65" s="72"/>
      <c r="B65" s="72"/>
      <c r="E65" s="72" t="s">
        <v>1458</v>
      </c>
      <c r="F65" s="72" t="s">
        <v>1459</v>
      </c>
      <c r="G65">
        <v>2804.4</v>
      </c>
      <c r="H65">
        <v>2863.76</v>
      </c>
      <c r="I65">
        <v>0</v>
      </c>
      <c r="J65">
        <v>0</v>
      </c>
      <c r="K65" t="s">
        <v>1931</v>
      </c>
      <c r="M65" s="64">
        <v>59.360000000000127</v>
      </c>
      <c r="N65" s="64">
        <v>0</v>
      </c>
    </row>
    <row r="66" spans="1:14">
      <c r="A66" s="72"/>
      <c r="B66" s="72"/>
      <c r="E66" s="72" t="s">
        <v>1450</v>
      </c>
      <c r="F66" s="72" t="s">
        <v>1451</v>
      </c>
      <c r="G66">
        <v>0</v>
      </c>
      <c r="H66">
        <v>0</v>
      </c>
      <c r="I66" s="63">
        <v>2711.8</v>
      </c>
      <c r="J66" s="63">
        <v>2756.86</v>
      </c>
      <c r="K66" t="s">
        <v>1931</v>
      </c>
      <c r="L66" s="62"/>
      <c r="M66" s="64">
        <v>0</v>
      </c>
      <c r="N66" s="64">
        <v>45.059999999999945</v>
      </c>
    </row>
    <row r="67" spans="1:14">
      <c r="A67" s="72"/>
      <c r="B67" s="72"/>
      <c r="E67" s="72" t="s">
        <v>1444</v>
      </c>
      <c r="F67" s="72" t="s">
        <v>1445</v>
      </c>
      <c r="G67" s="63">
        <v>2713.3</v>
      </c>
      <c r="H67" s="63">
        <v>2757.9</v>
      </c>
      <c r="I67" s="63">
        <v>0</v>
      </c>
      <c r="J67" s="63">
        <v>0</v>
      </c>
      <c r="K67" t="s">
        <v>1931</v>
      </c>
      <c r="L67" s="62"/>
      <c r="M67" s="64">
        <v>44.599999999999909</v>
      </c>
      <c r="N67" s="64">
        <v>0</v>
      </c>
    </row>
    <row r="68" spans="1:14">
      <c r="A68" s="72"/>
      <c r="B68" s="72"/>
      <c r="E68" s="72" t="s">
        <v>1447</v>
      </c>
      <c r="F68" s="72" t="s">
        <v>1448</v>
      </c>
      <c r="G68" s="63">
        <v>2711.8</v>
      </c>
      <c r="H68" s="63">
        <v>2756.86</v>
      </c>
      <c r="I68">
        <v>0</v>
      </c>
      <c r="J68">
        <v>0</v>
      </c>
      <c r="K68" t="s">
        <v>1931</v>
      </c>
      <c r="L68" s="62"/>
      <c r="M68" s="64">
        <v>45.059999999999945</v>
      </c>
      <c r="N68" s="64">
        <v>0</v>
      </c>
    </row>
    <row r="69" spans="1:14">
      <c r="A69" s="72"/>
      <c r="B69" s="72"/>
      <c r="E69" s="72" t="s">
        <v>1453</v>
      </c>
      <c r="F69" s="72" t="s">
        <v>1454</v>
      </c>
      <c r="G69" s="63">
        <v>2713.3</v>
      </c>
      <c r="H69" s="63">
        <v>2757.9</v>
      </c>
      <c r="I69">
        <v>2751.47</v>
      </c>
      <c r="J69">
        <v>2898.18</v>
      </c>
      <c r="K69" t="s">
        <v>1931</v>
      </c>
      <c r="M69" s="64">
        <v>44.599999999999909</v>
      </c>
      <c r="N69" s="64">
        <v>146.71000000000004</v>
      </c>
    </row>
    <row r="70" spans="1:14">
      <c r="A70" s="72"/>
      <c r="B70" s="72"/>
      <c r="E70" s="72" t="s">
        <v>1436</v>
      </c>
      <c r="F70" s="72" t="s">
        <v>1437</v>
      </c>
      <c r="G70" s="63">
        <v>2539.38</v>
      </c>
      <c r="H70" s="63">
        <v>2636.9</v>
      </c>
      <c r="I70" s="63">
        <v>2546.66</v>
      </c>
      <c r="J70" s="63">
        <v>2664.21</v>
      </c>
      <c r="K70" t="s">
        <v>1931</v>
      </c>
      <c r="L70" s="62"/>
      <c r="M70" s="64">
        <v>97.519999999999982</v>
      </c>
      <c r="N70" s="64">
        <v>117.55000000000018</v>
      </c>
    </row>
    <row r="71" spans="1:14">
      <c r="A71" s="72"/>
      <c r="B71" s="72"/>
      <c r="E71" s="72" t="s">
        <v>1433</v>
      </c>
      <c r="F71" s="72" t="s">
        <v>1434</v>
      </c>
      <c r="G71" s="63">
        <v>2505.9499999999998</v>
      </c>
      <c r="H71" s="63">
        <v>2546.66</v>
      </c>
      <c r="I71" s="63">
        <v>0</v>
      </c>
      <c r="J71" s="63">
        <v>0</v>
      </c>
      <c r="K71" t="s">
        <v>1931</v>
      </c>
      <c r="L71" s="62"/>
      <c r="M71" s="64">
        <v>40.710000000000036</v>
      </c>
      <c r="N71" s="64">
        <v>0</v>
      </c>
    </row>
    <row r="72" spans="1:14">
      <c r="A72" s="72"/>
      <c r="B72" s="72"/>
      <c r="E72" s="72" t="s">
        <v>1430</v>
      </c>
      <c r="F72" s="72" t="s">
        <v>1426</v>
      </c>
      <c r="G72" s="63">
        <v>2326.52</v>
      </c>
      <c r="H72" s="63">
        <v>2398.5700000000002</v>
      </c>
      <c r="I72">
        <v>0</v>
      </c>
      <c r="J72">
        <v>0</v>
      </c>
      <c r="K72" t="s">
        <v>1931</v>
      </c>
      <c r="L72" s="62" t="s">
        <v>1931</v>
      </c>
      <c r="M72" s="64">
        <v>72.050000000000182</v>
      </c>
      <c r="N72" s="64">
        <v>0</v>
      </c>
    </row>
    <row r="73" spans="1:14">
      <c r="A73" s="72"/>
      <c r="B73" s="72"/>
      <c r="E73" s="72" t="s">
        <v>1425</v>
      </c>
      <c r="F73" t="s">
        <v>1426</v>
      </c>
      <c r="G73" s="63">
        <v>2279.4499999999998</v>
      </c>
      <c r="H73" s="63">
        <v>2326.52</v>
      </c>
      <c r="I73">
        <v>0</v>
      </c>
      <c r="J73">
        <v>0</v>
      </c>
      <c r="K73" t="s">
        <v>1931</v>
      </c>
      <c r="L73" s="62" t="s">
        <v>1931</v>
      </c>
      <c r="M73" s="64">
        <v>47.070000000000164</v>
      </c>
      <c r="N73" s="64">
        <v>0</v>
      </c>
    </row>
    <row r="74" spans="1:14">
      <c r="A74" s="72"/>
      <c r="B74" s="72"/>
      <c r="E74" s="72" t="s">
        <v>1405</v>
      </c>
      <c r="F74" s="72" t="s">
        <v>1406</v>
      </c>
      <c r="G74" s="63">
        <v>1758.4</v>
      </c>
      <c r="H74" s="63">
        <v>1990</v>
      </c>
      <c r="I74">
        <v>0</v>
      </c>
      <c r="J74">
        <v>0</v>
      </c>
      <c r="K74" t="s">
        <v>1931</v>
      </c>
      <c r="L74" s="62" t="s">
        <v>1931</v>
      </c>
      <c r="M74" s="64">
        <v>231.59999999999991</v>
      </c>
      <c r="N74" s="64">
        <v>0</v>
      </c>
    </row>
    <row r="75" spans="1:14">
      <c r="A75" s="72"/>
      <c r="B75" s="72"/>
      <c r="E75" s="72" t="s">
        <v>1428</v>
      </c>
      <c r="F75" s="72" t="s">
        <v>1420</v>
      </c>
      <c r="G75" s="63">
        <v>0</v>
      </c>
      <c r="H75" s="63">
        <v>0</v>
      </c>
      <c r="I75" s="63">
        <v>2201.84</v>
      </c>
      <c r="J75" s="63">
        <v>2322.2800000000002</v>
      </c>
      <c r="K75" t="s">
        <v>1931</v>
      </c>
      <c r="L75" s="62" t="s">
        <v>1931</v>
      </c>
      <c r="M75" s="64">
        <v>0</v>
      </c>
      <c r="N75" s="64">
        <v>120.44000000000005</v>
      </c>
    </row>
    <row r="76" spans="1:14">
      <c r="A76" s="72"/>
      <c r="B76" s="72"/>
      <c r="E76" s="72" t="s">
        <v>1419</v>
      </c>
      <c r="F76" t="s">
        <v>1420</v>
      </c>
      <c r="G76">
        <v>0</v>
      </c>
      <c r="H76">
        <v>0</v>
      </c>
      <c r="I76" s="63">
        <v>2135.96</v>
      </c>
      <c r="J76" s="63">
        <v>2201.84</v>
      </c>
      <c r="K76" t="s">
        <v>1931</v>
      </c>
      <c r="L76" s="62" t="s">
        <v>1931</v>
      </c>
      <c r="M76" s="64">
        <v>0</v>
      </c>
      <c r="N76" s="64">
        <v>65.880000000000109</v>
      </c>
    </row>
    <row r="77" spans="1:14">
      <c r="A77" s="72"/>
      <c r="B77" s="72"/>
      <c r="E77" s="72" t="s">
        <v>1413</v>
      </c>
      <c r="F77" s="72" t="s">
        <v>1414</v>
      </c>
      <c r="G77">
        <v>0</v>
      </c>
      <c r="H77">
        <v>0</v>
      </c>
      <c r="I77" s="63">
        <v>2090</v>
      </c>
      <c r="J77" s="63">
        <v>2135.96</v>
      </c>
      <c r="K77" t="s">
        <v>1931</v>
      </c>
      <c r="L77" s="62"/>
      <c r="M77" s="64">
        <v>0</v>
      </c>
      <c r="N77" s="64">
        <v>45.960000000000036</v>
      </c>
    </row>
    <row r="78" spans="1:14">
      <c r="A78" s="72"/>
      <c r="B78" s="72"/>
      <c r="E78" s="72" t="s">
        <v>1422</v>
      </c>
      <c r="F78" s="72" t="s">
        <v>1423</v>
      </c>
      <c r="G78" s="63">
        <v>2168.7600000000002</v>
      </c>
      <c r="H78">
        <v>2274.4</v>
      </c>
      <c r="I78">
        <v>0</v>
      </c>
      <c r="J78">
        <v>0</v>
      </c>
      <c r="K78" t="s">
        <v>1931</v>
      </c>
      <c r="L78" t="s">
        <v>1931</v>
      </c>
      <c r="M78" s="64">
        <v>105.63999999999987</v>
      </c>
      <c r="N78" s="64">
        <v>0</v>
      </c>
    </row>
    <row r="79" spans="1:14">
      <c r="A79" s="72"/>
      <c r="B79" s="72"/>
      <c r="E79" s="72" t="s">
        <v>1416</v>
      </c>
      <c r="F79" s="72" t="s">
        <v>1417</v>
      </c>
      <c r="G79" s="63">
        <v>2074.7600000000002</v>
      </c>
      <c r="H79" s="63">
        <v>2168.77</v>
      </c>
      <c r="I79">
        <v>0</v>
      </c>
      <c r="J79">
        <v>0</v>
      </c>
      <c r="K79" t="s">
        <v>1931</v>
      </c>
      <c r="L79" s="62"/>
      <c r="M79" s="64">
        <v>94.009999999999764</v>
      </c>
      <c r="N79" s="64">
        <v>0</v>
      </c>
    </row>
    <row r="80" spans="1:14">
      <c r="A80" s="72"/>
      <c r="B80" s="72"/>
      <c r="E80" s="72" t="s">
        <v>1410</v>
      </c>
      <c r="F80" s="72" t="s">
        <v>1411</v>
      </c>
      <c r="G80" s="63">
        <v>1990</v>
      </c>
      <c r="H80" s="63">
        <v>2074.7600000000002</v>
      </c>
      <c r="I80">
        <v>0</v>
      </c>
      <c r="J80">
        <v>0</v>
      </c>
      <c r="K80" t="s">
        <v>1931</v>
      </c>
      <c r="L80" s="62"/>
      <c r="M80" s="64">
        <v>84.760000000000218</v>
      </c>
      <c r="N80" s="64">
        <v>0</v>
      </c>
    </row>
    <row r="81" spans="1:14">
      <c r="A81" s="72"/>
      <c r="B81" s="72"/>
      <c r="E81" s="72" t="s">
        <v>1403</v>
      </c>
      <c r="F81" s="72" t="s">
        <v>1401</v>
      </c>
      <c r="G81">
        <v>331.8</v>
      </c>
      <c r="H81">
        <v>1874.7</v>
      </c>
      <c r="I81">
        <v>0</v>
      </c>
      <c r="J81">
        <v>1779.5</v>
      </c>
      <c r="K81" t="s">
        <v>1931</v>
      </c>
      <c r="L81" t="s">
        <v>1931</v>
      </c>
      <c r="M81" s="64">
        <v>1542.9</v>
      </c>
      <c r="N81" s="64">
        <v>1779.5</v>
      </c>
    </row>
    <row r="82" spans="1:14">
      <c r="A82" s="72"/>
      <c r="B82" s="72"/>
      <c r="E82" s="72" t="s">
        <v>1400</v>
      </c>
      <c r="F82" t="s">
        <v>1401</v>
      </c>
      <c r="G82" s="63">
        <v>27.98</v>
      </c>
      <c r="H82" s="63">
        <v>326.19</v>
      </c>
      <c r="I82">
        <v>0</v>
      </c>
      <c r="J82" s="63">
        <v>0</v>
      </c>
      <c r="K82" t="s">
        <v>1931</v>
      </c>
      <c r="L82" s="62" t="s">
        <v>1931</v>
      </c>
      <c r="M82" s="64">
        <v>298.20999999999998</v>
      </c>
      <c r="N82" s="64">
        <v>0</v>
      </c>
    </row>
    <row r="83" spans="1:14">
      <c r="A83" s="72"/>
      <c r="B83" s="72"/>
      <c r="E83" s="72" t="s">
        <v>1516</v>
      </c>
      <c r="F83" s="72">
        <v>0</v>
      </c>
      <c r="G83" s="63">
        <v>0</v>
      </c>
      <c r="H83" s="63">
        <v>0</v>
      </c>
      <c r="I83" s="63">
        <v>7004.3</v>
      </c>
      <c r="J83" s="63">
        <v>7050.15</v>
      </c>
      <c r="K83" t="s">
        <v>1931</v>
      </c>
      <c r="L83" s="62"/>
      <c r="M83" s="64">
        <v>0</v>
      </c>
      <c r="N83" s="64">
        <v>45.849999999999454</v>
      </c>
    </row>
    <row r="84" spans="1:14">
      <c r="A84" s="72"/>
      <c r="B84" s="72"/>
      <c r="E84" s="72"/>
      <c r="F84" s="72" t="s">
        <v>1517</v>
      </c>
      <c r="G84">
        <v>0</v>
      </c>
      <c r="H84">
        <v>0</v>
      </c>
      <c r="I84" s="63">
        <v>0</v>
      </c>
      <c r="J84" s="63">
        <v>110</v>
      </c>
      <c r="K84" t="s">
        <v>1931</v>
      </c>
      <c r="L84" s="62" t="s">
        <v>1931</v>
      </c>
      <c r="M84" s="64">
        <v>0</v>
      </c>
      <c r="N84" s="64">
        <v>110</v>
      </c>
    </row>
    <row r="85" spans="1:14">
      <c r="A85" s="72"/>
      <c r="B85" s="72"/>
      <c r="E85" s="72" t="s">
        <v>1519</v>
      </c>
      <c r="F85" t="s">
        <v>1517</v>
      </c>
      <c r="G85">
        <v>0</v>
      </c>
      <c r="H85" s="63">
        <v>243.98</v>
      </c>
      <c r="I85" s="63">
        <v>7129.79</v>
      </c>
      <c r="J85" s="63">
        <v>7390.07</v>
      </c>
      <c r="K85" t="s">
        <v>1931</v>
      </c>
      <c r="L85" s="62" t="s">
        <v>1931</v>
      </c>
      <c r="M85" s="64">
        <v>243.98</v>
      </c>
      <c r="N85" s="64">
        <v>260.27999999999975</v>
      </c>
    </row>
    <row r="86" spans="1:14">
      <c r="A86" s="62" t="s">
        <v>1895</v>
      </c>
      <c r="B86" s="62"/>
      <c r="C86" s="62"/>
      <c r="D86" s="62"/>
      <c r="E86" s="62"/>
      <c r="F86" s="62"/>
      <c r="G86" s="62"/>
      <c r="H86" s="62"/>
      <c r="I86" s="62"/>
      <c r="J86" s="62"/>
      <c r="K86" s="62"/>
      <c r="L86" s="62"/>
      <c r="M86" s="64">
        <v>8011.31</v>
      </c>
      <c r="N86" s="6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298" t="s">
        <v>1943</v>
      </c>
      <c r="B1" s="299"/>
      <c r="C1" s="299"/>
      <c r="D1" s="299"/>
      <c r="E1" s="299"/>
      <c r="F1" s="299"/>
      <c r="G1" s="300"/>
    </row>
    <row r="2" spans="1:11">
      <c r="A2" s="298" t="s">
        <v>1944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1945</v>
      </c>
      <c r="B5" s="301"/>
      <c r="C5" s="43">
        <f>COUNTA(E27:E95)</f>
        <v>64</v>
      </c>
      <c r="E5" s="40" t="e">
        <f>#REF!</f>
        <v>#REF!</v>
      </c>
      <c r="F5" s="140" t="e">
        <f>#REF!+1</f>
        <v>#REF!</v>
      </c>
      <c r="H5" s="49">
        <v>58</v>
      </c>
      <c r="I5" s="139" t="e">
        <f>H5/(F18-F16)</f>
        <v>#REF!</v>
      </c>
    </row>
    <row r="6" spans="1:11" ht="25.5">
      <c r="A6" s="197"/>
      <c r="B6" s="197"/>
      <c r="C6" s="35"/>
      <c r="E6" s="40" t="e">
        <f>#REF!</f>
        <v>#REF!</v>
      </c>
      <c r="F6" s="140" t="e">
        <f>#REF!</f>
        <v>#REF!</v>
      </c>
      <c r="H6" s="46" t="s">
        <v>1922</v>
      </c>
      <c r="I6" s="46" t="s">
        <v>1923</v>
      </c>
      <c r="K6" s="56"/>
    </row>
    <row r="7" spans="1:11" ht="15.75">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s="147">
        <f>H7/M96</f>
        <v>0.93702854525892099</v>
      </c>
      <c r="I8" s="147">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6</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142">
        <f>1-H8</f>
        <v>6.2971454741079014E-2</v>
      </c>
      <c r="I15" s="142">
        <f>1-I8</f>
        <v>7.8994007107561215E-3</v>
      </c>
      <c r="J15" s="142">
        <f>1-J8</f>
        <v>0.31664951729786617</v>
      </c>
      <c r="K15" s="142">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32</v>
      </c>
      <c r="E27" s="72" t="s">
        <v>208</v>
      </c>
      <c r="F27" s="72" t="s">
        <v>1619</v>
      </c>
      <c r="G27">
        <v>0</v>
      </c>
      <c r="H27">
        <v>0</v>
      </c>
      <c r="I27" s="62">
        <v>44367.92</v>
      </c>
      <c r="J27" s="62">
        <v>44486.5</v>
      </c>
      <c r="K27" t="s">
        <v>1931</v>
      </c>
      <c r="L27" s="62" t="s">
        <v>1931</v>
      </c>
      <c r="M27" s="64">
        <v>0</v>
      </c>
      <c r="N27" s="64">
        <v>118.58000000000175</v>
      </c>
    </row>
    <row r="28" spans="1:15">
      <c r="A28" s="72"/>
      <c r="B28" s="72"/>
      <c r="C28" s="72"/>
      <c r="D28" s="72"/>
      <c r="E28" s="72" t="s">
        <v>210</v>
      </c>
      <c r="F28" s="72" t="s">
        <v>1533</v>
      </c>
      <c r="G28" s="62">
        <v>41063.97</v>
      </c>
      <c r="H28" s="62">
        <v>41203.699999999997</v>
      </c>
      <c r="I28" s="62">
        <v>41054.36</v>
      </c>
      <c r="J28" s="62">
        <v>41196.800000000003</v>
      </c>
      <c r="K28" t="s">
        <v>1931</v>
      </c>
      <c r="L28" s="62"/>
      <c r="M28" s="64">
        <v>139.72999999999593</v>
      </c>
      <c r="N28" s="64">
        <v>142.44000000000233</v>
      </c>
    </row>
    <row r="29" spans="1:15">
      <c r="A29" s="72"/>
      <c r="B29" s="72"/>
      <c r="C29" s="72"/>
      <c r="D29" s="72"/>
      <c r="E29" t="s">
        <v>224</v>
      </c>
      <c r="F29" t="s">
        <v>1542</v>
      </c>
      <c r="G29">
        <v>42268.95</v>
      </c>
      <c r="H29">
        <v>42653.82</v>
      </c>
      <c r="I29">
        <v>42247.6</v>
      </c>
      <c r="J29">
        <v>42596.9</v>
      </c>
      <c r="K29" t="s">
        <v>1931</v>
      </c>
      <c r="L29" t="s">
        <v>1931</v>
      </c>
      <c r="M29" s="64">
        <v>384.87000000000262</v>
      </c>
      <c r="N29" s="64">
        <v>349.30000000000291</v>
      </c>
    </row>
    <row r="30" spans="1:15">
      <c r="A30" s="72"/>
      <c r="B30" s="72"/>
      <c r="C30" s="72"/>
      <c r="D30" s="72"/>
      <c r="E30" t="s">
        <v>225</v>
      </c>
      <c r="F30" t="s">
        <v>1542</v>
      </c>
      <c r="G30">
        <v>42653.82</v>
      </c>
      <c r="H30">
        <v>43202.27</v>
      </c>
      <c r="I30">
        <v>42979.1</v>
      </c>
      <c r="J30">
        <v>43015.5</v>
      </c>
      <c r="K30" t="s">
        <v>1931</v>
      </c>
      <c r="L30" t="s">
        <v>1931</v>
      </c>
      <c r="M30" s="64">
        <v>548.44999999999709</v>
      </c>
      <c r="N30" s="64">
        <v>36.400000000001455</v>
      </c>
    </row>
    <row r="31" spans="1:15">
      <c r="A31">
        <v>2</v>
      </c>
      <c r="B31" t="s">
        <v>186</v>
      </c>
      <c r="C31" t="s">
        <v>31</v>
      </c>
      <c r="D31" t="s">
        <v>32</v>
      </c>
      <c r="E31" t="s">
        <v>424</v>
      </c>
      <c r="F31" t="s">
        <v>1471</v>
      </c>
      <c r="G31">
        <v>0</v>
      </c>
      <c r="H31">
        <v>0</v>
      </c>
      <c r="I31">
        <v>43249.5</v>
      </c>
      <c r="J31">
        <v>43266.3</v>
      </c>
      <c r="K31" t="s">
        <v>1936</v>
      </c>
      <c r="M31" s="64">
        <v>0</v>
      </c>
      <c r="N31" s="64">
        <v>16.80000000000291</v>
      </c>
    </row>
    <row r="32" spans="1:15">
      <c r="A32">
        <v>3</v>
      </c>
      <c r="B32" t="s">
        <v>85</v>
      </c>
      <c r="C32" t="s">
        <v>31</v>
      </c>
      <c r="D32" t="s">
        <v>32</v>
      </c>
      <c r="E32" t="s">
        <v>206</v>
      </c>
      <c r="F32" t="s">
        <v>1559</v>
      </c>
      <c r="G32">
        <v>0</v>
      </c>
      <c r="H32">
        <v>0</v>
      </c>
      <c r="I32">
        <v>42714.15</v>
      </c>
      <c r="J32">
        <v>42735.69</v>
      </c>
      <c r="K32" t="s">
        <v>1931</v>
      </c>
      <c r="M32" s="64">
        <v>0</v>
      </c>
      <c r="N32" s="64">
        <v>21.540000000000873</v>
      </c>
    </row>
    <row r="33" spans="1:14">
      <c r="E33" t="s">
        <v>228</v>
      </c>
      <c r="F33" t="s">
        <v>1398</v>
      </c>
      <c r="G33">
        <v>44376.3</v>
      </c>
      <c r="H33">
        <v>44668.22</v>
      </c>
      <c r="I33">
        <v>0</v>
      </c>
      <c r="J33">
        <v>0</v>
      </c>
      <c r="K33" t="s">
        <v>1931</v>
      </c>
      <c r="L33" t="s">
        <v>1931</v>
      </c>
      <c r="M33" s="64">
        <v>291.91999999999825</v>
      </c>
      <c r="N33" s="64">
        <v>0</v>
      </c>
    </row>
    <row r="34" spans="1:14">
      <c r="A34" s="71">
        <v>5</v>
      </c>
      <c r="B34" t="s">
        <v>1897</v>
      </c>
      <c r="C34" t="s">
        <v>31</v>
      </c>
      <c r="D34" t="s">
        <v>32</v>
      </c>
      <c r="E34" t="s">
        <v>212</v>
      </c>
      <c r="F34" t="s">
        <v>1559</v>
      </c>
      <c r="G34">
        <v>0</v>
      </c>
      <c r="H34">
        <v>0</v>
      </c>
      <c r="I34">
        <v>42786.16</v>
      </c>
      <c r="J34">
        <v>42913.33</v>
      </c>
      <c r="K34" t="s">
        <v>1931</v>
      </c>
      <c r="M34" s="64">
        <v>0</v>
      </c>
      <c r="N34" s="64">
        <v>127.16999999999825</v>
      </c>
    </row>
    <row r="35" spans="1:14">
      <c r="A35" s="68">
        <v>6</v>
      </c>
      <c r="B35" t="s">
        <v>30</v>
      </c>
      <c r="C35" t="s">
        <v>31</v>
      </c>
      <c r="D35" t="s">
        <v>32</v>
      </c>
      <c r="E35" t="s">
        <v>215</v>
      </c>
      <c r="F35">
        <v>0</v>
      </c>
      <c r="G35">
        <v>0</v>
      </c>
      <c r="H35">
        <v>0</v>
      </c>
      <c r="I35">
        <v>40268.89</v>
      </c>
      <c r="J35">
        <v>40762.75</v>
      </c>
      <c r="K35" t="s">
        <v>1931</v>
      </c>
      <c r="M35" s="64">
        <v>0</v>
      </c>
      <c r="N35" s="64">
        <v>493.86000000000058</v>
      </c>
    </row>
    <row r="36" spans="1:14">
      <c r="A36" s="72"/>
      <c r="F36" t="s">
        <v>1523</v>
      </c>
      <c r="G36">
        <v>40283.29</v>
      </c>
      <c r="H36">
        <v>40753.26</v>
      </c>
      <c r="I36">
        <v>35968.6</v>
      </c>
      <c r="J36">
        <v>39885.83</v>
      </c>
      <c r="K36" t="s">
        <v>1931</v>
      </c>
      <c r="M36" s="64">
        <v>469.97000000000116</v>
      </c>
      <c r="N36" s="64">
        <v>3917.2300000000032</v>
      </c>
    </row>
    <row r="37" spans="1:14">
      <c r="A37" s="74">
        <v>7</v>
      </c>
      <c r="B37" s="74" t="s">
        <v>20</v>
      </c>
      <c r="C37" t="s">
        <v>31</v>
      </c>
      <c r="D37" t="s">
        <v>32</v>
      </c>
      <c r="E37" s="74" t="s">
        <v>217</v>
      </c>
      <c r="F37" s="74" t="s">
        <v>1635</v>
      </c>
      <c r="G37" s="62">
        <v>44734.27</v>
      </c>
      <c r="H37" s="62">
        <v>45607.47</v>
      </c>
      <c r="I37" s="62">
        <v>44690.94</v>
      </c>
      <c r="J37" s="62">
        <v>45848.5</v>
      </c>
      <c r="K37" t="s">
        <v>1931</v>
      </c>
      <c r="L37" s="62" t="s">
        <v>1931</v>
      </c>
      <c r="M37" s="64">
        <v>873.20000000000437</v>
      </c>
      <c r="N37" s="64">
        <v>1157.5599999999977</v>
      </c>
    </row>
    <row r="38" spans="1:14">
      <c r="A38" s="72"/>
      <c r="B38" s="72"/>
      <c r="E38" s="72" t="s">
        <v>219</v>
      </c>
      <c r="F38" s="72" t="s">
        <v>1637</v>
      </c>
      <c r="G38" s="62">
        <v>45607.47</v>
      </c>
      <c r="H38" s="62">
        <v>46107.76</v>
      </c>
      <c r="I38" s="62">
        <v>45594.81</v>
      </c>
      <c r="J38" s="62">
        <v>45763.199999999997</v>
      </c>
      <c r="K38" t="s">
        <v>1931</v>
      </c>
      <c r="L38" s="62" t="s">
        <v>1931</v>
      </c>
      <c r="M38" s="64">
        <v>500.29000000000087</v>
      </c>
      <c r="N38" s="64">
        <v>168.38999999999942</v>
      </c>
    </row>
    <row r="39" spans="1:14">
      <c r="A39" s="72"/>
      <c r="B39" s="72"/>
      <c r="E39" s="72" t="s">
        <v>221</v>
      </c>
      <c r="F39" t="s">
        <v>1637</v>
      </c>
      <c r="G39" s="62">
        <v>46107.76</v>
      </c>
      <c r="H39" s="62">
        <v>47599.54</v>
      </c>
      <c r="I39" s="62">
        <v>45848.5</v>
      </c>
      <c r="J39" s="62">
        <v>47605.53</v>
      </c>
      <c r="K39" t="s">
        <v>1931</v>
      </c>
      <c r="L39" s="62" t="s">
        <v>1931</v>
      </c>
      <c r="M39" s="64">
        <v>1491.7799999999988</v>
      </c>
      <c r="N39" s="64">
        <v>1757.0299999999988</v>
      </c>
    </row>
    <row r="40" spans="1:14">
      <c r="A40" s="70">
        <v>11</v>
      </c>
      <c r="B40" s="70" t="s">
        <v>1739</v>
      </c>
      <c r="C40" t="s">
        <v>31</v>
      </c>
      <c r="D40" t="s">
        <v>32</v>
      </c>
      <c r="E40" s="70" t="s">
        <v>1525</v>
      </c>
      <c r="F40" s="70" t="s">
        <v>1526</v>
      </c>
      <c r="G40" s="63">
        <v>0</v>
      </c>
      <c r="H40" s="63">
        <v>0</v>
      </c>
      <c r="I40" s="63">
        <v>40100</v>
      </c>
      <c r="J40" s="63">
        <v>40225.050000000003</v>
      </c>
      <c r="K40" t="s">
        <v>1931</v>
      </c>
      <c r="L40" s="62" t="s">
        <v>1931</v>
      </c>
      <c r="M40" s="64">
        <v>0</v>
      </c>
      <c r="N40" s="64">
        <v>125.05000000000291</v>
      </c>
    </row>
    <row r="41" spans="1:14">
      <c r="A41" s="72"/>
      <c r="B41" s="72"/>
      <c r="E41" t="s">
        <v>213</v>
      </c>
      <c r="F41" t="s">
        <v>1545</v>
      </c>
      <c r="G41">
        <v>0</v>
      </c>
      <c r="H41">
        <v>0</v>
      </c>
      <c r="I41">
        <v>42596.9</v>
      </c>
      <c r="J41">
        <v>42657.61</v>
      </c>
      <c r="K41" t="s">
        <v>1931</v>
      </c>
      <c r="M41" s="64">
        <v>0</v>
      </c>
      <c r="N41" s="64">
        <v>60.709999999999127</v>
      </c>
    </row>
    <row r="42" spans="1:14">
      <c r="A42" s="72"/>
      <c r="B42" s="72"/>
      <c r="E42" s="72" t="s">
        <v>1547</v>
      </c>
      <c r="F42" s="72" t="s">
        <v>1548</v>
      </c>
      <c r="G42">
        <v>0</v>
      </c>
      <c r="H42">
        <v>0</v>
      </c>
      <c r="I42" s="63">
        <v>42657.61</v>
      </c>
      <c r="J42" s="63">
        <v>42672.51</v>
      </c>
      <c r="K42" t="s">
        <v>1931</v>
      </c>
      <c r="L42" s="62"/>
      <c r="M42" s="64">
        <v>0</v>
      </c>
      <c r="N42" s="64">
        <v>14.900000000001455</v>
      </c>
    </row>
    <row r="43" spans="1:14">
      <c r="A43" s="72"/>
      <c r="B43" s="72"/>
      <c r="E43" s="72" t="s">
        <v>1550</v>
      </c>
      <c r="F43" s="72" t="s">
        <v>1551</v>
      </c>
      <c r="G43">
        <v>0</v>
      </c>
      <c r="H43">
        <v>0</v>
      </c>
      <c r="I43" s="63">
        <v>42672.51</v>
      </c>
      <c r="J43" s="63">
        <v>42684.67</v>
      </c>
      <c r="K43" t="s">
        <v>1931</v>
      </c>
      <c r="L43" s="62"/>
      <c r="M43" s="64">
        <v>0</v>
      </c>
      <c r="N43" s="64">
        <v>12.159999999996217</v>
      </c>
    </row>
    <row r="44" spans="1:14">
      <c r="A44" s="72"/>
      <c r="B44" s="72"/>
      <c r="E44" s="72" t="s">
        <v>1553</v>
      </c>
      <c r="F44" s="72" t="s">
        <v>1554</v>
      </c>
      <c r="G44">
        <v>0</v>
      </c>
      <c r="H44">
        <v>0</v>
      </c>
      <c r="I44" s="63">
        <v>42684.67</v>
      </c>
      <c r="J44" s="63">
        <v>42700</v>
      </c>
      <c r="K44" t="s">
        <v>1931</v>
      </c>
      <c r="L44" s="62"/>
      <c r="M44" s="64">
        <v>0</v>
      </c>
      <c r="N44" s="64">
        <v>15.330000000001746</v>
      </c>
    </row>
    <row r="45" spans="1:14">
      <c r="A45" s="72"/>
      <c r="B45" s="72"/>
      <c r="E45" s="72" t="s">
        <v>1556</v>
      </c>
      <c r="F45" s="72" t="s">
        <v>1557</v>
      </c>
      <c r="G45">
        <v>0</v>
      </c>
      <c r="H45">
        <v>0</v>
      </c>
      <c r="I45" s="63">
        <v>42700</v>
      </c>
      <c r="J45" s="63">
        <v>42714.15</v>
      </c>
      <c r="K45" t="s">
        <v>1931</v>
      </c>
      <c r="L45" s="62"/>
      <c r="M45" s="64">
        <v>0</v>
      </c>
      <c r="N45" s="64">
        <v>14.150000000001455</v>
      </c>
    </row>
    <row r="46" spans="1:14">
      <c r="A46" s="72"/>
      <c r="B46" s="72"/>
      <c r="E46" s="72" t="s">
        <v>1560</v>
      </c>
      <c r="F46" s="72" t="s">
        <v>1561</v>
      </c>
      <c r="G46">
        <v>0</v>
      </c>
      <c r="H46">
        <v>0</v>
      </c>
      <c r="I46" s="62">
        <v>42735.69</v>
      </c>
      <c r="J46">
        <v>42754.21</v>
      </c>
      <c r="K46" t="s">
        <v>1931</v>
      </c>
      <c r="M46" s="64">
        <v>0</v>
      </c>
      <c r="N46" s="64">
        <v>18.519999999996799</v>
      </c>
    </row>
    <row r="47" spans="1:14">
      <c r="A47" s="72"/>
      <c r="B47" s="72"/>
      <c r="E47" s="72" t="s">
        <v>1562</v>
      </c>
      <c r="F47" s="72" t="s">
        <v>1563</v>
      </c>
      <c r="G47">
        <v>0</v>
      </c>
      <c r="H47">
        <v>0</v>
      </c>
      <c r="I47">
        <v>42754.21</v>
      </c>
      <c r="J47">
        <v>42769</v>
      </c>
      <c r="K47" t="s">
        <v>1931</v>
      </c>
      <c r="M47" s="64">
        <v>0</v>
      </c>
      <c r="N47" s="64">
        <v>14.790000000000873</v>
      </c>
    </row>
    <row r="48" spans="1:14">
      <c r="A48" s="72"/>
      <c r="B48" s="72"/>
      <c r="E48" t="s">
        <v>222</v>
      </c>
      <c r="F48" t="s">
        <v>1564</v>
      </c>
      <c r="G48">
        <v>0</v>
      </c>
      <c r="H48">
        <v>0</v>
      </c>
      <c r="I48">
        <v>42787.040000000001</v>
      </c>
      <c r="J48">
        <v>42809.14</v>
      </c>
      <c r="K48" t="s">
        <v>1931</v>
      </c>
      <c r="M48" s="64">
        <v>0</v>
      </c>
      <c r="N48" s="64">
        <v>22.099999999998545</v>
      </c>
    </row>
    <row r="49" spans="1:14">
      <c r="A49" s="72"/>
      <c r="B49" s="72"/>
      <c r="E49" s="72" t="s">
        <v>1566</v>
      </c>
      <c r="F49" s="72" t="s">
        <v>1567</v>
      </c>
      <c r="G49">
        <v>0</v>
      </c>
      <c r="H49">
        <v>0</v>
      </c>
      <c r="I49" s="63">
        <v>42913.33</v>
      </c>
      <c r="J49" s="63">
        <v>43109.39</v>
      </c>
      <c r="K49" t="s">
        <v>1931</v>
      </c>
      <c r="L49" s="62"/>
      <c r="M49" s="64">
        <v>0</v>
      </c>
      <c r="N49" s="64">
        <v>196.05999999999767</v>
      </c>
    </row>
    <row r="50" spans="1:14">
      <c r="A50" s="72"/>
      <c r="B50" s="72"/>
      <c r="E50" s="72" t="s">
        <v>1569</v>
      </c>
      <c r="F50" t="s">
        <v>1567</v>
      </c>
      <c r="G50">
        <v>0</v>
      </c>
      <c r="H50">
        <v>0</v>
      </c>
      <c r="I50" s="63">
        <v>43137.23</v>
      </c>
      <c r="J50" s="63">
        <v>43173.15</v>
      </c>
      <c r="K50" t="s">
        <v>1931</v>
      </c>
      <c r="L50" s="62"/>
      <c r="M50" s="64">
        <v>0</v>
      </c>
      <c r="N50" s="64">
        <v>35.919999999998254</v>
      </c>
    </row>
    <row r="51" spans="1:14">
      <c r="A51" s="72"/>
      <c r="B51" s="72"/>
      <c r="E51" s="72" t="s">
        <v>1583</v>
      </c>
      <c r="F51" s="72">
        <v>0</v>
      </c>
      <c r="G51">
        <v>0</v>
      </c>
      <c r="H51">
        <v>0</v>
      </c>
      <c r="I51" s="63">
        <v>43387.1</v>
      </c>
      <c r="J51" s="63">
        <v>43560</v>
      </c>
      <c r="K51" t="s">
        <v>1931</v>
      </c>
      <c r="L51" s="62"/>
      <c r="M51" s="64">
        <v>0</v>
      </c>
      <c r="N51" s="64">
        <v>172.90000000000146</v>
      </c>
    </row>
    <row r="52" spans="1:14">
      <c r="A52" s="72"/>
      <c r="B52" s="72"/>
      <c r="E52" s="72"/>
      <c r="F52" s="72" t="s">
        <v>1584</v>
      </c>
      <c r="G52">
        <v>0</v>
      </c>
      <c r="H52">
        <v>0</v>
      </c>
      <c r="I52" s="63">
        <v>43201.9</v>
      </c>
      <c r="J52" s="63">
        <v>43326.67</v>
      </c>
      <c r="K52" t="s">
        <v>1931</v>
      </c>
      <c r="L52" s="62"/>
      <c r="M52" s="64">
        <v>0</v>
      </c>
      <c r="N52" s="64">
        <v>124.7699999999968</v>
      </c>
    </row>
    <row r="53" spans="1:14">
      <c r="A53" s="72"/>
      <c r="B53" s="72"/>
      <c r="E53" s="72" t="s">
        <v>1587</v>
      </c>
      <c r="F53" s="72" t="s">
        <v>1588</v>
      </c>
      <c r="G53">
        <v>0</v>
      </c>
      <c r="H53">
        <v>0</v>
      </c>
      <c r="I53" s="63">
        <v>43261.3</v>
      </c>
      <c r="J53" s="63">
        <v>43275.5</v>
      </c>
      <c r="K53" t="s">
        <v>1931</v>
      </c>
      <c r="L53" s="62"/>
      <c r="M53" s="64">
        <v>0</v>
      </c>
      <c r="N53" s="64">
        <v>14.19999999999709</v>
      </c>
    </row>
    <row r="54" spans="1:14">
      <c r="A54" s="72"/>
      <c r="B54" s="72"/>
      <c r="E54" s="72" t="s">
        <v>1590</v>
      </c>
      <c r="F54" s="72" t="s">
        <v>1591</v>
      </c>
      <c r="G54">
        <v>0</v>
      </c>
      <c r="H54">
        <v>0</v>
      </c>
      <c r="I54" s="63">
        <v>43292.35</v>
      </c>
      <c r="J54" s="63">
        <v>43302.25</v>
      </c>
      <c r="K54" t="s">
        <v>1931</v>
      </c>
      <c r="L54" s="62" t="s">
        <v>1931</v>
      </c>
      <c r="M54" s="64">
        <v>0</v>
      </c>
      <c r="N54" s="64">
        <v>9.9000000000014552</v>
      </c>
    </row>
    <row r="55" spans="1:14">
      <c r="A55" s="72"/>
      <c r="B55" s="72"/>
      <c r="E55" s="72" t="s">
        <v>1593</v>
      </c>
      <c r="F55" s="72" t="s">
        <v>1594</v>
      </c>
      <c r="G55">
        <v>0</v>
      </c>
      <c r="H55">
        <v>0</v>
      </c>
      <c r="I55" s="63">
        <v>43326.67</v>
      </c>
      <c r="J55" s="63">
        <v>43387.1</v>
      </c>
      <c r="K55" t="s">
        <v>1931</v>
      </c>
      <c r="L55" s="62"/>
      <c r="M55" s="64">
        <v>0</v>
      </c>
      <c r="N55" s="64">
        <v>60.430000000000291</v>
      </c>
    </row>
    <row r="56" spans="1:14">
      <c r="A56" s="72"/>
      <c r="B56" s="72"/>
      <c r="E56" s="72" t="s">
        <v>1601</v>
      </c>
      <c r="F56" s="72" t="s">
        <v>1602</v>
      </c>
      <c r="G56">
        <v>0</v>
      </c>
      <c r="H56">
        <v>0</v>
      </c>
      <c r="I56" s="63">
        <v>43560</v>
      </c>
      <c r="J56" s="63">
        <v>44126.879999999997</v>
      </c>
      <c r="K56" t="s">
        <v>1931</v>
      </c>
      <c r="L56" s="62"/>
      <c r="M56" s="64">
        <v>0</v>
      </c>
      <c r="N56" s="64">
        <v>566.87999999999738</v>
      </c>
    </row>
    <row r="57" spans="1:14">
      <c r="A57" s="72"/>
      <c r="B57" s="72"/>
      <c r="E57" s="72" t="s">
        <v>1604</v>
      </c>
      <c r="F57" s="72" t="s">
        <v>1605</v>
      </c>
      <c r="G57">
        <v>0</v>
      </c>
      <c r="H57">
        <v>0</v>
      </c>
      <c r="I57" s="63">
        <v>44126.879999999997</v>
      </c>
      <c r="J57" s="63">
        <v>44168.480000000003</v>
      </c>
      <c r="K57" t="s">
        <v>1931</v>
      </c>
      <c r="L57" s="62"/>
      <c r="M57" s="64">
        <v>0</v>
      </c>
      <c r="N57" s="64">
        <v>41.600000000005821</v>
      </c>
    </row>
    <row r="58" spans="1:14">
      <c r="A58" s="72"/>
      <c r="B58" s="72"/>
      <c r="E58" s="72" t="s">
        <v>1607</v>
      </c>
      <c r="F58" s="72" t="s">
        <v>1608</v>
      </c>
      <c r="G58">
        <v>0</v>
      </c>
      <c r="H58">
        <v>0</v>
      </c>
      <c r="I58" s="63">
        <v>44168.480000000003</v>
      </c>
      <c r="J58" s="63">
        <v>44182.67</v>
      </c>
      <c r="K58" t="s">
        <v>1931</v>
      </c>
      <c r="L58" s="62"/>
      <c r="M58" s="64">
        <v>0</v>
      </c>
      <c r="N58" s="64">
        <v>14.189999999995052</v>
      </c>
    </row>
    <row r="59" spans="1:14">
      <c r="A59" s="72"/>
      <c r="B59" s="72"/>
      <c r="E59" s="72" t="s">
        <v>1610</v>
      </c>
      <c r="F59" s="72" t="s">
        <v>1611</v>
      </c>
      <c r="G59">
        <v>0</v>
      </c>
      <c r="H59">
        <v>0</v>
      </c>
      <c r="I59" s="63">
        <v>44182.67</v>
      </c>
      <c r="J59" s="63">
        <v>44209.120000000003</v>
      </c>
      <c r="K59" t="s">
        <v>1931</v>
      </c>
      <c r="L59" s="62" t="s">
        <v>1931</v>
      </c>
      <c r="M59" s="64">
        <v>0</v>
      </c>
      <c r="N59" s="64">
        <v>26.450000000004366</v>
      </c>
    </row>
    <row r="60" spans="1:14">
      <c r="A60" s="72"/>
      <c r="B60" s="72"/>
      <c r="E60" s="72" t="s">
        <v>1613</v>
      </c>
      <c r="F60" s="72" t="s">
        <v>1614</v>
      </c>
      <c r="G60">
        <v>0</v>
      </c>
      <c r="H60">
        <v>0</v>
      </c>
      <c r="I60" s="63">
        <v>44209.120000000003</v>
      </c>
      <c r="J60" s="63">
        <v>44261.27</v>
      </c>
      <c r="K60" t="s">
        <v>1931</v>
      </c>
      <c r="L60" s="62"/>
      <c r="M60" s="64">
        <v>0</v>
      </c>
      <c r="N60" s="64">
        <v>52.149999999994179</v>
      </c>
    </row>
    <row r="61" spans="1:14">
      <c r="A61" s="72"/>
      <c r="B61" s="72"/>
      <c r="E61" s="72" t="s">
        <v>1616</v>
      </c>
      <c r="F61" s="72" t="s">
        <v>1617</v>
      </c>
      <c r="G61">
        <v>0</v>
      </c>
      <c r="H61">
        <v>0</v>
      </c>
      <c r="I61" s="63">
        <v>44261.27</v>
      </c>
      <c r="J61" s="63">
        <v>44367.92</v>
      </c>
      <c r="K61" t="s">
        <v>1931</v>
      </c>
      <c r="L61" s="62" t="s">
        <v>1931</v>
      </c>
      <c r="M61" s="64">
        <v>0</v>
      </c>
      <c r="N61" s="64">
        <v>106.65000000000146</v>
      </c>
    </row>
    <row r="62" spans="1:14">
      <c r="A62" s="72"/>
      <c r="B62" s="72"/>
      <c r="E62" s="72" t="s">
        <v>1621</v>
      </c>
      <c r="F62" s="72" t="s">
        <v>1622</v>
      </c>
      <c r="G62">
        <v>0</v>
      </c>
      <c r="H62">
        <v>0</v>
      </c>
      <c r="I62" s="63">
        <v>44486.5</v>
      </c>
      <c r="J62" s="63">
        <v>44519.53</v>
      </c>
      <c r="K62" t="s">
        <v>1931</v>
      </c>
      <c r="L62" s="62"/>
      <c r="M62" s="64">
        <v>0</v>
      </c>
      <c r="N62" s="64">
        <v>33.029999999998836</v>
      </c>
    </row>
    <row r="63" spans="1:14">
      <c r="A63" s="72"/>
      <c r="B63" s="72"/>
      <c r="E63" s="72" t="s">
        <v>1624</v>
      </c>
      <c r="F63" s="72" t="s">
        <v>1625</v>
      </c>
      <c r="G63">
        <v>0</v>
      </c>
      <c r="H63">
        <v>0</v>
      </c>
      <c r="I63" s="63">
        <v>44519.53</v>
      </c>
      <c r="J63" s="63">
        <v>44582.95</v>
      </c>
      <c r="K63" t="s">
        <v>1931</v>
      </c>
      <c r="L63" s="62"/>
      <c r="M63" s="64">
        <v>0</v>
      </c>
      <c r="N63" s="64">
        <v>63.419999999998254</v>
      </c>
    </row>
    <row r="64" spans="1:14">
      <c r="A64" s="72"/>
      <c r="B64" s="72"/>
      <c r="E64" s="72" t="s">
        <v>1627</v>
      </c>
      <c r="F64" s="72" t="s">
        <v>1628</v>
      </c>
      <c r="G64">
        <v>0</v>
      </c>
      <c r="H64">
        <v>0</v>
      </c>
      <c r="I64" s="63">
        <v>44582.95</v>
      </c>
      <c r="J64" s="63">
        <v>44598.11</v>
      </c>
      <c r="K64" t="s">
        <v>1931</v>
      </c>
      <c r="L64" s="62"/>
      <c r="M64" s="64">
        <v>0</v>
      </c>
      <c r="N64" s="64">
        <v>15.160000000003492</v>
      </c>
    </row>
    <row r="65" spans="1:14">
      <c r="A65" s="72"/>
      <c r="B65" s="72"/>
      <c r="E65" s="72" t="s">
        <v>1630</v>
      </c>
      <c r="F65" s="72" t="s">
        <v>1631</v>
      </c>
      <c r="G65">
        <v>0</v>
      </c>
      <c r="H65">
        <v>0</v>
      </c>
      <c r="I65" s="63">
        <v>44598.11</v>
      </c>
      <c r="J65" s="63">
        <v>44679.81</v>
      </c>
      <c r="K65" t="s">
        <v>1931</v>
      </c>
      <c r="L65" s="62"/>
      <c r="M65" s="64">
        <v>0</v>
      </c>
      <c r="N65" s="64">
        <v>81.69999999999709</v>
      </c>
    </row>
    <row r="66" spans="1:14">
      <c r="A66" s="72"/>
      <c r="B66" s="72"/>
      <c r="E66" s="72" t="s">
        <v>1643</v>
      </c>
      <c r="F66" s="72" t="s">
        <v>1641</v>
      </c>
      <c r="G66">
        <v>0</v>
      </c>
      <c r="H66">
        <v>0</v>
      </c>
      <c r="I66" s="63">
        <v>48584.21</v>
      </c>
      <c r="J66" s="63">
        <v>49401.19</v>
      </c>
      <c r="K66" t="s">
        <v>1931</v>
      </c>
      <c r="L66" s="62" t="s">
        <v>1931</v>
      </c>
      <c r="M66" s="64">
        <v>0</v>
      </c>
      <c r="N66" s="64">
        <v>816.9800000000032</v>
      </c>
    </row>
    <row r="67" spans="1:14">
      <c r="A67" s="72"/>
      <c r="B67" s="72"/>
      <c r="E67" s="72" t="s">
        <v>1657</v>
      </c>
      <c r="F67" s="72" t="s">
        <v>1658</v>
      </c>
      <c r="G67">
        <v>0</v>
      </c>
      <c r="H67">
        <v>0</v>
      </c>
      <c r="I67" s="63">
        <v>51269</v>
      </c>
      <c r="J67" s="63">
        <v>52364.800000000003</v>
      </c>
      <c r="K67" t="s">
        <v>1931</v>
      </c>
      <c r="L67" s="62" t="s">
        <v>1931</v>
      </c>
      <c r="M67" s="64">
        <v>0</v>
      </c>
      <c r="N67" s="64">
        <v>1095.8000000000029</v>
      </c>
    </row>
    <row r="68" spans="1:14">
      <c r="A68" s="72"/>
      <c r="B68" s="72"/>
      <c r="E68" s="72" t="s">
        <v>1668</v>
      </c>
      <c r="F68" s="72" t="s">
        <v>1669</v>
      </c>
      <c r="G68">
        <v>0</v>
      </c>
      <c r="H68">
        <v>0</v>
      </c>
      <c r="I68" s="63">
        <v>52963.360000000001</v>
      </c>
      <c r="J68" s="63">
        <v>54118.8</v>
      </c>
      <c r="K68" t="s">
        <v>1931</v>
      </c>
      <c r="L68" s="62" t="s">
        <v>1931</v>
      </c>
      <c r="M68" s="64">
        <v>0</v>
      </c>
      <c r="N68" s="64">
        <v>1155.4400000000023</v>
      </c>
    </row>
    <row r="69" spans="1:14">
      <c r="A69" s="72"/>
      <c r="B69" s="72"/>
      <c r="E69" s="72" t="s">
        <v>1671</v>
      </c>
      <c r="F69" s="72" t="s">
        <v>1672</v>
      </c>
      <c r="G69">
        <v>0</v>
      </c>
      <c r="H69">
        <v>0</v>
      </c>
      <c r="I69" s="63">
        <v>54118.8</v>
      </c>
      <c r="J69" s="63">
        <v>54224.2</v>
      </c>
      <c r="K69" t="s">
        <v>1931</v>
      </c>
      <c r="L69" s="62" t="s">
        <v>1931</v>
      </c>
      <c r="M69" s="64">
        <v>0</v>
      </c>
      <c r="N69" s="64">
        <v>105.39999999999418</v>
      </c>
    </row>
    <row r="70" spans="1:14">
      <c r="A70" s="72"/>
      <c r="B70" s="72"/>
      <c r="E70" s="72" t="s">
        <v>1674</v>
      </c>
      <c r="F70" s="72" t="s">
        <v>1675</v>
      </c>
      <c r="G70">
        <v>0</v>
      </c>
      <c r="H70">
        <v>0</v>
      </c>
      <c r="I70" s="63">
        <v>54224.2</v>
      </c>
      <c r="J70" s="63">
        <v>54290</v>
      </c>
      <c r="K70" t="s">
        <v>1931</v>
      </c>
      <c r="L70" s="62" t="s">
        <v>1931</v>
      </c>
      <c r="M70" s="64">
        <v>0</v>
      </c>
      <c r="N70" s="64">
        <v>65.80000000000291</v>
      </c>
    </row>
    <row r="71" spans="1:14">
      <c r="A71" s="72"/>
      <c r="B71" s="72"/>
      <c r="E71" s="72" t="s">
        <v>1677</v>
      </c>
      <c r="F71" s="72" t="s">
        <v>1678</v>
      </c>
      <c r="G71">
        <v>0</v>
      </c>
      <c r="H71">
        <v>0</v>
      </c>
      <c r="I71" s="63">
        <v>54277.9</v>
      </c>
      <c r="J71" s="63">
        <v>54299.8</v>
      </c>
      <c r="K71" t="s">
        <v>1931</v>
      </c>
      <c r="L71" s="62"/>
      <c r="M71" s="64">
        <v>0</v>
      </c>
      <c r="N71" s="64">
        <v>21.900000000001455</v>
      </c>
    </row>
    <row r="72" spans="1:14">
      <c r="A72" s="72"/>
      <c r="B72" s="72"/>
      <c r="E72" s="72" t="s">
        <v>1680</v>
      </c>
      <c r="F72" s="72" t="s">
        <v>1681</v>
      </c>
      <c r="G72">
        <v>0</v>
      </c>
      <c r="H72">
        <v>0</v>
      </c>
      <c r="I72" s="63">
        <v>54299.8</v>
      </c>
      <c r="J72" s="63">
        <v>54330.7</v>
      </c>
      <c r="K72" t="s">
        <v>1931</v>
      </c>
      <c r="L72" s="62" t="s">
        <v>1931</v>
      </c>
      <c r="M72" s="64">
        <v>0</v>
      </c>
      <c r="N72" s="64">
        <v>30.899999999994179</v>
      </c>
    </row>
    <row r="73" spans="1:14">
      <c r="A73" s="72"/>
      <c r="B73" s="72"/>
      <c r="E73" s="72" t="s">
        <v>1528</v>
      </c>
      <c r="F73" s="72">
        <v>0</v>
      </c>
      <c r="G73" s="63">
        <v>40970.86</v>
      </c>
      <c r="H73" s="63">
        <v>41063.97</v>
      </c>
      <c r="I73" s="63">
        <v>40986.480000000003</v>
      </c>
      <c r="J73" s="63">
        <v>41054.36</v>
      </c>
      <c r="K73" t="s">
        <v>1931</v>
      </c>
      <c r="L73" s="62"/>
      <c r="M73" s="64">
        <v>93.110000000000582</v>
      </c>
      <c r="N73" s="64">
        <v>67.879999999997381</v>
      </c>
    </row>
    <row r="74" spans="1:14">
      <c r="A74" s="72"/>
      <c r="B74" s="72"/>
      <c r="E74" s="72"/>
      <c r="F74" s="72" t="s">
        <v>1529</v>
      </c>
      <c r="G74" s="63">
        <v>40893.89</v>
      </c>
      <c r="H74" s="63">
        <v>40931.620000000003</v>
      </c>
      <c r="I74" s="63">
        <v>40900</v>
      </c>
      <c r="J74" s="63">
        <v>40944.67</v>
      </c>
      <c r="K74" t="s">
        <v>1931</v>
      </c>
      <c r="L74" s="62" t="s">
        <v>1931</v>
      </c>
      <c r="M74" s="64">
        <v>37.730000000003201</v>
      </c>
      <c r="N74" s="64">
        <v>44.669999999998254</v>
      </c>
    </row>
    <row r="75" spans="1:14">
      <c r="A75" s="72"/>
      <c r="B75" s="72"/>
      <c r="E75" s="72" t="s">
        <v>1536</v>
      </c>
      <c r="F75" s="72" t="s">
        <v>1537</v>
      </c>
      <c r="G75" s="63">
        <v>41203.730000000003</v>
      </c>
      <c r="H75" s="63">
        <v>42157.19</v>
      </c>
      <c r="I75" s="63">
        <v>41196.800000000003</v>
      </c>
      <c r="J75" s="63">
        <v>42149.25</v>
      </c>
      <c r="K75" t="s">
        <v>1931</v>
      </c>
      <c r="L75" s="62"/>
      <c r="M75" s="64">
        <v>953.45999999999913</v>
      </c>
      <c r="N75" s="64">
        <v>952.44999999999709</v>
      </c>
    </row>
    <row r="76" spans="1:14">
      <c r="A76" s="72"/>
      <c r="B76" s="72"/>
      <c r="E76" s="72" t="s">
        <v>1539</v>
      </c>
      <c r="F76" s="72" t="s">
        <v>1540</v>
      </c>
      <c r="G76" s="63">
        <v>42157.19</v>
      </c>
      <c r="H76" s="63">
        <v>42268.95</v>
      </c>
      <c r="I76" s="63">
        <v>42149.25</v>
      </c>
      <c r="J76" s="63">
        <v>42247.6</v>
      </c>
      <c r="K76" t="s">
        <v>1931</v>
      </c>
      <c r="L76" s="62" t="s">
        <v>1931</v>
      </c>
      <c r="M76" s="64">
        <v>111.75999999999476</v>
      </c>
      <c r="N76" s="64">
        <v>98.349999999998545</v>
      </c>
    </row>
    <row r="77" spans="1:14">
      <c r="A77" s="72"/>
      <c r="B77" s="72"/>
      <c r="E77" s="72" t="s">
        <v>1571</v>
      </c>
      <c r="F77" s="72" t="s">
        <v>1572</v>
      </c>
      <c r="G77" s="63">
        <v>43215.82</v>
      </c>
      <c r="H77" s="63">
        <v>43576.9</v>
      </c>
      <c r="I77" s="63">
        <v>43201.9</v>
      </c>
      <c r="J77" s="63">
        <v>43337.1</v>
      </c>
      <c r="K77" t="s">
        <v>1931</v>
      </c>
      <c r="L77" s="62"/>
      <c r="M77" s="64">
        <v>361.08000000000175</v>
      </c>
      <c r="N77" s="64">
        <v>135.19999999999709</v>
      </c>
    </row>
    <row r="78" spans="1:14">
      <c r="A78" s="72"/>
      <c r="B78" s="72"/>
      <c r="E78" s="72" t="s">
        <v>1574</v>
      </c>
      <c r="F78" s="72" t="s">
        <v>1575</v>
      </c>
      <c r="G78" s="63">
        <v>43266.3</v>
      </c>
      <c r="H78" s="63">
        <v>43270.3</v>
      </c>
      <c r="I78" s="63">
        <v>0</v>
      </c>
      <c r="J78" s="63">
        <v>0</v>
      </c>
      <c r="K78" t="s">
        <v>1931</v>
      </c>
      <c r="L78" s="62"/>
      <c r="M78" s="64">
        <v>4</v>
      </c>
      <c r="N78" s="64">
        <v>0</v>
      </c>
    </row>
    <row r="79" spans="1:14">
      <c r="A79" s="72"/>
      <c r="B79" s="72"/>
      <c r="E79" s="72" t="s">
        <v>1577</v>
      </c>
      <c r="F79" s="72" t="s">
        <v>1578</v>
      </c>
      <c r="G79" s="63">
        <v>43270.3</v>
      </c>
      <c r="H79" s="63">
        <v>43280</v>
      </c>
      <c r="I79">
        <v>0</v>
      </c>
      <c r="J79">
        <v>0</v>
      </c>
      <c r="K79" t="s">
        <v>1931</v>
      </c>
      <c r="L79" s="62"/>
      <c r="M79" s="64">
        <v>9.6999999999970896</v>
      </c>
      <c r="N79" s="64">
        <v>0</v>
      </c>
    </row>
    <row r="80" spans="1:14">
      <c r="A80" s="72"/>
      <c r="B80" s="72"/>
      <c r="E80" s="72" t="s">
        <v>1580</v>
      </c>
      <c r="F80" s="72" t="s">
        <v>1581</v>
      </c>
      <c r="G80" s="63">
        <v>43280</v>
      </c>
      <c r="H80" s="63">
        <v>43290.400000000001</v>
      </c>
      <c r="I80">
        <v>0</v>
      </c>
      <c r="J80">
        <v>0</v>
      </c>
      <c r="K80" t="s">
        <v>1931</v>
      </c>
      <c r="L80" s="62"/>
      <c r="M80" s="64">
        <v>10.400000000001455</v>
      </c>
      <c r="N80" s="64">
        <v>0</v>
      </c>
    </row>
    <row r="81" spans="1:14">
      <c r="A81" s="72"/>
      <c r="B81" s="72"/>
      <c r="E81" s="72" t="s">
        <v>1596</v>
      </c>
      <c r="F81" s="72" t="s">
        <v>1597</v>
      </c>
      <c r="G81" s="63">
        <v>43576.9</v>
      </c>
      <c r="H81" s="63">
        <v>43697.46</v>
      </c>
      <c r="I81">
        <v>0</v>
      </c>
      <c r="J81">
        <v>0</v>
      </c>
      <c r="K81" t="s">
        <v>1931</v>
      </c>
      <c r="L81" s="62"/>
      <c r="M81" s="64">
        <v>120.55999999999767</v>
      </c>
      <c r="N81" s="64">
        <v>0</v>
      </c>
    </row>
    <row r="82" spans="1:14">
      <c r="A82" s="72"/>
      <c r="B82" s="72"/>
      <c r="E82" s="72" t="s">
        <v>1640</v>
      </c>
      <c r="F82" s="72">
        <v>0</v>
      </c>
      <c r="G82" s="63">
        <v>0</v>
      </c>
      <c r="H82" s="63">
        <v>0</v>
      </c>
      <c r="I82" s="63">
        <v>49401.19</v>
      </c>
      <c r="J82" s="63">
        <v>49920.08</v>
      </c>
      <c r="K82" t="s">
        <v>1931</v>
      </c>
      <c r="L82" s="62"/>
      <c r="M82" s="64">
        <v>0</v>
      </c>
      <c r="N82" s="64">
        <v>518.88999999999942</v>
      </c>
    </row>
    <row r="83" spans="1:14">
      <c r="A83" s="72"/>
      <c r="B83" s="72"/>
      <c r="E83" s="72"/>
      <c r="F83" s="72" t="s">
        <v>1641</v>
      </c>
      <c r="G83" s="63">
        <v>47599.54</v>
      </c>
      <c r="H83" s="63">
        <v>49929.79</v>
      </c>
      <c r="I83" s="63">
        <v>47605.53</v>
      </c>
      <c r="J83" s="63">
        <v>48440.09</v>
      </c>
      <c r="K83" t="s">
        <v>1931</v>
      </c>
      <c r="L83" s="62" t="s">
        <v>1931</v>
      </c>
      <c r="M83" s="64">
        <v>2330.25</v>
      </c>
      <c r="N83" s="64">
        <v>834.55999999999767</v>
      </c>
    </row>
    <row r="84" spans="1:14">
      <c r="A84" s="72"/>
      <c r="B84" s="72"/>
      <c r="E84" s="72" t="s">
        <v>1645</v>
      </c>
      <c r="F84" s="72" t="s">
        <v>1646</v>
      </c>
      <c r="G84" s="63">
        <v>49933.16</v>
      </c>
      <c r="H84" s="63">
        <v>50017.73</v>
      </c>
      <c r="I84" s="63">
        <v>49923.82</v>
      </c>
      <c r="J84" s="63">
        <v>50012.2</v>
      </c>
      <c r="K84" t="s">
        <v>1931</v>
      </c>
      <c r="L84" s="62"/>
      <c r="M84" s="64">
        <v>84.569999999999709</v>
      </c>
      <c r="N84" s="64">
        <v>88.379999999997381</v>
      </c>
    </row>
    <row r="85" spans="1:14">
      <c r="A85" s="72"/>
      <c r="B85" s="72"/>
      <c r="E85" s="72" t="s">
        <v>1648</v>
      </c>
      <c r="F85" s="72" t="s">
        <v>1649</v>
      </c>
      <c r="G85" s="63">
        <v>50017.73</v>
      </c>
      <c r="H85" s="63">
        <v>50668.53</v>
      </c>
      <c r="I85" s="63">
        <v>50012.2</v>
      </c>
      <c r="J85" s="63">
        <v>50672.86</v>
      </c>
      <c r="K85" t="s">
        <v>1931</v>
      </c>
      <c r="L85" s="62"/>
      <c r="M85" s="64">
        <v>650.79999999999563</v>
      </c>
      <c r="N85" s="64">
        <v>660.66000000000349</v>
      </c>
    </row>
    <row r="86" spans="1:14">
      <c r="A86" s="72"/>
      <c r="B86" s="72"/>
      <c r="E86" s="72" t="s">
        <v>1651</v>
      </c>
      <c r="F86" s="72" t="s">
        <v>1652</v>
      </c>
      <c r="G86" s="63">
        <v>50668.53</v>
      </c>
      <c r="H86" s="63">
        <v>51261.01</v>
      </c>
      <c r="I86" s="63">
        <v>50672.86</v>
      </c>
      <c r="J86" s="63">
        <v>51269</v>
      </c>
      <c r="K86" t="s">
        <v>1931</v>
      </c>
      <c r="L86" s="62"/>
      <c r="M86" s="64">
        <v>592.4800000000032</v>
      </c>
      <c r="N86" s="64">
        <v>596.13999999999942</v>
      </c>
    </row>
    <row r="87" spans="1:14">
      <c r="A87" s="72"/>
      <c r="B87" s="72"/>
      <c r="E87" s="72" t="s">
        <v>1654</v>
      </c>
      <c r="F87" s="72" t="s">
        <v>1655</v>
      </c>
      <c r="G87" s="63">
        <v>51261.01</v>
      </c>
      <c r="H87" s="63">
        <v>51723.1</v>
      </c>
      <c r="I87" s="63">
        <v>0</v>
      </c>
      <c r="J87" s="63">
        <v>0</v>
      </c>
      <c r="K87" t="s">
        <v>1931</v>
      </c>
      <c r="L87" s="62" t="s">
        <v>1931</v>
      </c>
      <c r="M87" s="64">
        <v>462.08999999999651</v>
      </c>
      <c r="N87" s="64">
        <v>0</v>
      </c>
    </row>
    <row r="88" spans="1:14">
      <c r="A88" s="72"/>
      <c r="B88" s="72"/>
      <c r="E88" s="72" t="s">
        <v>1662</v>
      </c>
      <c r="F88" s="72">
        <v>0</v>
      </c>
      <c r="G88" s="63">
        <v>52214.5</v>
      </c>
      <c r="H88" s="63">
        <v>52339.6</v>
      </c>
      <c r="I88" s="63">
        <v>52210.15</v>
      </c>
      <c r="J88" s="63">
        <v>52351.58</v>
      </c>
      <c r="K88" t="s">
        <v>1931</v>
      </c>
      <c r="L88" s="62"/>
      <c r="M88" s="64">
        <v>125.09999999999854</v>
      </c>
      <c r="N88" s="64">
        <v>141.43000000000029</v>
      </c>
    </row>
    <row r="89" spans="1:14">
      <c r="A89" s="72"/>
      <c r="B89" s="72"/>
      <c r="E89" s="72"/>
      <c r="F89" s="72" t="s">
        <v>1663</v>
      </c>
      <c r="G89" s="63">
        <v>51723.1</v>
      </c>
      <c r="H89" s="63">
        <v>51759.7</v>
      </c>
      <c r="I89" s="63">
        <v>51727.1</v>
      </c>
      <c r="J89" s="63">
        <v>51768.9</v>
      </c>
      <c r="K89" t="s">
        <v>1931</v>
      </c>
      <c r="L89" s="62" t="s">
        <v>1931</v>
      </c>
      <c r="M89" s="64">
        <v>36.599999999998545</v>
      </c>
      <c r="N89" s="64">
        <v>41.80000000000291</v>
      </c>
    </row>
    <row r="90" spans="1:14">
      <c r="A90" s="72"/>
      <c r="B90" s="72"/>
      <c r="E90" s="72" t="s">
        <v>1665</v>
      </c>
      <c r="F90" s="72" t="s">
        <v>1666</v>
      </c>
      <c r="G90" s="63">
        <v>52364.73</v>
      </c>
      <c r="H90" s="63">
        <v>54448.2</v>
      </c>
      <c r="I90" s="63">
        <v>52383.83</v>
      </c>
      <c r="J90" s="63">
        <v>52963.360000000001</v>
      </c>
      <c r="K90" t="s">
        <v>1931</v>
      </c>
      <c r="L90" s="62" t="s">
        <v>1931</v>
      </c>
      <c r="M90" s="64">
        <v>2083.4699999999939</v>
      </c>
      <c r="N90" s="64">
        <v>579.52999999999884</v>
      </c>
    </row>
    <row r="91" spans="1:14">
      <c r="A91" s="76">
        <v>12</v>
      </c>
      <c r="B91" s="76" t="s">
        <v>1896</v>
      </c>
      <c r="C91" t="s">
        <v>31</v>
      </c>
      <c r="D91" t="s">
        <v>32</v>
      </c>
      <c r="E91" s="76" t="s">
        <v>1531</v>
      </c>
      <c r="F91" s="76" t="s">
        <v>1532</v>
      </c>
      <c r="G91" s="62">
        <v>0</v>
      </c>
      <c r="H91" s="62">
        <v>0</v>
      </c>
      <c r="I91" s="62">
        <v>41163.199999999997</v>
      </c>
      <c r="J91" s="62">
        <v>41291.75</v>
      </c>
      <c r="K91" s="62" t="s">
        <v>1932</v>
      </c>
      <c r="L91" s="62" t="s">
        <v>1931</v>
      </c>
      <c r="M91" s="64">
        <v>0</v>
      </c>
      <c r="N91" s="64">
        <v>128.55000000000291</v>
      </c>
    </row>
    <row r="92" spans="1:14">
      <c r="A92" s="62"/>
      <c r="B92" s="62"/>
      <c r="E92" s="62" t="s">
        <v>1534</v>
      </c>
      <c r="F92" s="62" t="s">
        <v>1535</v>
      </c>
      <c r="G92" s="62">
        <v>41291.75</v>
      </c>
      <c r="H92" s="62">
        <v>41402.25</v>
      </c>
      <c r="I92" s="62">
        <v>0</v>
      </c>
      <c r="J92" s="62">
        <v>0</v>
      </c>
      <c r="K92" t="s">
        <v>1932</v>
      </c>
      <c r="L92" s="62" t="s">
        <v>1931</v>
      </c>
      <c r="M92" s="64">
        <v>110.5</v>
      </c>
      <c r="N92" s="64">
        <v>0</v>
      </c>
    </row>
    <row r="93" spans="1:14">
      <c r="A93" s="62"/>
      <c r="B93" s="62"/>
      <c r="E93" s="62" t="s">
        <v>1660</v>
      </c>
      <c r="F93" s="62" t="s">
        <v>1661</v>
      </c>
      <c r="G93" s="62">
        <v>51760.5</v>
      </c>
      <c r="H93" s="62">
        <v>51808.5</v>
      </c>
      <c r="I93" s="62">
        <v>0</v>
      </c>
      <c r="J93" s="62">
        <v>0</v>
      </c>
      <c r="K93" t="s">
        <v>1932</v>
      </c>
      <c r="L93" s="62" t="s">
        <v>1931</v>
      </c>
      <c r="M93" s="64">
        <v>48</v>
      </c>
      <c r="N93" s="64">
        <v>0</v>
      </c>
    </row>
    <row r="94" spans="1:14">
      <c r="A94" s="62"/>
      <c r="B94" s="62"/>
      <c r="E94" s="62" t="s">
        <v>1599</v>
      </c>
      <c r="F94" s="62" t="s">
        <v>1600</v>
      </c>
      <c r="G94" s="62">
        <v>43697.45</v>
      </c>
      <c r="H94" s="62">
        <v>44361.1</v>
      </c>
      <c r="I94">
        <v>0</v>
      </c>
      <c r="J94">
        <v>0</v>
      </c>
      <c r="K94" t="s">
        <v>1932</v>
      </c>
      <c r="L94" s="62"/>
      <c r="M94" s="64">
        <v>663.65000000000146</v>
      </c>
      <c r="N94" s="64">
        <v>0</v>
      </c>
    </row>
    <row r="95" spans="1:14">
      <c r="A95" s="62"/>
      <c r="B95" s="62"/>
      <c r="E95" s="62" t="s">
        <v>1634</v>
      </c>
      <c r="F95" s="62" t="s">
        <v>1619</v>
      </c>
      <c r="G95" s="62">
        <v>44668.22</v>
      </c>
      <c r="H95" s="62">
        <v>44704.08</v>
      </c>
      <c r="I95">
        <v>0</v>
      </c>
      <c r="J95">
        <v>0</v>
      </c>
      <c r="K95" t="s">
        <v>1932</v>
      </c>
      <c r="L95" s="62"/>
      <c r="M95" s="64">
        <v>35.860000000000582</v>
      </c>
      <c r="N95" s="64">
        <v>0</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35"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298" t="s">
        <v>1946</v>
      </c>
      <c r="B1" s="299"/>
      <c r="C1" s="299"/>
      <c r="D1" s="299"/>
      <c r="E1" s="299"/>
      <c r="F1" s="299"/>
      <c r="G1" s="300"/>
    </row>
    <row r="2" spans="1:14">
      <c r="A2" s="298" t="s">
        <v>1947</v>
      </c>
      <c r="B2" s="299"/>
      <c r="C2" s="299"/>
      <c r="D2" s="299"/>
      <c r="E2" s="299"/>
      <c r="F2" s="299"/>
      <c r="G2" s="300"/>
    </row>
    <row r="4" spans="1:14" ht="12.75" customHeight="1">
      <c r="A4" s="304" t="s">
        <v>1918</v>
      </c>
      <c r="B4" s="301"/>
      <c r="C4" s="43" t="e">
        <f>SUMPRODUCT(1/COUNTIF(#REF!,#REF!))</f>
        <v>#REF!</v>
      </c>
      <c r="E4" s="302" t="s">
        <v>1919</v>
      </c>
      <c r="F4" s="303"/>
      <c r="H4" s="48" t="s">
        <v>1920</v>
      </c>
      <c r="I4" s="48"/>
      <c r="K4" s="2"/>
    </row>
    <row r="5" spans="1:14" ht="15.75">
      <c r="A5" s="304" t="s">
        <v>1948</v>
      </c>
      <c r="B5" s="301"/>
      <c r="C5" s="43">
        <f>COUNTA(E24:E175)</f>
        <v>117</v>
      </c>
      <c r="E5" s="40" t="e">
        <f>#REF!</f>
        <v>#REF!</v>
      </c>
      <c r="F5" s="140" t="e">
        <f>#REF!</f>
        <v>#REF!</v>
      </c>
      <c r="H5" s="49">
        <f>COUNTIF(K24:K191,"Si")</f>
        <v>87</v>
      </c>
      <c r="I5" s="139" t="e">
        <f>H5/(F18-F16)</f>
        <v>#REF!</v>
      </c>
      <c r="K5" s="2"/>
    </row>
    <row r="6" spans="1:14" ht="12.75" customHeight="1">
      <c r="A6" s="41"/>
      <c r="B6" s="42"/>
      <c r="C6" s="44"/>
      <c r="E6" s="40" t="e">
        <f>#REF!</f>
        <v>#REF!</v>
      </c>
      <c r="F6" s="140" t="e">
        <f>#REF!</f>
        <v>#REF!</v>
      </c>
      <c r="H6" s="46" t="s">
        <v>1922</v>
      </c>
      <c r="I6" s="46" t="s">
        <v>1923</v>
      </c>
      <c r="K6" s="54"/>
    </row>
    <row r="7" spans="1:14" ht="15.75">
      <c r="A7" s="41"/>
      <c r="B7" s="42"/>
      <c r="C7" s="44"/>
      <c r="E7" s="40" t="e">
        <f>#REF!</f>
        <v>#REF!</v>
      </c>
      <c r="F7" s="140" t="e">
        <f>#REF!</f>
        <v>#REF!</v>
      </c>
      <c r="H7" s="47">
        <f>SUMIF($K$24:$K$175,"Si",$M$24:$M$175)</f>
        <v>41327.560000000041</v>
      </c>
      <c r="I7" s="47">
        <f>SUMIF($K$24:$K$175,"Si",$N$24:$N$175)</f>
        <v>42798.05000000001</v>
      </c>
      <c r="J7" s="47">
        <f>SUMIF($L$24:$L$175,"Si",$M$24:$M$175)-SUM(M33,M34,M35,M36,M37,M38,M55,M56,M137,M134,M27,M87*0.5,M142,(M129+M130)/2,M72/3,(M73+M74+M75+M76+M77)/2,M83/3)</f>
        <v>20928.243333333336</v>
      </c>
      <c r="K7" s="47">
        <f>SUMIF($L$24:$L$175,"Si",$N$24:$N$175)-SUM(N33,N34,N35,N36,N37,N38,N55,N56,N137,N134,N27,N87*0.5,N142,(N129+N130)/2,N72/3,(N73+N74+N75+N76+N77)/2,N83/3)</f>
        <v>23583.63000000003</v>
      </c>
      <c r="M7">
        <f>SUMIF($L$24:$L$175,"Si",$M$24:$M$175)</f>
        <v>29955.390000000029</v>
      </c>
      <c r="N7">
        <f>SUMIF($L$24:$L$175,"Si",$N$24:$N$175)</f>
        <v>32696.640000000014</v>
      </c>
    </row>
    <row r="8" spans="1:14">
      <c r="A8" s="41"/>
      <c r="B8" s="42"/>
      <c r="C8" s="44"/>
      <c r="E8" s="40" t="e">
        <f>#REF!</f>
        <v>#REF!</v>
      </c>
      <c r="F8" s="140" t="e">
        <f>#REF!</f>
        <v>#REF!</v>
      </c>
      <c r="H8" s="146" t="e">
        <f>H7/M176</f>
        <v>#DIV/0!</v>
      </c>
      <c r="I8" s="146" t="e">
        <f>I7/N176</f>
        <v>#DIV/0!</v>
      </c>
      <c r="J8" s="146" t="e">
        <f>J7/M176</f>
        <v>#DIV/0!</v>
      </c>
      <c r="K8" s="146" t="e">
        <f>K7/N176</f>
        <v>#DIV/0!</v>
      </c>
      <c r="L8" s="146"/>
      <c r="M8" s="146" t="e">
        <f>M7/M176</f>
        <v>#DIV/0!</v>
      </c>
      <c r="N8" s="146" t="e">
        <f>N7/N176</f>
        <v>#DIV/0!</v>
      </c>
    </row>
    <row r="9" spans="1:14">
      <c r="A9" s="41"/>
      <c r="B9" s="42"/>
      <c r="C9" s="44"/>
      <c r="E9" s="40" t="e">
        <f>#REF!</f>
        <v>#REF!</v>
      </c>
      <c r="F9" s="140" t="e">
        <f>#REF!</f>
        <v>#REF!</v>
      </c>
      <c r="K9" s="2"/>
    </row>
    <row r="10" spans="1:14">
      <c r="A10" s="41"/>
      <c r="B10" s="42"/>
      <c r="C10" s="44"/>
      <c r="E10" s="40" t="e">
        <f>#REF!</f>
        <v>#REF!</v>
      </c>
      <c r="F10" s="140" t="e">
        <f>#REF!</f>
        <v>#REF!</v>
      </c>
      <c r="K10" s="2"/>
    </row>
    <row r="11" spans="1:14" ht="12.75" customHeight="1">
      <c r="A11" s="41"/>
      <c r="B11" s="42"/>
      <c r="C11" s="44"/>
      <c r="E11" s="40" t="e">
        <f>#REF!</f>
        <v>#REF!</v>
      </c>
      <c r="F11" s="140" t="e">
        <f>#REF!</f>
        <v>#REF!</v>
      </c>
      <c r="H11" s="52" t="s">
        <v>1924</v>
      </c>
      <c r="I11" s="52"/>
      <c r="K11" s="2"/>
    </row>
    <row r="12" spans="1:14" ht="15.75">
      <c r="A12" s="41"/>
      <c r="B12" s="42"/>
      <c r="C12" s="44"/>
      <c r="E12" s="40" t="e">
        <f>#REF!</f>
        <v>#REF!</v>
      </c>
      <c r="F12" s="140" t="e">
        <f>#REF!</f>
        <v>#REF!</v>
      </c>
      <c r="H12" s="53">
        <f>C5-H5</f>
        <v>30</v>
      </c>
      <c r="I12" s="53"/>
      <c r="K12" s="2"/>
    </row>
    <row r="13" spans="1:14" ht="12.75" customHeight="1">
      <c r="A13" s="41"/>
      <c r="B13" s="42"/>
      <c r="C13" s="44"/>
      <c r="E13" s="40" t="e">
        <f>#REF!</f>
        <v>#REF!</v>
      </c>
      <c r="F13" s="140" t="e">
        <f>#REF!</f>
        <v>#REF!</v>
      </c>
      <c r="H13" s="51" t="s">
        <v>1925</v>
      </c>
      <c r="I13" s="51" t="s">
        <v>1926</v>
      </c>
      <c r="K13" s="54"/>
    </row>
    <row r="14" spans="1:14" ht="15.75">
      <c r="A14" s="41"/>
      <c r="B14" s="42"/>
      <c r="C14" s="44"/>
      <c r="E14" s="40" t="e">
        <f>#REF!</f>
        <v>#REF!</v>
      </c>
      <c r="F14" s="140" t="e">
        <f>#REF!</f>
        <v>#REF!</v>
      </c>
      <c r="H14" s="47">
        <f>SUMIF($K$24:$K$175,"No",$M$24:$M$175)</f>
        <v>5696.8100000000341</v>
      </c>
      <c r="I14" s="47">
        <f>SUMIF($K$24:$K$175,"No",$N$24:$N$175)</f>
        <v>9926.2100000000064</v>
      </c>
      <c r="J14" s="47">
        <f>SUMIF($L$24:$L$175,"",$M$24:$M$175)</f>
        <v>64093.350000000122</v>
      </c>
      <c r="K14" s="47">
        <f>SUMIF($L$24:$L$175,"",$N$24:$N$175)</f>
        <v>72751.880000000019</v>
      </c>
    </row>
    <row r="15" spans="1:14">
      <c r="A15" s="41"/>
      <c r="B15" s="42"/>
      <c r="C15" s="44"/>
      <c r="E15" s="40" t="e">
        <f>#REF!</f>
        <v>#REF!</v>
      </c>
      <c r="F15" s="140" t="e">
        <f>#REF!</f>
        <v>#REF!</v>
      </c>
      <c r="H15" s="143" t="e">
        <f>1-H8</f>
        <v>#DIV/0!</v>
      </c>
      <c r="I15" s="143" t="e">
        <f>1-I8</f>
        <v>#DIV/0!</v>
      </c>
      <c r="J15" s="143" t="e">
        <f>1-J8</f>
        <v>#DIV/0!</v>
      </c>
      <c r="K15" s="143" t="e">
        <f>1-K8</f>
        <v>#DIV/0!</v>
      </c>
    </row>
    <row r="16" spans="1:14">
      <c r="E16" s="40" t="e">
        <f>#REF!</f>
        <v>#REF!</v>
      </c>
      <c r="F16" s="140" t="e">
        <f>#REF!</f>
        <v>#REF!</v>
      </c>
    </row>
    <row r="17" spans="1:17">
      <c r="E17" s="40" t="e">
        <f>#REF!</f>
        <v>#REF!</v>
      </c>
      <c r="F17" s="39"/>
    </row>
    <row r="18" spans="1:17">
      <c r="E18" s="40" t="s">
        <v>1927</v>
      </c>
      <c r="F18" s="140" t="e">
        <f>SUM(F5:F17)</f>
        <v>#REF!</v>
      </c>
    </row>
    <row r="19" spans="1:17">
      <c r="E19" s="60"/>
      <c r="F19" s="61"/>
    </row>
    <row r="20" spans="1:17">
      <c r="A20" s="161" t="s">
        <v>3</v>
      </c>
      <c r="B20" s="162" t="s">
        <v>229</v>
      </c>
    </row>
    <row r="22" spans="1:17">
      <c r="A22" s="155"/>
      <c r="B22" s="156"/>
      <c r="C22" s="156"/>
      <c r="D22" s="156"/>
      <c r="E22" s="156"/>
      <c r="F22" s="156"/>
      <c r="G22" s="156"/>
      <c r="H22" s="156"/>
      <c r="I22" s="156"/>
      <c r="J22" s="156"/>
      <c r="K22" s="156"/>
      <c r="L22" s="156"/>
      <c r="M22" s="157" t="s">
        <v>1928</v>
      </c>
      <c r="N22" s="158"/>
    </row>
    <row r="23" spans="1:17" ht="12.75" customHeight="1">
      <c r="A23" s="167" t="s">
        <v>4</v>
      </c>
      <c r="B23" s="157" t="s">
        <v>5</v>
      </c>
      <c r="C23" s="167" t="s">
        <v>6</v>
      </c>
      <c r="D23" s="157" t="s">
        <v>7</v>
      </c>
      <c r="E23" s="167" t="s">
        <v>8</v>
      </c>
      <c r="F23" s="157" t="s">
        <v>1838</v>
      </c>
      <c r="G23" s="176" t="s">
        <v>1832</v>
      </c>
      <c r="H23" s="176" t="s">
        <v>1833</v>
      </c>
      <c r="I23" s="176" t="s">
        <v>1836</v>
      </c>
      <c r="J23" s="176" t="s">
        <v>1835</v>
      </c>
      <c r="K23" s="157" t="s">
        <v>1903</v>
      </c>
      <c r="L23" s="157" t="s">
        <v>439</v>
      </c>
      <c r="M23" s="170" t="s">
        <v>1929</v>
      </c>
      <c r="N23" s="171" t="s">
        <v>1930</v>
      </c>
      <c r="O23" s="62" t="s">
        <v>1949</v>
      </c>
      <c r="P23" s="55"/>
      <c r="Q23" s="55"/>
    </row>
    <row r="24" spans="1:17" ht="25.5">
      <c r="A24" s="175">
        <v>1</v>
      </c>
      <c r="B24" s="175" t="s">
        <v>0</v>
      </c>
      <c r="C24" s="175" t="s">
        <v>31</v>
      </c>
      <c r="D24" s="180" t="s">
        <v>230</v>
      </c>
      <c r="E24" s="155" t="s">
        <v>318</v>
      </c>
      <c r="F24" s="155" t="s">
        <v>1692</v>
      </c>
      <c r="G24" s="159">
        <v>0</v>
      </c>
      <c r="H24" s="159">
        <v>0</v>
      </c>
      <c r="I24" s="159">
        <v>61890.53</v>
      </c>
      <c r="J24" s="159">
        <v>61825.37</v>
      </c>
      <c r="K24" s="155" t="s">
        <v>1931</v>
      </c>
      <c r="L24" s="155"/>
      <c r="M24" s="163">
        <v>0</v>
      </c>
      <c r="N24" s="164">
        <v>65.159999999996217</v>
      </c>
      <c r="O24" s="45">
        <f>VLOOKUP(E24,cateogrias!$O$3:$P$120,2,0)</f>
        <v>0</v>
      </c>
      <c r="P24" s="45"/>
    </row>
    <row r="25" spans="1:17">
      <c r="A25" s="177"/>
      <c r="B25" s="177"/>
      <c r="C25" s="177"/>
      <c r="D25" s="179"/>
      <c r="E25" s="195" t="s">
        <v>231</v>
      </c>
      <c r="F25" s="175">
        <v>0</v>
      </c>
      <c r="G25" s="159">
        <v>0</v>
      </c>
      <c r="H25" s="159">
        <v>0</v>
      </c>
      <c r="I25" s="159">
        <v>67217.2</v>
      </c>
      <c r="J25" s="159">
        <v>66372.53</v>
      </c>
      <c r="K25" s="155" t="s">
        <v>1932</v>
      </c>
      <c r="L25" s="155"/>
      <c r="M25" s="163">
        <v>0</v>
      </c>
      <c r="N25" s="164">
        <v>844.66999999999825</v>
      </c>
      <c r="O25" s="45"/>
      <c r="P25" s="45"/>
    </row>
    <row r="26" spans="1:17">
      <c r="A26" s="177"/>
      <c r="B26" s="177"/>
      <c r="C26" s="177"/>
      <c r="D26" s="179"/>
      <c r="E26" s="196"/>
      <c r="F26" s="167" t="s">
        <v>1733</v>
      </c>
      <c r="G26" s="159">
        <v>0</v>
      </c>
      <c r="H26" s="159">
        <v>0</v>
      </c>
      <c r="I26" s="159">
        <v>66281.63</v>
      </c>
      <c r="J26" s="159">
        <v>65761.509999999995</v>
      </c>
      <c r="K26" s="155" t="s">
        <v>1932</v>
      </c>
      <c r="L26" s="155"/>
      <c r="M26" s="163">
        <v>0</v>
      </c>
      <c r="N26" s="164">
        <v>520.1200000000099</v>
      </c>
      <c r="O26" s="45" t="e">
        <f>VLOOKUP(E26,cateogrias!$O$3:$P$120,2,0)</f>
        <v>#N/A</v>
      </c>
      <c r="P26" s="45"/>
    </row>
    <row r="27" spans="1:17">
      <c r="A27" s="177"/>
      <c r="B27" s="177"/>
      <c r="C27" s="177"/>
      <c r="D27" s="179"/>
      <c r="E27" s="167" t="s">
        <v>233</v>
      </c>
      <c r="F27" s="167" t="s">
        <v>1758</v>
      </c>
      <c r="G27" s="159">
        <v>0</v>
      </c>
      <c r="H27" s="159">
        <v>0</v>
      </c>
      <c r="I27" s="159">
        <v>72838.899999999994</v>
      </c>
      <c r="J27" s="159">
        <v>72724.38</v>
      </c>
      <c r="K27" s="155" t="s">
        <v>1931</v>
      </c>
      <c r="L27" s="155"/>
      <c r="M27" s="163">
        <v>0</v>
      </c>
      <c r="N27" s="164">
        <v>114.51999999998952</v>
      </c>
      <c r="O27" s="45">
        <f>VLOOKUP(E27,cateogrias!$O$3:$P$120,2,0)</f>
        <v>1</v>
      </c>
      <c r="P27" s="45"/>
    </row>
    <row r="28" spans="1:17">
      <c r="A28" s="177"/>
      <c r="B28" s="177"/>
      <c r="C28" s="177"/>
      <c r="D28" s="179"/>
      <c r="E28" s="195" t="s">
        <v>237</v>
      </c>
      <c r="F28" s="167" t="s">
        <v>1741</v>
      </c>
      <c r="G28" s="159">
        <v>67110.36</v>
      </c>
      <c r="H28" s="159">
        <v>67284.36</v>
      </c>
      <c r="I28" s="159">
        <v>67302.14</v>
      </c>
      <c r="J28" s="159">
        <v>67123.199999999997</v>
      </c>
      <c r="K28" s="155" t="s">
        <v>1932</v>
      </c>
      <c r="L28" s="155"/>
      <c r="M28" s="163">
        <v>174</v>
      </c>
      <c r="N28" s="164">
        <v>178.94000000000233</v>
      </c>
      <c r="O28" s="45">
        <f>VLOOKUP(E28,cateogrias!$O$3:$P$120,2,0)</f>
        <v>0</v>
      </c>
      <c r="P28" s="45"/>
    </row>
    <row r="29" spans="1:17">
      <c r="A29" s="177"/>
      <c r="B29" s="177"/>
      <c r="C29" s="177"/>
      <c r="D29" s="179"/>
      <c r="E29" s="167" t="s">
        <v>239</v>
      </c>
      <c r="F29" s="167">
        <v>0</v>
      </c>
      <c r="G29" s="159">
        <v>0</v>
      </c>
      <c r="H29" s="159">
        <v>0</v>
      </c>
      <c r="I29" s="159">
        <v>68972.86</v>
      </c>
      <c r="J29" s="159">
        <v>68135.61</v>
      </c>
      <c r="K29" s="155" t="s">
        <v>1931</v>
      </c>
      <c r="L29" s="155" t="s">
        <v>1931</v>
      </c>
      <c r="M29" s="163">
        <v>0</v>
      </c>
      <c r="N29" s="164">
        <v>837.25</v>
      </c>
      <c r="O29" s="45">
        <f>VLOOKUP(E29,cateogrias!$O$3:$P$120,2,0)</f>
        <v>0</v>
      </c>
      <c r="P29" s="45"/>
    </row>
    <row r="30" spans="1:17">
      <c r="A30" s="177"/>
      <c r="B30" s="177"/>
      <c r="C30" s="177"/>
      <c r="D30" s="179"/>
      <c r="E30" s="177"/>
      <c r="F30" s="167" t="s">
        <v>1748</v>
      </c>
      <c r="G30" s="159">
        <v>67978.899999999994</v>
      </c>
      <c r="H30" s="159">
        <v>69130.039999999994</v>
      </c>
      <c r="I30" s="159">
        <v>68002.880000000005</v>
      </c>
      <c r="J30" s="159">
        <v>67986.2</v>
      </c>
      <c r="K30" s="155" t="s">
        <v>1931</v>
      </c>
      <c r="L30" s="155" t="s">
        <v>1931</v>
      </c>
      <c r="M30" s="163">
        <v>1151.1399999999994</v>
      </c>
      <c r="N30" s="164">
        <v>16.680000000007567</v>
      </c>
      <c r="O30" s="45"/>
      <c r="P30" s="45"/>
    </row>
    <row r="31" spans="1:17">
      <c r="A31" s="177"/>
      <c r="B31" s="177"/>
      <c r="C31" s="177"/>
      <c r="D31" s="179"/>
      <c r="E31" s="155" t="s">
        <v>360</v>
      </c>
      <c r="F31" s="155" t="s">
        <v>1753</v>
      </c>
      <c r="G31" s="159">
        <v>70028.38</v>
      </c>
      <c r="H31" s="159">
        <v>70079.960000000006</v>
      </c>
      <c r="I31" s="159">
        <v>70104.070000000007</v>
      </c>
      <c r="J31" s="159">
        <v>70018.89</v>
      </c>
      <c r="K31" s="155" t="s">
        <v>1932</v>
      </c>
      <c r="L31" s="155"/>
      <c r="M31" s="163">
        <v>51.580000000001746</v>
      </c>
      <c r="N31" s="164">
        <v>85.180000000007567</v>
      </c>
      <c r="O31" s="45">
        <f>VLOOKUP(E31,cateogrias!$O$3:$P$120,2,0)</f>
        <v>0</v>
      </c>
      <c r="P31" s="45"/>
    </row>
    <row r="32" spans="1:17">
      <c r="A32" s="177"/>
      <c r="B32" s="177"/>
      <c r="C32" s="177"/>
      <c r="D32" s="179"/>
      <c r="E32" s="167" t="s">
        <v>242</v>
      </c>
      <c r="F32" s="167">
        <v>0</v>
      </c>
      <c r="G32" s="159">
        <v>0</v>
      </c>
      <c r="H32" s="159">
        <v>0</v>
      </c>
      <c r="I32" s="159">
        <v>71004.570000000007</v>
      </c>
      <c r="J32" s="159">
        <v>70473.259999999995</v>
      </c>
      <c r="K32" s="155" t="s">
        <v>1931</v>
      </c>
      <c r="L32" s="155" t="s">
        <v>1931</v>
      </c>
      <c r="M32" s="163">
        <v>0</v>
      </c>
      <c r="N32" s="164">
        <v>531.31000000001222</v>
      </c>
      <c r="O32" s="45"/>
      <c r="P32" s="45"/>
    </row>
    <row r="33" spans="1:16">
      <c r="A33" s="177"/>
      <c r="B33" s="177"/>
      <c r="C33" s="177"/>
      <c r="D33" s="179"/>
      <c r="E33" s="177"/>
      <c r="F33" s="167" t="s">
        <v>1755</v>
      </c>
      <c r="G33" s="159">
        <v>70072.350000000006</v>
      </c>
      <c r="H33" s="159">
        <v>71037.41</v>
      </c>
      <c r="I33" s="159">
        <v>71065.740000000005</v>
      </c>
      <c r="J33" s="159">
        <v>70104.070000000007</v>
      </c>
      <c r="K33" s="155" t="s">
        <v>1931</v>
      </c>
      <c r="L33" s="155" t="s">
        <v>1931</v>
      </c>
      <c r="M33" s="163">
        <v>965.05999999999767</v>
      </c>
      <c r="N33" s="164">
        <v>961.66999999999825</v>
      </c>
      <c r="O33" s="45" t="e">
        <f>VLOOKUP(E33,cateogrias!$O$3:$P$120,2,0)</f>
        <v>#N/A</v>
      </c>
      <c r="P33" s="45"/>
    </row>
    <row r="34" spans="1:16">
      <c r="A34" s="177"/>
      <c r="B34" s="177"/>
      <c r="C34" s="177"/>
      <c r="D34" s="179"/>
      <c r="E34" s="167" t="s">
        <v>245</v>
      </c>
      <c r="F34" s="167" t="s">
        <v>1758</v>
      </c>
      <c r="G34" s="159">
        <v>72558.7</v>
      </c>
      <c r="H34" s="159">
        <v>72694.460000000006</v>
      </c>
      <c r="I34" s="159">
        <v>72715.5</v>
      </c>
      <c r="J34" s="159">
        <v>72584</v>
      </c>
      <c r="K34" s="155" t="s">
        <v>1931</v>
      </c>
      <c r="L34" s="155" t="s">
        <v>1931</v>
      </c>
      <c r="M34" s="163">
        <v>135.76000000000931</v>
      </c>
      <c r="N34" s="164">
        <v>131.5</v>
      </c>
      <c r="O34" s="45"/>
      <c r="P34" s="45"/>
    </row>
    <row r="35" spans="1:16">
      <c r="A35" s="177"/>
      <c r="B35" s="177"/>
      <c r="C35" s="177"/>
      <c r="D35" s="179"/>
      <c r="E35" s="167" t="s">
        <v>246</v>
      </c>
      <c r="F35" s="155" t="s">
        <v>1758</v>
      </c>
      <c r="G35" s="159">
        <v>72699.179999999993</v>
      </c>
      <c r="H35" s="159">
        <v>72818.22</v>
      </c>
      <c r="I35" s="159">
        <v>0</v>
      </c>
      <c r="J35" s="159">
        <v>0</v>
      </c>
      <c r="K35" s="155" t="s">
        <v>1931</v>
      </c>
      <c r="L35" s="155"/>
      <c r="M35" s="163">
        <v>119.04000000000815</v>
      </c>
      <c r="N35" s="164">
        <v>0</v>
      </c>
      <c r="O35" s="45"/>
      <c r="P35" s="45"/>
    </row>
    <row r="36" spans="1:16">
      <c r="A36" s="177"/>
      <c r="B36" s="177"/>
      <c r="C36" s="177"/>
      <c r="D36" s="179"/>
      <c r="E36" s="155" t="s">
        <v>348</v>
      </c>
      <c r="F36" s="155" t="s">
        <v>1760</v>
      </c>
      <c r="G36" s="159">
        <v>73116.98</v>
      </c>
      <c r="H36" s="159">
        <v>73526.11</v>
      </c>
      <c r="I36" s="159">
        <v>73548.42</v>
      </c>
      <c r="J36" s="159">
        <v>73138.2</v>
      </c>
      <c r="K36" s="155" t="s">
        <v>1932</v>
      </c>
      <c r="L36" s="155"/>
      <c r="M36" s="163">
        <v>409.13000000000466</v>
      </c>
      <c r="N36" s="164">
        <v>410.22000000000116</v>
      </c>
      <c r="O36" s="45">
        <f>VLOOKUP(E36,cateogrias!$O$3:$P$120,2,0)</f>
        <v>2</v>
      </c>
      <c r="P36" s="45"/>
    </row>
    <row r="37" spans="1:16">
      <c r="A37" s="177"/>
      <c r="B37" s="177"/>
      <c r="C37" s="177"/>
      <c r="D37" s="179"/>
      <c r="E37" s="167" t="s">
        <v>250</v>
      </c>
      <c r="F37" s="167" t="s">
        <v>1761</v>
      </c>
      <c r="G37" s="159">
        <v>73891.41</v>
      </c>
      <c r="H37" s="159">
        <v>75712.89</v>
      </c>
      <c r="I37" s="159">
        <v>75765.39</v>
      </c>
      <c r="J37" s="159">
        <v>73891.41</v>
      </c>
      <c r="K37" s="155" t="s">
        <v>1931</v>
      </c>
      <c r="L37" s="155"/>
      <c r="M37" s="163">
        <v>1821.4799999999959</v>
      </c>
      <c r="N37" s="164">
        <v>1873.9799999999959</v>
      </c>
      <c r="O37" s="45">
        <f>VLOOKUP(E37,cateogrias!$O$3:$P$120,2,0)</f>
        <v>4</v>
      </c>
      <c r="P37" s="45"/>
    </row>
    <row r="38" spans="1:16">
      <c r="A38" s="177"/>
      <c r="B38" s="177"/>
      <c r="C38" s="177"/>
      <c r="D38" s="178" t="s">
        <v>253</v>
      </c>
      <c r="E38" s="195" t="s">
        <v>266</v>
      </c>
      <c r="F38" s="167" t="s">
        <v>1685</v>
      </c>
      <c r="G38" s="159">
        <v>54531</v>
      </c>
      <c r="H38" s="159">
        <v>54867.49</v>
      </c>
      <c r="I38" s="159">
        <v>54867.88</v>
      </c>
      <c r="J38" s="159">
        <v>54533</v>
      </c>
      <c r="K38" s="155" t="s">
        <v>1932</v>
      </c>
      <c r="L38" s="155"/>
      <c r="M38" s="163">
        <v>336.48999999999796</v>
      </c>
      <c r="N38" s="164">
        <v>334.87999999999738</v>
      </c>
      <c r="O38" s="45"/>
      <c r="P38" s="45"/>
    </row>
    <row r="39" spans="1:16">
      <c r="A39" s="177"/>
      <c r="B39" s="177"/>
      <c r="C39" s="177"/>
      <c r="D39" s="179"/>
      <c r="E39" s="195" t="s">
        <v>271</v>
      </c>
      <c r="F39" s="167" t="s">
        <v>1762</v>
      </c>
      <c r="G39" s="159">
        <v>78314.75</v>
      </c>
      <c r="H39" s="159">
        <v>79521.740000000005</v>
      </c>
      <c r="I39" s="159">
        <v>79579.17</v>
      </c>
      <c r="J39" s="159">
        <v>78352</v>
      </c>
      <c r="K39" s="155" t="s">
        <v>1931</v>
      </c>
      <c r="L39" s="155" t="s">
        <v>1931</v>
      </c>
      <c r="M39" s="163">
        <v>1206.9900000000052</v>
      </c>
      <c r="N39" s="164">
        <v>1227.1699999999983</v>
      </c>
      <c r="O39" s="45">
        <f>VLOOKUP(E39,cateogrias!$O$3:$P$120,2,0)</f>
        <v>0</v>
      </c>
      <c r="P39" s="45"/>
    </row>
    <row r="40" spans="1:16" ht="25.5">
      <c r="A40" s="177"/>
      <c r="B40" s="177"/>
      <c r="C40" s="167" t="s">
        <v>71</v>
      </c>
      <c r="D40" s="178" t="s">
        <v>272</v>
      </c>
      <c r="E40" s="155" t="s">
        <v>342</v>
      </c>
      <c r="F40" s="155" t="s">
        <v>1772</v>
      </c>
      <c r="G40" s="159">
        <v>0</v>
      </c>
      <c r="H40" s="159">
        <v>0</v>
      </c>
      <c r="I40" s="159">
        <v>81473.3</v>
      </c>
      <c r="J40" s="159">
        <v>81444.41</v>
      </c>
      <c r="K40" s="155" t="s">
        <v>1932</v>
      </c>
      <c r="L40" s="155"/>
      <c r="M40" s="163">
        <v>0</v>
      </c>
      <c r="N40" s="164">
        <v>28.889999999999418</v>
      </c>
      <c r="O40" s="45">
        <v>0</v>
      </c>
      <c r="P40" s="45"/>
    </row>
    <row r="41" spans="1:16">
      <c r="A41" s="177"/>
      <c r="B41" s="177"/>
      <c r="C41" s="177"/>
      <c r="D41" s="179"/>
      <c r="E41" s="195" t="s">
        <v>275</v>
      </c>
      <c r="F41" s="167" t="s">
        <v>1784</v>
      </c>
      <c r="G41" s="159">
        <v>0</v>
      </c>
      <c r="H41" s="159">
        <v>0</v>
      </c>
      <c r="I41" s="159">
        <v>85414.399999999994</v>
      </c>
      <c r="J41" s="159">
        <v>85302</v>
      </c>
      <c r="K41" s="155" t="s">
        <v>1932</v>
      </c>
      <c r="L41" s="155"/>
      <c r="M41" s="163">
        <v>0</v>
      </c>
      <c r="N41" s="164">
        <v>112.39999999999418</v>
      </c>
      <c r="O41" s="45">
        <f>VLOOKUP(E41,cateogrias!$O$3:$P$120,2,0)</f>
        <v>0</v>
      </c>
      <c r="P41" s="45"/>
    </row>
    <row r="42" spans="1:16">
      <c r="A42" s="177"/>
      <c r="B42" s="177"/>
      <c r="C42" s="177"/>
      <c r="D42" s="179"/>
      <c r="E42" s="167" t="s">
        <v>277</v>
      </c>
      <c r="F42" s="167">
        <v>0</v>
      </c>
      <c r="G42" s="159">
        <v>0</v>
      </c>
      <c r="H42" s="159">
        <v>0</v>
      </c>
      <c r="I42" s="159">
        <v>86334.27</v>
      </c>
      <c r="J42" s="159">
        <v>86087.51</v>
      </c>
      <c r="K42" s="155" t="s">
        <v>1931</v>
      </c>
      <c r="L42" s="155" t="s">
        <v>1931</v>
      </c>
      <c r="M42" s="163">
        <v>0</v>
      </c>
      <c r="N42" s="164">
        <v>246.76000000000931</v>
      </c>
      <c r="O42" s="45">
        <f>VLOOKUP(E42,cateogrias!$O$3:$P$120,2,0)</f>
        <v>1</v>
      </c>
      <c r="P42" s="45"/>
    </row>
    <row r="43" spans="1:16">
      <c r="A43" s="177"/>
      <c r="B43" s="177"/>
      <c r="C43" s="177"/>
      <c r="D43" s="179"/>
      <c r="E43" s="177"/>
      <c r="F43" s="167" t="s">
        <v>1782</v>
      </c>
      <c r="G43" s="159">
        <v>0</v>
      </c>
      <c r="H43" s="159">
        <v>0</v>
      </c>
      <c r="I43" s="159">
        <v>86354.19</v>
      </c>
      <c r="J43" s="159">
        <v>85553.07</v>
      </c>
      <c r="K43" s="155" t="s">
        <v>1931</v>
      </c>
      <c r="L43" s="155" t="s">
        <v>1931</v>
      </c>
      <c r="M43" s="163">
        <v>0</v>
      </c>
      <c r="N43" s="164">
        <v>801.11999999999534</v>
      </c>
      <c r="O43" s="45" t="e">
        <f>VLOOKUP(E43,cateogrias!$O$3:$P$120,2,0)</f>
        <v>#N/A</v>
      </c>
      <c r="P43" s="45"/>
    </row>
    <row r="44" spans="1:16">
      <c r="A44" s="177"/>
      <c r="B44" s="177"/>
      <c r="C44" s="177"/>
      <c r="D44" s="179"/>
      <c r="E44" s="167" t="s">
        <v>279</v>
      </c>
      <c r="F44" s="167" t="s">
        <v>1780</v>
      </c>
      <c r="G44" s="159">
        <v>84319.13</v>
      </c>
      <c r="H44" s="159">
        <v>85407.34</v>
      </c>
      <c r="I44" s="159">
        <v>0</v>
      </c>
      <c r="J44" s="159">
        <v>0</v>
      </c>
      <c r="K44" s="155" t="s">
        <v>1931</v>
      </c>
      <c r="L44" s="155" t="s">
        <v>1931</v>
      </c>
      <c r="M44" s="163">
        <v>1088.2099999999919</v>
      </c>
      <c r="N44" s="164">
        <v>0</v>
      </c>
      <c r="O44" s="45" t="e">
        <f>VLOOKUP(E44,cateogrias!$O$3:$P$120,2,0)</f>
        <v>#N/A</v>
      </c>
      <c r="P44" s="45"/>
    </row>
    <row r="45" spans="1:16">
      <c r="A45" s="177"/>
      <c r="B45" s="177"/>
      <c r="C45" s="177"/>
      <c r="D45" s="179"/>
      <c r="E45" s="167" t="s">
        <v>281</v>
      </c>
      <c r="F45" s="167" t="s">
        <v>1773</v>
      </c>
      <c r="G45" s="159">
        <v>85407</v>
      </c>
      <c r="H45" s="159">
        <v>85866.12</v>
      </c>
      <c r="I45" s="159">
        <v>0</v>
      </c>
      <c r="J45" s="159">
        <v>0</v>
      </c>
      <c r="K45" s="155" t="s">
        <v>1931</v>
      </c>
      <c r="L45" s="155" t="s">
        <v>1931</v>
      </c>
      <c r="M45" s="163">
        <v>459.11999999999534</v>
      </c>
      <c r="N45" s="164">
        <v>0</v>
      </c>
      <c r="O45" s="45" t="e">
        <f>VLOOKUP(E45,cateogrias!$O$3:$P$120,2,0)</f>
        <v>#N/A</v>
      </c>
      <c r="P45" s="45"/>
    </row>
    <row r="46" spans="1:16">
      <c r="A46" s="177"/>
      <c r="B46" s="177"/>
      <c r="C46" s="177"/>
      <c r="D46" s="179"/>
      <c r="E46" s="167" t="s">
        <v>282</v>
      </c>
      <c r="F46" s="167">
        <v>0</v>
      </c>
      <c r="G46" s="159">
        <v>0</v>
      </c>
      <c r="H46" s="159">
        <v>0</v>
      </c>
      <c r="I46" s="159">
        <v>86376.47</v>
      </c>
      <c r="J46" s="159">
        <v>86330.9</v>
      </c>
      <c r="K46" s="155" t="s">
        <v>1931</v>
      </c>
      <c r="L46" s="155" t="s">
        <v>1931</v>
      </c>
      <c r="M46" s="163">
        <v>0</v>
      </c>
      <c r="N46" s="164">
        <v>45.570000000006985</v>
      </c>
      <c r="O46" s="45">
        <f>VLOOKUP(E46,cateogrias!$O$3:$P$120,2,0)</f>
        <v>0</v>
      </c>
      <c r="P46" s="45"/>
    </row>
    <row r="47" spans="1:16">
      <c r="A47" s="177"/>
      <c r="B47" s="177"/>
      <c r="C47" s="177"/>
      <c r="D47" s="179"/>
      <c r="E47" s="177"/>
      <c r="F47" s="167" t="s">
        <v>1789</v>
      </c>
      <c r="G47" s="159">
        <v>85866.12</v>
      </c>
      <c r="H47" s="159">
        <v>86353.27</v>
      </c>
      <c r="I47" s="159">
        <v>86073.86</v>
      </c>
      <c r="J47" s="159">
        <v>86001.51</v>
      </c>
      <c r="K47" s="155" t="s">
        <v>1931</v>
      </c>
      <c r="L47" s="155" t="s">
        <v>1931</v>
      </c>
      <c r="M47" s="163">
        <v>487.15000000000873</v>
      </c>
      <c r="N47" s="164">
        <v>72.350000000005821</v>
      </c>
      <c r="O47" s="45" t="e">
        <f>VLOOKUP(E47,cateogrias!$O$3:$P$120,2,0)</f>
        <v>#N/A</v>
      </c>
      <c r="P47" s="45"/>
    </row>
    <row r="48" spans="1:16">
      <c r="A48" s="177"/>
      <c r="B48" s="177"/>
      <c r="C48" s="177"/>
      <c r="D48" s="179"/>
      <c r="E48" s="167" t="s">
        <v>285</v>
      </c>
      <c r="F48" s="167" t="s">
        <v>1782</v>
      </c>
      <c r="G48" s="159">
        <v>86359.64</v>
      </c>
      <c r="H48" s="159">
        <v>87258.79</v>
      </c>
      <c r="I48" s="159">
        <v>87293.33</v>
      </c>
      <c r="J48" s="159">
        <v>86384.92</v>
      </c>
      <c r="K48" s="155" t="s">
        <v>1932</v>
      </c>
      <c r="L48" s="155"/>
      <c r="M48" s="163">
        <v>899.14999999999418</v>
      </c>
      <c r="N48" s="164">
        <v>908.41000000000349</v>
      </c>
      <c r="O48" s="45"/>
      <c r="P48" s="45"/>
    </row>
    <row r="49" spans="1:16">
      <c r="A49" s="177"/>
      <c r="B49" s="177"/>
      <c r="C49" s="177"/>
      <c r="D49" s="179"/>
      <c r="E49" s="167" t="s">
        <v>287</v>
      </c>
      <c r="F49" s="167" t="s">
        <v>1790</v>
      </c>
      <c r="G49" s="159">
        <v>87258.79</v>
      </c>
      <c r="H49" s="159">
        <v>87712.19</v>
      </c>
      <c r="I49" s="159">
        <v>87744.54</v>
      </c>
      <c r="J49" s="159">
        <v>87293.33</v>
      </c>
      <c r="K49" s="155" t="s">
        <v>1932</v>
      </c>
      <c r="L49" s="155"/>
      <c r="M49" s="163">
        <v>453.40000000000873</v>
      </c>
      <c r="N49" s="164">
        <v>451.20999999999185</v>
      </c>
      <c r="O49" s="45"/>
      <c r="P49" s="45"/>
    </row>
    <row r="50" spans="1:16">
      <c r="A50" s="177"/>
      <c r="B50" s="177"/>
      <c r="C50" s="177"/>
      <c r="D50" s="179"/>
      <c r="E50" s="167" t="s">
        <v>289</v>
      </c>
      <c r="F50" s="167" t="s">
        <v>1792</v>
      </c>
      <c r="G50" s="159">
        <v>87830.11</v>
      </c>
      <c r="H50" s="159">
        <v>88271.96</v>
      </c>
      <c r="I50" s="159">
        <v>88314.28</v>
      </c>
      <c r="J50" s="159">
        <v>87858.36</v>
      </c>
      <c r="K50" s="155" t="s">
        <v>1932</v>
      </c>
      <c r="L50" s="155"/>
      <c r="M50" s="163">
        <v>441.85000000000582</v>
      </c>
      <c r="N50" s="164">
        <v>455.91999999999825</v>
      </c>
      <c r="O50" s="45"/>
      <c r="P50" s="45"/>
    </row>
    <row r="51" spans="1:16">
      <c r="A51" s="177"/>
      <c r="B51" s="177"/>
      <c r="C51" s="177"/>
      <c r="D51" s="179"/>
      <c r="E51" s="167" t="s">
        <v>290</v>
      </c>
      <c r="F51" s="167" t="s">
        <v>1762</v>
      </c>
      <c r="G51" s="159">
        <v>88271.96</v>
      </c>
      <c r="H51" s="159">
        <v>88787.199999999997</v>
      </c>
      <c r="I51" s="159">
        <v>88819.82</v>
      </c>
      <c r="J51" s="159">
        <v>88309.05</v>
      </c>
      <c r="K51" s="155" t="s">
        <v>1931</v>
      </c>
      <c r="L51" s="155" t="s">
        <v>1931</v>
      </c>
      <c r="M51" s="163">
        <v>515.23999999999069</v>
      </c>
      <c r="N51" s="164">
        <v>510.77000000000407</v>
      </c>
      <c r="O51" s="45"/>
      <c r="P51" s="45"/>
    </row>
    <row r="52" spans="1:16">
      <c r="A52" s="177"/>
      <c r="B52" s="177"/>
      <c r="C52" s="177"/>
      <c r="D52" s="179"/>
      <c r="E52" s="167" t="s">
        <v>292</v>
      </c>
      <c r="F52" s="167" t="s">
        <v>1793</v>
      </c>
      <c r="G52" s="159">
        <v>88787.25</v>
      </c>
      <c r="H52" s="159">
        <v>89440.69</v>
      </c>
      <c r="I52" s="159">
        <v>89468.37</v>
      </c>
      <c r="J52" s="159">
        <v>88819.82</v>
      </c>
      <c r="K52" s="155" t="s">
        <v>1931</v>
      </c>
      <c r="L52" s="155" t="s">
        <v>1931</v>
      </c>
      <c r="M52" s="163">
        <v>653.44000000000233</v>
      </c>
      <c r="N52" s="164">
        <v>648.54999999998836</v>
      </c>
      <c r="O52" s="45">
        <f>VLOOKUP(E52,cateogrias!$O$3:$P$120,2,0)</f>
        <v>0</v>
      </c>
      <c r="P52" s="45"/>
    </row>
    <row r="53" spans="1:16">
      <c r="A53" s="177"/>
      <c r="B53" s="177"/>
      <c r="C53" s="177"/>
      <c r="D53" s="179"/>
      <c r="E53" s="167" t="s">
        <v>293</v>
      </c>
      <c r="F53" s="167" t="s">
        <v>1794</v>
      </c>
      <c r="G53" s="159">
        <v>89605.05</v>
      </c>
      <c r="H53" s="159">
        <v>89972.34</v>
      </c>
      <c r="I53" s="159">
        <v>90383.31</v>
      </c>
      <c r="J53" s="159">
        <v>90034.74</v>
      </c>
      <c r="K53" s="155" t="s">
        <v>1932</v>
      </c>
      <c r="L53" s="155"/>
      <c r="M53" s="163">
        <v>367.2899999999936</v>
      </c>
      <c r="N53" s="164">
        <v>348.56999999999243</v>
      </c>
      <c r="O53" s="45">
        <f>VLOOKUP(E53,cateogrias!$O$3:$P$120,2,0)</f>
        <v>0</v>
      </c>
      <c r="P53" s="45"/>
    </row>
    <row r="54" spans="1:16">
      <c r="A54" s="177"/>
      <c r="B54" s="177"/>
      <c r="C54" s="177"/>
      <c r="D54" s="179"/>
      <c r="E54" s="167" t="s">
        <v>294</v>
      </c>
      <c r="F54" s="167">
        <v>0</v>
      </c>
      <c r="G54" s="159">
        <v>0</v>
      </c>
      <c r="H54" s="159">
        <v>0</v>
      </c>
      <c r="I54" s="159">
        <v>90626.7</v>
      </c>
      <c r="J54" s="159">
        <v>89865.05</v>
      </c>
      <c r="K54" s="155" t="s">
        <v>1931</v>
      </c>
      <c r="L54" s="155" t="s">
        <v>1931</v>
      </c>
      <c r="M54" s="163">
        <v>0</v>
      </c>
      <c r="N54" s="164">
        <v>761.64999999999418</v>
      </c>
      <c r="O54" s="45"/>
      <c r="P54" s="45"/>
    </row>
    <row r="55" spans="1:16">
      <c r="A55" s="177"/>
      <c r="B55" s="177"/>
      <c r="C55" s="177"/>
      <c r="D55" s="179"/>
      <c r="E55" s="177"/>
      <c r="F55" s="167" t="s">
        <v>1795</v>
      </c>
      <c r="G55" s="159">
        <v>89459.67</v>
      </c>
      <c r="H55" s="159">
        <v>89504.2</v>
      </c>
      <c r="I55" s="159">
        <v>89727.21</v>
      </c>
      <c r="J55" s="159">
        <v>89488.02</v>
      </c>
      <c r="K55" s="155" t="s">
        <v>1931</v>
      </c>
      <c r="L55" s="155" t="s">
        <v>1931</v>
      </c>
      <c r="M55" s="163">
        <v>44.529999999998836</v>
      </c>
      <c r="N55" s="164">
        <v>239.19000000000233</v>
      </c>
      <c r="O55" s="45" t="e">
        <f>VLOOKUP(E55,cateogrias!$O$3:$P$120,2,0)</f>
        <v>#N/A</v>
      </c>
      <c r="P55" s="45"/>
    </row>
    <row r="56" spans="1:16">
      <c r="A56" s="177"/>
      <c r="B56" s="177"/>
      <c r="C56" s="177"/>
      <c r="D56" s="179"/>
      <c r="E56" s="167" t="s">
        <v>297</v>
      </c>
      <c r="F56" s="167" t="s">
        <v>1797</v>
      </c>
      <c r="G56" s="159">
        <v>90607.33</v>
      </c>
      <c r="H56" s="159">
        <v>92641.07</v>
      </c>
      <c r="I56" s="159">
        <v>92675.41</v>
      </c>
      <c r="J56" s="159">
        <v>90635.74</v>
      </c>
      <c r="K56" s="155" t="s">
        <v>1931</v>
      </c>
      <c r="L56" s="155" t="s">
        <v>1931</v>
      </c>
      <c r="M56" s="163">
        <v>2033.7400000000052</v>
      </c>
      <c r="N56" s="164">
        <v>2039.6699999999983</v>
      </c>
      <c r="O56" s="45">
        <f>VLOOKUP(E56,cateogrias!$O$3:$P$120,2,0)</f>
        <v>0</v>
      </c>
      <c r="P56" s="45"/>
    </row>
    <row r="57" spans="1:16">
      <c r="A57" s="177"/>
      <c r="B57" s="177"/>
      <c r="C57" s="177"/>
      <c r="D57" s="179"/>
      <c r="E57" s="167" t="s">
        <v>298</v>
      </c>
      <c r="F57" s="167">
        <v>0</v>
      </c>
      <c r="G57" s="159">
        <v>0</v>
      </c>
      <c r="H57" s="159">
        <v>0</v>
      </c>
      <c r="I57" s="159">
        <v>91023.17</v>
      </c>
      <c r="J57" s="159">
        <v>90870</v>
      </c>
      <c r="K57" s="155" t="s">
        <v>1931</v>
      </c>
      <c r="L57" s="155" t="s">
        <v>1931</v>
      </c>
      <c r="M57" s="163">
        <v>0</v>
      </c>
      <c r="N57" s="164">
        <v>153.16999999999825</v>
      </c>
      <c r="O57" s="45">
        <f>VLOOKUP(E57,cateogrias!$O$3:$P$120,2,0)</f>
        <v>0</v>
      </c>
      <c r="P57" s="45"/>
    </row>
    <row r="58" spans="1:16">
      <c r="A58" s="177"/>
      <c r="B58" s="177"/>
      <c r="C58" s="177"/>
      <c r="D58" s="179"/>
      <c r="E58" s="177"/>
      <c r="F58" s="177"/>
      <c r="G58" s="160"/>
      <c r="H58" s="160"/>
      <c r="I58" s="159">
        <v>91729.27</v>
      </c>
      <c r="J58" s="159">
        <v>91278.91</v>
      </c>
      <c r="K58" s="155" t="s">
        <v>1931</v>
      </c>
      <c r="L58" s="155" t="s">
        <v>1931</v>
      </c>
      <c r="M58" s="163">
        <v>0</v>
      </c>
      <c r="N58" s="164">
        <v>450.36000000000058</v>
      </c>
      <c r="O58" s="45"/>
      <c r="P58" s="45"/>
    </row>
    <row r="59" spans="1:16">
      <c r="A59" s="177"/>
      <c r="B59" s="177"/>
      <c r="C59" s="177"/>
      <c r="D59" s="179"/>
      <c r="E59" s="177"/>
      <c r="F59" s="177"/>
      <c r="G59" s="160"/>
      <c r="H59" s="160"/>
      <c r="I59" s="159">
        <v>91985.66</v>
      </c>
      <c r="J59" s="159">
        <v>91913.11</v>
      </c>
      <c r="K59" s="155" t="s">
        <v>1931</v>
      </c>
      <c r="L59" s="155" t="s">
        <v>1931</v>
      </c>
      <c r="M59" s="163">
        <v>0</v>
      </c>
      <c r="N59" s="164">
        <v>72.55000000000291</v>
      </c>
      <c r="O59" s="45"/>
      <c r="P59" s="45"/>
    </row>
    <row r="60" spans="1:16">
      <c r="A60" s="177"/>
      <c r="B60" s="177"/>
      <c r="C60" s="177"/>
      <c r="D60" s="179"/>
      <c r="E60" s="177"/>
      <c r="F60" s="177"/>
      <c r="G60" s="160"/>
      <c r="H60" s="160"/>
      <c r="I60" s="159">
        <v>92780.89</v>
      </c>
      <c r="J60" s="159">
        <v>92310.89</v>
      </c>
      <c r="K60" s="155" t="s">
        <v>1931</v>
      </c>
      <c r="L60" s="155" t="s">
        <v>1931</v>
      </c>
      <c r="M60" s="163">
        <v>0</v>
      </c>
      <c r="N60" s="164">
        <v>470</v>
      </c>
      <c r="O60" s="45"/>
      <c r="P60" s="45"/>
    </row>
    <row r="61" spans="1:16">
      <c r="A61" s="177"/>
      <c r="B61" s="177"/>
      <c r="C61" s="177"/>
      <c r="D61" s="179"/>
      <c r="E61" s="177"/>
      <c r="F61" s="167" t="s">
        <v>1797</v>
      </c>
      <c r="G61" s="159">
        <v>92660</v>
      </c>
      <c r="H61" s="159">
        <v>92753.72</v>
      </c>
      <c r="I61" s="159">
        <v>90691.5</v>
      </c>
      <c r="J61" s="159">
        <v>90626.7</v>
      </c>
      <c r="K61" s="155" t="s">
        <v>1931</v>
      </c>
      <c r="L61" s="155" t="s">
        <v>1931</v>
      </c>
      <c r="M61" s="163">
        <v>93.720000000001164</v>
      </c>
      <c r="N61" s="164">
        <v>64.80000000000291</v>
      </c>
      <c r="O61" s="45" t="e">
        <f>VLOOKUP(E61,cateogrias!$O$3:$P$120,2,0)</f>
        <v>#N/A</v>
      </c>
      <c r="P61" s="45"/>
    </row>
    <row r="62" spans="1:16" ht="25.5">
      <c r="A62" s="177"/>
      <c r="B62" s="177"/>
      <c r="C62" s="167" t="s">
        <v>154</v>
      </c>
      <c r="D62" s="178" t="s">
        <v>299</v>
      </c>
      <c r="E62" s="167" t="s">
        <v>300</v>
      </c>
      <c r="F62" s="167" t="s">
        <v>1804</v>
      </c>
      <c r="G62" s="159">
        <v>0</v>
      </c>
      <c r="H62" s="159">
        <v>0</v>
      </c>
      <c r="I62" s="159">
        <v>93375.64</v>
      </c>
      <c r="J62" s="159">
        <v>93270</v>
      </c>
      <c r="K62" s="155" t="s">
        <v>1932</v>
      </c>
      <c r="L62" s="155"/>
      <c r="M62" s="163">
        <v>0</v>
      </c>
      <c r="N62" s="164">
        <v>105.63999999999942</v>
      </c>
      <c r="O62" s="45"/>
      <c r="P62" s="45"/>
    </row>
    <row r="63" spans="1:16">
      <c r="A63" s="177"/>
      <c r="B63" s="177"/>
      <c r="C63" s="177"/>
      <c r="D63" s="179"/>
      <c r="E63" s="167" t="s">
        <v>302</v>
      </c>
      <c r="F63" s="167" t="s">
        <v>1824</v>
      </c>
      <c r="G63" s="159">
        <v>0</v>
      </c>
      <c r="H63" s="159">
        <v>0</v>
      </c>
      <c r="I63" s="159">
        <v>105140.79</v>
      </c>
      <c r="J63" s="159">
        <v>104695.12</v>
      </c>
      <c r="K63" s="155" t="s">
        <v>1932</v>
      </c>
      <c r="L63" s="155"/>
      <c r="M63" s="163">
        <v>0</v>
      </c>
      <c r="N63" s="164">
        <v>445.66999999999825</v>
      </c>
      <c r="O63" s="45"/>
      <c r="P63" s="45"/>
    </row>
    <row r="64" spans="1:16">
      <c r="A64" s="177"/>
      <c r="B64" s="177"/>
      <c r="C64" s="177"/>
      <c r="D64" s="179"/>
      <c r="E64" s="167" t="s">
        <v>305</v>
      </c>
      <c r="F64" s="155" t="s">
        <v>1824</v>
      </c>
      <c r="G64" s="159">
        <v>0</v>
      </c>
      <c r="H64" s="159">
        <v>0</v>
      </c>
      <c r="I64" s="159">
        <v>105140.79</v>
      </c>
      <c r="J64" s="159">
        <v>104965.12</v>
      </c>
      <c r="K64" s="155" t="s">
        <v>1932</v>
      </c>
      <c r="L64" s="155"/>
      <c r="M64" s="163">
        <v>0</v>
      </c>
      <c r="N64" s="164">
        <v>175.66999999999825</v>
      </c>
      <c r="O64" s="45">
        <v>0</v>
      </c>
      <c r="P64" s="45"/>
    </row>
    <row r="65" spans="1:16">
      <c r="A65" s="177"/>
      <c r="B65" s="177"/>
      <c r="C65" s="177"/>
      <c r="D65" s="179"/>
      <c r="E65" s="167" t="s">
        <v>307</v>
      </c>
      <c r="F65" s="155" t="s">
        <v>1824</v>
      </c>
      <c r="G65" s="159">
        <v>0</v>
      </c>
      <c r="H65" s="159">
        <v>0</v>
      </c>
      <c r="I65" s="159">
        <v>105211.63</v>
      </c>
      <c r="J65" s="159">
        <v>105140.79</v>
      </c>
      <c r="K65" s="155" t="s">
        <v>1932</v>
      </c>
      <c r="L65" s="155"/>
      <c r="M65" s="163">
        <v>0</v>
      </c>
      <c r="N65" s="164">
        <v>70.840000000011059</v>
      </c>
      <c r="O65" s="45">
        <v>0</v>
      </c>
      <c r="P65" s="45"/>
    </row>
    <row r="66" spans="1:16">
      <c r="A66" s="177"/>
      <c r="B66" s="177"/>
      <c r="C66" s="177"/>
      <c r="D66" s="179"/>
      <c r="E66" s="167" t="s">
        <v>308</v>
      </c>
      <c r="F66" s="167" t="s">
        <v>1825</v>
      </c>
      <c r="G66" s="159">
        <v>0</v>
      </c>
      <c r="H66" s="159">
        <v>0</v>
      </c>
      <c r="I66" s="159">
        <v>106504.57</v>
      </c>
      <c r="J66" s="159">
        <v>106217.03</v>
      </c>
      <c r="K66" s="155" t="s">
        <v>1932</v>
      </c>
      <c r="L66" s="155"/>
      <c r="M66" s="163">
        <v>0</v>
      </c>
      <c r="N66" s="164">
        <v>287.54000000000815</v>
      </c>
      <c r="O66" s="45">
        <f>VLOOKUP(E66,cateogrias!$O$3:$P$120,2,0)</f>
        <v>0</v>
      </c>
      <c r="P66" s="45"/>
    </row>
    <row r="67" spans="1:16">
      <c r="A67" s="177"/>
      <c r="B67" s="177"/>
      <c r="C67" s="177"/>
      <c r="D67" s="179"/>
      <c r="E67" s="195" t="s">
        <v>309</v>
      </c>
      <c r="F67" s="167" t="s">
        <v>1822</v>
      </c>
      <c r="G67" s="159">
        <v>101089.4</v>
      </c>
      <c r="H67" s="159">
        <v>102991.6</v>
      </c>
      <c r="I67" s="159">
        <v>103011.4</v>
      </c>
      <c r="J67" s="159">
        <v>101089.36</v>
      </c>
      <c r="K67" s="155" t="s">
        <v>1931</v>
      </c>
      <c r="L67" s="155" t="s">
        <v>1931</v>
      </c>
      <c r="M67" s="163">
        <v>1902.2000000000116</v>
      </c>
      <c r="N67" s="164">
        <v>1922.0399999999936</v>
      </c>
      <c r="O67" s="45"/>
      <c r="P67" s="45"/>
    </row>
    <row r="68" spans="1:16">
      <c r="A68" s="177"/>
      <c r="B68" s="177"/>
      <c r="C68" s="177"/>
      <c r="D68" s="179"/>
      <c r="E68" s="195" t="s">
        <v>311</v>
      </c>
      <c r="F68" s="167">
        <v>0</v>
      </c>
      <c r="G68" s="159">
        <v>0</v>
      </c>
      <c r="H68" s="159">
        <v>0</v>
      </c>
      <c r="I68" s="159">
        <v>106221.95</v>
      </c>
      <c r="J68" s="159">
        <v>105211.63</v>
      </c>
      <c r="K68" s="155" t="s">
        <v>1931</v>
      </c>
      <c r="L68" s="155"/>
      <c r="M68" s="163">
        <v>0</v>
      </c>
      <c r="N68" s="164">
        <v>1010.3199999999924</v>
      </c>
      <c r="O68" s="45">
        <f>VLOOKUP(E68,cateogrias!$O$3:$P$120,2,0)</f>
        <v>120</v>
      </c>
      <c r="P68" s="45"/>
    </row>
    <row r="69" spans="1:16">
      <c r="A69" s="177"/>
      <c r="B69" s="177"/>
      <c r="C69" s="177"/>
      <c r="D69" s="179"/>
      <c r="E69" s="196"/>
      <c r="F69" s="177"/>
      <c r="G69" s="160"/>
      <c r="H69" s="160"/>
      <c r="I69" s="159">
        <v>106820</v>
      </c>
      <c r="J69" s="159">
        <v>106504.35</v>
      </c>
      <c r="K69" s="155" t="s">
        <v>1931</v>
      </c>
      <c r="L69" s="155"/>
      <c r="M69" s="163">
        <v>0</v>
      </c>
      <c r="N69" s="164">
        <v>315.64999999999418</v>
      </c>
      <c r="O69" s="45"/>
      <c r="P69" s="45"/>
    </row>
    <row r="70" spans="1:16">
      <c r="A70" s="177"/>
      <c r="B70" s="177"/>
      <c r="C70" s="177"/>
      <c r="D70" s="179"/>
      <c r="E70" s="196"/>
      <c r="F70" s="167" t="s">
        <v>1823</v>
      </c>
      <c r="G70" s="159">
        <v>101779.13</v>
      </c>
      <c r="H70" s="159">
        <v>106802.88</v>
      </c>
      <c r="I70" s="159">
        <v>104651.1</v>
      </c>
      <c r="J70" s="159">
        <v>101798.64</v>
      </c>
      <c r="K70" s="155" t="s">
        <v>1931</v>
      </c>
      <c r="L70" s="155"/>
      <c r="M70" s="163">
        <v>5023.75</v>
      </c>
      <c r="N70" s="164">
        <v>2852.4600000000064</v>
      </c>
      <c r="O70" s="45" t="e">
        <f>VLOOKUP(E70,cateogrias!$O$3:$P$120,2,0)</f>
        <v>#N/A</v>
      </c>
      <c r="P70" s="45"/>
    </row>
    <row r="71" spans="1:16" ht="25.5">
      <c r="A71" s="181">
        <v>2</v>
      </c>
      <c r="B71" s="181" t="s">
        <v>186</v>
      </c>
      <c r="C71" s="181" t="s">
        <v>31</v>
      </c>
      <c r="D71" s="182" t="s">
        <v>230</v>
      </c>
      <c r="E71" s="167" t="s">
        <v>334</v>
      </c>
      <c r="F71" s="167" t="s">
        <v>1716</v>
      </c>
      <c r="G71" s="159">
        <v>0</v>
      </c>
      <c r="H71" s="159">
        <v>0</v>
      </c>
      <c r="I71" s="159">
        <v>63098.78</v>
      </c>
      <c r="J71" s="159">
        <v>63089.72</v>
      </c>
      <c r="K71" s="155" t="s">
        <v>1932</v>
      </c>
      <c r="L71" s="155"/>
      <c r="M71" s="163">
        <v>0</v>
      </c>
      <c r="N71" s="164">
        <v>9.0599999999976717</v>
      </c>
      <c r="O71" s="45">
        <f>VLOOKUP(E71,cateogrias!$O$3:$P$120,2,0)</f>
        <v>0</v>
      </c>
      <c r="P71" s="45"/>
    </row>
    <row r="72" spans="1:16">
      <c r="A72" s="177"/>
      <c r="B72" s="177"/>
      <c r="C72" s="177"/>
      <c r="D72" s="179"/>
      <c r="E72" s="155" t="s">
        <v>235</v>
      </c>
      <c r="F72" s="155" t="s">
        <v>1720</v>
      </c>
      <c r="G72" s="159">
        <v>63658.720000000001</v>
      </c>
      <c r="H72" s="159">
        <v>64129.26</v>
      </c>
      <c r="I72" s="159">
        <v>64135.07</v>
      </c>
      <c r="J72" s="159">
        <v>63663.38</v>
      </c>
      <c r="K72" s="155" t="s">
        <v>1931</v>
      </c>
      <c r="L72" s="155" t="s">
        <v>1931</v>
      </c>
      <c r="M72" s="163">
        <v>470.54000000000087</v>
      </c>
      <c r="N72" s="164">
        <v>471.69000000000233</v>
      </c>
      <c r="O72" s="45"/>
      <c r="P72" s="45"/>
    </row>
    <row r="73" spans="1:16">
      <c r="A73" s="177"/>
      <c r="B73" s="177"/>
      <c r="C73" s="177"/>
      <c r="D73" s="179"/>
      <c r="E73" s="155" t="s">
        <v>241</v>
      </c>
      <c r="F73" s="155">
        <v>0</v>
      </c>
      <c r="G73" s="159">
        <v>0</v>
      </c>
      <c r="H73" s="159">
        <v>0</v>
      </c>
      <c r="I73" s="159">
        <v>69768.13</v>
      </c>
      <c r="J73" s="159">
        <v>69205.899999999994</v>
      </c>
      <c r="K73" s="155" t="s">
        <v>1931</v>
      </c>
      <c r="L73" s="155"/>
      <c r="M73" s="163">
        <v>0</v>
      </c>
      <c r="N73" s="164">
        <v>562.23000000001048</v>
      </c>
      <c r="O73" s="45"/>
      <c r="P73" s="45"/>
    </row>
    <row r="74" spans="1:16">
      <c r="A74" s="177"/>
      <c r="B74" s="177"/>
      <c r="C74" s="177"/>
      <c r="D74" s="179"/>
      <c r="E74" s="160"/>
      <c r="F74" s="155" t="s">
        <v>1699</v>
      </c>
      <c r="G74" s="159">
        <v>69171.42</v>
      </c>
      <c r="H74" s="159">
        <v>69740.44</v>
      </c>
      <c r="I74" s="159">
        <v>69191.53</v>
      </c>
      <c r="J74" s="159">
        <v>68995.23</v>
      </c>
      <c r="K74" s="155" t="s">
        <v>1931</v>
      </c>
      <c r="L74" s="155"/>
      <c r="M74" s="163">
        <v>569.02000000000407</v>
      </c>
      <c r="N74" s="164">
        <v>196.30000000000291</v>
      </c>
      <c r="O74" s="45"/>
      <c r="P74" s="45"/>
    </row>
    <row r="75" spans="1:16">
      <c r="A75" s="177"/>
      <c r="B75" s="177"/>
      <c r="C75" s="177"/>
      <c r="D75" s="179"/>
      <c r="E75" s="155" t="s">
        <v>243</v>
      </c>
      <c r="F75" s="155">
        <v>0</v>
      </c>
      <c r="G75" s="159">
        <v>0</v>
      </c>
      <c r="H75" s="159">
        <v>0</v>
      </c>
      <c r="I75" s="159">
        <v>71350.399999999994</v>
      </c>
      <c r="J75" s="159">
        <v>71290</v>
      </c>
      <c r="K75" s="155" t="s">
        <v>1931</v>
      </c>
      <c r="L75" s="155" t="s">
        <v>1931</v>
      </c>
      <c r="M75" s="163">
        <v>0</v>
      </c>
      <c r="N75" s="164">
        <v>60.399999999994179</v>
      </c>
      <c r="O75" s="45"/>
      <c r="P75" s="45"/>
    </row>
    <row r="76" spans="1:16">
      <c r="A76" s="177"/>
      <c r="B76" s="177"/>
      <c r="C76" s="177"/>
      <c r="D76" s="179"/>
      <c r="E76" s="160"/>
      <c r="F76" s="160"/>
      <c r="G76" s="160"/>
      <c r="H76" s="160"/>
      <c r="I76" s="159">
        <v>72124.490000000005</v>
      </c>
      <c r="J76" s="159">
        <v>71480.69</v>
      </c>
      <c r="K76" s="155" t="s">
        <v>1931</v>
      </c>
      <c r="L76" s="155" t="s">
        <v>1931</v>
      </c>
      <c r="M76" s="163">
        <v>0</v>
      </c>
      <c r="N76" s="164">
        <v>643.80000000000291</v>
      </c>
      <c r="O76" s="45"/>
      <c r="P76" s="45"/>
    </row>
    <row r="77" spans="1:16">
      <c r="A77" s="177"/>
      <c r="B77" s="177"/>
      <c r="C77" s="177"/>
      <c r="D77" s="179"/>
      <c r="E77" s="160"/>
      <c r="F77" s="155" t="s">
        <v>1718</v>
      </c>
      <c r="G77" s="159">
        <v>71020</v>
      </c>
      <c r="H77" s="159">
        <v>72213.5</v>
      </c>
      <c r="I77" s="159">
        <v>71054.05</v>
      </c>
      <c r="J77" s="159">
        <v>71004.570000000007</v>
      </c>
      <c r="K77" s="155" t="s">
        <v>1931</v>
      </c>
      <c r="L77" s="155" t="s">
        <v>1931</v>
      </c>
      <c r="M77" s="163">
        <v>1193.5</v>
      </c>
      <c r="N77" s="164">
        <v>49.479999999995925</v>
      </c>
      <c r="O77" s="45" t="e">
        <f>VLOOKUP(E77,cateogrias!$O$3:$P$120,2,0)</f>
        <v>#N/A</v>
      </c>
      <c r="P77" s="45"/>
    </row>
    <row r="78" spans="1:16">
      <c r="A78" s="177"/>
      <c r="B78" s="177"/>
      <c r="C78" s="177"/>
      <c r="D78" s="167" t="s">
        <v>253</v>
      </c>
      <c r="E78" s="155" t="s">
        <v>254</v>
      </c>
      <c r="F78" s="155" t="s">
        <v>1695</v>
      </c>
      <c r="G78" s="159">
        <v>0</v>
      </c>
      <c r="H78" s="159">
        <v>0</v>
      </c>
      <c r="I78" s="159">
        <v>62110.239999999998</v>
      </c>
      <c r="J78" s="159">
        <v>62026.97</v>
      </c>
      <c r="K78" s="155" t="s">
        <v>1932</v>
      </c>
      <c r="L78" s="155"/>
      <c r="M78" s="163">
        <v>0</v>
      </c>
      <c r="N78" s="164">
        <v>83.269999999996799</v>
      </c>
      <c r="O78" s="45">
        <f>VLOOKUP(E78,cateogrias!$O$3:$P$120,2,0)</f>
        <v>8</v>
      </c>
      <c r="P78" s="45"/>
    </row>
    <row r="79" spans="1:16">
      <c r="A79" s="177"/>
      <c r="B79" s="177"/>
      <c r="C79" s="177"/>
      <c r="D79" s="177"/>
      <c r="E79" s="155" t="s">
        <v>257</v>
      </c>
      <c r="F79" s="155" t="s">
        <v>1711</v>
      </c>
      <c r="G79" s="159">
        <v>0</v>
      </c>
      <c r="H79" s="159">
        <v>0</v>
      </c>
      <c r="I79" s="159">
        <v>63074.68</v>
      </c>
      <c r="J79" s="159">
        <v>63062.84</v>
      </c>
      <c r="K79" s="155" t="s">
        <v>1932</v>
      </c>
      <c r="L79" s="155"/>
      <c r="M79" s="163">
        <v>0</v>
      </c>
      <c r="N79" s="164">
        <v>11.840000000003783</v>
      </c>
      <c r="O79" s="45"/>
      <c r="P79" s="45"/>
    </row>
    <row r="80" spans="1:16">
      <c r="A80" s="177"/>
      <c r="B80" s="177"/>
      <c r="C80" s="177"/>
      <c r="D80" s="177"/>
      <c r="E80" s="155" t="s">
        <v>259</v>
      </c>
      <c r="F80" s="155" t="s">
        <v>1712</v>
      </c>
      <c r="G80" s="159">
        <v>0</v>
      </c>
      <c r="H80" s="159">
        <v>0</v>
      </c>
      <c r="I80" s="159">
        <v>63074.68</v>
      </c>
      <c r="J80" s="159">
        <v>63062.84</v>
      </c>
      <c r="K80" s="155" t="s">
        <v>1932</v>
      </c>
      <c r="L80" s="155"/>
      <c r="M80" s="163">
        <v>0</v>
      </c>
      <c r="N80" s="164">
        <v>11.840000000003783</v>
      </c>
      <c r="O80" s="45"/>
      <c r="P80" s="45"/>
    </row>
    <row r="81" spans="1:16">
      <c r="A81" s="177"/>
      <c r="B81" s="177"/>
      <c r="C81" s="177"/>
      <c r="D81" s="177"/>
      <c r="E81" s="155" t="s">
        <v>260</v>
      </c>
      <c r="F81" s="155" t="s">
        <v>1713</v>
      </c>
      <c r="G81" s="159">
        <v>0</v>
      </c>
      <c r="H81" s="159">
        <v>0</v>
      </c>
      <c r="I81" s="159">
        <v>63074.68</v>
      </c>
      <c r="J81" s="159">
        <v>63062.84</v>
      </c>
      <c r="K81" s="155" t="s">
        <v>1932</v>
      </c>
      <c r="L81" s="155"/>
      <c r="M81" s="163">
        <v>0</v>
      </c>
      <c r="N81" s="164">
        <v>11.840000000003783</v>
      </c>
      <c r="O81" s="45"/>
      <c r="P81" s="45"/>
    </row>
    <row r="82" spans="1:16">
      <c r="A82" s="177"/>
      <c r="B82" s="177"/>
      <c r="C82" s="177"/>
      <c r="D82" s="177"/>
      <c r="E82" s="155" t="s">
        <v>261</v>
      </c>
      <c r="F82" s="155" t="s">
        <v>1711</v>
      </c>
      <c r="G82" s="159">
        <v>0</v>
      </c>
      <c r="H82" s="159">
        <v>0</v>
      </c>
      <c r="I82" s="159">
        <v>63074.68</v>
      </c>
      <c r="J82" s="159">
        <v>63062.84</v>
      </c>
      <c r="K82" s="155" t="s">
        <v>1932</v>
      </c>
      <c r="L82" s="155"/>
      <c r="M82" s="163">
        <v>0</v>
      </c>
      <c r="N82" s="164">
        <v>11.840000000003783</v>
      </c>
      <c r="O82" s="45"/>
      <c r="P82" s="45"/>
    </row>
    <row r="83" spans="1:16">
      <c r="A83" s="177"/>
      <c r="B83" s="177"/>
      <c r="C83" s="177"/>
      <c r="D83" s="177"/>
      <c r="E83" s="155" t="s">
        <v>262</v>
      </c>
      <c r="F83" s="155" t="s">
        <v>1714</v>
      </c>
      <c r="G83" s="159">
        <v>0</v>
      </c>
      <c r="H83" s="159">
        <v>0</v>
      </c>
      <c r="I83" s="159">
        <v>63084.7</v>
      </c>
      <c r="J83" s="159">
        <v>63074.68</v>
      </c>
      <c r="K83" s="155" t="s">
        <v>1932</v>
      </c>
      <c r="L83" s="155"/>
      <c r="M83" s="163">
        <v>0</v>
      </c>
      <c r="N83" s="164">
        <v>10.019999999996799</v>
      </c>
      <c r="O83" s="45"/>
      <c r="P83" s="45"/>
    </row>
    <row r="84" spans="1:16">
      <c r="A84" s="177"/>
      <c r="B84" s="177"/>
      <c r="C84" s="177"/>
      <c r="D84" s="177"/>
      <c r="E84" s="155" t="s">
        <v>263</v>
      </c>
      <c r="F84" s="155" t="s">
        <v>1715</v>
      </c>
      <c r="G84" s="159">
        <v>0</v>
      </c>
      <c r="H84" s="159">
        <v>0</v>
      </c>
      <c r="I84" s="159">
        <v>63089.919999999998</v>
      </c>
      <c r="J84" s="159">
        <v>63084.7</v>
      </c>
      <c r="K84" s="155" t="s">
        <v>1932</v>
      </c>
      <c r="L84" s="155"/>
      <c r="M84" s="163">
        <v>0</v>
      </c>
      <c r="N84" s="164">
        <v>5.2200000000011642</v>
      </c>
      <c r="O84" s="45"/>
      <c r="P84" s="45"/>
    </row>
    <row r="85" spans="1:16">
      <c r="A85" s="177"/>
      <c r="B85" s="177"/>
      <c r="C85" s="177"/>
      <c r="D85" s="177"/>
      <c r="E85" s="155" t="s">
        <v>264</v>
      </c>
      <c r="F85" s="155">
        <v>0</v>
      </c>
      <c r="G85" s="159">
        <v>0</v>
      </c>
      <c r="H85" s="159">
        <v>0</v>
      </c>
      <c r="I85" s="159">
        <v>62901.94</v>
      </c>
      <c r="J85" s="159">
        <v>62872.639999999999</v>
      </c>
      <c r="K85" s="155" t="s">
        <v>1932</v>
      </c>
      <c r="L85" s="155"/>
      <c r="M85" s="163">
        <v>0</v>
      </c>
      <c r="N85" s="164">
        <v>29.30000000000291</v>
      </c>
      <c r="O85" s="45">
        <f>VLOOKUP(E85,cateogrias!$O$3:$P$120,2,0)</f>
        <v>43</v>
      </c>
      <c r="P85" s="45"/>
    </row>
    <row r="86" spans="1:16">
      <c r="A86" s="177"/>
      <c r="B86" s="177"/>
      <c r="C86" s="177"/>
      <c r="D86" s="177"/>
      <c r="E86" s="160"/>
      <c r="F86" s="160"/>
      <c r="G86" s="160"/>
      <c r="H86" s="160"/>
      <c r="I86" s="159">
        <v>62968.05</v>
      </c>
      <c r="J86" s="159">
        <v>62956.82</v>
      </c>
      <c r="K86" s="155" t="s">
        <v>1932</v>
      </c>
      <c r="L86" s="155"/>
      <c r="M86" s="163">
        <v>0</v>
      </c>
      <c r="N86" s="164">
        <v>11.230000000003201</v>
      </c>
      <c r="O86" s="45" t="e">
        <f>VLOOKUP(E86,cateogrias!$O$3:$P$120,2,0)</f>
        <v>#N/A</v>
      </c>
      <c r="P86" s="45"/>
    </row>
    <row r="87" spans="1:16">
      <c r="A87" s="177"/>
      <c r="B87" s="177"/>
      <c r="C87" s="177"/>
      <c r="D87" s="177"/>
      <c r="E87" s="160"/>
      <c r="F87" s="160"/>
      <c r="G87" s="160"/>
      <c r="H87" s="160"/>
      <c r="I87" s="159">
        <v>63122.1</v>
      </c>
      <c r="J87" s="159">
        <v>63098.78</v>
      </c>
      <c r="K87" s="155" t="s">
        <v>1932</v>
      </c>
      <c r="L87" s="155"/>
      <c r="M87" s="163">
        <v>0</v>
      </c>
      <c r="N87" s="164">
        <v>23.319999999999709</v>
      </c>
      <c r="O87" s="45" t="e">
        <f>VLOOKUP(E87,cateogrias!$O$3:$P$120,2,0)</f>
        <v>#N/A</v>
      </c>
      <c r="P87" s="45"/>
    </row>
    <row r="88" spans="1:16">
      <c r="A88" s="177"/>
      <c r="B88" s="177"/>
      <c r="C88" s="177"/>
      <c r="D88" s="177"/>
      <c r="E88" s="160"/>
      <c r="F88" s="160"/>
      <c r="G88" s="160"/>
      <c r="H88" s="160"/>
      <c r="I88" s="159">
        <v>63412.26</v>
      </c>
      <c r="J88" s="159">
        <v>63130</v>
      </c>
      <c r="K88" s="155" t="s">
        <v>1932</v>
      </c>
      <c r="L88" s="155"/>
      <c r="M88" s="163">
        <v>0</v>
      </c>
      <c r="N88" s="164">
        <v>282.26000000000204</v>
      </c>
      <c r="O88" s="45" t="e">
        <f>VLOOKUP(E88,cateogrias!$O$3:$P$120,2,0)</f>
        <v>#N/A</v>
      </c>
      <c r="P88" s="45"/>
    </row>
    <row r="89" spans="1:16">
      <c r="A89" s="177"/>
      <c r="B89" s="177"/>
      <c r="C89" s="177"/>
      <c r="D89" s="177"/>
      <c r="E89" s="160"/>
      <c r="F89" s="155" t="s">
        <v>1699</v>
      </c>
      <c r="G89" s="159">
        <v>0</v>
      </c>
      <c r="H89" s="159">
        <v>0</v>
      </c>
      <c r="I89" s="159">
        <v>62859.56</v>
      </c>
      <c r="J89" s="159">
        <v>62635.26</v>
      </c>
      <c r="K89" s="155" t="s">
        <v>1932</v>
      </c>
      <c r="L89" s="155"/>
      <c r="M89" s="163">
        <v>0</v>
      </c>
      <c r="N89" s="164">
        <v>224.29999999999563</v>
      </c>
      <c r="O89" s="45" t="e">
        <f>VLOOKUP(E89,cateogrias!$O$3:$P$120,2,0)</f>
        <v>#N/A</v>
      </c>
      <c r="P89" s="45"/>
    </row>
    <row r="90" spans="1:16">
      <c r="A90" s="177"/>
      <c r="B90" s="177"/>
      <c r="C90" s="177"/>
      <c r="D90" s="177"/>
      <c r="E90" s="155" t="s">
        <v>251</v>
      </c>
      <c r="F90" s="155">
        <v>0</v>
      </c>
      <c r="G90" s="159">
        <v>61600</v>
      </c>
      <c r="H90" s="159">
        <v>61928.98</v>
      </c>
      <c r="I90" s="159">
        <v>61823.22</v>
      </c>
      <c r="J90" s="159">
        <v>61600</v>
      </c>
      <c r="K90" s="155" t="s">
        <v>1931</v>
      </c>
      <c r="L90" s="155"/>
      <c r="M90" s="163">
        <v>328.9800000000032</v>
      </c>
      <c r="N90" s="164">
        <v>223.22000000000116</v>
      </c>
      <c r="O90" s="45"/>
      <c r="P90" s="45"/>
    </row>
    <row r="91" spans="1:16">
      <c r="A91" s="177"/>
      <c r="B91" s="177"/>
      <c r="C91" s="177"/>
      <c r="D91" s="177"/>
      <c r="E91" s="160"/>
      <c r="F91" s="155" t="s">
        <v>1690</v>
      </c>
      <c r="G91" s="159">
        <v>55353.73</v>
      </c>
      <c r="H91" s="159">
        <v>55464.73</v>
      </c>
      <c r="I91" s="159">
        <v>55461.919999999998</v>
      </c>
      <c r="J91" s="159">
        <v>55304.82</v>
      </c>
      <c r="K91" s="155" t="s">
        <v>1931</v>
      </c>
      <c r="L91" s="155"/>
      <c r="M91" s="163">
        <v>111</v>
      </c>
      <c r="N91" s="164">
        <v>157.09999999999854</v>
      </c>
      <c r="O91" s="45"/>
      <c r="P91" s="45"/>
    </row>
    <row r="92" spans="1:16">
      <c r="A92" s="177"/>
      <c r="B92" s="177"/>
      <c r="C92" s="177"/>
      <c r="D92" s="177"/>
      <c r="E92" s="155" t="s">
        <v>269</v>
      </c>
      <c r="F92" s="155">
        <v>0</v>
      </c>
      <c r="G92" s="159">
        <v>0</v>
      </c>
      <c r="H92" s="159">
        <v>0</v>
      </c>
      <c r="I92" s="159">
        <v>78302.22</v>
      </c>
      <c r="J92" s="159">
        <v>76887.88</v>
      </c>
      <c r="K92" s="155" t="s">
        <v>1931</v>
      </c>
      <c r="L92" s="155" t="s">
        <v>1931</v>
      </c>
      <c r="M92" s="163">
        <v>0</v>
      </c>
      <c r="N92" s="164">
        <v>1414.3399999999965</v>
      </c>
      <c r="O92" s="45">
        <f>VLOOKUP(E92,cateogrias!$O$3:$P$120,2,0)</f>
        <v>0</v>
      </c>
      <c r="P92" s="45"/>
    </row>
    <row r="93" spans="1:16">
      <c r="A93" s="177"/>
      <c r="B93" s="177"/>
      <c r="C93" s="177"/>
      <c r="D93" s="177"/>
      <c r="E93" s="160"/>
      <c r="F93" s="155" t="s">
        <v>1718</v>
      </c>
      <c r="G93" s="159">
        <v>75724.100000000006</v>
      </c>
      <c r="H93" s="159">
        <v>78262.399999999994</v>
      </c>
      <c r="I93" s="159">
        <v>76758.5</v>
      </c>
      <c r="J93" s="159">
        <v>75776.160000000003</v>
      </c>
      <c r="K93" s="155" t="s">
        <v>1931</v>
      </c>
      <c r="L93" s="155" t="s">
        <v>1931</v>
      </c>
      <c r="M93" s="163">
        <v>2538.2999999999884</v>
      </c>
      <c r="N93" s="164">
        <v>982.33999999999651</v>
      </c>
      <c r="O93" s="45" t="e">
        <f>VLOOKUP(E93,cateogrias!$O$3:$P$120,2,0)</f>
        <v>#N/A</v>
      </c>
      <c r="P93" s="45"/>
    </row>
    <row r="94" spans="1:16" ht="25.5">
      <c r="A94" s="177"/>
      <c r="B94" s="177"/>
      <c r="C94" s="167" t="s">
        <v>71</v>
      </c>
      <c r="D94" s="178" t="s">
        <v>272</v>
      </c>
      <c r="E94" s="155" t="s">
        <v>288</v>
      </c>
      <c r="F94" s="155" t="s">
        <v>1791</v>
      </c>
      <c r="G94" s="159">
        <v>87712.19</v>
      </c>
      <c r="H94" s="159">
        <v>87830.11</v>
      </c>
      <c r="I94" s="159">
        <v>87858.36</v>
      </c>
      <c r="J94" s="159">
        <v>87744.54</v>
      </c>
      <c r="K94" s="155" t="s">
        <v>1931</v>
      </c>
      <c r="L94" s="155"/>
      <c r="M94" s="163">
        <v>117.91999999999825</v>
      </c>
      <c r="N94" s="164">
        <v>113.82000000000698</v>
      </c>
      <c r="O94" s="45">
        <f>VLOOKUP(E94,cateogrias!$O$3:$P$120,2,0)</f>
        <v>0</v>
      </c>
      <c r="P94" s="45"/>
    </row>
    <row r="95" spans="1:16" ht="25.5">
      <c r="A95" s="181">
        <v>3</v>
      </c>
      <c r="B95" s="181" t="s">
        <v>85</v>
      </c>
      <c r="C95" s="181" t="s">
        <v>31</v>
      </c>
      <c r="D95" s="182" t="s">
        <v>230</v>
      </c>
      <c r="E95" s="155" t="s">
        <v>330</v>
      </c>
      <c r="F95" s="155" t="s">
        <v>1708</v>
      </c>
      <c r="G95" s="159">
        <v>0</v>
      </c>
      <c r="H95" s="159">
        <v>0</v>
      </c>
      <c r="I95" s="159">
        <v>63035.199999999997</v>
      </c>
      <c r="J95" s="159">
        <v>63021.83</v>
      </c>
      <c r="K95" s="155" t="s">
        <v>1932</v>
      </c>
      <c r="L95" s="155"/>
      <c r="M95" s="163">
        <v>0</v>
      </c>
      <c r="N95" s="164">
        <v>13.369999999995343</v>
      </c>
      <c r="O95" s="45">
        <f>VLOOKUP(E95,cateogrias!$O$3:$P$120,2,0)</f>
        <v>0</v>
      </c>
      <c r="P95" s="45"/>
    </row>
    <row r="96" spans="1:16">
      <c r="A96" s="177"/>
      <c r="B96" s="177"/>
      <c r="C96" s="177"/>
      <c r="D96" s="179"/>
      <c r="E96" s="155" t="s">
        <v>333</v>
      </c>
      <c r="F96" s="155" t="s">
        <v>1710</v>
      </c>
      <c r="G96" s="159">
        <v>0</v>
      </c>
      <c r="H96" s="159">
        <v>0</v>
      </c>
      <c r="I96" s="159">
        <v>63062.84</v>
      </c>
      <c r="J96" s="159">
        <v>63054</v>
      </c>
      <c r="K96" s="155" t="s">
        <v>1932</v>
      </c>
      <c r="L96" s="155"/>
      <c r="M96" s="163">
        <v>0</v>
      </c>
      <c r="N96" s="164">
        <v>8.8399999999965075</v>
      </c>
      <c r="O96" s="45">
        <f>VLOOKUP(E96,cateogrias!$O$3:$P$120,2,0)</f>
        <v>0</v>
      </c>
      <c r="P96" s="45"/>
    </row>
    <row r="97" spans="1:16">
      <c r="A97" s="177"/>
      <c r="B97" s="177"/>
      <c r="C97" s="177"/>
      <c r="D97" s="179"/>
      <c r="E97" s="181" t="s">
        <v>344</v>
      </c>
      <c r="F97" s="181" t="s">
        <v>1756</v>
      </c>
      <c r="G97" s="159">
        <v>0</v>
      </c>
      <c r="H97" s="159">
        <v>0</v>
      </c>
      <c r="I97" s="159">
        <v>72255.56</v>
      </c>
      <c r="J97" s="159">
        <v>72018.039999999994</v>
      </c>
      <c r="K97" s="155" t="s">
        <v>1932</v>
      </c>
      <c r="L97" s="155"/>
      <c r="M97" s="163">
        <v>0</v>
      </c>
      <c r="N97" s="164">
        <v>237.52000000000407</v>
      </c>
      <c r="O97" s="45">
        <f>VLOOKUP(E97,cateogrias!$O$3:$P$120,2,0)</f>
        <v>3</v>
      </c>
      <c r="P97" s="45"/>
    </row>
    <row r="98" spans="1:16">
      <c r="A98" s="177"/>
      <c r="B98" s="177"/>
      <c r="C98" s="177"/>
      <c r="D98" s="179"/>
      <c r="E98" s="155" t="s">
        <v>337</v>
      </c>
      <c r="F98" s="155" t="s">
        <v>1722</v>
      </c>
      <c r="G98" s="159">
        <v>64129.26</v>
      </c>
      <c r="H98" s="159">
        <v>64370.25</v>
      </c>
      <c r="I98" s="159">
        <v>64372.77</v>
      </c>
      <c r="J98" s="159">
        <v>64135.07</v>
      </c>
      <c r="K98" s="155" t="s">
        <v>1931</v>
      </c>
      <c r="L98" s="155"/>
      <c r="M98" s="163">
        <v>240.98999999999796</v>
      </c>
      <c r="N98" s="164">
        <v>237.69999999999709</v>
      </c>
      <c r="O98" s="45">
        <f>VLOOKUP(E98,cateogrias!$O$3:$P$120,2,0)</f>
        <v>0</v>
      </c>
      <c r="P98" s="45"/>
    </row>
    <row r="99" spans="1:16">
      <c r="A99" s="177"/>
      <c r="B99" s="177"/>
      <c r="C99" s="177"/>
      <c r="D99" s="179"/>
      <c r="E99" s="155" t="s">
        <v>338</v>
      </c>
      <c r="F99" s="155" t="s">
        <v>1757</v>
      </c>
      <c r="G99" s="159">
        <v>72213.48</v>
      </c>
      <c r="H99" s="159">
        <v>72558.8</v>
      </c>
      <c r="I99" s="159">
        <v>72583.63</v>
      </c>
      <c r="J99" s="159">
        <v>72232.570000000007</v>
      </c>
      <c r="K99" s="155" t="s">
        <v>1932</v>
      </c>
      <c r="L99" s="155"/>
      <c r="M99" s="163">
        <v>345.32000000000698</v>
      </c>
      <c r="N99" s="164">
        <v>351.05999999999767</v>
      </c>
      <c r="O99" s="45">
        <f>VLOOKUP(E99,cateogrias!$O$3:$P$120,2,0)</f>
        <v>0</v>
      </c>
      <c r="P99" s="45"/>
    </row>
    <row r="100" spans="1:16">
      <c r="A100" s="177"/>
      <c r="B100" s="177"/>
      <c r="C100" s="177"/>
      <c r="D100" s="179"/>
      <c r="E100" s="155" t="s">
        <v>339</v>
      </c>
      <c r="F100" s="155" t="s">
        <v>1759</v>
      </c>
      <c r="G100" s="159">
        <v>72839</v>
      </c>
      <c r="H100" s="159">
        <v>73118.05</v>
      </c>
      <c r="I100" s="159">
        <v>73118.149999999994</v>
      </c>
      <c r="J100" s="159">
        <v>72839.12</v>
      </c>
      <c r="K100" s="155" t="s">
        <v>1932</v>
      </c>
      <c r="L100" s="155"/>
      <c r="M100" s="163">
        <v>279.05000000000291</v>
      </c>
      <c r="N100" s="164">
        <v>279.02999999999884</v>
      </c>
      <c r="O100" s="45" t="e">
        <f>VLOOKUP(E100,cateogrias!$O$3:$P$120,2,0)</f>
        <v>#N/A</v>
      </c>
      <c r="P100" s="45"/>
    </row>
    <row r="101" spans="1:16">
      <c r="A101" s="177"/>
      <c r="B101" s="177"/>
      <c r="C101" s="177"/>
      <c r="D101" s="179"/>
      <c r="E101" s="155" t="s">
        <v>249</v>
      </c>
      <c r="F101" s="155" t="s">
        <v>1757</v>
      </c>
      <c r="G101" s="159">
        <v>73550.080000000002</v>
      </c>
      <c r="H101" s="159">
        <v>73890.94</v>
      </c>
      <c r="I101" s="159">
        <v>73890.75</v>
      </c>
      <c r="J101" s="159">
        <v>73548.42</v>
      </c>
      <c r="K101" s="155" t="s">
        <v>1932</v>
      </c>
      <c r="L101" s="155"/>
      <c r="M101" s="163">
        <v>340.86000000000058</v>
      </c>
      <c r="N101" s="164">
        <v>342.33000000000175</v>
      </c>
      <c r="O101" s="45">
        <f>VLOOKUP(E101,cateogrias!$O$3:$P$120,2,0)</f>
        <v>21</v>
      </c>
      <c r="P101" s="45"/>
    </row>
    <row r="102" spans="1:16">
      <c r="A102" s="177"/>
      <c r="B102" s="177"/>
      <c r="C102" s="177"/>
      <c r="D102" s="167" t="s">
        <v>253</v>
      </c>
      <c r="E102" s="167" t="s">
        <v>349</v>
      </c>
      <c r="F102" s="167" t="s">
        <v>1696</v>
      </c>
      <c r="G102" s="159">
        <v>62111.33</v>
      </c>
      <c r="H102" s="159">
        <v>62378.27</v>
      </c>
      <c r="I102" s="159">
        <v>62281.35</v>
      </c>
      <c r="J102" s="159">
        <v>62152.85</v>
      </c>
      <c r="K102" s="155" t="s">
        <v>1931</v>
      </c>
      <c r="L102" s="155" t="s">
        <v>1931</v>
      </c>
      <c r="M102" s="163">
        <v>266.93999999999505</v>
      </c>
      <c r="N102" s="164">
        <v>128.5</v>
      </c>
      <c r="O102" s="45">
        <f>VLOOKUP(E102,cateogrias!$O$3:$P$120,2,0)</f>
        <v>0</v>
      </c>
      <c r="P102" s="45"/>
    </row>
    <row r="103" spans="1:16">
      <c r="A103" s="177"/>
      <c r="B103" s="177"/>
      <c r="C103" s="177"/>
      <c r="D103" s="177"/>
      <c r="E103" s="155" t="s">
        <v>317</v>
      </c>
      <c r="F103" s="155">
        <v>0</v>
      </c>
      <c r="G103" s="159">
        <v>63355.14</v>
      </c>
      <c r="H103" s="159">
        <v>63381.24</v>
      </c>
      <c r="I103" s="159">
        <v>63302.54</v>
      </c>
      <c r="J103" s="159">
        <v>62868.9</v>
      </c>
      <c r="K103" s="155" t="s">
        <v>1931</v>
      </c>
      <c r="L103" s="155" t="s">
        <v>1931</v>
      </c>
      <c r="M103" s="163">
        <v>26.099999999998545</v>
      </c>
      <c r="N103" s="164">
        <v>433.63999999999942</v>
      </c>
      <c r="O103" s="45">
        <f>VLOOKUP(E103,cateogrias!$O$3:$P$120,2,0)</f>
        <v>11</v>
      </c>
      <c r="P103" s="45"/>
    </row>
    <row r="104" spans="1:16">
      <c r="A104" s="177"/>
      <c r="B104" s="177"/>
      <c r="C104" s="177"/>
      <c r="D104" s="177"/>
      <c r="E104" s="160"/>
      <c r="F104" s="155" t="s">
        <v>1686</v>
      </c>
      <c r="G104" s="159">
        <v>62695.3</v>
      </c>
      <c r="H104" s="159">
        <v>63297.14</v>
      </c>
      <c r="I104" s="159">
        <v>63302.54</v>
      </c>
      <c r="J104" s="159">
        <v>62686.9</v>
      </c>
      <c r="K104" s="155" t="s">
        <v>1931</v>
      </c>
      <c r="L104" s="155" t="s">
        <v>1931</v>
      </c>
      <c r="M104" s="163">
        <v>601.83999999999651</v>
      </c>
      <c r="N104" s="164">
        <v>615.63999999999942</v>
      </c>
      <c r="O104" s="45" t="e">
        <f>VLOOKUP(E104,cateogrias!$O$3:$P$120,2,0)</f>
        <v>#N/A</v>
      </c>
      <c r="P104" s="45"/>
    </row>
    <row r="105" spans="1:16" ht="25.5">
      <c r="A105" s="177"/>
      <c r="B105" s="177"/>
      <c r="C105" s="167" t="s">
        <v>71</v>
      </c>
      <c r="D105" s="178" t="s">
        <v>272</v>
      </c>
      <c r="E105" s="155" t="s">
        <v>273</v>
      </c>
      <c r="F105" s="155" t="s">
        <v>1782</v>
      </c>
      <c r="G105" s="159">
        <v>0</v>
      </c>
      <c r="H105" s="159">
        <v>0</v>
      </c>
      <c r="I105" s="159">
        <v>85186.86</v>
      </c>
      <c r="J105" s="159">
        <v>84412.7</v>
      </c>
      <c r="K105" s="155" t="s">
        <v>1931</v>
      </c>
      <c r="L105" s="155" t="s">
        <v>1931</v>
      </c>
      <c r="M105" s="163">
        <v>0</v>
      </c>
      <c r="N105" s="164">
        <v>774.16000000000349</v>
      </c>
      <c r="O105" s="45"/>
      <c r="P105" s="45"/>
    </row>
    <row r="106" spans="1:16">
      <c r="A106" s="177"/>
      <c r="B106" s="177"/>
      <c r="C106" s="177"/>
      <c r="D106" s="179"/>
      <c r="E106" s="195" t="s">
        <v>350</v>
      </c>
      <c r="F106" s="167" t="s">
        <v>1773</v>
      </c>
      <c r="G106" s="159">
        <v>82381.47</v>
      </c>
      <c r="H106" s="159">
        <v>83732.23</v>
      </c>
      <c r="I106" s="159">
        <v>83728.899999999994</v>
      </c>
      <c r="J106" s="159">
        <v>82380.289999999994</v>
      </c>
      <c r="K106" s="155" t="s">
        <v>1931</v>
      </c>
      <c r="L106" s="155" t="s">
        <v>1931</v>
      </c>
      <c r="M106" s="163">
        <v>1350.7599999999948</v>
      </c>
      <c r="N106" s="164">
        <v>1348.6100000000006</v>
      </c>
      <c r="O106" s="45">
        <f>VLOOKUP(E106,cateogrias!$O$3:$P$120,2,0)</f>
        <v>1</v>
      </c>
      <c r="P106" s="45"/>
    </row>
    <row r="107" spans="1:16" ht="25.5">
      <c r="A107" s="183">
        <v>4</v>
      </c>
      <c r="B107" s="183" t="s">
        <v>15</v>
      </c>
      <c r="C107" s="183" t="s">
        <v>31</v>
      </c>
      <c r="D107" s="185" t="s">
        <v>230</v>
      </c>
      <c r="E107" s="155" t="s">
        <v>320</v>
      </c>
      <c r="F107" s="155" t="s">
        <v>1700</v>
      </c>
      <c r="G107" s="159">
        <v>0</v>
      </c>
      <c r="H107" s="159">
        <v>0</v>
      </c>
      <c r="I107" s="159">
        <v>62907.85</v>
      </c>
      <c r="J107" s="159">
        <v>62901.74</v>
      </c>
      <c r="K107" s="155" t="s">
        <v>1932</v>
      </c>
      <c r="L107" s="155"/>
      <c r="M107" s="163">
        <v>0</v>
      </c>
      <c r="N107" s="164">
        <v>6.1100000000005821</v>
      </c>
      <c r="O107" s="45"/>
      <c r="P107" s="45"/>
    </row>
    <row r="108" spans="1:16">
      <c r="A108" s="184"/>
      <c r="B108" s="184"/>
      <c r="C108" s="173"/>
      <c r="D108" s="174"/>
      <c r="E108" s="155" t="s">
        <v>345</v>
      </c>
      <c r="F108" s="155" t="s">
        <v>1729</v>
      </c>
      <c r="G108" s="159">
        <v>64370.239999999998</v>
      </c>
      <c r="H108" s="159">
        <v>64719.1</v>
      </c>
      <c r="I108" s="159">
        <v>64728.17</v>
      </c>
      <c r="J108" s="159">
        <v>64372.62</v>
      </c>
      <c r="K108" s="155" t="s">
        <v>1931</v>
      </c>
      <c r="L108" s="155"/>
      <c r="M108" s="163">
        <v>348.86000000000058</v>
      </c>
      <c r="N108" s="164">
        <v>355.54999999999563</v>
      </c>
      <c r="O108" s="45">
        <f>VLOOKUP(E108,cateogrias!$O$3:$P$120,2,0)</f>
        <v>7</v>
      </c>
      <c r="P108" s="45"/>
    </row>
    <row r="109" spans="1:16">
      <c r="A109" s="186">
        <v>5</v>
      </c>
      <c r="B109" s="155" t="s">
        <v>1897</v>
      </c>
      <c r="C109" s="155" t="s">
        <v>31</v>
      </c>
      <c r="D109" s="155" t="s">
        <v>230</v>
      </c>
      <c r="E109" s="155" t="s">
        <v>321</v>
      </c>
      <c r="F109" s="155" t="s">
        <v>1701</v>
      </c>
      <c r="G109" s="159">
        <v>0</v>
      </c>
      <c r="H109" s="159">
        <v>0</v>
      </c>
      <c r="I109" s="159">
        <v>62957.07</v>
      </c>
      <c r="J109" s="159">
        <v>62950.05</v>
      </c>
      <c r="K109" s="155" t="s">
        <v>1932</v>
      </c>
      <c r="L109" s="155"/>
      <c r="M109" s="163">
        <v>0</v>
      </c>
      <c r="N109" s="164">
        <v>7.0199999999967986</v>
      </c>
      <c r="O109" s="45">
        <f>VLOOKUP(E109,cateogrias!$O$3:$P$120,2,0)</f>
        <v>0</v>
      </c>
      <c r="P109" s="45"/>
    </row>
    <row r="110" spans="1:16">
      <c r="A110" s="187"/>
      <c r="B110" s="160"/>
      <c r="C110" s="160"/>
      <c r="D110" s="160"/>
      <c r="E110" s="155" t="s">
        <v>322</v>
      </c>
      <c r="F110" s="155" t="s">
        <v>1702</v>
      </c>
      <c r="G110" s="159">
        <v>0</v>
      </c>
      <c r="H110" s="159">
        <v>0</v>
      </c>
      <c r="I110" s="159">
        <v>62982.44</v>
      </c>
      <c r="J110" s="159">
        <v>62974.78</v>
      </c>
      <c r="K110" s="155" t="s">
        <v>1932</v>
      </c>
      <c r="L110" s="155"/>
      <c r="M110" s="163">
        <v>0</v>
      </c>
      <c r="N110" s="164">
        <v>7.6600000000034925</v>
      </c>
      <c r="O110" s="45">
        <f>VLOOKUP(E110,cateogrias!$O$3:$P$120,2,0)</f>
        <v>0</v>
      </c>
      <c r="P110" s="45"/>
    </row>
    <row r="111" spans="1:16">
      <c r="A111" s="187"/>
      <c r="B111" s="160"/>
      <c r="C111" s="160"/>
      <c r="D111" s="160"/>
      <c r="E111" s="155" t="s">
        <v>323</v>
      </c>
      <c r="F111" s="155" t="s">
        <v>1703</v>
      </c>
      <c r="G111" s="159">
        <v>0</v>
      </c>
      <c r="H111" s="159">
        <v>0</v>
      </c>
      <c r="I111" s="159">
        <v>62992.22</v>
      </c>
      <c r="J111" s="159">
        <v>62982.44</v>
      </c>
      <c r="K111" s="155" t="s">
        <v>1932</v>
      </c>
      <c r="L111" s="155"/>
      <c r="M111" s="163">
        <v>0</v>
      </c>
      <c r="N111" s="164">
        <v>9.7799999999988358</v>
      </c>
      <c r="O111" s="45">
        <f>VLOOKUP(E111,cateogrias!$O$3:$P$120,2,0)</f>
        <v>0</v>
      </c>
      <c r="P111" s="45"/>
    </row>
    <row r="112" spans="1:16">
      <c r="A112" s="187"/>
      <c r="B112" s="160"/>
      <c r="C112" s="160"/>
      <c r="D112" s="160"/>
      <c r="E112" s="155" t="s">
        <v>324</v>
      </c>
      <c r="F112" s="155" t="s">
        <v>1704</v>
      </c>
      <c r="G112" s="159">
        <v>0</v>
      </c>
      <c r="H112" s="159">
        <v>0</v>
      </c>
      <c r="I112" s="159">
        <v>62996.15</v>
      </c>
      <c r="J112" s="159">
        <v>62991.77</v>
      </c>
      <c r="K112" s="155" t="s">
        <v>1932</v>
      </c>
      <c r="L112" s="155"/>
      <c r="M112" s="163">
        <v>0</v>
      </c>
      <c r="N112" s="164">
        <v>4.3800000000046566</v>
      </c>
      <c r="O112" s="45">
        <v>9</v>
      </c>
      <c r="P112" s="45"/>
    </row>
    <row r="113" spans="1:16">
      <c r="A113" s="187"/>
      <c r="B113" s="160"/>
      <c r="C113" s="160"/>
      <c r="D113" s="160"/>
      <c r="E113" s="155" t="s">
        <v>325</v>
      </c>
      <c r="F113" s="155" t="s">
        <v>1705</v>
      </c>
      <c r="G113" s="159">
        <v>0</v>
      </c>
      <c r="H113" s="159">
        <v>0</v>
      </c>
      <c r="I113" s="159">
        <v>63000.7</v>
      </c>
      <c r="J113" s="159">
        <v>62996.15</v>
      </c>
      <c r="K113" s="155" t="s">
        <v>1932</v>
      </c>
      <c r="L113" s="155"/>
      <c r="M113" s="163">
        <v>0</v>
      </c>
      <c r="N113" s="164">
        <v>4.5499999999956344</v>
      </c>
      <c r="O113" s="45">
        <f>VLOOKUP(E113,cateogrias!$O$3:$P$120,2,0)</f>
        <v>0</v>
      </c>
      <c r="P113" s="45"/>
    </row>
    <row r="114" spans="1:16">
      <c r="A114" s="187"/>
      <c r="B114" s="160"/>
      <c r="C114" s="160"/>
      <c r="D114" s="160"/>
      <c r="E114" s="155" t="s">
        <v>326</v>
      </c>
      <c r="F114" s="155" t="s">
        <v>1706</v>
      </c>
      <c r="G114" s="159">
        <v>0</v>
      </c>
      <c r="H114" s="159">
        <v>0</v>
      </c>
      <c r="I114" s="159">
        <v>63005.43</v>
      </c>
      <c r="J114" s="159">
        <v>63000.7</v>
      </c>
      <c r="K114" s="155" t="s">
        <v>1932</v>
      </c>
      <c r="L114" s="155"/>
      <c r="M114" s="163">
        <v>0</v>
      </c>
      <c r="N114" s="164">
        <v>4.7300000000032014</v>
      </c>
      <c r="O114" s="45">
        <f>VLOOKUP(E114,cateogrias!$O$3:$P$120,2,0)</f>
        <v>0</v>
      </c>
      <c r="P114" s="45"/>
    </row>
    <row r="115" spans="1:16">
      <c r="A115" s="187"/>
      <c r="B115" s="160"/>
      <c r="C115" s="160"/>
      <c r="D115" s="160"/>
      <c r="E115" s="155" t="s">
        <v>327</v>
      </c>
      <c r="F115" s="155" t="s">
        <v>1707</v>
      </c>
      <c r="G115" s="159">
        <v>0</v>
      </c>
      <c r="H115" s="159">
        <v>0</v>
      </c>
      <c r="I115" s="159">
        <v>63009.66</v>
      </c>
      <c r="J115" s="159">
        <v>63005.43</v>
      </c>
      <c r="K115" s="155" t="s">
        <v>1932</v>
      </c>
      <c r="L115" s="155"/>
      <c r="M115" s="163">
        <v>0</v>
      </c>
      <c r="N115" s="164">
        <v>4.2300000000032014</v>
      </c>
      <c r="O115" s="45"/>
      <c r="P115" s="45"/>
    </row>
    <row r="116" spans="1:16">
      <c r="A116" s="187"/>
      <c r="B116" s="160"/>
      <c r="C116" s="160"/>
      <c r="D116" s="160"/>
      <c r="E116" s="155" t="s">
        <v>328</v>
      </c>
      <c r="F116" s="155" t="s">
        <v>1705</v>
      </c>
      <c r="G116" s="159">
        <v>0</v>
      </c>
      <c r="H116" s="159">
        <v>0</v>
      </c>
      <c r="I116" s="159">
        <v>63015.58</v>
      </c>
      <c r="J116" s="159">
        <v>63009.66</v>
      </c>
      <c r="K116" s="155" t="s">
        <v>1932</v>
      </c>
      <c r="L116" s="155"/>
      <c r="M116" s="163">
        <v>0</v>
      </c>
      <c r="N116" s="164">
        <v>5.9199999999982538</v>
      </c>
      <c r="O116" s="45">
        <f>VLOOKUP(E116,cateogrias!$O$3:$P$120,2,0)</f>
        <v>0</v>
      </c>
      <c r="P116" s="45"/>
    </row>
    <row r="117" spans="1:16">
      <c r="A117" s="187"/>
      <c r="B117" s="160"/>
      <c r="C117" s="160"/>
      <c r="D117" s="160"/>
      <c r="E117" s="155" t="s">
        <v>329</v>
      </c>
      <c r="F117" s="155" t="s">
        <v>1707</v>
      </c>
      <c r="G117" s="159">
        <v>0</v>
      </c>
      <c r="H117" s="159">
        <v>0</v>
      </c>
      <c r="I117" s="159">
        <v>63021.83</v>
      </c>
      <c r="J117" s="159">
        <v>63015.58</v>
      </c>
      <c r="K117" s="155" t="s">
        <v>1932</v>
      </c>
      <c r="L117" s="155"/>
      <c r="M117" s="163">
        <v>0</v>
      </c>
      <c r="N117" s="164">
        <v>6.25</v>
      </c>
      <c r="O117" s="45">
        <f>VLOOKUP(E117,cateogrias!$O$3:$P$120,2,0)</f>
        <v>0</v>
      </c>
      <c r="P117" s="45"/>
    </row>
    <row r="118" spans="1:16">
      <c r="A118" s="187"/>
      <c r="B118" s="160"/>
      <c r="C118" s="160"/>
      <c r="D118" s="160"/>
      <c r="E118" s="155" t="s">
        <v>331</v>
      </c>
      <c r="F118" s="155" t="s">
        <v>1709</v>
      </c>
      <c r="G118" s="159">
        <v>0</v>
      </c>
      <c r="H118" s="159">
        <v>0</v>
      </c>
      <c r="I118" s="159">
        <v>63049.69</v>
      </c>
      <c r="J118" s="159">
        <v>63035.199999999997</v>
      </c>
      <c r="K118" s="155" t="s">
        <v>1932</v>
      </c>
      <c r="L118" s="155"/>
      <c r="M118" s="163">
        <v>0</v>
      </c>
      <c r="N118" s="164">
        <v>14.490000000005239</v>
      </c>
      <c r="O118" s="45">
        <f>VLOOKUP(E118,cateogrias!$O$3:$P$120,2,0)</f>
        <v>0</v>
      </c>
      <c r="P118" s="45"/>
    </row>
    <row r="119" spans="1:16">
      <c r="A119" s="187"/>
      <c r="B119" s="160"/>
      <c r="C119" s="160"/>
      <c r="D119" s="160"/>
      <c r="E119" s="155" t="s">
        <v>332</v>
      </c>
      <c r="F119" s="155" t="s">
        <v>1709</v>
      </c>
      <c r="G119" s="159">
        <v>0</v>
      </c>
      <c r="H119" s="159">
        <v>0</v>
      </c>
      <c r="I119" s="159">
        <v>63054</v>
      </c>
      <c r="J119" s="159">
        <v>63049.69</v>
      </c>
      <c r="K119" s="155" t="s">
        <v>1932</v>
      </c>
      <c r="L119" s="155"/>
      <c r="M119" s="163">
        <v>0</v>
      </c>
      <c r="N119" s="164">
        <v>4.3099999999976717</v>
      </c>
      <c r="O119" s="45">
        <f>VLOOKUP(E119,cateogrias!$O$3:$P$120,2,0)</f>
        <v>0</v>
      </c>
      <c r="P119" s="45"/>
    </row>
    <row r="120" spans="1:16">
      <c r="A120" s="187"/>
      <c r="B120" s="160"/>
      <c r="C120" s="160"/>
      <c r="D120" s="160"/>
      <c r="E120" s="155" t="s">
        <v>335</v>
      </c>
      <c r="F120" s="155" t="s">
        <v>1707</v>
      </c>
      <c r="G120" s="159">
        <v>0</v>
      </c>
      <c r="H120" s="159">
        <v>0</v>
      </c>
      <c r="I120" s="159">
        <v>63130</v>
      </c>
      <c r="J120" s="159">
        <v>63122.1</v>
      </c>
      <c r="K120" s="155" t="s">
        <v>1932</v>
      </c>
      <c r="L120" s="155"/>
      <c r="M120" s="163">
        <v>0</v>
      </c>
      <c r="N120" s="164">
        <v>7.9000000000014552</v>
      </c>
      <c r="O120" s="45"/>
      <c r="P120" s="45"/>
    </row>
    <row r="121" spans="1:16">
      <c r="A121" s="187"/>
      <c r="B121" s="160"/>
      <c r="C121" s="160"/>
      <c r="D121" s="160"/>
      <c r="E121" s="155" t="s">
        <v>336</v>
      </c>
      <c r="F121" s="155" t="s">
        <v>1741</v>
      </c>
      <c r="G121" s="159">
        <v>0</v>
      </c>
      <c r="H121" s="159">
        <v>0</v>
      </c>
      <c r="I121" s="159">
        <v>67986.2</v>
      </c>
      <c r="J121" s="159">
        <v>67374.3</v>
      </c>
      <c r="K121" s="155" t="s">
        <v>1932</v>
      </c>
      <c r="L121" s="155" t="s">
        <v>1931</v>
      </c>
      <c r="M121" s="163">
        <v>0</v>
      </c>
      <c r="N121" s="164">
        <v>611.89999999999418</v>
      </c>
      <c r="O121" s="45">
        <f>VLOOKUP(E121,cateogrias!$O$3:$P$120,2,0)</f>
        <v>0</v>
      </c>
      <c r="P121" s="45"/>
    </row>
    <row r="122" spans="1:16">
      <c r="A122" s="187"/>
      <c r="B122" s="160"/>
      <c r="C122" s="160"/>
      <c r="D122" s="155" t="s">
        <v>253</v>
      </c>
      <c r="E122" s="155" t="s">
        <v>255</v>
      </c>
      <c r="F122" s="155" t="s">
        <v>1702</v>
      </c>
      <c r="G122" s="159">
        <v>0</v>
      </c>
      <c r="H122" s="159">
        <v>0</v>
      </c>
      <c r="I122" s="159">
        <v>62974.78</v>
      </c>
      <c r="J122" s="159">
        <v>62968.05</v>
      </c>
      <c r="K122" s="155" t="s">
        <v>1932</v>
      </c>
      <c r="L122" s="155"/>
      <c r="M122" s="163">
        <v>0</v>
      </c>
      <c r="N122" s="164">
        <v>6.7299999999959255</v>
      </c>
      <c r="O122" s="45">
        <f>VLOOKUP(E122,cateogrias!$O$3:$P$120,2,0)</f>
        <v>0</v>
      </c>
      <c r="P122" s="45"/>
    </row>
    <row r="123" spans="1:16">
      <c r="A123" s="187"/>
      <c r="B123" s="160"/>
      <c r="C123" s="160"/>
      <c r="D123" s="160"/>
      <c r="E123" s="155" t="s">
        <v>340</v>
      </c>
      <c r="F123" s="155" t="s">
        <v>1689</v>
      </c>
      <c r="G123" s="159">
        <v>55321.95</v>
      </c>
      <c r="H123" s="159">
        <v>55353.72</v>
      </c>
      <c r="I123" s="159">
        <v>370</v>
      </c>
      <c r="J123" s="159">
        <v>0</v>
      </c>
      <c r="K123" s="155" t="s">
        <v>1932</v>
      </c>
      <c r="L123" s="155"/>
      <c r="M123" s="163">
        <v>31.770000000004075</v>
      </c>
      <c r="N123" s="164">
        <v>370</v>
      </c>
      <c r="O123" s="45">
        <f>VLOOKUP(E123,cateogrias!$O$3:$P$120,2,0)</f>
        <v>0</v>
      </c>
      <c r="P123" s="45"/>
    </row>
    <row r="124" spans="1:16">
      <c r="A124" s="187"/>
      <c r="B124" s="160"/>
      <c r="C124" s="155" t="s">
        <v>71</v>
      </c>
      <c r="D124" s="155" t="s">
        <v>272</v>
      </c>
      <c r="E124" s="155" t="s">
        <v>341</v>
      </c>
      <c r="F124" s="155" t="s">
        <v>1771</v>
      </c>
      <c r="G124" s="159">
        <v>0</v>
      </c>
      <c r="H124" s="159">
        <v>0</v>
      </c>
      <c r="I124" s="159">
        <v>81457.02</v>
      </c>
      <c r="J124" s="159">
        <v>81448.73</v>
      </c>
      <c r="K124" s="155" t="s">
        <v>1932</v>
      </c>
      <c r="L124" s="155"/>
      <c r="M124" s="163">
        <v>0</v>
      </c>
      <c r="N124" s="164">
        <v>8.2900000000081491</v>
      </c>
      <c r="O124" s="45">
        <f>VLOOKUP(E124,cateogrias!$O$3:$P$120,2,0)</f>
        <v>0</v>
      </c>
      <c r="P124" s="45"/>
    </row>
    <row r="125" spans="1:16">
      <c r="A125" s="187"/>
      <c r="B125" s="160"/>
      <c r="C125" s="160"/>
      <c r="D125" s="160"/>
      <c r="E125" s="155" t="s">
        <v>343</v>
      </c>
      <c r="F125" s="155" t="s">
        <v>1783</v>
      </c>
      <c r="G125" s="159">
        <v>0</v>
      </c>
      <c r="H125" s="159">
        <v>0</v>
      </c>
      <c r="I125" s="159">
        <v>85302</v>
      </c>
      <c r="J125" s="159">
        <v>85186.86</v>
      </c>
      <c r="K125" s="155" t="s">
        <v>1931</v>
      </c>
      <c r="L125" s="155"/>
      <c r="M125" s="163">
        <v>0</v>
      </c>
      <c r="N125" s="164">
        <v>115.13999999999942</v>
      </c>
      <c r="O125" s="45">
        <f>VLOOKUP(E125,cateogrias!$O$3:$P$120,2,0)</f>
        <v>0</v>
      </c>
      <c r="P125" s="45"/>
    </row>
    <row r="126" spans="1:16">
      <c r="A126" s="187"/>
      <c r="B126" s="160"/>
      <c r="C126" s="160"/>
      <c r="D126" s="160"/>
      <c r="E126" s="155" t="s">
        <v>295</v>
      </c>
      <c r="F126" s="155">
        <v>0</v>
      </c>
      <c r="G126" s="159">
        <v>90956.98</v>
      </c>
      <c r="H126" s="159">
        <v>91126.1</v>
      </c>
      <c r="I126" s="159">
        <v>0</v>
      </c>
      <c r="J126" s="159">
        <v>0</v>
      </c>
      <c r="K126" s="155" t="s">
        <v>1932</v>
      </c>
      <c r="L126" s="155"/>
      <c r="M126" s="163">
        <v>169.1200000000099</v>
      </c>
      <c r="N126" s="164">
        <v>0</v>
      </c>
      <c r="O126" s="45">
        <f>VLOOKUP(E126,cateogrias!$O$3:$P$120,2,0)</f>
        <v>0</v>
      </c>
      <c r="P126" s="45"/>
    </row>
    <row r="127" spans="1:16">
      <c r="A127" s="187"/>
      <c r="B127" s="160"/>
      <c r="C127" s="160"/>
      <c r="D127" s="160"/>
      <c r="E127" s="160"/>
      <c r="F127" s="155" t="s">
        <v>1796</v>
      </c>
      <c r="G127" s="159">
        <v>90357.42</v>
      </c>
      <c r="H127" s="159">
        <v>90607.35</v>
      </c>
      <c r="I127" s="159">
        <v>0</v>
      </c>
      <c r="J127" s="159">
        <v>0</v>
      </c>
      <c r="K127" s="155" t="s">
        <v>1932</v>
      </c>
      <c r="L127" s="155"/>
      <c r="M127" s="163">
        <v>249.93000000000757</v>
      </c>
      <c r="N127" s="164">
        <v>0</v>
      </c>
      <c r="O127" s="45"/>
      <c r="P127" s="45"/>
    </row>
    <row r="128" spans="1:16">
      <c r="A128" s="187"/>
      <c r="B128" s="160"/>
      <c r="C128" s="155" t="s">
        <v>154</v>
      </c>
      <c r="D128" s="155" t="s">
        <v>299</v>
      </c>
      <c r="E128" s="155" t="s">
        <v>352</v>
      </c>
      <c r="F128" s="155" t="s">
        <v>1813</v>
      </c>
      <c r="G128" s="159">
        <v>0</v>
      </c>
      <c r="H128" s="159">
        <v>0</v>
      </c>
      <c r="I128" s="159">
        <v>96019.71</v>
      </c>
      <c r="J128" s="159">
        <v>95500.28</v>
      </c>
      <c r="K128" s="155" t="s">
        <v>1931</v>
      </c>
      <c r="L128" s="155" t="s">
        <v>1931</v>
      </c>
      <c r="M128" s="163">
        <v>0</v>
      </c>
      <c r="N128" s="164">
        <v>519.43000000000757</v>
      </c>
      <c r="O128" s="45">
        <f>VLOOKUP(E128,cateogrias!$O$3:$P$120,2,0)</f>
        <v>0</v>
      </c>
      <c r="P128" s="45"/>
    </row>
    <row r="129" spans="1:16">
      <c r="A129" s="187"/>
      <c r="B129" s="160"/>
      <c r="C129" s="160"/>
      <c r="D129" s="160"/>
      <c r="E129" s="155" t="s">
        <v>313</v>
      </c>
      <c r="F129" s="155">
        <v>0</v>
      </c>
      <c r="G129" s="159">
        <v>92952.07</v>
      </c>
      <c r="H129" s="159">
        <v>93344.6</v>
      </c>
      <c r="I129" s="159">
        <v>93269.3</v>
      </c>
      <c r="J129" s="159">
        <v>92990</v>
      </c>
      <c r="K129" s="155" t="s">
        <v>1932</v>
      </c>
      <c r="L129" s="155"/>
      <c r="M129" s="163">
        <v>392.52999999999884</v>
      </c>
      <c r="N129" s="164">
        <v>279.30000000000291</v>
      </c>
      <c r="O129" s="45">
        <f>VLOOKUP(E129,cateogrias!$O$3:$P$120,2,0)</f>
        <v>0</v>
      </c>
      <c r="P129" s="45"/>
    </row>
    <row r="130" spans="1:16">
      <c r="A130" s="187"/>
      <c r="B130" s="160"/>
      <c r="C130" s="160"/>
      <c r="D130" s="160"/>
      <c r="E130" s="160"/>
      <c r="F130" s="155" t="s">
        <v>1802</v>
      </c>
      <c r="G130" s="159">
        <v>92770.9</v>
      </c>
      <c r="H130" s="159">
        <v>92807.55</v>
      </c>
      <c r="I130" s="159">
        <v>92872.79</v>
      </c>
      <c r="J130" s="159">
        <v>92799.16</v>
      </c>
      <c r="K130" s="155" t="s">
        <v>1932</v>
      </c>
      <c r="L130" s="155"/>
      <c r="M130" s="163">
        <v>36.650000000008731</v>
      </c>
      <c r="N130" s="164">
        <v>73.629999999990105</v>
      </c>
      <c r="O130" s="45" t="e">
        <f>VLOOKUP(E130,cateogrias!$O$3:$P$120,2,0)</f>
        <v>#N/A</v>
      </c>
      <c r="P130" s="45"/>
    </row>
    <row r="131" spans="1:16">
      <c r="A131" s="172">
        <v>6</v>
      </c>
      <c r="B131" s="155" t="s">
        <v>30</v>
      </c>
      <c r="C131" s="155" t="s">
        <v>31</v>
      </c>
      <c r="D131" s="155" t="s">
        <v>230</v>
      </c>
      <c r="E131" s="155" t="s">
        <v>356</v>
      </c>
      <c r="F131" s="155" t="s">
        <v>1683</v>
      </c>
      <c r="G131" s="159">
        <v>0</v>
      </c>
      <c r="H131" s="159">
        <v>0</v>
      </c>
      <c r="I131" s="159">
        <v>54555.83</v>
      </c>
      <c r="J131" s="159">
        <v>54440</v>
      </c>
      <c r="K131" s="155" t="s">
        <v>1932</v>
      </c>
      <c r="L131" s="155"/>
      <c r="M131" s="163">
        <v>0</v>
      </c>
      <c r="N131" s="164">
        <v>115.83000000000175</v>
      </c>
      <c r="O131" s="45">
        <f>VLOOKUP(E131,cateogrias!$O$3:$P$120,2,0)</f>
        <v>1</v>
      </c>
      <c r="P131" s="45"/>
    </row>
    <row r="132" spans="1:16">
      <c r="A132" s="177"/>
      <c r="B132" s="160"/>
      <c r="C132" s="160"/>
      <c r="D132" s="160"/>
      <c r="E132" s="155" t="s">
        <v>355</v>
      </c>
      <c r="F132" s="155" t="s">
        <v>1697</v>
      </c>
      <c r="G132" s="159">
        <v>0</v>
      </c>
      <c r="H132" s="159">
        <v>0</v>
      </c>
      <c r="I132" s="159">
        <v>62637.98</v>
      </c>
      <c r="J132" s="159">
        <v>62377.07</v>
      </c>
      <c r="K132" s="155" t="s">
        <v>1932</v>
      </c>
      <c r="L132" s="155"/>
      <c r="M132" s="163">
        <v>0</v>
      </c>
      <c r="N132" s="164">
        <v>260.91000000000349</v>
      </c>
      <c r="O132" s="45">
        <f>VLOOKUP(E132,cateogrias!$O$3:$P$120,2,0)</f>
        <v>14</v>
      </c>
      <c r="P132" s="45"/>
    </row>
    <row r="133" spans="1:16">
      <c r="A133" s="177"/>
      <c r="B133" s="160"/>
      <c r="C133" s="160"/>
      <c r="D133" s="160"/>
      <c r="E133" s="155" t="s">
        <v>358</v>
      </c>
      <c r="F133" s="155" t="s">
        <v>1742</v>
      </c>
      <c r="G133" s="159">
        <v>0</v>
      </c>
      <c r="H133" s="159">
        <v>0</v>
      </c>
      <c r="I133" s="159">
        <v>67374.3</v>
      </c>
      <c r="J133" s="159">
        <v>67217.2</v>
      </c>
      <c r="K133" s="155" t="s">
        <v>1931</v>
      </c>
      <c r="L133" s="155"/>
      <c r="M133" s="163">
        <v>0</v>
      </c>
      <c r="N133" s="164">
        <v>157.10000000000582</v>
      </c>
      <c r="O133" s="45"/>
      <c r="P133" s="45"/>
    </row>
    <row r="134" spans="1:16">
      <c r="A134" s="177"/>
      <c r="B134" s="160"/>
      <c r="C134" s="160"/>
      <c r="D134" s="160"/>
      <c r="E134" s="155" t="s">
        <v>347</v>
      </c>
      <c r="F134" s="155" t="s">
        <v>1750</v>
      </c>
      <c r="G134" s="159">
        <v>69752.17</v>
      </c>
      <c r="H134" s="159">
        <v>70009.429999999993</v>
      </c>
      <c r="I134" s="159">
        <v>70018.899999999994</v>
      </c>
      <c r="J134" s="159">
        <v>69775.86</v>
      </c>
      <c r="K134" s="155" t="s">
        <v>1932</v>
      </c>
      <c r="L134" s="155"/>
      <c r="M134" s="163">
        <v>257.25999999999476</v>
      </c>
      <c r="N134" s="164">
        <v>243.0399999999936</v>
      </c>
      <c r="O134" s="45">
        <f>VLOOKUP(E134,cateogrias!$O$3:$P$120,2,0)</f>
        <v>1</v>
      </c>
      <c r="P134" s="45"/>
    </row>
    <row r="135" spans="1:16">
      <c r="A135" s="177"/>
      <c r="B135" s="160"/>
      <c r="C135" s="155" t="s">
        <v>71</v>
      </c>
      <c r="D135" s="155" t="s">
        <v>272</v>
      </c>
      <c r="E135" s="155" t="s">
        <v>351</v>
      </c>
      <c r="F135" s="155">
        <v>0</v>
      </c>
      <c r="G135" s="159">
        <v>0</v>
      </c>
      <c r="H135" s="159">
        <v>0</v>
      </c>
      <c r="I135" s="159">
        <v>0</v>
      </c>
      <c r="J135" s="159">
        <v>0</v>
      </c>
      <c r="K135" s="155" t="s">
        <v>1931</v>
      </c>
      <c r="L135" s="155" t="s">
        <v>1931</v>
      </c>
      <c r="M135" s="163">
        <v>0</v>
      </c>
      <c r="N135" s="164">
        <v>0</v>
      </c>
      <c r="O135" s="45">
        <f>VLOOKUP(E135,cateogrias!$O$3:$P$120,2,0)</f>
        <v>44</v>
      </c>
      <c r="P135" s="45"/>
    </row>
    <row r="136" spans="1:16">
      <c r="A136" s="177"/>
      <c r="B136" s="160"/>
      <c r="C136" s="160"/>
      <c r="D136" s="160"/>
      <c r="E136" s="160"/>
      <c r="F136" s="155" t="s">
        <v>1774</v>
      </c>
      <c r="G136" s="159">
        <v>83728.7</v>
      </c>
      <c r="H136" s="159">
        <v>84319.17</v>
      </c>
      <c r="I136" s="159">
        <v>84414.85</v>
      </c>
      <c r="J136" s="159">
        <v>83872.649999999994</v>
      </c>
      <c r="K136" s="155" t="s">
        <v>1931</v>
      </c>
      <c r="L136" s="155" t="s">
        <v>1931</v>
      </c>
      <c r="M136" s="163">
        <v>590.47000000000116</v>
      </c>
      <c r="N136" s="164">
        <v>542.20000000001164</v>
      </c>
      <c r="O136" s="45"/>
      <c r="P136" s="45"/>
    </row>
    <row r="137" spans="1:16">
      <c r="A137" s="188">
        <v>7</v>
      </c>
      <c r="B137" s="188" t="s">
        <v>20</v>
      </c>
      <c r="C137" s="188" t="s">
        <v>31</v>
      </c>
      <c r="D137" s="155" t="s">
        <v>272</v>
      </c>
      <c r="E137" s="155" t="s">
        <v>389</v>
      </c>
      <c r="F137" s="155" t="s">
        <v>1769</v>
      </c>
      <c r="G137" s="159">
        <v>0</v>
      </c>
      <c r="H137" s="159">
        <v>0</v>
      </c>
      <c r="I137" s="159">
        <v>81450.66</v>
      </c>
      <c r="J137" s="159">
        <v>81446.399999999994</v>
      </c>
      <c r="K137" s="155" t="s">
        <v>1931</v>
      </c>
      <c r="L137" s="155" t="s">
        <v>1931</v>
      </c>
      <c r="M137" s="163">
        <v>0</v>
      </c>
      <c r="N137" s="164">
        <v>4.2600000000093132</v>
      </c>
      <c r="O137" s="45">
        <f>VLOOKUP(E137,cateogrias!$O$3:$P$120,2,0)</f>
        <v>0</v>
      </c>
      <c r="P137" s="45"/>
    </row>
    <row r="138" spans="1:16">
      <c r="A138" s="177"/>
      <c r="B138" s="177"/>
      <c r="C138" s="177"/>
      <c r="D138" s="160"/>
      <c r="E138" s="195" t="s">
        <v>372</v>
      </c>
      <c r="F138" s="155" t="s">
        <v>1766</v>
      </c>
      <c r="G138" s="159">
        <v>80846.64</v>
      </c>
      <c r="H138" s="159">
        <v>82328.960000000006</v>
      </c>
      <c r="I138" s="159">
        <v>82360.94</v>
      </c>
      <c r="J138" s="159">
        <v>80895.14</v>
      </c>
      <c r="K138" s="155" t="s">
        <v>1931</v>
      </c>
      <c r="L138" s="155" t="s">
        <v>1931</v>
      </c>
      <c r="M138" s="163">
        <v>1482.320000000007</v>
      </c>
      <c r="N138" s="164">
        <v>1465.8000000000029</v>
      </c>
      <c r="O138" s="45">
        <f>VLOOKUP(E138,cateogrias!$O$3:$P$120,2,0)</f>
        <v>0</v>
      </c>
      <c r="P138" s="45"/>
    </row>
    <row r="139" spans="1:16" ht="25.5">
      <c r="A139" s="177"/>
      <c r="B139" s="177"/>
      <c r="C139" s="167" t="s">
        <v>154</v>
      </c>
      <c r="D139" s="178" t="s">
        <v>299</v>
      </c>
      <c r="E139" s="167" t="s">
        <v>376</v>
      </c>
      <c r="F139" s="167" t="s">
        <v>1815</v>
      </c>
      <c r="G139" s="159">
        <v>96005.34</v>
      </c>
      <c r="H139" s="159">
        <v>96421.86</v>
      </c>
      <c r="I139" s="159">
        <v>96578.58</v>
      </c>
      <c r="J139" s="159">
        <v>96019.24</v>
      </c>
      <c r="K139" s="155" t="s">
        <v>1931</v>
      </c>
      <c r="L139" s="155" t="s">
        <v>1931</v>
      </c>
      <c r="M139" s="163">
        <v>416.52000000000407</v>
      </c>
      <c r="N139" s="164">
        <v>559.33999999999651</v>
      </c>
      <c r="O139" s="45"/>
      <c r="P139" s="45"/>
    </row>
    <row r="140" spans="1:16">
      <c r="A140" s="177"/>
      <c r="B140" s="177"/>
      <c r="C140" s="177"/>
      <c r="D140" s="179"/>
      <c r="E140" s="195" t="s">
        <v>381</v>
      </c>
      <c r="F140" s="167">
        <v>0</v>
      </c>
      <c r="G140" s="159">
        <v>0</v>
      </c>
      <c r="H140" s="159">
        <v>0</v>
      </c>
      <c r="I140" s="159">
        <v>99152.72</v>
      </c>
      <c r="J140" s="159">
        <v>99122.9</v>
      </c>
      <c r="K140" s="155" t="s">
        <v>1931</v>
      </c>
      <c r="L140" s="155" t="s">
        <v>1931</v>
      </c>
      <c r="M140" s="163">
        <v>0</v>
      </c>
      <c r="N140" s="164">
        <v>29.820000000006985</v>
      </c>
      <c r="O140" s="45">
        <f>VLOOKUP(E140,cateogrias!$O$3:$P$120,2,0)</f>
        <v>14</v>
      </c>
      <c r="P140" s="45"/>
    </row>
    <row r="141" spans="1:16">
      <c r="A141" s="177"/>
      <c r="B141" s="177"/>
      <c r="C141" s="177"/>
      <c r="D141" s="179"/>
      <c r="E141" s="196"/>
      <c r="F141" s="167" t="s">
        <v>1815</v>
      </c>
      <c r="G141" s="159">
        <v>96668.2</v>
      </c>
      <c r="H141" s="159">
        <v>99115.72</v>
      </c>
      <c r="I141" s="159">
        <v>99044</v>
      </c>
      <c r="J141" s="159">
        <v>96688.3</v>
      </c>
      <c r="K141" s="155" t="s">
        <v>1931</v>
      </c>
      <c r="L141" s="155" t="s">
        <v>1931</v>
      </c>
      <c r="M141" s="163">
        <v>2447.5200000000041</v>
      </c>
      <c r="N141" s="164">
        <v>2355.6999999999971</v>
      </c>
      <c r="O141" s="45" t="e">
        <f>VLOOKUP(E141,cateogrias!$O$3:$P$120,2,0)</f>
        <v>#N/A</v>
      </c>
      <c r="P141" s="45"/>
    </row>
    <row r="142" spans="1:16">
      <c r="A142" s="177"/>
      <c r="B142" s="177"/>
      <c r="C142" s="177"/>
      <c r="D142" s="179"/>
      <c r="E142" s="155" t="s">
        <v>361</v>
      </c>
      <c r="F142" s="155" t="s">
        <v>1821</v>
      </c>
      <c r="G142" s="159">
        <v>99115.31</v>
      </c>
      <c r="H142" s="159">
        <v>100767.27</v>
      </c>
      <c r="I142" s="159">
        <v>100808</v>
      </c>
      <c r="J142" s="159">
        <v>99152.72</v>
      </c>
      <c r="K142" s="155" t="s">
        <v>1931</v>
      </c>
      <c r="L142" s="155" t="s">
        <v>1931</v>
      </c>
      <c r="M142" s="163">
        <v>1651.9600000000064</v>
      </c>
      <c r="N142" s="164">
        <v>1655.2799999999988</v>
      </c>
      <c r="O142" s="45">
        <f>VLOOKUP(E142,cateogrias!$O$3:$P$120,2,0)</f>
        <v>71</v>
      </c>
      <c r="P142" s="45"/>
    </row>
    <row r="143" spans="1:16">
      <c r="A143" s="177"/>
      <c r="B143" s="177"/>
      <c r="C143" s="177"/>
      <c r="D143" s="179"/>
      <c r="E143" s="155" t="s">
        <v>363</v>
      </c>
      <c r="F143" s="155" t="s">
        <v>1821</v>
      </c>
      <c r="G143" s="159">
        <v>100767.27</v>
      </c>
      <c r="H143" s="159">
        <v>101071.4</v>
      </c>
      <c r="I143" s="159">
        <v>101089.36</v>
      </c>
      <c r="J143" s="159">
        <v>100808</v>
      </c>
      <c r="K143" s="155" t="s">
        <v>1931</v>
      </c>
      <c r="L143" s="155" t="s">
        <v>1931</v>
      </c>
      <c r="M143" s="163">
        <v>304.1299999999901</v>
      </c>
      <c r="N143" s="164">
        <v>281.36000000000058</v>
      </c>
      <c r="O143" s="45">
        <f>VLOOKUP(E143,cateogrias!$O$3:$P$120,2,0)</f>
        <v>1</v>
      </c>
      <c r="P143" s="45"/>
    </row>
    <row r="144" spans="1:16" ht="25.5">
      <c r="A144" s="191">
        <v>8</v>
      </c>
      <c r="B144" s="191" t="s">
        <v>53</v>
      </c>
      <c r="C144" s="191" t="s">
        <v>31</v>
      </c>
      <c r="D144" s="192" t="s">
        <v>230</v>
      </c>
      <c r="E144" s="167" t="s">
        <v>384</v>
      </c>
      <c r="F144" s="167" t="s">
        <v>1731</v>
      </c>
      <c r="G144" s="159">
        <v>64724.31</v>
      </c>
      <c r="H144" s="159">
        <v>65726.100000000006</v>
      </c>
      <c r="I144" s="159">
        <v>65738.539999999994</v>
      </c>
      <c r="J144" s="159">
        <v>64732.26</v>
      </c>
      <c r="K144" s="155" t="s">
        <v>1931</v>
      </c>
      <c r="L144" s="155" t="s">
        <v>1931</v>
      </c>
      <c r="M144" s="163">
        <v>1001.7900000000081</v>
      </c>
      <c r="N144" s="164">
        <v>1006.2799999999916</v>
      </c>
      <c r="O144" s="45">
        <f>VLOOKUP(E144,cateogrias!$O$3:$P$120,2,0)</f>
        <v>0</v>
      </c>
      <c r="P144" s="45"/>
    </row>
    <row r="145" spans="1:16">
      <c r="A145" s="177"/>
      <c r="B145" s="177"/>
      <c r="C145" s="177"/>
      <c r="D145" s="179"/>
      <c r="E145" s="195" t="s">
        <v>386</v>
      </c>
      <c r="F145" s="167">
        <v>0</v>
      </c>
      <c r="G145" s="159">
        <v>67284.36</v>
      </c>
      <c r="H145" s="159">
        <v>67663.34</v>
      </c>
      <c r="I145" s="159">
        <v>67679.5</v>
      </c>
      <c r="J145" s="159">
        <v>67302.14</v>
      </c>
      <c r="K145" s="155" t="s">
        <v>1931</v>
      </c>
      <c r="L145" s="155" t="s">
        <v>1931</v>
      </c>
      <c r="M145" s="163">
        <v>378.97999999999593</v>
      </c>
      <c r="N145" s="164">
        <v>377.36000000000058</v>
      </c>
      <c r="O145" s="45">
        <f>VLOOKUP(E145,cateogrias!$O$3:$P$120,2,0)</f>
        <v>0</v>
      </c>
      <c r="P145" s="45"/>
    </row>
    <row r="146" spans="1:16">
      <c r="A146" s="177"/>
      <c r="B146" s="177"/>
      <c r="C146" s="177"/>
      <c r="D146" s="179"/>
      <c r="E146" s="196"/>
      <c r="F146" s="167" t="s">
        <v>1733</v>
      </c>
      <c r="G146" s="159">
        <v>66918.990000000005</v>
      </c>
      <c r="H146" s="159">
        <v>67110.36</v>
      </c>
      <c r="I146" s="159">
        <v>67123.199999999997</v>
      </c>
      <c r="J146" s="159">
        <v>66932.72</v>
      </c>
      <c r="K146" s="155" t="s">
        <v>1931</v>
      </c>
      <c r="L146" s="155" t="s">
        <v>1931</v>
      </c>
      <c r="M146" s="163">
        <v>191.36999999999534</v>
      </c>
      <c r="N146" s="164">
        <v>190.47999999999593</v>
      </c>
      <c r="O146" s="45"/>
      <c r="P146" s="45"/>
    </row>
    <row r="147" spans="1:16">
      <c r="A147" s="177"/>
      <c r="B147" s="177"/>
      <c r="C147" s="155" t="s">
        <v>154</v>
      </c>
      <c r="D147" s="155" t="s">
        <v>299</v>
      </c>
      <c r="E147" s="155" t="s">
        <v>314</v>
      </c>
      <c r="F147" s="155">
        <v>0</v>
      </c>
      <c r="G147" s="159">
        <v>0</v>
      </c>
      <c r="H147" s="159">
        <v>0</v>
      </c>
      <c r="I147" s="159">
        <v>94590</v>
      </c>
      <c r="J147" s="159">
        <v>94402.52</v>
      </c>
      <c r="K147" s="155" t="s">
        <v>1931</v>
      </c>
      <c r="L147" s="155"/>
      <c r="M147" s="163">
        <v>0</v>
      </c>
      <c r="N147" s="164">
        <v>187.47999999999593</v>
      </c>
      <c r="O147" s="45"/>
      <c r="P147" s="45"/>
    </row>
    <row r="148" spans="1:16">
      <c r="A148" s="177"/>
      <c r="B148" s="177"/>
      <c r="C148" s="160"/>
      <c r="D148" s="160"/>
      <c r="E148" s="160"/>
      <c r="F148" s="160"/>
      <c r="G148" s="160"/>
      <c r="H148" s="160"/>
      <c r="I148" s="159">
        <v>95090</v>
      </c>
      <c r="J148" s="159">
        <v>94730</v>
      </c>
      <c r="K148" s="155" t="s">
        <v>1931</v>
      </c>
      <c r="L148" s="155"/>
      <c r="M148" s="163">
        <v>0</v>
      </c>
      <c r="N148" s="164">
        <v>360</v>
      </c>
      <c r="O148" s="45"/>
      <c r="P148" s="45"/>
    </row>
    <row r="149" spans="1:16">
      <c r="A149" s="177"/>
      <c r="B149" s="177"/>
      <c r="C149" s="160"/>
      <c r="D149" s="160"/>
      <c r="E149" s="160"/>
      <c r="F149" s="160"/>
      <c r="G149" s="160"/>
      <c r="H149" s="160"/>
      <c r="I149" s="159">
        <v>95440</v>
      </c>
      <c r="J149" s="159">
        <v>95259.51</v>
      </c>
      <c r="K149" s="155" t="s">
        <v>1931</v>
      </c>
      <c r="L149" s="155"/>
      <c r="M149" s="163">
        <v>0</v>
      </c>
      <c r="N149" s="164">
        <v>180.49000000000524</v>
      </c>
      <c r="O149" s="45"/>
      <c r="P149" s="45"/>
    </row>
    <row r="150" spans="1:16">
      <c r="A150" s="177"/>
      <c r="B150" s="177"/>
      <c r="C150" s="160"/>
      <c r="D150" s="160"/>
      <c r="E150" s="160"/>
      <c r="F150" s="160"/>
      <c r="G150" s="159">
        <v>94106.62</v>
      </c>
      <c r="H150" s="159">
        <v>94180</v>
      </c>
      <c r="I150" s="159">
        <v>93860</v>
      </c>
      <c r="J150" s="159">
        <v>93725.88</v>
      </c>
      <c r="K150" s="155" t="s">
        <v>1931</v>
      </c>
      <c r="L150" s="155"/>
      <c r="M150" s="163">
        <v>73.380000000004657</v>
      </c>
      <c r="N150" s="164">
        <v>134.11999999999534</v>
      </c>
      <c r="O150" s="45"/>
      <c r="P150" s="45"/>
    </row>
    <row r="151" spans="1:16">
      <c r="A151" s="177"/>
      <c r="B151" s="177"/>
      <c r="C151" s="160"/>
      <c r="D151" s="160"/>
      <c r="E151" s="160"/>
      <c r="F151" s="160"/>
      <c r="G151" s="159">
        <v>94233.33</v>
      </c>
      <c r="H151" s="159">
        <v>94453.23</v>
      </c>
      <c r="I151" s="159">
        <v>94068.17</v>
      </c>
      <c r="J151" s="159">
        <v>93963.5</v>
      </c>
      <c r="K151" s="155" t="s">
        <v>1931</v>
      </c>
      <c r="L151" s="155"/>
      <c r="M151" s="163">
        <v>219.89999999999418</v>
      </c>
      <c r="N151" s="164">
        <v>104.66999999999825</v>
      </c>
      <c r="O151" s="45"/>
      <c r="P151" s="45"/>
    </row>
    <row r="152" spans="1:16">
      <c r="A152" s="177"/>
      <c r="B152" s="177"/>
      <c r="C152" s="160"/>
      <c r="D152" s="160"/>
      <c r="E152" s="160"/>
      <c r="F152" s="160"/>
      <c r="G152" s="159">
        <v>95238.03</v>
      </c>
      <c r="H152" s="159">
        <v>96005.33</v>
      </c>
      <c r="I152" s="159">
        <v>94241.57</v>
      </c>
      <c r="J152" s="159">
        <v>94111.2</v>
      </c>
      <c r="K152" s="155" t="s">
        <v>1931</v>
      </c>
      <c r="L152" s="155"/>
      <c r="M152" s="163">
        <v>767.30000000000291</v>
      </c>
      <c r="N152" s="164">
        <v>130.3700000000099</v>
      </c>
      <c r="O152" s="45" t="e">
        <f>VLOOKUP(E152,cateogrias!$O$3:$P$120,2,0)</f>
        <v>#N/A</v>
      </c>
      <c r="P152" s="45"/>
    </row>
    <row r="153" spans="1:16">
      <c r="A153" s="177"/>
      <c r="B153" s="177"/>
      <c r="C153" s="160"/>
      <c r="D153" s="160"/>
      <c r="E153" s="160"/>
      <c r="F153" s="155" t="s">
        <v>1805</v>
      </c>
      <c r="G153" s="159">
        <v>93344.6</v>
      </c>
      <c r="H153" s="159">
        <v>94080</v>
      </c>
      <c r="I153" s="159">
        <v>93682.09</v>
      </c>
      <c r="J153" s="159">
        <v>93375.64</v>
      </c>
      <c r="K153" s="155" t="s">
        <v>1931</v>
      </c>
      <c r="L153" s="155"/>
      <c r="M153" s="163">
        <v>735.39999999999418</v>
      </c>
      <c r="N153" s="164">
        <v>306.44999999999709</v>
      </c>
      <c r="O153" s="45" t="e">
        <f>VLOOKUP(E153,cateogrias!$O$3:$P$120,2,0)</f>
        <v>#N/A</v>
      </c>
      <c r="P153" s="45"/>
    </row>
    <row r="154" spans="1:16">
      <c r="A154" s="177"/>
      <c r="B154" s="177"/>
      <c r="C154" s="160"/>
      <c r="D154" s="160"/>
      <c r="E154" s="155" t="s">
        <v>373</v>
      </c>
      <c r="F154" s="155" t="s">
        <v>1807</v>
      </c>
      <c r="G154" s="159">
        <v>94453</v>
      </c>
      <c r="H154" s="159">
        <v>94522.22</v>
      </c>
      <c r="I154" s="159">
        <v>94543.94</v>
      </c>
      <c r="J154" s="159">
        <v>94475.85</v>
      </c>
      <c r="K154" s="155" t="s">
        <v>1932</v>
      </c>
      <c r="L154" s="155"/>
      <c r="M154" s="163">
        <v>69.220000000001164</v>
      </c>
      <c r="N154" s="164">
        <v>68.089999999996508</v>
      </c>
      <c r="O154" s="45">
        <f>VLOOKUP(E154,cateogrias!$O$3:$P$120,2,0)</f>
        <v>0</v>
      </c>
      <c r="P154" s="45"/>
    </row>
    <row r="155" spans="1:16">
      <c r="A155" s="177"/>
      <c r="B155" s="177"/>
      <c r="C155" s="160"/>
      <c r="D155" s="160"/>
      <c r="E155" s="155" t="s">
        <v>375</v>
      </c>
      <c r="F155" s="155" t="s">
        <v>1809</v>
      </c>
      <c r="G155" s="159">
        <v>94531.1</v>
      </c>
      <c r="H155" s="159">
        <v>94845.31</v>
      </c>
      <c r="I155" s="159">
        <v>0</v>
      </c>
      <c r="J155" s="159">
        <v>0</v>
      </c>
      <c r="K155" s="155" t="s">
        <v>1932</v>
      </c>
      <c r="L155" s="155"/>
      <c r="M155" s="163">
        <v>314.20999999999185</v>
      </c>
      <c r="N155" s="164">
        <v>0</v>
      </c>
      <c r="O155" s="45">
        <f>VLOOKUP(E155,cateogrias!$O$3:$P$120,2,0)</f>
        <v>0</v>
      </c>
      <c r="P155" s="45"/>
    </row>
    <row r="156" spans="1:16">
      <c r="A156" s="177"/>
      <c r="B156" s="177"/>
      <c r="C156" s="160"/>
      <c r="D156" s="160"/>
      <c r="E156" s="155" t="s">
        <v>364</v>
      </c>
      <c r="F156" s="155" t="s">
        <v>1811</v>
      </c>
      <c r="G156" s="159">
        <v>94526.23</v>
      </c>
      <c r="H156" s="159">
        <v>95238.11</v>
      </c>
      <c r="I156" s="159">
        <v>95259.51</v>
      </c>
      <c r="J156" s="159">
        <v>94547.46</v>
      </c>
      <c r="K156" s="155" t="s">
        <v>1931</v>
      </c>
      <c r="L156" s="155" t="s">
        <v>1931</v>
      </c>
      <c r="M156" s="163">
        <v>711.88000000000466</v>
      </c>
      <c r="N156" s="164">
        <v>712.04999999998836</v>
      </c>
      <c r="O156" s="45">
        <f>VLOOKUP(E156,cateogrias!$O$3:$P$120,2,0)</f>
        <v>1</v>
      </c>
      <c r="P156" s="45"/>
    </row>
    <row r="157" spans="1:16">
      <c r="A157" s="177"/>
      <c r="B157" s="177"/>
      <c r="C157" s="160"/>
      <c r="D157" s="160"/>
      <c r="E157" s="155" t="s">
        <v>379</v>
      </c>
      <c r="F157" s="155" t="s">
        <v>1815</v>
      </c>
      <c r="G157" s="159">
        <v>96421.56</v>
      </c>
      <c r="H157" s="159">
        <v>96655.71</v>
      </c>
      <c r="I157" s="159">
        <v>96656.7</v>
      </c>
      <c r="J157" s="159">
        <v>96635.41</v>
      </c>
      <c r="K157" s="155" t="s">
        <v>1931</v>
      </c>
      <c r="L157" s="155" t="s">
        <v>1931</v>
      </c>
      <c r="M157" s="163">
        <v>234.15000000000873</v>
      </c>
      <c r="N157" s="164">
        <v>21.289999999993597</v>
      </c>
      <c r="O157" s="45"/>
      <c r="P157" s="45"/>
    </row>
    <row r="158" spans="1:16">
      <c r="A158" s="189">
        <v>9</v>
      </c>
      <c r="B158" s="189" t="s">
        <v>56</v>
      </c>
      <c r="C158" s="189" t="s">
        <v>31</v>
      </c>
      <c r="D158" s="155" t="s">
        <v>230</v>
      </c>
      <c r="E158" s="155" t="s">
        <v>365</v>
      </c>
      <c r="F158" s="155" t="s">
        <v>1734</v>
      </c>
      <c r="G158" s="159">
        <v>65754.179999999993</v>
      </c>
      <c r="H158" s="159">
        <v>66649.33</v>
      </c>
      <c r="I158" s="159">
        <v>66670.84</v>
      </c>
      <c r="J158" s="159">
        <v>65758.13</v>
      </c>
      <c r="K158" s="155" t="s">
        <v>1931</v>
      </c>
      <c r="L158" s="155"/>
      <c r="M158" s="163">
        <v>895.15000000000873</v>
      </c>
      <c r="N158" s="164">
        <v>912.70999999999185</v>
      </c>
      <c r="O158" s="45">
        <f>VLOOKUP(E158,cateogrias!$O$3:$P$120,2,0)</f>
        <v>0</v>
      </c>
      <c r="P158" s="45"/>
    </row>
    <row r="159" spans="1:16">
      <c r="A159" s="177"/>
      <c r="B159" s="177"/>
      <c r="C159" s="177"/>
      <c r="D159" s="190" t="s">
        <v>253</v>
      </c>
      <c r="E159" s="189" t="s">
        <v>391</v>
      </c>
      <c r="F159" s="189" t="s">
        <v>1687</v>
      </c>
      <c r="G159" s="159">
        <v>55080.67</v>
      </c>
      <c r="H159" s="159">
        <v>55266.42</v>
      </c>
      <c r="I159" s="159">
        <v>55303.34</v>
      </c>
      <c r="J159" s="159">
        <v>55084.52</v>
      </c>
      <c r="K159" s="155" t="s">
        <v>1931</v>
      </c>
      <c r="L159" s="155" t="s">
        <v>1931</v>
      </c>
      <c r="M159" s="163">
        <v>185.75</v>
      </c>
      <c r="N159" s="164">
        <v>218.81999999999971</v>
      </c>
      <c r="O159" s="45">
        <f>VLOOKUP(E159,cateogrias!$O$3:$P$120,2,0)</f>
        <v>0</v>
      </c>
      <c r="P159" s="45"/>
    </row>
    <row r="160" spans="1:16" ht="25.5">
      <c r="A160" s="167">
        <v>11</v>
      </c>
      <c r="B160" s="167" t="s">
        <v>1739</v>
      </c>
      <c r="C160" s="167" t="s">
        <v>31</v>
      </c>
      <c r="D160" s="178" t="s">
        <v>230</v>
      </c>
      <c r="E160" s="155" t="s">
        <v>383</v>
      </c>
      <c r="F160" s="155" t="s">
        <v>1718</v>
      </c>
      <c r="G160" s="159">
        <v>63407.07</v>
      </c>
      <c r="H160" s="159">
        <v>63641.68</v>
      </c>
      <c r="I160" s="159">
        <v>63649.64</v>
      </c>
      <c r="J160" s="159">
        <v>63412.26</v>
      </c>
      <c r="K160" s="155" t="s">
        <v>1931</v>
      </c>
      <c r="L160" s="155" t="s">
        <v>1931</v>
      </c>
      <c r="M160" s="163">
        <v>234.61000000000058</v>
      </c>
      <c r="N160" s="164">
        <v>237.37999999999738</v>
      </c>
      <c r="O160" s="45">
        <f>VLOOKUP(E160,cateogrias!$O$3:$P$120,2,0)</f>
        <v>0</v>
      </c>
      <c r="P160" s="45"/>
    </row>
    <row r="161" spans="1:16">
      <c r="A161" s="177"/>
      <c r="B161" s="177"/>
      <c r="C161" s="177"/>
      <c r="D161" s="179"/>
      <c r="E161" s="167" t="s">
        <v>1736</v>
      </c>
      <c r="F161" s="167" t="s">
        <v>1737</v>
      </c>
      <c r="G161" s="159">
        <v>66649.33</v>
      </c>
      <c r="H161" s="159">
        <v>66918.990000000005</v>
      </c>
      <c r="I161" s="159">
        <v>66932.72</v>
      </c>
      <c r="J161" s="159">
        <v>66670.84</v>
      </c>
      <c r="K161" s="155" t="s">
        <v>1931</v>
      </c>
      <c r="L161" s="155" t="s">
        <v>1931</v>
      </c>
      <c r="M161" s="163">
        <v>269.66000000000349</v>
      </c>
      <c r="N161" s="164">
        <v>261.88000000000466</v>
      </c>
      <c r="O161" s="45"/>
      <c r="P161" s="45"/>
    </row>
    <row r="162" spans="1:16">
      <c r="A162" s="177"/>
      <c r="B162" s="177"/>
      <c r="C162" s="177"/>
      <c r="D162" s="179"/>
      <c r="E162" s="167" t="s">
        <v>1744</v>
      </c>
      <c r="F162" s="167" t="s">
        <v>1742</v>
      </c>
      <c r="G162" s="159">
        <v>67663.34</v>
      </c>
      <c r="H162" s="159">
        <v>67855.73</v>
      </c>
      <c r="I162" s="159">
        <v>67864.37</v>
      </c>
      <c r="J162" s="159">
        <v>67679.5</v>
      </c>
      <c r="K162" s="155" t="s">
        <v>1931</v>
      </c>
      <c r="L162" s="155" t="s">
        <v>1931</v>
      </c>
      <c r="M162" s="163">
        <v>192.38999999999942</v>
      </c>
      <c r="N162" s="164">
        <v>184.86999999999534</v>
      </c>
      <c r="O162" s="45">
        <f>VLOOKUP(E162,cateogrias!$O$3:$P$120,2,0)</f>
        <v>0</v>
      </c>
      <c r="P162" s="45"/>
    </row>
    <row r="163" spans="1:16">
      <c r="A163" s="177"/>
      <c r="B163" s="177"/>
      <c r="C163" s="177"/>
      <c r="D163" s="179"/>
      <c r="E163" s="167" t="s">
        <v>1746</v>
      </c>
      <c r="F163" s="167" t="s">
        <v>1741</v>
      </c>
      <c r="G163" s="159">
        <v>67855.73</v>
      </c>
      <c r="H163" s="159">
        <v>67978.899999999994</v>
      </c>
      <c r="I163" s="159">
        <v>67984.27</v>
      </c>
      <c r="J163" s="159">
        <v>67864.37</v>
      </c>
      <c r="K163" s="155" t="s">
        <v>1931</v>
      </c>
      <c r="L163" s="155" t="s">
        <v>1931</v>
      </c>
      <c r="M163" s="163">
        <v>123.16999999999825</v>
      </c>
      <c r="N163" s="164">
        <v>119.90000000000873</v>
      </c>
      <c r="O163" s="45">
        <f>VLOOKUP(E163,cateogrias!$O$3:$P$120,2,0)</f>
        <v>0</v>
      </c>
      <c r="P163" s="45"/>
    </row>
    <row r="164" spans="1:16">
      <c r="A164" s="177"/>
      <c r="B164" s="177"/>
      <c r="C164" s="177"/>
      <c r="D164" s="179"/>
      <c r="E164" s="155" t="s">
        <v>367</v>
      </c>
      <c r="F164" s="155" t="s">
        <v>1764</v>
      </c>
      <c r="G164" s="159">
        <v>79541</v>
      </c>
      <c r="H164" s="159">
        <v>80372.12</v>
      </c>
      <c r="I164" s="159">
        <v>80421.75</v>
      </c>
      <c r="J164" s="159">
        <v>79588.7</v>
      </c>
      <c r="K164" s="155" t="s">
        <v>1931</v>
      </c>
      <c r="L164" s="155" t="s">
        <v>1931</v>
      </c>
      <c r="M164" s="163">
        <v>831.11999999999534</v>
      </c>
      <c r="N164" s="164">
        <v>833.05000000000291</v>
      </c>
      <c r="O164" s="45">
        <f>VLOOKUP(E164,cateogrias!$O$3:$P$120,2,0)</f>
        <v>0</v>
      </c>
      <c r="P164" s="45"/>
    </row>
    <row r="165" spans="1:16">
      <c r="A165" s="177"/>
      <c r="B165" s="177"/>
      <c r="C165" s="177"/>
      <c r="D165" s="155" t="s">
        <v>272</v>
      </c>
      <c r="E165" s="155" t="s">
        <v>390</v>
      </c>
      <c r="F165" s="155" t="s">
        <v>1766</v>
      </c>
      <c r="G165" s="159">
        <v>80372.12</v>
      </c>
      <c r="H165" s="159">
        <v>80846.64</v>
      </c>
      <c r="I165" s="159">
        <v>80895.14</v>
      </c>
      <c r="J165" s="159">
        <v>80421.75</v>
      </c>
      <c r="K165" s="155" t="s">
        <v>1931</v>
      </c>
      <c r="L165" s="155" t="s">
        <v>1931</v>
      </c>
      <c r="M165" s="163">
        <v>474.52000000000407</v>
      </c>
      <c r="N165" s="164">
        <v>473.38999999999942</v>
      </c>
      <c r="O165" s="45"/>
      <c r="P165" s="45"/>
    </row>
    <row r="166" spans="1:16">
      <c r="A166" s="177"/>
      <c r="B166" s="177"/>
      <c r="C166" s="177"/>
      <c r="D166" s="155" t="s">
        <v>253</v>
      </c>
      <c r="E166" s="155" t="s">
        <v>369</v>
      </c>
      <c r="F166" s="155" t="s">
        <v>1686</v>
      </c>
      <c r="G166" s="159">
        <v>54867.15</v>
      </c>
      <c r="H166" s="159">
        <v>55043.4</v>
      </c>
      <c r="I166" s="159">
        <v>55043.5</v>
      </c>
      <c r="J166" s="159">
        <v>54878.6</v>
      </c>
      <c r="K166" s="155" t="s">
        <v>1931</v>
      </c>
      <c r="L166" s="155" t="s">
        <v>1931</v>
      </c>
      <c r="M166" s="163">
        <v>176.25</v>
      </c>
      <c r="N166" s="164">
        <v>164.90000000000146</v>
      </c>
      <c r="O166" s="45">
        <f>VLOOKUP(E166,cateogrias!$O$3:$P$120,2,0)</f>
        <v>1</v>
      </c>
      <c r="P166" s="45"/>
    </row>
    <row r="167" spans="1:16">
      <c r="A167" s="177"/>
      <c r="B167" s="177"/>
      <c r="C167" s="177"/>
      <c r="D167" s="160"/>
      <c r="E167" s="155" t="s">
        <v>388</v>
      </c>
      <c r="F167" s="155">
        <v>0</v>
      </c>
      <c r="G167" s="159">
        <v>62273.8</v>
      </c>
      <c r="H167" s="159">
        <v>62695.3</v>
      </c>
      <c r="I167" s="159">
        <v>62686.9</v>
      </c>
      <c r="J167" s="159">
        <v>62425.7</v>
      </c>
      <c r="K167" s="155" t="s">
        <v>1931</v>
      </c>
      <c r="L167" s="155" t="s">
        <v>1931</v>
      </c>
      <c r="M167" s="163">
        <v>421.5</v>
      </c>
      <c r="N167" s="164">
        <v>261.20000000000437</v>
      </c>
      <c r="O167" s="45">
        <f>VLOOKUP(E167,cateogrias!$O$3:$P$120,2,0)</f>
        <v>2</v>
      </c>
      <c r="P167" s="45"/>
    </row>
    <row r="168" spans="1:16">
      <c r="A168" s="177"/>
      <c r="B168" s="177"/>
      <c r="C168" s="177"/>
      <c r="D168" s="160"/>
      <c r="E168" s="160"/>
      <c r="F168" s="155" t="s">
        <v>1686</v>
      </c>
      <c r="G168" s="159">
        <v>61928.5</v>
      </c>
      <c r="H168" s="159">
        <v>62157.9</v>
      </c>
      <c r="I168" s="159">
        <v>62021.55</v>
      </c>
      <c r="J168" s="159">
        <v>61965</v>
      </c>
      <c r="K168" s="155" t="s">
        <v>1931</v>
      </c>
      <c r="L168" s="155" t="s">
        <v>1931</v>
      </c>
      <c r="M168" s="163">
        <v>229.40000000000146</v>
      </c>
      <c r="N168" s="164">
        <v>56.55000000000291</v>
      </c>
      <c r="O168" s="45"/>
      <c r="P168" s="45"/>
    </row>
    <row r="169" spans="1:16">
      <c r="A169" s="177"/>
      <c r="B169" s="177"/>
      <c r="C169" s="177"/>
      <c r="D169" s="160"/>
      <c r="E169" s="155" t="s">
        <v>371</v>
      </c>
      <c r="F169" s="155" t="s">
        <v>1686</v>
      </c>
      <c r="G169" s="159">
        <v>63302.54</v>
      </c>
      <c r="H169" s="159">
        <v>63402.12</v>
      </c>
      <c r="I169" s="159">
        <v>63407.07</v>
      </c>
      <c r="J169" s="159">
        <v>63297.14</v>
      </c>
      <c r="K169" s="155" t="s">
        <v>1931</v>
      </c>
      <c r="L169" s="155" t="s">
        <v>1931</v>
      </c>
      <c r="M169" s="163">
        <v>99.580000000001746</v>
      </c>
      <c r="N169" s="164">
        <v>109.93000000000029</v>
      </c>
      <c r="O169" s="45">
        <f>VLOOKUP(E169,cateogrias!$O$3:$P$120,2,0)</f>
        <v>0</v>
      </c>
      <c r="P169" s="45"/>
    </row>
    <row r="170" spans="1:16" ht="25.5">
      <c r="A170" s="177"/>
      <c r="B170" s="177"/>
      <c r="C170" s="167" t="s">
        <v>71</v>
      </c>
      <c r="D170" s="178" t="s">
        <v>272</v>
      </c>
      <c r="E170" s="155" t="s">
        <v>354</v>
      </c>
      <c r="F170" s="155" t="s">
        <v>1778</v>
      </c>
      <c r="G170" s="159">
        <v>0</v>
      </c>
      <c r="H170" s="159">
        <v>0</v>
      </c>
      <c r="I170" s="159">
        <v>83872.53</v>
      </c>
      <c r="J170" s="159">
        <v>83746.86</v>
      </c>
      <c r="K170" s="155" t="s">
        <v>1931</v>
      </c>
      <c r="L170" s="155"/>
      <c r="M170" s="163">
        <v>0</v>
      </c>
      <c r="N170" s="164">
        <v>125.66999999999825</v>
      </c>
      <c r="O170" s="45">
        <f>VLOOKUP(E170,cateogrias!$O$3:$P$120,2,0)</f>
        <v>1</v>
      </c>
      <c r="P170" s="45"/>
    </row>
    <row r="171" spans="1:16">
      <c r="A171" s="177"/>
      <c r="B171" s="177"/>
      <c r="C171" s="177"/>
      <c r="D171" s="179"/>
      <c r="E171" s="167" t="s">
        <v>1786</v>
      </c>
      <c r="F171" s="167" t="s">
        <v>1787</v>
      </c>
      <c r="G171" s="159">
        <v>0</v>
      </c>
      <c r="H171" s="159">
        <v>0</v>
      </c>
      <c r="I171" s="159">
        <v>85553.03</v>
      </c>
      <c r="J171" s="159">
        <v>85425.05</v>
      </c>
      <c r="K171" s="155" t="s">
        <v>1931</v>
      </c>
      <c r="L171" s="155" t="s">
        <v>1931</v>
      </c>
      <c r="M171" s="163">
        <v>0</v>
      </c>
      <c r="N171" s="164">
        <v>127.97999999999593</v>
      </c>
      <c r="O171" s="45">
        <f>VLOOKUP(E171,cateogrias!$O$3:$P$120,2,0)</f>
        <v>0</v>
      </c>
      <c r="P171" s="45"/>
    </row>
    <row r="172" spans="1:16" ht="25.5">
      <c r="A172" s="177"/>
      <c r="B172" s="177"/>
      <c r="C172" s="167" t="s">
        <v>154</v>
      </c>
      <c r="D172" s="178" t="s">
        <v>299</v>
      </c>
      <c r="E172" s="155" t="s">
        <v>393</v>
      </c>
      <c r="F172" s="155" t="s">
        <v>1819</v>
      </c>
      <c r="G172" s="159">
        <v>0</v>
      </c>
      <c r="H172" s="159">
        <v>0</v>
      </c>
      <c r="I172" s="159">
        <v>99122.9</v>
      </c>
      <c r="J172" s="159">
        <v>99044</v>
      </c>
      <c r="K172" s="155" t="s">
        <v>1932</v>
      </c>
      <c r="L172" s="155" t="s">
        <v>1931</v>
      </c>
      <c r="M172" s="163">
        <v>0</v>
      </c>
      <c r="N172" s="164">
        <v>78.899999999994179</v>
      </c>
      <c r="O172" s="45">
        <f>VLOOKUP(E172,cateogrias!$O$3:$P$120,2,0)</f>
        <v>0</v>
      </c>
      <c r="P172" s="45"/>
    </row>
    <row r="173" spans="1:16">
      <c r="A173" s="177"/>
      <c r="B173" s="177"/>
      <c r="C173" s="177"/>
      <c r="D173" s="179"/>
      <c r="E173" s="167" t="s">
        <v>1799</v>
      </c>
      <c r="F173" s="167" t="s">
        <v>1800</v>
      </c>
      <c r="G173" s="159">
        <v>92830</v>
      </c>
      <c r="H173" s="159">
        <v>92952.07</v>
      </c>
      <c r="I173" s="159">
        <v>92976.5</v>
      </c>
      <c r="J173" s="159">
        <v>92867.89</v>
      </c>
      <c r="K173" s="155" t="s">
        <v>1931</v>
      </c>
      <c r="L173" s="155" t="s">
        <v>1931</v>
      </c>
      <c r="M173" s="163">
        <v>122.07000000000698</v>
      </c>
      <c r="N173" s="164">
        <v>108.61000000000058</v>
      </c>
      <c r="O173" s="45">
        <f>VLOOKUP(E173,cateogrias!$O$3:$P$120,2,0)</f>
        <v>0</v>
      </c>
      <c r="P173" s="45"/>
    </row>
    <row r="174" spans="1:16" ht="25.5">
      <c r="A174" s="193">
        <v>12</v>
      </c>
      <c r="B174" s="193" t="s">
        <v>1896</v>
      </c>
      <c r="C174" s="193" t="s">
        <v>31</v>
      </c>
      <c r="D174" s="194" t="s">
        <v>230</v>
      </c>
      <c r="E174" s="193" t="s">
        <v>1730</v>
      </c>
      <c r="F174" s="193">
        <v>0</v>
      </c>
      <c r="G174" s="159">
        <v>64462</v>
      </c>
      <c r="H174" s="159">
        <v>64540</v>
      </c>
      <c r="I174" s="159">
        <v>0</v>
      </c>
      <c r="J174" s="159">
        <v>0</v>
      </c>
      <c r="K174" s="155" t="s">
        <v>1932</v>
      </c>
      <c r="L174" s="155"/>
      <c r="M174" s="163">
        <v>78</v>
      </c>
      <c r="N174" s="164">
        <v>0</v>
      </c>
      <c r="O174" s="45">
        <f>VLOOKUP(E174,cateogrias!$O$3:$P$120,2,0)</f>
        <v>0</v>
      </c>
      <c r="P174" s="45"/>
    </row>
    <row r="175" spans="1:16">
      <c r="A175" s="168" t="s">
        <v>1895</v>
      </c>
      <c r="B175" s="169"/>
      <c r="C175" s="169"/>
      <c r="D175" s="169"/>
      <c r="E175" s="169"/>
      <c r="F175" s="169"/>
      <c r="G175" s="169"/>
      <c r="H175" s="169"/>
      <c r="I175" s="169"/>
      <c r="J175" s="169"/>
      <c r="K175" s="169"/>
      <c r="L175" s="169"/>
      <c r="M175" s="165">
        <v>47024.370000000075</v>
      </c>
      <c r="N175" s="166">
        <v>52724.260000000017</v>
      </c>
      <c r="O175" s="45" t="e">
        <f>VLOOKUP(E175,cateogrias!$O$3:$P$120,2,0)</f>
        <v>#N/A</v>
      </c>
      <c r="P175" s="45"/>
    </row>
    <row r="176" spans="1:16">
      <c r="C176"/>
      <c r="O176" s="4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2"/>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style="58"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5.5">
      <c r="A4" s="301" t="s">
        <v>1918</v>
      </c>
      <c r="B4" s="301"/>
      <c r="C4" s="43" t="e">
        <f>SUMPRODUCT(1/COUNTIF(#REF!,#REF!))</f>
        <v>#REF!</v>
      </c>
      <c r="D4" s="200"/>
      <c r="E4" s="302" t="s">
        <v>1919</v>
      </c>
      <c r="F4" s="303"/>
      <c r="H4" s="48" t="s">
        <v>1920</v>
      </c>
      <c r="I4" s="48"/>
    </row>
    <row r="5" spans="1:11" ht="15.75">
      <c r="A5" s="301" t="s">
        <v>1948</v>
      </c>
      <c r="B5" s="301"/>
      <c r="C5" s="43">
        <f>COUNTA(E24:E229)</f>
        <v>206</v>
      </c>
      <c r="D5" s="200"/>
      <c r="E5" s="40" t="e">
        <f>#REF!</f>
        <v>#REF!</v>
      </c>
      <c r="F5" s="40" t="e">
        <f>#REF!</f>
        <v>#REF!</v>
      </c>
      <c r="H5" s="49">
        <f>195-39</f>
        <v>156</v>
      </c>
      <c r="I5" s="139" t="e">
        <f>H5/(F18-F16)</f>
        <v>#REF!</v>
      </c>
    </row>
    <row r="6" spans="1:11" ht="25.5">
      <c r="A6" s="197"/>
      <c r="B6" s="197"/>
      <c r="C6" s="35"/>
      <c r="D6" s="200"/>
      <c r="E6" s="40" t="e">
        <f>#REF!</f>
        <v>#REF!</v>
      </c>
      <c r="F6" s="40" t="e">
        <f>#REF!</f>
        <v>#REF!</v>
      </c>
      <c r="H6" s="46" t="s">
        <v>1922</v>
      </c>
      <c r="I6" s="46" t="s">
        <v>1923</v>
      </c>
      <c r="K6" s="56"/>
    </row>
    <row r="7" spans="1:11" ht="15.75">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0.98846195272418058</v>
      </c>
      <c r="I8">
        <f>I7/N230</f>
        <v>0.74199925728800686</v>
      </c>
      <c r="J8">
        <f>J7/M230</f>
        <v>0.49091786404183196</v>
      </c>
      <c r="K8">
        <f>K7/N230</f>
        <v>0.48171217232780794</v>
      </c>
    </row>
    <row r="9" spans="1:11">
      <c r="A9" s="197"/>
      <c r="B9" s="197"/>
      <c r="C9" s="35"/>
      <c r="D9" s="200"/>
      <c r="E9" s="40" t="e">
        <f>#REF!</f>
        <v>#REF!</v>
      </c>
      <c r="F9" s="40" t="e">
        <f>#REF!</f>
        <v>#REF!</v>
      </c>
    </row>
    <row r="10" spans="1:11">
      <c r="A10" s="197"/>
      <c r="B10" s="197"/>
      <c r="C10" s="35"/>
      <c r="D10" s="200"/>
      <c r="E10" s="40" t="e">
        <f>#REF!</f>
        <v>#REF!</v>
      </c>
      <c r="F10" s="40" t="e">
        <f>#REF!</f>
        <v>#REF!</v>
      </c>
    </row>
    <row r="11" spans="1:11" ht="25.5">
      <c r="A11" s="197"/>
      <c r="B11" s="197"/>
      <c r="C11" s="35"/>
      <c r="D11" s="200"/>
      <c r="E11" s="40" t="e">
        <f>#REF!</f>
        <v>#REF!</v>
      </c>
      <c r="F11" s="40" t="e">
        <f>#REF!</f>
        <v>#REF!</v>
      </c>
      <c r="H11" s="52" t="s">
        <v>1924</v>
      </c>
      <c r="I11" s="52"/>
    </row>
    <row r="12" spans="1:11" ht="15.75">
      <c r="A12" s="197"/>
      <c r="B12" s="197"/>
      <c r="C12" s="35"/>
      <c r="D12" s="200"/>
      <c r="E12" s="40" t="e">
        <f>#REF!</f>
        <v>#REF!</v>
      </c>
      <c r="F12" s="40" t="e">
        <f>#REF!</f>
        <v>#REF!</v>
      </c>
      <c r="H12" s="53">
        <f>C5-H5</f>
        <v>50</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57">
        <f>1-H8</f>
        <v>1.1538047275819419E-2</v>
      </c>
      <c r="I15" s="57">
        <f>1-I8</f>
        <v>0.25800074271199314</v>
      </c>
      <c r="J15" s="57">
        <f>1-J8</f>
        <v>0.50908213595816809</v>
      </c>
      <c r="K15" s="57">
        <f>1-K8</f>
        <v>0.51828782767219206</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1904</v>
      </c>
      <c r="B23" s="1" t="s">
        <v>8</v>
      </c>
      <c r="C23" s="1" t="s">
        <v>1841</v>
      </c>
      <c r="D23" s="1" t="s">
        <v>1838</v>
      </c>
      <c r="E23" s="1" t="s">
        <v>5</v>
      </c>
      <c r="F23" s="1" t="s">
        <v>6</v>
      </c>
      <c r="G23" s="59" t="s">
        <v>1832</v>
      </c>
      <c r="H23" s="59" t="s">
        <v>1833</v>
      </c>
      <c r="I23" s="59" t="s">
        <v>1835</v>
      </c>
      <c r="J23" s="59" t="s">
        <v>1836</v>
      </c>
      <c r="K23" s="1" t="s">
        <v>1903</v>
      </c>
      <c r="L23" s="1" t="s">
        <v>439</v>
      </c>
      <c r="M23" s="35" t="s">
        <v>1929</v>
      </c>
      <c r="N23" s="35" t="s">
        <v>1930</v>
      </c>
      <c r="O23" t="s">
        <v>1839</v>
      </c>
    </row>
    <row r="24" spans="1:15">
      <c r="A24">
        <v>1</v>
      </c>
      <c r="B24" t="s">
        <v>441</v>
      </c>
      <c r="C24" t="s">
        <v>1950</v>
      </c>
      <c r="D24" t="s">
        <v>442</v>
      </c>
      <c r="E24" t="s">
        <v>1896</v>
      </c>
      <c r="F24" t="s">
        <v>31</v>
      </c>
      <c r="G24">
        <v>0</v>
      </c>
      <c r="H24">
        <v>0</v>
      </c>
      <c r="I24">
        <v>10504</v>
      </c>
      <c r="J24">
        <v>10564.33</v>
      </c>
      <c r="K24" t="s">
        <v>1932</v>
      </c>
      <c r="M24" s="64">
        <v>0</v>
      </c>
      <c r="N24" s="64">
        <v>60.329999999999927</v>
      </c>
    </row>
    <row r="25" spans="1:15">
      <c r="A25">
        <v>2</v>
      </c>
      <c r="B25" t="s">
        <v>39</v>
      </c>
      <c r="C25" t="s">
        <v>1950</v>
      </c>
      <c r="D25" t="s">
        <v>443</v>
      </c>
      <c r="E25" t="s">
        <v>30</v>
      </c>
      <c r="F25" t="s">
        <v>31</v>
      </c>
      <c r="G25">
        <v>10930.87</v>
      </c>
      <c r="H25">
        <v>11010</v>
      </c>
      <c r="I25">
        <v>10684.1</v>
      </c>
      <c r="J25">
        <v>11061.08</v>
      </c>
      <c r="K25" t="s">
        <v>1931</v>
      </c>
      <c r="L25" t="s">
        <v>1931</v>
      </c>
      <c r="M25" s="64">
        <v>79.1299999999992</v>
      </c>
      <c r="N25" s="64">
        <v>376.97999999999956</v>
      </c>
    </row>
    <row r="26" spans="1:15">
      <c r="A26">
        <v>3</v>
      </c>
      <c r="B26" t="s">
        <v>39</v>
      </c>
      <c r="C26" t="s">
        <v>1950</v>
      </c>
      <c r="D26">
        <v>0</v>
      </c>
      <c r="E26" t="s">
        <v>30</v>
      </c>
      <c r="F26" t="s">
        <v>31</v>
      </c>
      <c r="G26">
        <v>11164.4</v>
      </c>
      <c r="H26">
        <v>11635.33</v>
      </c>
      <c r="I26">
        <v>11162.69</v>
      </c>
      <c r="J26">
        <v>11633.3</v>
      </c>
      <c r="K26" t="s">
        <v>1931</v>
      </c>
      <c r="M26" s="64">
        <v>470.93000000000029</v>
      </c>
      <c r="N26" s="64">
        <v>470.60999999999876</v>
      </c>
    </row>
    <row r="27" spans="1:15">
      <c r="A27">
        <v>4</v>
      </c>
      <c r="B27" t="s">
        <v>445</v>
      </c>
      <c r="C27" t="s">
        <v>1950</v>
      </c>
      <c r="D27" t="s">
        <v>446</v>
      </c>
      <c r="E27" t="s">
        <v>1739</v>
      </c>
      <c r="F27" t="s">
        <v>31</v>
      </c>
      <c r="G27">
        <v>0</v>
      </c>
      <c r="H27">
        <v>0</v>
      </c>
      <c r="I27">
        <v>11061.08</v>
      </c>
      <c r="J27">
        <v>11164.4</v>
      </c>
      <c r="K27" t="s">
        <v>1931</v>
      </c>
      <c r="M27" s="64">
        <v>0</v>
      </c>
      <c r="N27" s="64">
        <v>103.31999999999971</v>
      </c>
    </row>
    <row r="28" spans="1:15">
      <c r="A28">
        <v>5</v>
      </c>
      <c r="B28" t="s">
        <v>448</v>
      </c>
      <c r="C28" t="s">
        <v>1950</v>
      </c>
      <c r="D28" t="s">
        <v>449</v>
      </c>
      <c r="E28" t="s">
        <v>1739</v>
      </c>
      <c r="F28" t="s">
        <v>31</v>
      </c>
      <c r="G28">
        <v>0</v>
      </c>
      <c r="H28">
        <v>0</v>
      </c>
      <c r="I28">
        <v>11122</v>
      </c>
      <c r="J28">
        <v>11164.4</v>
      </c>
      <c r="K28" t="s">
        <v>1931</v>
      </c>
      <c r="M28" s="64">
        <v>0</v>
      </c>
      <c r="N28" s="64">
        <v>42.399999999999636</v>
      </c>
    </row>
    <row r="29" spans="1:15">
      <c r="A29">
        <v>6</v>
      </c>
      <c r="B29" t="s">
        <v>451</v>
      </c>
      <c r="C29" t="s">
        <v>1950</v>
      </c>
      <c r="D29" t="s">
        <v>452</v>
      </c>
      <c r="E29" t="s">
        <v>1739</v>
      </c>
      <c r="F29" t="s">
        <v>31</v>
      </c>
      <c r="G29">
        <v>11663.43</v>
      </c>
      <c r="H29">
        <v>11743.34</v>
      </c>
      <c r="I29">
        <v>0</v>
      </c>
      <c r="J29">
        <v>0</v>
      </c>
      <c r="K29" t="s">
        <v>1931</v>
      </c>
      <c r="M29" s="64">
        <v>79.909999999999854</v>
      </c>
      <c r="N29" s="64">
        <v>0</v>
      </c>
    </row>
    <row r="30" spans="1:15">
      <c r="A30">
        <v>7</v>
      </c>
      <c r="B30" t="s">
        <v>454</v>
      </c>
      <c r="C30" t="s">
        <v>1950</v>
      </c>
      <c r="D30" t="s">
        <v>455</v>
      </c>
      <c r="E30" t="s">
        <v>1739</v>
      </c>
      <c r="F30" t="s">
        <v>31</v>
      </c>
      <c r="G30">
        <v>11743.34</v>
      </c>
      <c r="H30">
        <v>12563.26</v>
      </c>
      <c r="I30">
        <v>11632.2</v>
      </c>
      <c r="J30">
        <v>12559.2</v>
      </c>
      <c r="K30" t="s">
        <v>1931</v>
      </c>
      <c r="L30" t="s">
        <v>1931</v>
      </c>
      <c r="M30" s="64">
        <v>819.92000000000007</v>
      </c>
      <c r="N30" s="64">
        <v>927</v>
      </c>
    </row>
    <row r="31" spans="1:15">
      <c r="A31">
        <v>8</v>
      </c>
      <c r="B31" t="s">
        <v>457</v>
      </c>
      <c r="C31" t="s">
        <v>1950</v>
      </c>
      <c r="D31" t="s">
        <v>455</v>
      </c>
      <c r="E31" t="s">
        <v>1739</v>
      </c>
      <c r="F31" t="s">
        <v>31</v>
      </c>
      <c r="G31">
        <v>12563.26</v>
      </c>
      <c r="H31">
        <v>13287.34</v>
      </c>
      <c r="I31">
        <v>12559.2</v>
      </c>
      <c r="J31">
        <v>13232.35</v>
      </c>
      <c r="K31" t="s">
        <v>1931</v>
      </c>
      <c r="L31" t="s">
        <v>1931</v>
      </c>
      <c r="M31" s="64">
        <v>724.07999999999993</v>
      </c>
      <c r="N31" s="64">
        <v>673.14999999999964</v>
      </c>
    </row>
    <row r="32" spans="1:15">
      <c r="A32">
        <v>9</v>
      </c>
      <c r="B32" t="s">
        <v>459</v>
      </c>
      <c r="C32" t="s">
        <v>1950</v>
      </c>
      <c r="D32" t="s">
        <v>460</v>
      </c>
      <c r="E32" t="s">
        <v>1739</v>
      </c>
      <c r="F32" t="s">
        <v>31</v>
      </c>
      <c r="G32">
        <v>0</v>
      </c>
      <c r="H32">
        <v>0</v>
      </c>
      <c r="I32">
        <v>13232.35</v>
      </c>
      <c r="J32">
        <v>13372.67</v>
      </c>
      <c r="K32" t="s">
        <v>1931</v>
      </c>
      <c r="M32" s="64">
        <v>0</v>
      </c>
      <c r="N32" s="64">
        <v>140.31999999999971</v>
      </c>
    </row>
    <row r="33" spans="1:14">
      <c r="A33">
        <v>10</v>
      </c>
      <c r="B33" t="s">
        <v>462</v>
      </c>
      <c r="C33" t="s">
        <v>1950</v>
      </c>
      <c r="D33" t="s">
        <v>463</v>
      </c>
      <c r="E33" t="s">
        <v>1739</v>
      </c>
      <c r="F33" t="s">
        <v>31</v>
      </c>
      <c r="G33">
        <v>13287.34</v>
      </c>
      <c r="H33">
        <v>13687.17</v>
      </c>
      <c r="I33">
        <v>0</v>
      </c>
      <c r="J33">
        <v>0</v>
      </c>
      <c r="K33" t="s">
        <v>1931</v>
      </c>
      <c r="L33" t="s">
        <v>1931</v>
      </c>
      <c r="M33" s="64">
        <v>399.82999999999993</v>
      </c>
      <c r="N33" s="64">
        <v>0</v>
      </c>
    </row>
    <row r="34" spans="1:14">
      <c r="A34">
        <v>11</v>
      </c>
      <c r="B34" t="s">
        <v>465</v>
      </c>
      <c r="C34" t="s">
        <v>1950</v>
      </c>
      <c r="D34" t="s">
        <v>460</v>
      </c>
      <c r="E34" t="s">
        <v>1739</v>
      </c>
      <c r="F34" t="s">
        <v>31</v>
      </c>
      <c r="G34">
        <v>0</v>
      </c>
      <c r="H34">
        <v>0</v>
      </c>
      <c r="I34">
        <v>13372.67</v>
      </c>
      <c r="J34">
        <v>13538.83</v>
      </c>
      <c r="K34" t="s">
        <v>1931</v>
      </c>
      <c r="M34" s="64">
        <v>0</v>
      </c>
      <c r="N34" s="64">
        <v>166.15999999999985</v>
      </c>
    </row>
    <row r="35" spans="1:14">
      <c r="A35">
        <v>12</v>
      </c>
      <c r="B35" t="s">
        <v>467</v>
      </c>
      <c r="C35" t="s">
        <v>1950</v>
      </c>
      <c r="D35" t="s">
        <v>468</v>
      </c>
      <c r="E35" t="s">
        <v>1739</v>
      </c>
      <c r="F35" t="s">
        <v>31</v>
      </c>
      <c r="G35">
        <v>0</v>
      </c>
      <c r="H35">
        <v>0</v>
      </c>
      <c r="I35">
        <v>13538.83</v>
      </c>
      <c r="J35">
        <v>13682.23</v>
      </c>
      <c r="K35" t="s">
        <v>1931</v>
      </c>
      <c r="M35" s="64">
        <v>0</v>
      </c>
      <c r="N35" s="64">
        <v>143.39999999999964</v>
      </c>
    </row>
    <row r="36" spans="1:14">
      <c r="A36">
        <v>13</v>
      </c>
      <c r="B36" t="s">
        <v>470</v>
      </c>
      <c r="C36" t="s">
        <v>1950</v>
      </c>
      <c r="D36" t="s">
        <v>471</v>
      </c>
      <c r="E36" t="s">
        <v>1739</v>
      </c>
      <c r="F36" t="s">
        <v>31</v>
      </c>
      <c r="G36">
        <v>0</v>
      </c>
      <c r="H36">
        <v>0</v>
      </c>
      <c r="I36">
        <v>13682.23</v>
      </c>
      <c r="J36">
        <v>13824.4</v>
      </c>
      <c r="K36" t="s">
        <v>1931</v>
      </c>
      <c r="M36" s="64">
        <v>0</v>
      </c>
      <c r="N36" s="64">
        <v>142.17000000000007</v>
      </c>
    </row>
    <row r="37" spans="1:14">
      <c r="A37">
        <v>14</v>
      </c>
      <c r="B37" t="s">
        <v>473</v>
      </c>
      <c r="C37" t="s">
        <v>1950</v>
      </c>
      <c r="D37" t="s">
        <v>474</v>
      </c>
      <c r="E37" t="s">
        <v>1896</v>
      </c>
      <c r="F37" t="s">
        <v>31</v>
      </c>
      <c r="G37">
        <v>0</v>
      </c>
      <c r="H37">
        <v>0</v>
      </c>
      <c r="I37">
        <v>13824.4</v>
      </c>
      <c r="J37">
        <v>14126.72</v>
      </c>
      <c r="K37" t="s">
        <v>1932</v>
      </c>
      <c r="L37" t="s">
        <v>1931</v>
      </c>
      <c r="M37" s="64">
        <v>0</v>
      </c>
      <c r="N37" s="64">
        <v>302.31999999999971</v>
      </c>
    </row>
    <row r="38" spans="1:14">
      <c r="A38">
        <v>15</v>
      </c>
      <c r="B38" t="s">
        <v>475</v>
      </c>
      <c r="C38" t="s">
        <v>1950</v>
      </c>
      <c r="D38" t="s">
        <v>476</v>
      </c>
      <c r="E38" t="s">
        <v>1739</v>
      </c>
      <c r="F38" t="s">
        <v>31</v>
      </c>
      <c r="G38">
        <v>13775.47</v>
      </c>
      <c r="H38">
        <v>13841.81</v>
      </c>
      <c r="I38">
        <v>0</v>
      </c>
      <c r="J38">
        <v>0</v>
      </c>
      <c r="K38" t="s">
        <v>1931</v>
      </c>
      <c r="M38" s="64">
        <v>66.340000000000146</v>
      </c>
      <c r="N38" s="64">
        <v>0</v>
      </c>
    </row>
    <row r="39" spans="1:14">
      <c r="A39">
        <v>16</v>
      </c>
      <c r="B39" t="s">
        <v>478</v>
      </c>
      <c r="C39" t="s">
        <v>1950</v>
      </c>
      <c r="D39" t="s">
        <v>479</v>
      </c>
      <c r="E39" t="s">
        <v>1739</v>
      </c>
      <c r="F39" t="s">
        <v>31</v>
      </c>
      <c r="G39">
        <v>13841.81</v>
      </c>
      <c r="H39">
        <v>14437.71</v>
      </c>
      <c r="I39">
        <v>0</v>
      </c>
      <c r="J39">
        <v>0</v>
      </c>
      <c r="K39" t="s">
        <v>1931</v>
      </c>
      <c r="L39" t="s">
        <v>1931</v>
      </c>
      <c r="M39" s="64">
        <v>595.89999999999964</v>
      </c>
      <c r="N39" s="64">
        <v>0</v>
      </c>
    </row>
    <row r="40" spans="1:14">
      <c r="A40">
        <v>17</v>
      </c>
      <c r="B40" t="s">
        <v>481</v>
      </c>
      <c r="C40" t="s">
        <v>1950</v>
      </c>
      <c r="D40" t="s">
        <v>474</v>
      </c>
      <c r="E40" t="s">
        <v>1896</v>
      </c>
      <c r="F40" t="s">
        <v>31</v>
      </c>
      <c r="G40">
        <v>0</v>
      </c>
      <c r="H40">
        <v>0</v>
      </c>
      <c r="I40">
        <v>14126.72</v>
      </c>
      <c r="J40">
        <v>14273.88</v>
      </c>
      <c r="K40" t="s">
        <v>1932</v>
      </c>
      <c r="L40" t="s">
        <v>1931</v>
      </c>
      <c r="M40" s="64">
        <v>0</v>
      </c>
      <c r="N40" s="64">
        <v>147.15999999999985</v>
      </c>
    </row>
    <row r="41" spans="1:14">
      <c r="A41">
        <v>18</v>
      </c>
      <c r="B41" t="s">
        <v>482</v>
      </c>
      <c r="C41" t="s">
        <v>1950</v>
      </c>
      <c r="D41" t="s">
        <v>474</v>
      </c>
      <c r="E41" t="s">
        <v>1896</v>
      </c>
      <c r="F41" t="s">
        <v>31</v>
      </c>
      <c r="G41">
        <v>0</v>
      </c>
      <c r="H41">
        <v>0</v>
      </c>
      <c r="I41">
        <v>14273.88</v>
      </c>
      <c r="J41">
        <v>16427.240000000002</v>
      </c>
      <c r="K41" t="s">
        <v>1932</v>
      </c>
      <c r="L41" t="s">
        <v>1931</v>
      </c>
      <c r="M41" s="64">
        <v>0</v>
      </c>
      <c r="N41" s="64">
        <v>2153.3600000000024</v>
      </c>
    </row>
    <row r="42" spans="1:14">
      <c r="A42">
        <v>19</v>
      </c>
      <c r="B42" t="s">
        <v>483</v>
      </c>
      <c r="C42" t="s">
        <v>1950</v>
      </c>
      <c r="D42" t="s">
        <v>484</v>
      </c>
      <c r="E42" t="s">
        <v>1739</v>
      </c>
      <c r="F42" t="s">
        <v>31</v>
      </c>
      <c r="G42">
        <v>15640.86</v>
      </c>
      <c r="H42">
        <v>15644.3</v>
      </c>
      <c r="I42">
        <v>0</v>
      </c>
      <c r="J42">
        <v>0</v>
      </c>
      <c r="K42" t="s">
        <v>1931</v>
      </c>
      <c r="L42" t="s">
        <v>1931</v>
      </c>
      <c r="M42" s="64">
        <v>3.4399999999986903</v>
      </c>
      <c r="N42" s="64">
        <v>0</v>
      </c>
    </row>
    <row r="43" spans="1:14">
      <c r="A43">
        <v>20</v>
      </c>
      <c r="B43" t="s">
        <v>483</v>
      </c>
      <c r="C43" t="s">
        <v>1950</v>
      </c>
      <c r="D43">
        <v>0</v>
      </c>
      <c r="E43" t="s">
        <v>1739</v>
      </c>
      <c r="F43" t="s">
        <v>31</v>
      </c>
      <c r="G43">
        <v>15685.31</v>
      </c>
      <c r="H43">
        <v>15735.29</v>
      </c>
      <c r="I43">
        <v>0</v>
      </c>
      <c r="J43">
        <v>0</v>
      </c>
      <c r="K43" t="s">
        <v>1931</v>
      </c>
      <c r="M43" s="64">
        <v>49.980000000001382</v>
      </c>
      <c r="N43" s="64">
        <v>0</v>
      </c>
    </row>
    <row r="44" spans="1:14">
      <c r="A44">
        <v>21</v>
      </c>
      <c r="B44" t="s">
        <v>486</v>
      </c>
      <c r="C44" t="s">
        <v>1950</v>
      </c>
      <c r="D44" t="s">
        <v>487</v>
      </c>
      <c r="E44" t="s">
        <v>1739</v>
      </c>
      <c r="F44" t="s">
        <v>31</v>
      </c>
      <c r="G44">
        <v>15644.3</v>
      </c>
      <c r="H44">
        <v>15685.31</v>
      </c>
      <c r="I44">
        <v>0</v>
      </c>
      <c r="J44">
        <v>0</v>
      </c>
      <c r="K44" t="s">
        <v>1931</v>
      </c>
      <c r="L44" t="s">
        <v>1931</v>
      </c>
      <c r="M44" s="64">
        <v>41.010000000000218</v>
      </c>
      <c r="N44" s="64">
        <v>0</v>
      </c>
    </row>
    <row r="45" spans="1:14">
      <c r="A45">
        <v>22</v>
      </c>
      <c r="B45" t="s">
        <v>489</v>
      </c>
      <c r="C45" t="s">
        <v>1950</v>
      </c>
      <c r="D45" t="s">
        <v>490</v>
      </c>
      <c r="E45" t="s">
        <v>1739</v>
      </c>
      <c r="F45" t="s">
        <v>31</v>
      </c>
      <c r="G45">
        <v>15735.29</v>
      </c>
      <c r="H45">
        <v>15791.21</v>
      </c>
      <c r="I45">
        <v>0</v>
      </c>
      <c r="J45">
        <v>0</v>
      </c>
      <c r="K45" t="s">
        <v>1931</v>
      </c>
      <c r="L45" t="s">
        <v>1931</v>
      </c>
      <c r="M45" s="64">
        <v>55.919999999998254</v>
      </c>
      <c r="N45" s="64">
        <v>0</v>
      </c>
    </row>
    <row r="46" spans="1:14">
      <c r="A46">
        <v>23</v>
      </c>
      <c r="B46" t="s">
        <v>492</v>
      </c>
      <c r="C46" t="s">
        <v>1950</v>
      </c>
      <c r="D46" t="s">
        <v>493</v>
      </c>
      <c r="E46" t="s">
        <v>1739</v>
      </c>
      <c r="F46" t="s">
        <v>31</v>
      </c>
      <c r="G46">
        <v>15828.3</v>
      </c>
      <c r="H46">
        <v>15845.85</v>
      </c>
      <c r="I46">
        <v>0</v>
      </c>
      <c r="J46">
        <v>0</v>
      </c>
      <c r="K46" t="s">
        <v>1931</v>
      </c>
      <c r="M46" s="64">
        <v>17.550000000001091</v>
      </c>
      <c r="N46" s="64">
        <v>0</v>
      </c>
    </row>
    <row r="47" spans="1:14">
      <c r="A47">
        <v>24</v>
      </c>
      <c r="B47" t="s">
        <v>494</v>
      </c>
      <c r="C47" t="s">
        <v>1950</v>
      </c>
      <c r="D47" t="s">
        <v>495</v>
      </c>
      <c r="E47" t="s">
        <v>1739</v>
      </c>
      <c r="F47" t="s">
        <v>31</v>
      </c>
      <c r="G47">
        <v>16231.62</v>
      </c>
      <c r="H47">
        <v>16282.28</v>
      </c>
      <c r="I47">
        <v>0</v>
      </c>
      <c r="J47">
        <v>0</v>
      </c>
      <c r="K47" t="s">
        <v>1931</v>
      </c>
      <c r="L47" t="s">
        <v>1931</v>
      </c>
      <c r="M47" s="64">
        <v>50.659999999999854</v>
      </c>
      <c r="N47" s="64">
        <v>0</v>
      </c>
    </row>
    <row r="48" spans="1:14">
      <c r="A48">
        <v>25</v>
      </c>
      <c r="B48" t="s">
        <v>497</v>
      </c>
      <c r="C48" t="s">
        <v>1950</v>
      </c>
      <c r="D48" t="s">
        <v>498</v>
      </c>
      <c r="E48" t="s">
        <v>1739</v>
      </c>
      <c r="F48" t="s">
        <v>31</v>
      </c>
      <c r="G48">
        <v>16282.28</v>
      </c>
      <c r="H48">
        <v>16393.05</v>
      </c>
      <c r="I48">
        <v>0</v>
      </c>
      <c r="J48">
        <v>0</v>
      </c>
      <c r="K48" t="s">
        <v>1931</v>
      </c>
      <c r="M48" s="64">
        <v>110.76999999999862</v>
      </c>
      <c r="N48" s="64">
        <v>0</v>
      </c>
    </row>
    <row r="49" spans="1:14">
      <c r="A49">
        <v>26</v>
      </c>
      <c r="B49" t="s">
        <v>499</v>
      </c>
      <c r="C49" t="s">
        <v>1950</v>
      </c>
      <c r="D49" t="s">
        <v>500</v>
      </c>
      <c r="E49" t="s">
        <v>1739</v>
      </c>
      <c r="F49" t="s">
        <v>31</v>
      </c>
      <c r="G49">
        <v>16444.2</v>
      </c>
      <c r="H49">
        <v>16495.560000000001</v>
      </c>
      <c r="I49">
        <v>16451.400000000001</v>
      </c>
      <c r="J49">
        <v>16511.3</v>
      </c>
      <c r="K49" t="s">
        <v>1931</v>
      </c>
      <c r="L49" t="s">
        <v>1931</v>
      </c>
      <c r="M49" s="64">
        <v>51.360000000000582</v>
      </c>
      <c r="N49" s="64">
        <v>59.899999999997817</v>
      </c>
    </row>
    <row r="50" spans="1:14">
      <c r="A50">
        <v>27</v>
      </c>
      <c r="B50" t="s">
        <v>502</v>
      </c>
      <c r="C50" t="s">
        <v>1950</v>
      </c>
      <c r="D50" t="s">
        <v>443</v>
      </c>
      <c r="E50" t="s">
        <v>1896</v>
      </c>
      <c r="F50" t="s">
        <v>31</v>
      </c>
      <c r="G50">
        <v>0</v>
      </c>
      <c r="H50">
        <v>0</v>
      </c>
      <c r="I50">
        <v>16534</v>
      </c>
      <c r="J50">
        <v>16993.55</v>
      </c>
      <c r="K50" t="s">
        <v>1932</v>
      </c>
      <c r="L50" t="s">
        <v>1931</v>
      </c>
      <c r="M50" s="64">
        <v>0</v>
      </c>
      <c r="N50" s="64">
        <v>459.54999999999927</v>
      </c>
    </row>
    <row r="51" spans="1:14">
      <c r="A51">
        <v>28</v>
      </c>
      <c r="B51" t="s">
        <v>503</v>
      </c>
      <c r="C51" t="s">
        <v>1950</v>
      </c>
      <c r="D51" t="s">
        <v>504</v>
      </c>
      <c r="E51" t="s">
        <v>1739</v>
      </c>
      <c r="F51" t="s">
        <v>31</v>
      </c>
      <c r="G51">
        <v>16641.2</v>
      </c>
      <c r="H51">
        <v>16693.599999999999</v>
      </c>
      <c r="I51">
        <v>16740</v>
      </c>
      <c r="J51">
        <v>16846.599999999999</v>
      </c>
      <c r="K51" t="s">
        <v>1931</v>
      </c>
      <c r="M51" s="64">
        <v>52.399999999997817</v>
      </c>
      <c r="N51" s="64">
        <v>106.59999999999854</v>
      </c>
    </row>
    <row r="52" spans="1:14">
      <c r="A52">
        <v>29</v>
      </c>
      <c r="B52" t="s">
        <v>506</v>
      </c>
      <c r="C52" t="s">
        <v>1950</v>
      </c>
      <c r="D52" t="s">
        <v>507</v>
      </c>
      <c r="E52" t="s">
        <v>1739</v>
      </c>
      <c r="F52" t="s">
        <v>31</v>
      </c>
      <c r="G52">
        <v>16846.599999999999</v>
      </c>
      <c r="H52">
        <v>16864</v>
      </c>
      <c r="I52">
        <v>0</v>
      </c>
      <c r="J52">
        <v>0</v>
      </c>
      <c r="K52" t="s">
        <v>1931</v>
      </c>
      <c r="M52" s="64">
        <v>17.400000000001455</v>
      </c>
      <c r="N52" s="64">
        <v>0</v>
      </c>
    </row>
    <row r="53" spans="1:14">
      <c r="A53">
        <v>30</v>
      </c>
      <c r="B53" t="s">
        <v>509</v>
      </c>
      <c r="C53" t="s">
        <v>1950</v>
      </c>
      <c r="D53" t="s">
        <v>510</v>
      </c>
      <c r="E53" t="s">
        <v>1739</v>
      </c>
      <c r="F53" t="s">
        <v>31</v>
      </c>
      <c r="G53">
        <v>16870</v>
      </c>
      <c r="H53">
        <v>16875</v>
      </c>
      <c r="I53">
        <v>0</v>
      </c>
      <c r="J53">
        <v>0</v>
      </c>
      <c r="K53" t="s">
        <v>1931</v>
      </c>
      <c r="M53" s="64">
        <v>5</v>
      </c>
      <c r="N53" s="64">
        <v>0</v>
      </c>
    </row>
    <row r="54" spans="1:14">
      <c r="A54">
        <v>31</v>
      </c>
      <c r="B54" t="s">
        <v>512</v>
      </c>
      <c r="C54" t="s">
        <v>1950</v>
      </c>
      <c r="D54" t="s">
        <v>510</v>
      </c>
      <c r="E54" t="s">
        <v>1739</v>
      </c>
      <c r="F54" t="s">
        <v>31</v>
      </c>
      <c r="G54">
        <v>16875</v>
      </c>
      <c r="H54">
        <v>16880</v>
      </c>
      <c r="I54">
        <v>0</v>
      </c>
      <c r="J54">
        <v>0</v>
      </c>
      <c r="K54" t="s">
        <v>1931</v>
      </c>
      <c r="M54" s="64">
        <v>5</v>
      </c>
      <c r="N54" s="64">
        <v>0</v>
      </c>
    </row>
    <row r="55" spans="1:14">
      <c r="A55">
        <v>32</v>
      </c>
      <c r="B55" t="s">
        <v>514</v>
      </c>
      <c r="C55" t="s">
        <v>1950</v>
      </c>
      <c r="D55" t="s">
        <v>507</v>
      </c>
      <c r="E55" t="s">
        <v>1739</v>
      </c>
      <c r="F55" t="s">
        <v>31</v>
      </c>
      <c r="G55">
        <v>16880</v>
      </c>
      <c r="H55">
        <v>16885</v>
      </c>
      <c r="I55">
        <v>0</v>
      </c>
      <c r="J55">
        <v>0</v>
      </c>
      <c r="K55" t="s">
        <v>1931</v>
      </c>
      <c r="M55" s="64">
        <v>5</v>
      </c>
      <c r="N55" s="64">
        <v>0</v>
      </c>
    </row>
    <row r="56" spans="1:14">
      <c r="A56">
        <v>33</v>
      </c>
      <c r="B56" t="s">
        <v>516</v>
      </c>
      <c r="C56" t="s">
        <v>1950</v>
      </c>
      <c r="D56" t="s">
        <v>517</v>
      </c>
      <c r="E56" t="s">
        <v>1739</v>
      </c>
      <c r="F56" t="s">
        <v>31</v>
      </c>
      <c r="G56">
        <v>16885</v>
      </c>
      <c r="H56">
        <v>16889.919999999998</v>
      </c>
      <c r="I56">
        <v>0</v>
      </c>
      <c r="J56">
        <v>0</v>
      </c>
      <c r="K56" t="s">
        <v>1931</v>
      </c>
      <c r="M56" s="64">
        <v>4.9199999999982538</v>
      </c>
      <c r="N56" s="64">
        <v>0</v>
      </c>
    </row>
    <row r="57" spans="1:14">
      <c r="A57">
        <v>34</v>
      </c>
      <c r="B57" t="s">
        <v>519</v>
      </c>
      <c r="C57" t="s">
        <v>1950</v>
      </c>
      <c r="D57" t="s">
        <v>517</v>
      </c>
      <c r="E57" t="s">
        <v>1739</v>
      </c>
      <c r="F57" t="s">
        <v>31</v>
      </c>
      <c r="G57">
        <v>16889.919999999998</v>
      </c>
      <c r="H57">
        <v>16894.919999999998</v>
      </c>
      <c r="I57">
        <v>0</v>
      </c>
      <c r="J57">
        <v>0</v>
      </c>
      <c r="K57" t="s">
        <v>1931</v>
      </c>
      <c r="M57" s="64">
        <v>5</v>
      </c>
      <c r="N57" s="64">
        <v>0</v>
      </c>
    </row>
    <row r="58" spans="1:14">
      <c r="A58">
        <v>35</v>
      </c>
      <c r="B58" t="s">
        <v>521</v>
      </c>
      <c r="C58" t="s">
        <v>1950</v>
      </c>
      <c r="D58" t="s">
        <v>517</v>
      </c>
      <c r="E58" t="s">
        <v>1739</v>
      </c>
      <c r="F58" t="s">
        <v>31</v>
      </c>
      <c r="G58">
        <v>16894.919999999998</v>
      </c>
      <c r="H58">
        <v>16899.919999999998</v>
      </c>
      <c r="I58">
        <v>0</v>
      </c>
      <c r="J58">
        <v>0</v>
      </c>
      <c r="K58" t="s">
        <v>1931</v>
      </c>
      <c r="M58" s="64">
        <v>5</v>
      </c>
      <c r="N58" s="64">
        <v>0</v>
      </c>
    </row>
    <row r="59" spans="1:14">
      <c r="A59">
        <v>36</v>
      </c>
      <c r="B59" t="s">
        <v>523</v>
      </c>
      <c r="C59" t="s">
        <v>1950</v>
      </c>
      <c r="D59" t="s">
        <v>517</v>
      </c>
      <c r="E59" t="s">
        <v>1739</v>
      </c>
      <c r="F59" t="s">
        <v>31</v>
      </c>
      <c r="G59">
        <v>16899.919999999998</v>
      </c>
      <c r="H59">
        <v>16904.919999999998</v>
      </c>
      <c r="I59">
        <v>0</v>
      </c>
      <c r="J59">
        <v>0</v>
      </c>
      <c r="K59" t="s">
        <v>1931</v>
      </c>
      <c r="M59" s="64">
        <v>5</v>
      </c>
      <c r="N59" s="64">
        <v>0</v>
      </c>
    </row>
    <row r="60" spans="1:14">
      <c r="A60">
        <v>37</v>
      </c>
      <c r="B60" t="s">
        <v>524</v>
      </c>
      <c r="C60" t="s">
        <v>1950</v>
      </c>
      <c r="D60" t="s">
        <v>517</v>
      </c>
      <c r="E60" t="s">
        <v>1739</v>
      </c>
      <c r="F60" t="s">
        <v>31</v>
      </c>
      <c r="G60">
        <v>16904.919999999998</v>
      </c>
      <c r="H60">
        <v>16909.919999999998</v>
      </c>
      <c r="I60">
        <v>0</v>
      </c>
      <c r="J60">
        <v>0</v>
      </c>
      <c r="K60" t="s">
        <v>1931</v>
      </c>
      <c r="M60" s="64">
        <v>5</v>
      </c>
      <c r="N60" s="64">
        <v>0</v>
      </c>
    </row>
    <row r="61" spans="1:14">
      <c r="A61">
        <v>38</v>
      </c>
      <c r="B61" t="s">
        <v>526</v>
      </c>
      <c r="C61" t="s">
        <v>1950</v>
      </c>
      <c r="D61" t="s">
        <v>510</v>
      </c>
      <c r="E61" t="s">
        <v>1739</v>
      </c>
      <c r="F61" t="s">
        <v>31</v>
      </c>
      <c r="G61">
        <v>16909.919999999998</v>
      </c>
      <c r="H61">
        <v>16914.740000000002</v>
      </c>
      <c r="I61">
        <v>0</v>
      </c>
      <c r="J61">
        <v>0</v>
      </c>
      <c r="K61" t="s">
        <v>1931</v>
      </c>
      <c r="M61" s="64">
        <v>4.8200000000033469</v>
      </c>
      <c r="N61" s="64">
        <v>0</v>
      </c>
    </row>
    <row r="62" spans="1:14">
      <c r="A62">
        <v>39</v>
      </c>
      <c r="B62" t="s">
        <v>528</v>
      </c>
      <c r="C62" t="s">
        <v>1950</v>
      </c>
      <c r="D62" t="s">
        <v>529</v>
      </c>
      <c r="E62" t="s">
        <v>1739</v>
      </c>
      <c r="F62" t="s">
        <v>31</v>
      </c>
      <c r="G62">
        <v>16914.740000000002</v>
      </c>
      <c r="H62">
        <v>16919.77</v>
      </c>
      <c r="I62">
        <v>0</v>
      </c>
      <c r="J62">
        <v>0</v>
      </c>
      <c r="K62" t="s">
        <v>1931</v>
      </c>
      <c r="M62" s="64">
        <v>5.0299999999988358</v>
      </c>
      <c r="N62" s="64">
        <v>0</v>
      </c>
    </row>
    <row r="63" spans="1:14">
      <c r="A63">
        <v>40</v>
      </c>
      <c r="B63" t="s">
        <v>531</v>
      </c>
      <c r="C63" t="s">
        <v>1950</v>
      </c>
      <c r="D63" t="s">
        <v>507</v>
      </c>
      <c r="E63" t="s">
        <v>1739</v>
      </c>
      <c r="F63" t="s">
        <v>31</v>
      </c>
      <c r="G63">
        <v>16919.77</v>
      </c>
      <c r="H63">
        <v>16924.41</v>
      </c>
      <c r="I63">
        <v>0</v>
      </c>
      <c r="J63">
        <v>0</v>
      </c>
      <c r="K63" t="s">
        <v>1931</v>
      </c>
      <c r="M63" s="64">
        <v>4.6399999999994179</v>
      </c>
      <c r="N63" s="64">
        <v>0</v>
      </c>
    </row>
    <row r="64" spans="1:14">
      <c r="A64">
        <v>41</v>
      </c>
      <c r="B64" t="s">
        <v>533</v>
      </c>
      <c r="C64" t="s">
        <v>1950</v>
      </c>
      <c r="D64" t="s">
        <v>507</v>
      </c>
      <c r="E64" t="s">
        <v>1739</v>
      </c>
      <c r="F64" t="s">
        <v>31</v>
      </c>
      <c r="G64">
        <v>16924.41</v>
      </c>
      <c r="H64">
        <v>16929.57</v>
      </c>
      <c r="I64">
        <v>0</v>
      </c>
      <c r="J64">
        <v>0</v>
      </c>
      <c r="K64" t="s">
        <v>1931</v>
      </c>
      <c r="M64" s="64">
        <v>5.1599999999998545</v>
      </c>
      <c r="N64" s="64">
        <v>0</v>
      </c>
    </row>
    <row r="65" spans="1:14">
      <c r="A65">
        <v>42</v>
      </c>
      <c r="B65" t="s">
        <v>535</v>
      </c>
      <c r="C65" t="s">
        <v>1950</v>
      </c>
      <c r="D65" t="s">
        <v>507</v>
      </c>
      <c r="E65" t="s">
        <v>1739</v>
      </c>
      <c r="F65" t="s">
        <v>31</v>
      </c>
      <c r="G65">
        <v>16929.57</v>
      </c>
      <c r="H65">
        <v>16934.07</v>
      </c>
      <c r="I65">
        <v>0</v>
      </c>
      <c r="J65">
        <v>0</v>
      </c>
      <c r="K65" t="s">
        <v>1931</v>
      </c>
      <c r="M65" s="64">
        <v>4.5</v>
      </c>
      <c r="N65" s="64">
        <v>0</v>
      </c>
    </row>
    <row r="66" spans="1:14">
      <c r="A66">
        <v>43</v>
      </c>
      <c r="B66" t="s">
        <v>536</v>
      </c>
      <c r="C66" t="s">
        <v>1950</v>
      </c>
      <c r="D66" t="s">
        <v>507</v>
      </c>
      <c r="E66" t="s">
        <v>1739</v>
      </c>
      <c r="F66" t="s">
        <v>31</v>
      </c>
      <c r="G66">
        <v>16934.07</v>
      </c>
      <c r="H66">
        <v>16940</v>
      </c>
      <c r="I66">
        <v>0</v>
      </c>
      <c r="J66">
        <v>0</v>
      </c>
      <c r="K66" t="s">
        <v>1931</v>
      </c>
      <c r="M66" s="64">
        <v>5.930000000000291</v>
      </c>
      <c r="N66" s="64">
        <v>0</v>
      </c>
    </row>
    <row r="67" spans="1:14">
      <c r="A67">
        <v>44</v>
      </c>
      <c r="B67" t="s">
        <v>538</v>
      </c>
      <c r="C67" t="s">
        <v>1950</v>
      </c>
      <c r="D67" t="s">
        <v>507</v>
      </c>
      <c r="E67" t="s">
        <v>1739</v>
      </c>
      <c r="F67" t="s">
        <v>31</v>
      </c>
      <c r="G67">
        <v>16940</v>
      </c>
      <c r="H67">
        <v>16946</v>
      </c>
      <c r="I67">
        <v>0</v>
      </c>
      <c r="J67">
        <v>0</v>
      </c>
      <c r="K67" t="s">
        <v>1931</v>
      </c>
      <c r="M67" s="64">
        <v>6</v>
      </c>
      <c r="N67" s="64">
        <v>0</v>
      </c>
    </row>
    <row r="68" spans="1:14">
      <c r="A68">
        <v>45</v>
      </c>
      <c r="B68" t="s">
        <v>540</v>
      </c>
      <c r="C68" t="s">
        <v>1950</v>
      </c>
      <c r="D68" t="s">
        <v>507</v>
      </c>
      <c r="E68" t="s">
        <v>1739</v>
      </c>
      <c r="F68" t="s">
        <v>31</v>
      </c>
      <c r="G68">
        <v>16946</v>
      </c>
      <c r="H68">
        <v>16951</v>
      </c>
      <c r="I68">
        <v>0</v>
      </c>
      <c r="J68">
        <v>0</v>
      </c>
      <c r="K68" t="s">
        <v>1931</v>
      </c>
      <c r="M68" s="64">
        <v>5</v>
      </c>
      <c r="N68" s="64">
        <v>0</v>
      </c>
    </row>
    <row r="69" spans="1:14">
      <c r="A69">
        <v>46</v>
      </c>
      <c r="B69" t="s">
        <v>542</v>
      </c>
      <c r="C69" t="s">
        <v>1950</v>
      </c>
      <c r="D69" t="s">
        <v>529</v>
      </c>
      <c r="E69" t="s">
        <v>1739</v>
      </c>
      <c r="F69" t="s">
        <v>31</v>
      </c>
      <c r="G69">
        <v>16951</v>
      </c>
      <c r="H69">
        <v>16956</v>
      </c>
      <c r="I69">
        <v>0</v>
      </c>
      <c r="J69">
        <v>0</v>
      </c>
      <c r="K69" t="s">
        <v>1931</v>
      </c>
      <c r="M69" s="64">
        <v>5</v>
      </c>
      <c r="N69" s="64">
        <v>0</v>
      </c>
    </row>
    <row r="70" spans="1:14">
      <c r="A70">
        <v>47</v>
      </c>
      <c r="B70" t="s">
        <v>51</v>
      </c>
      <c r="C70" t="s">
        <v>1950</v>
      </c>
      <c r="D70" t="s">
        <v>544</v>
      </c>
      <c r="E70" t="s">
        <v>20</v>
      </c>
      <c r="F70" t="s">
        <v>31</v>
      </c>
      <c r="G70">
        <v>16864</v>
      </c>
      <c r="H70">
        <v>16870</v>
      </c>
      <c r="I70">
        <v>0</v>
      </c>
      <c r="J70">
        <v>0</v>
      </c>
      <c r="K70" t="s">
        <v>1931</v>
      </c>
      <c r="M70" s="64">
        <v>6</v>
      </c>
      <c r="N70" s="64">
        <v>0</v>
      </c>
    </row>
    <row r="71" spans="1:14">
      <c r="A71">
        <v>48</v>
      </c>
      <c r="B71" t="s">
        <v>51</v>
      </c>
      <c r="C71" t="s">
        <v>1950</v>
      </c>
      <c r="D71">
        <v>0</v>
      </c>
      <c r="E71" t="s">
        <v>20</v>
      </c>
      <c r="F71" t="s">
        <v>31</v>
      </c>
      <c r="G71">
        <v>16956</v>
      </c>
      <c r="H71">
        <v>17018.2</v>
      </c>
      <c r="I71">
        <v>0</v>
      </c>
      <c r="J71">
        <v>0</v>
      </c>
      <c r="K71" t="s">
        <v>1931</v>
      </c>
      <c r="M71" s="64">
        <v>62.200000000000728</v>
      </c>
      <c r="N71" s="64">
        <v>0</v>
      </c>
    </row>
    <row r="72" spans="1:14">
      <c r="A72">
        <v>49</v>
      </c>
      <c r="B72" t="s">
        <v>546</v>
      </c>
      <c r="C72" t="s">
        <v>1950</v>
      </c>
      <c r="D72" t="s">
        <v>547</v>
      </c>
      <c r="E72" t="s">
        <v>1739</v>
      </c>
      <c r="F72" t="s">
        <v>31</v>
      </c>
      <c r="G72">
        <v>17018.2</v>
      </c>
      <c r="H72">
        <v>18567.23</v>
      </c>
      <c r="I72">
        <v>16995.55</v>
      </c>
      <c r="J72">
        <v>18808.2</v>
      </c>
      <c r="K72" t="s">
        <v>1931</v>
      </c>
      <c r="M72" s="64">
        <v>1549.0299999999988</v>
      </c>
      <c r="N72" s="64">
        <v>1812.6500000000015</v>
      </c>
    </row>
    <row r="73" spans="1:14">
      <c r="A73">
        <v>50</v>
      </c>
      <c r="B73" t="s">
        <v>549</v>
      </c>
      <c r="C73" t="s">
        <v>1950</v>
      </c>
      <c r="D73" t="s">
        <v>550</v>
      </c>
      <c r="E73" t="s">
        <v>1739</v>
      </c>
      <c r="F73" t="s">
        <v>31</v>
      </c>
      <c r="G73">
        <v>18567.23</v>
      </c>
      <c r="H73">
        <v>18955.98</v>
      </c>
      <c r="I73">
        <v>0</v>
      </c>
      <c r="J73">
        <v>0</v>
      </c>
      <c r="K73" t="s">
        <v>1931</v>
      </c>
      <c r="L73" t="s">
        <v>1931</v>
      </c>
      <c r="M73" s="64">
        <v>388.75</v>
      </c>
      <c r="N73" s="64">
        <v>0</v>
      </c>
    </row>
    <row r="74" spans="1:14">
      <c r="A74">
        <v>51</v>
      </c>
      <c r="B74" t="s">
        <v>552</v>
      </c>
      <c r="C74" t="s">
        <v>1950</v>
      </c>
      <c r="D74" t="s">
        <v>553</v>
      </c>
      <c r="E74" t="s">
        <v>1739</v>
      </c>
      <c r="F74" t="s">
        <v>31</v>
      </c>
      <c r="G74">
        <v>18860</v>
      </c>
      <c r="H74">
        <v>18935.36</v>
      </c>
      <c r="I74">
        <v>18808.189999999999</v>
      </c>
      <c r="J74">
        <v>18933.5</v>
      </c>
      <c r="K74" t="s">
        <v>1931</v>
      </c>
      <c r="M74" s="64">
        <v>75.360000000000582</v>
      </c>
      <c r="N74" s="64">
        <v>125.31000000000131</v>
      </c>
    </row>
    <row r="75" spans="1:14">
      <c r="A75">
        <v>52</v>
      </c>
      <c r="B75" t="s">
        <v>555</v>
      </c>
      <c r="C75" t="s">
        <v>1950</v>
      </c>
      <c r="D75" t="s">
        <v>556</v>
      </c>
      <c r="E75" t="s">
        <v>1739</v>
      </c>
      <c r="F75" t="s">
        <v>31</v>
      </c>
      <c r="G75">
        <v>18935.36</v>
      </c>
      <c r="H75">
        <v>18978.400000000001</v>
      </c>
      <c r="I75">
        <v>18933.5</v>
      </c>
      <c r="J75">
        <v>18984.330000000002</v>
      </c>
      <c r="K75" t="s">
        <v>1931</v>
      </c>
      <c r="M75" s="64">
        <v>43.040000000000873</v>
      </c>
      <c r="N75" s="64">
        <v>50.830000000001746</v>
      </c>
    </row>
    <row r="76" spans="1:14">
      <c r="A76">
        <v>53</v>
      </c>
      <c r="B76" t="s">
        <v>558</v>
      </c>
      <c r="C76" t="s">
        <v>1950</v>
      </c>
      <c r="D76" t="s">
        <v>559</v>
      </c>
      <c r="E76" t="s">
        <v>1896</v>
      </c>
      <c r="F76" t="s">
        <v>31</v>
      </c>
      <c r="G76">
        <v>0</v>
      </c>
      <c r="H76">
        <v>0</v>
      </c>
      <c r="I76">
        <v>18921.849999999999</v>
      </c>
      <c r="J76">
        <v>18941.59</v>
      </c>
      <c r="K76" t="s">
        <v>1932</v>
      </c>
      <c r="M76" s="64">
        <v>0</v>
      </c>
      <c r="N76" s="64">
        <v>19.740000000001601</v>
      </c>
    </row>
    <row r="77" spans="1:14">
      <c r="A77">
        <v>54</v>
      </c>
      <c r="B77" t="s">
        <v>560</v>
      </c>
      <c r="C77" t="s">
        <v>1950</v>
      </c>
      <c r="D77" t="s">
        <v>561</v>
      </c>
      <c r="E77" t="s">
        <v>1896</v>
      </c>
      <c r="F77" t="s">
        <v>31</v>
      </c>
      <c r="G77">
        <v>0</v>
      </c>
      <c r="H77">
        <v>0</v>
      </c>
      <c r="I77">
        <v>18932.599999999999</v>
      </c>
      <c r="J77">
        <v>18949.62</v>
      </c>
      <c r="K77" t="s">
        <v>1932</v>
      </c>
      <c r="M77" s="64">
        <v>0</v>
      </c>
      <c r="N77" s="64">
        <v>17.020000000000437</v>
      </c>
    </row>
    <row r="78" spans="1:14">
      <c r="A78">
        <v>55</v>
      </c>
      <c r="B78" t="s">
        <v>560</v>
      </c>
      <c r="C78" t="s">
        <v>1950</v>
      </c>
      <c r="D78">
        <v>0</v>
      </c>
      <c r="E78" t="s">
        <v>1896</v>
      </c>
      <c r="F78" t="s">
        <v>31</v>
      </c>
      <c r="G78">
        <v>0</v>
      </c>
      <c r="H78">
        <v>0</v>
      </c>
      <c r="I78">
        <v>18980</v>
      </c>
      <c r="J78">
        <v>18986.11</v>
      </c>
      <c r="K78" t="s">
        <v>1932</v>
      </c>
      <c r="M78" s="64">
        <v>0</v>
      </c>
      <c r="N78" s="64">
        <v>6.1100000000005821</v>
      </c>
    </row>
    <row r="79" spans="1:14">
      <c r="A79">
        <v>56</v>
      </c>
      <c r="B79" t="s">
        <v>562</v>
      </c>
      <c r="C79" t="s">
        <v>1950</v>
      </c>
      <c r="D79" t="s">
        <v>563</v>
      </c>
      <c r="E79" t="s">
        <v>1739</v>
      </c>
      <c r="F79" t="s">
        <v>31</v>
      </c>
      <c r="G79">
        <v>18955.169999999998</v>
      </c>
      <c r="H79">
        <v>19190</v>
      </c>
      <c r="I79">
        <v>0</v>
      </c>
      <c r="J79">
        <v>0</v>
      </c>
      <c r="K79" t="s">
        <v>1931</v>
      </c>
      <c r="M79" s="64">
        <v>234.83000000000175</v>
      </c>
      <c r="N79" s="64">
        <v>0</v>
      </c>
    </row>
    <row r="80" spans="1:14">
      <c r="A80">
        <v>57</v>
      </c>
      <c r="B80" t="s">
        <v>565</v>
      </c>
      <c r="C80" t="s">
        <v>1950</v>
      </c>
      <c r="D80" t="s">
        <v>566</v>
      </c>
      <c r="E80" t="s">
        <v>1896</v>
      </c>
      <c r="F80" t="s">
        <v>31</v>
      </c>
      <c r="G80">
        <v>0</v>
      </c>
      <c r="H80">
        <v>0</v>
      </c>
      <c r="I80">
        <v>18984.330000000002</v>
      </c>
      <c r="J80">
        <v>19140</v>
      </c>
      <c r="K80" t="s">
        <v>1932</v>
      </c>
      <c r="M80" s="64">
        <v>0</v>
      </c>
      <c r="N80" s="64">
        <v>155.66999999999825</v>
      </c>
    </row>
    <row r="81" spans="1:14">
      <c r="A81">
        <v>58</v>
      </c>
      <c r="B81" t="s">
        <v>67</v>
      </c>
      <c r="C81" t="s">
        <v>1950</v>
      </c>
      <c r="D81" t="s">
        <v>567</v>
      </c>
      <c r="E81" t="s">
        <v>56</v>
      </c>
      <c r="F81" t="s">
        <v>31</v>
      </c>
      <c r="G81">
        <v>19127.43</v>
      </c>
      <c r="H81">
        <v>19411.96</v>
      </c>
      <c r="I81">
        <v>19140</v>
      </c>
      <c r="J81">
        <v>19427.96</v>
      </c>
      <c r="K81" t="s">
        <v>1931</v>
      </c>
      <c r="M81" s="64">
        <v>284.52999999999884</v>
      </c>
      <c r="N81" s="64">
        <v>287.95999999999913</v>
      </c>
    </row>
    <row r="82" spans="1:14">
      <c r="A82">
        <v>59</v>
      </c>
      <c r="B82" t="s">
        <v>569</v>
      </c>
      <c r="C82" t="s">
        <v>1950</v>
      </c>
      <c r="D82" t="s">
        <v>570</v>
      </c>
      <c r="E82" t="s">
        <v>1739</v>
      </c>
      <c r="F82" t="s">
        <v>31</v>
      </c>
      <c r="G82">
        <v>19201.12</v>
      </c>
      <c r="H82">
        <v>19239.77</v>
      </c>
      <c r="I82">
        <v>0</v>
      </c>
      <c r="J82">
        <v>0</v>
      </c>
      <c r="K82" t="s">
        <v>1931</v>
      </c>
      <c r="L82" t="s">
        <v>1931</v>
      </c>
      <c r="M82" s="64">
        <v>38.650000000001455</v>
      </c>
      <c r="N82" s="64">
        <v>0</v>
      </c>
    </row>
    <row r="83" spans="1:14">
      <c r="A83">
        <v>60</v>
      </c>
      <c r="B83" t="s">
        <v>572</v>
      </c>
      <c r="C83" t="s">
        <v>1950</v>
      </c>
      <c r="D83" t="s">
        <v>573</v>
      </c>
      <c r="E83" t="s">
        <v>1739</v>
      </c>
      <c r="F83" t="s">
        <v>31</v>
      </c>
      <c r="G83">
        <v>19228.62</v>
      </c>
      <c r="H83">
        <v>19387.45</v>
      </c>
      <c r="I83">
        <v>0</v>
      </c>
      <c r="J83">
        <v>0</v>
      </c>
      <c r="K83" t="s">
        <v>1931</v>
      </c>
      <c r="L83" t="s">
        <v>1931</v>
      </c>
      <c r="M83" s="64">
        <v>158.83000000000175</v>
      </c>
      <c r="N83" s="64">
        <v>0</v>
      </c>
    </row>
    <row r="84" spans="1:14">
      <c r="A84">
        <v>61</v>
      </c>
      <c r="B84" t="s">
        <v>575</v>
      </c>
      <c r="C84" t="s">
        <v>1950</v>
      </c>
      <c r="D84" t="s">
        <v>576</v>
      </c>
      <c r="E84" t="s">
        <v>1739</v>
      </c>
      <c r="F84" t="s">
        <v>31</v>
      </c>
      <c r="G84">
        <v>19387.45</v>
      </c>
      <c r="H84">
        <v>19453.5</v>
      </c>
      <c r="I84">
        <v>0</v>
      </c>
      <c r="J84">
        <v>0</v>
      </c>
      <c r="K84" t="s">
        <v>1931</v>
      </c>
      <c r="L84" t="s">
        <v>1931</v>
      </c>
      <c r="M84" s="64">
        <v>66.049999999999272</v>
      </c>
      <c r="N84" s="64">
        <v>0</v>
      </c>
    </row>
    <row r="85" spans="1:14">
      <c r="A85">
        <v>62</v>
      </c>
      <c r="B85" t="s">
        <v>578</v>
      </c>
      <c r="C85" t="s">
        <v>1950</v>
      </c>
      <c r="D85" t="s">
        <v>579</v>
      </c>
      <c r="E85" t="s">
        <v>1896</v>
      </c>
      <c r="F85" t="s">
        <v>31</v>
      </c>
      <c r="G85">
        <v>0</v>
      </c>
      <c r="H85">
        <v>0</v>
      </c>
      <c r="I85">
        <v>19427.96</v>
      </c>
      <c r="J85">
        <v>19532.84</v>
      </c>
      <c r="K85" t="s">
        <v>1932</v>
      </c>
      <c r="M85" s="64">
        <v>0</v>
      </c>
      <c r="N85" s="64">
        <v>104.88000000000102</v>
      </c>
    </row>
    <row r="86" spans="1:14">
      <c r="A86">
        <v>63</v>
      </c>
      <c r="B86" t="s">
        <v>580</v>
      </c>
      <c r="C86" t="s">
        <v>1950</v>
      </c>
      <c r="D86" t="s">
        <v>581</v>
      </c>
      <c r="E86" t="s">
        <v>1739</v>
      </c>
      <c r="F86" t="s">
        <v>31</v>
      </c>
      <c r="G86">
        <v>19453.5</v>
      </c>
      <c r="H86">
        <v>19583.599999999999</v>
      </c>
      <c r="I86">
        <v>0</v>
      </c>
      <c r="J86">
        <v>0</v>
      </c>
      <c r="K86" t="s">
        <v>1931</v>
      </c>
      <c r="L86" t="s">
        <v>1931</v>
      </c>
      <c r="M86" s="64">
        <v>130.09999999999854</v>
      </c>
      <c r="N86" s="64">
        <v>0</v>
      </c>
    </row>
    <row r="87" spans="1:14">
      <c r="A87">
        <v>64</v>
      </c>
      <c r="B87" t="s">
        <v>583</v>
      </c>
      <c r="C87" t="s">
        <v>1950</v>
      </c>
      <c r="D87" t="s">
        <v>563</v>
      </c>
      <c r="E87" t="s">
        <v>1739</v>
      </c>
      <c r="F87" t="s">
        <v>31</v>
      </c>
      <c r="G87">
        <v>19592.75</v>
      </c>
      <c r="H87">
        <v>20102.78</v>
      </c>
      <c r="I87">
        <v>0</v>
      </c>
      <c r="J87">
        <v>0</v>
      </c>
      <c r="K87" t="s">
        <v>1931</v>
      </c>
      <c r="L87" t="s">
        <v>1931</v>
      </c>
      <c r="M87" s="64">
        <v>510.02999999999884</v>
      </c>
      <c r="N87" s="64">
        <v>0</v>
      </c>
    </row>
    <row r="88" spans="1:14">
      <c r="A88">
        <v>65</v>
      </c>
      <c r="B88" t="s">
        <v>583</v>
      </c>
      <c r="C88" t="s">
        <v>1950</v>
      </c>
      <c r="D88">
        <v>0</v>
      </c>
      <c r="E88" t="s">
        <v>1739</v>
      </c>
      <c r="F88" t="s">
        <v>31</v>
      </c>
      <c r="G88">
        <v>0</v>
      </c>
      <c r="H88">
        <v>0</v>
      </c>
      <c r="I88">
        <v>0</v>
      </c>
      <c r="J88">
        <v>0</v>
      </c>
      <c r="K88" t="s">
        <v>1931</v>
      </c>
      <c r="M88" s="64">
        <v>0</v>
      </c>
      <c r="N88" s="64">
        <v>0</v>
      </c>
    </row>
    <row r="89" spans="1:14">
      <c r="A89">
        <v>66</v>
      </c>
      <c r="B89" t="s">
        <v>585</v>
      </c>
      <c r="C89" t="s">
        <v>1950</v>
      </c>
      <c r="D89" t="s">
        <v>586</v>
      </c>
      <c r="E89" t="s">
        <v>1739</v>
      </c>
      <c r="F89" t="s">
        <v>31</v>
      </c>
      <c r="G89">
        <v>19854.78</v>
      </c>
      <c r="H89">
        <v>19988.599999999999</v>
      </c>
      <c r="I89">
        <v>19532.84</v>
      </c>
      <c r="J89">
        <v>20093.599999999999</v>
      </c>
      <c r="K89" t="s">
        <v>1931</v>
      </c>
      <c r="L89" t="s">
        <v>1931</v>
      </c>
      <c r="M89" s="64">
        <v>133.81999999999971</v>
      </c>
      <c r="N89" s="64">
        <v>560.7599999999984</v>
      </c>
    </row>
    <row r="90" spans="1:14">
      <c r="A90">
        <v>67</v>
      </c>
      <c r="B90" t="s">
        <v>588</v>
      </c>
      <c r="C90" t="s">
        <v>1950</v>
      </c>
      <c r="D90" t="s">
        <v>589</v>
      </c>
      <c r="E90" t="s">
        <v>1739</v>
      </c>
      <c r="F90" t="s">
        <v>31</v>
      </c>
      <c r="G90">
        <v>20114.169999999998</v>
      </c>
      <c r="H90">
        <v>20499.11</v>
      </c>
      <c r="I90">
        <v>20107.28</v>
      </c>
      <c r="J90">
        <v>20819</v>
      </c>
      <c r="K90" t="s">
        <v>1931</v>
      </c>
      <c r="L90" t="s">
        <v>1931</v>
      </c>
      <c r="M90" s="64">
        <v>384.94000000000233</v>
      </c>
      <c r="N90" s="64">
        <v>711.72000000000116</v>
      </c>
    </row>
    <row r="91" spans="1:14">
      <c r="A91">
        <v>68</v>
      </c>
      <c r="B91" t="s">
        <v>591</v>
      </c>
      <c r="C91" t="s">
        <v>1950</v>
      </c>
      <c r="D91" t="s">
        <v>592</v>
      </c>
      <c r="E91" t="s">
        <v>1739</v>
      </c>
      <c r="F91" t="s">
        <v>31</v>
      </c>
      <c r="G91">
        <v>20480.2</v>
      </c>
      <c r="H91">
        <v>20608.400000000001</v>
      </c>
      <c r="I91">
        <v>0</v>
      </c>
      <c r="J91">
        <v>0</v>
      </c>
      <c r="K91" t="s">
        <v>1931</v>
      </c>
      <c r="M91" s="64">
        <v>128.20000000000073</v>
      </c>
      <c r="N91" s="64">
        <v>0</v>
      </c>
    </row>
    <row r="92" spans="1:14">
      <c r="A92">
        <v>69</v>
      </c>
      <c r="B92" t="s">
        <v>594</v>
      </c>
      <c r="C92" t="s">
        <v>1950</v>
      </c>
      <c r="D92" t="s">
        <v>595</v>
      </c>
      <c r="E92" t="s">
        <v>1739</v>
      </c>
      <c r="F92" t="s">
        <v>31</v>
      </c>
      <c r="G92">
        <v>20554</v>
      </c>
      <c r="H92">
        <v>21063.599999999999</v>
      </c>
      <c r="I92">
        <v>0</v>
      </c>
      <c r="J92">
        <v>0</v>
      </c>
      <c r="K92" t="s">
        <v>1931</v>
      </c>
      <c r="L92" t="s">
        <v>1931</v>
      </c>
      <c r="M92" s="64">
        <v>509.59999999999854</v>
      </c>
      <c r="N92" s="64">
        <v>0</v>
      </c>
    </row>
    <row r="93" spans="1:14">
      <c r="A93">
        <v>70</v>
      </c>
      <c r="B93" t="s">
        <v>594</v>
      </c>
      <c r="C93" t="s">
        <v>1950</v>
      </c>
      <c r="D93">
        <v>0</v>
      </c>
      <c r="E93" t="s">
        <v>1739</v>
      </c>
      <c r="F93" t="s">
        <v>31</v>
      </c>
      <c r="G93">
        <v>21263.5</v>
      </c>
      <c r="H93">
        <v>21687.7</v>
      </c>
      <c r="I93">
        <v>0</v>
      </c>
      <c r="J93">
        <v>0</v>
      </c>
      <c r="K93" t="s">
        <v>1931</v>
      </c>
      <c r="M93" s="64">
        <v>424.20000000000073</v>
      </c>
      <c r="N93" s="64">
        <v>0</v>
      </c>
    </row>
    <row r="94" spans="1:14">
      <c r="A94">
        <v>71</v>
      </c>
      <c r="B94" t="s">
        <v>597</v>
      </c>
      <c r="C94" t="s">
        <v>1950</v>
      </c>
      <c r="D94" t="s">
        <v>443</v>
      </c>
      <c r="E94" t="s">
        <v>1896</v>
      </c>
      <c r="F94" t="s">
        <v>31</v>
      </c>
      <c r="G94">
        <v>21036</v>
      </c>
      <c r="H94">
        <v>21310.6</v>
      </c>
      <c r="I94">
        <v>20819</v>
      </c>
      <c r="J94">
        <v>21406.400000000001</v>
      </c>
      <c r="K94" t="s">
        <v>1932</v>
      </c>
      <c r="L94" t="s">
        <v>1931</v>
      </c>
      <c r="M94" s="64">
        <v>274.59999999999854</v>
      </c>
      <c r="N94" s="64">
        <v>587.40000000000146</v>
      </c>
    </row>
    <row r="95" spans="1:14">
      <c r="A95">
        <v>72</v>
      </c>
      <c r="B95" t="s">
        <v>598</v>
      </c>
      <c r="C95" t="s">
        <v>1950</v>
      </c>
      <c r="D95" t="s">
        <v>599</v>
      </c>
      <c r="E95" t="s">
        <v>1739</v>
      </c>
      <c r="F95" t="s">
        <v>31</v>
      </c>
      <c r="G95">
        <v>21427.83</v>
      </c>
      <c r="H95">
        <v>21883.27</v>
      </c>
      <c r="I95">
        <v>21406.400000000001</v>
      </c>
      <c r="J95">
        <v>21884.23</v>
      </c>
      <c r="K95" t="s">
        <v>1931</v>
      </c>
      <c r="M95" s="64">
        <v>455.43999999999869</v>
      </c>
      <c r="N95" s="64">
        <v>477.82999999999811</v>
      </c>
    </row>
    <row r="96" spans="1:14">
      <c r="A96">
        <v>73</v>
      </c>
      <c r="B96" t="s">
        <v>601</v>
      </c>
      <c r="C96" t="s">
        <v>1950</v>
      </c>
      <c r="D96" t="s">
        <v>602</v>
      </c>
      <c r="E96" t="s">
        <v>1739</v>
      </c>
      <c r="F96" t="s">
        <v>31</v>
      </c>
      <c r="G96">
        <v>21687.7</v>
      </c>
      <c r="H96">
        <v>22624.7</v>
      </c>
      <c r="I96">
        <v>0</v>
      </c>
      <c r="J96">
        <v>0</v>
      </c>
      <c r="K96" t="s">
        <v>1931</v>
      </c>
      <c r="L96" t="s">
        <v>1931</v>
      </c>
      <c r="M96" s="64">
        <v>937</v>
      </c>
      <c r="N96" s="64">
        <v>0</v>
      </c>
    </row>
    <row r="97" spans="1:14">
      <c r="A97">
        <v>74</v>
      </c>
      <c r="B97" t="s">
        <v>604</v>
      </c>
      <c r="C97" t="s">
        <v>1950</v>
      </c>
      <c r="D97" t="s">
        <v>605</v>
      </c>
      <c r="E97" t="s">
        <v>1739</v>
      </c>
      <c r="F97" t="s">
        <v>31</v>
      </c>
      <c r="G97">
        <v>0</v>
      </c>
      <c r="H97">
        <v>0</v>
      </c>
      <c r="I97">
        <v>21884.23</v>
      </c>
      <c r="J97">
        <v>22623.83</v>
      </c>
      <c r="K97" t="s">
        <v>1931</v>
      </c>
      <c r="M97" s="64">
        <v>0</v>
      </c>
      <c r="N97" s="64">
        <v>739.60000000000218</v>
      </c>
    </row>
    <row r="98" spans="1:14">
      <c r="A98">
        <v>75</v>
      </c>
      <c r="B98" t="s">
        <v>607</v>
      </c>
      <c r="C98" t="s">
        <v>1950</v>
      </c>
      <c r="D98" t="s">
        <v>608</v>
      </c>
      <c r="E98" t="s">
        <v>1739</v>
      </c>
      <c r="F98" t="s">
        <v>31</v>
      </c>
      <c r="G98">
        <v>22624.7</v>
      </c>
      <c r="H98">
        <v>22678.7</v>
      </c>
      <c r="I98">
        <v>0</v>
      </c>
      <c r="J98">
        <v>0</v>
      </c>
      <c r="K98" t="s">
        <v>1931</v>
      </c>
      <c r="M98" s="64">
        <v>54</v>
      </c>
      <c r="N98" s="64">
        <v>0</v>
      </c>
    </row>
    <row r="99" spans="1:14">
      <c r="A99">
        <v>76</v>
      </c>
      <c r="B99" t="s">
        <v>610</v>
      </c>
      <c r="C99" t="s">
        <v>1950</v>
      </c>
      <c r="D99" t="s">
        <v>611</v>
      </c>
      <c r="E99" t="s">
        <v>1739</v>
      </c>
      <c r="F99" t="s">
        <v>31</v>
      </c>
      <c r="G99">
        <v>22687.200000000001</v>
      </c>
      <c r="H99">
        <v>22729.15</v>
      </c>
      <c r="I99">
        <v>0</v>
      </c>
      <c r="J99">
        <v>0</v>
      </c>
      <c r="K99" t="s">
        <v>1931</v>
      </c>
      <c r="L99" t="s">
        <v>1931</v>
      </c>
      <c r="M99" s="64">
        <v>41.950000000000728</v>
      </c>
      <c r="N99" s="64">
        <v>0</v>
      </c>
    </row>
    <row r="100" spans="1:14">
      <c r="A100">
        <v>77</v>
      </c>
      <c r="B100" t="s">
        <v>613</v>
      </c>
      <c r="C100" t="s">
        <v>1950</v>
      </c>
      <c r="D100" t="s">
        <v>614</v>
      </c>
      <c r="E100" t="s">
        <v>1739</v>
      </c>
      <c r="F100" t="s">
        <v>31</v>
      </c>
      <c r="G100">
        <v>22729.15</v>
      </c>
      <c r="H100">
        <v>22762.799999999999</v>
      </c>
      <c r="I100">
        <v>0</v>
      </c>
      <c r="J100">
        <v>0</v>
      </c>
      <c r="K100" t="s">
        <v>1931</v>
      </c>
      <c r="M100" s="64">
        <v>33.649999999997817</v>
      </c>
      <c r="N100" s="64">
        <v>0</v>
      </c>
    </row>
    <row r="101" spans="1:14">
      <c r="A101">
        <v>78</v>
      </c>
      <c r="B101" t="s">
        <v>616</v>
      </c>
      <c r="C101" t="s">
        <v>1950</v>
      </c>
      <c r="D101" t="s">
        <v>617</v>
      </c>
      <c r="E101" t="s">
        <v>1739</v>
      </c>
      <c r="F101" t="s">
        <v>31</v>
      </c>
      <c r="G101">
        <v>22762.799999999999</v>
      </c>
      <c r="H101">
        <v>22782.75</v>
      </c>
      <c r="I101">
        <v>0</v>
      </c>
      <c r="J101">
        <v>0</v>
      </c>
      <c r="K101" t="s">
        <v>1931</v>
      </c>
      <c r="L101" t="s">
        <v>1931</v>
      </c>
      <c r="M101" s="64">
        <v>19.950000000000728</v>
      </c>
      <c r="N101" s="64">
        <v>0</v>
      </c>
    </row>
    <row r="102" spans="1:14">
      <c r="A102">
        <v>79</v>
      </c>
      <c r="B102" t="s">
        <v>619</v>
      </c>
      <c r="C102" t="s">
        <v>1950</v>
      </c>
      <c r="D102" t="s">
        <v>620</v>
      </c>
      <c r="E102" t="s">
        <v>1739</v>
      </c>
      <c r="F102" t="s">
        <v>31</v>
      </c>
      <c r="G102">
        <v>22623.83</v>
      </c>
      <c r="H102">
        <v>24178.35</v>
      </c>
      <c r="I102">
        <v>0</v>
      </c>
      <c r="J102">
        <v>0</v>
      </c>
      <c r="K102" t="s">
        <v>1931</v>
      </c>
      <c r="M102" s="64">
        <v>1554.5199999999968</v>
      </c>
      <c r="N102" s="64">
        <v>0</v>
      </c>
    </row>
    <row r="103" spans="1:14">
      <c r="A103">
        <v>80</v>
      </c>
      <c r="B103" t="s">
        <v>622</v>
      </c>
      <c r="C103" t="s">
        <v>1950</v>
      </c>
      <c r="D103" t="s">
        <v>620</v>
      </c>
      <c r="E103" t="s">
        <v>1896</v>
      </c>
      <c r="F103" t="s">
        <v>31</v>
      </c>
      <c r="G103">
        <v>0</v>
      </c>
      <c r="H103">
        <v>0</v>
      </c>
      <c r="I103">
        <v>22623.83</v>
      </c>
      <c r="J103">
        <v>24178.22</v>
      </c>
      <c r="K103" t="s">
        <v>1932</v>
      </c>
      <c r="M103" s="64">
        <v>0</v>
      </c>
      <c r="N103" s="64">
        <v>1554.3899999999994</v>
      </c>
    </row>
    <row r="104" spans="1:14">
      <c r="A104">
        <v>81</v>
      </c>
      <c r="B104" t="s">
        <v>54</v>
      </c>
      <c r="C104" t="s">
        <v>1950</v>
      </c>
      <c r="D104" t="s">
        <v>623</v>
      </c>
      <c r="E104" t="s">
        <v>1739</v>
      </c>
      <c r="F104" t="s">
        <v>31</v>
      </c>
      <c r="G104">
        <v>22782.75</v>
      </c>
      <c r="H104">
        <v>24381</v>
      </c>
      <c r="I104">
        <v>0</v>
      </c>
      <c r="J104">
        <v>0</v>
      </c>
      <c r="K104" t="s">
        <v>1931</v>
      </c>
      <c r="L104" t="s">
        <v>1931</v>
      </c>
      <c r="M104" s="64">
        <v>1598.25</v>
      </c>
      <c r="N104" s="64">
        <v>0</v>
      </c>
    </row>
    <row r="105" spans="1:14">
      <c r="A105">
        <v>82</v>
      </c>
      <c r="B105" t="s">
        <v>625</v>
      </c>
      <c r="C105" t="s">
        <v>1950</v>
      </c>
      <c r="D105" t="s">
        <v>626</v>
      </c>
      <c r="E105" t="s">
        <v>1739</v>
      </c>
      <c r="F105" t="s">
        <v>31</v>
      </c>
      <c r="G105">
        <v>0</v>
      </c>
      <c r="H105">
        <v>0</v>
      </c>
      <c r="I105">
        <v>24178.35</v>
      </c>
      <c r="J105">
        <v>24307</v>
      </c>
      <c r="K105" t="s">
        <v>1931</v>
      </c>
      <c r="L105" t="s">
        <v>1931</v>
      </c>
      <c r="M105" s="64">
        <v>0</v>
      </c>
      <c r="N105" s="64">
        <v>128.65000000000146</v>
      </c>
    </row>
    <row r="106" spans="1:14">
      <c r="A106">
        <v>83</v>
      </c>
      <c r="B106" t="s">
        <v>57</v>
      </c>
      <c r="C106" t="s">
        <v>1950</v>
      </c>
      <c r="D106" t="s">
        <v>628</v>
      </c>
      <c r="E106" t="s">
        <v>56</v>
      </c>
      <c r="F106" t="s">
        <v>31</v>
      </c>
      <c r="G106">
        <v>0</v>
      </c>
      <c r="H106">
        <v>0</v>
      </c>
      <c r="I106">
        <v>24313.5</v>
      </c>
      <c r="J106">
        <v>24419.5</v>
      </c>
      <c r="K106" t="s">
        <v>1931</v>
      </c>
      <c r="M106" s="64">
        <v>0</v>
      </c>
      <c r="N106" s="64">
        <v>106</v>
      </c>
    </row>
    <row r="107" spans="1:14">
      <c r="A107">
        <v>84</v>
      </c>
      <c r="B107" t="s">
        <v>59</v>
      </c>
      <c r="C107" t="s">
        <v>1950</v>
      </c>
      <c r="D107" t="s">
        <v>630</v>
      </c>
      <c r="E107" t="s">
        <v>56</v>
      </c>
      <c r="F107" t="s">
        <v>31</v>
      </c>
      <c r="G107">
        <v>0</v>
      </c>
      <c r="H107">
        <v>0</v>
      </c>
      <c r="I107">
        <v>24419.5</v>
      </c>
      <c r="J107">
        <v>24549.8</v>
      </c>
      <c r="K107" t="s">
        <v>1931</v>
      </c>
      <c r="M107" s="64">
        <v>0</v>
      </c>
      <c r="N107" s="64">
        <v>130.29999999999927</v>
      </c>
    </row>
    <row r="108" spans="1:14">
      <c r="A108">
        <v>85</v>
      </c>
      <c r="B108" t="s">
        <v>49</v>
      </c>
      <c r="C108" t="s">
        <v>1950</v>
      </c>
      <c r="D108" t="s">
        <v>632</v>
      </c>
      <c r="E108" t="s">
        <v>30</v>
      </c>
      <c r="F108" t="s">
        <v>31</v>
      </c>
      <c r="G108">
        <v>0</v>
      </c>
      <c r="H108">
        <v>0</v>
      </c>
      <c r="I108">
        <v>24574.63</v>
      </c>
      <c r="J108">
        <v>24893.919999999998</v>
      </c>
      <c r="K108" t="s">
        <v>1931</v>
      </c>
      <c r="M108" s="64">
        <v>0</v>
      </c>
      <c r="N108" s="64">
        <v>319.28999999999724</v>
      </c>
    </row>
    <row r="109" spans="1:14">
      <c r="A109">
        <v>86</v>
      </c>
      <c r="B109" t="s">
        <v>634</v>
      </c>
      <c r="C109" t="s">
        <v>1950</v>
      </c>
      <c r="D109" t="s">
        <v>620</v>
      </c>
      <c r="E109" t="s">
        <v>1739</v>
      </c>
      <c r="F109" t="s">
        <v>31</v>
      </c>
      <c r="G109">
        <v>24381</v>
      </c>
      <c r="H109">
        <v>24908</v>
      </c>
      <c r="I109">
        <v>24375.94</v>
      </c>
      <c r="J109">
        <v>24896.92</v>
      </c>
      <c r="K109" t="s">
        <v>1931</v>
      </c>
      <c r="L109" t="s">
        <v>1931</v>
      </c>
      <c r="M109" s="64">
        <v>527</v>
      </c>
      <c r="N109" s="64">
        <v>520.97999999999956</v>
      </c>
    </row>
    <row r="110" spans="1:14">
      <c r="A110">
        <v>87</v>
      </c>
      <c r="B110" t="s">
        <v>636</v>
      </c>
      <c r="C110" t="s">
        <v>1950</v>
      </c>
      <c r="D110" t="s">
        <v>620</v>
      </c>
      <c r="E110" t="s">
        <v>1739</v>
      </c>
      <c r="F110" t="s">
        <v>31</v>
      </c>
      <c r="G110">
        <v>24908</v>
      </c>
      <c r="H110">
        <v>26920.54</v>
      </c>
      <c r="I110">
        <v>24896.91</v>
      </c>
      <c r="J110">
        <v>26911.71</v>
      </c>
      <c r="K110" t="s">
        <v>1931</v>
      </c>
      <c r="L110" t="s">
        <v>1931</v>
      </c>
      <c r="M110" s="64">
        <v>2012.5400000000009</v>
      </c>
      <c r="N110" s="64">
        <v>2014.7999999999993</v>
      </c>
    </row>
    <row r="111" spans="1:14">
      <c r="A111">
        <v>88</v>
      </c>
      <c r="B111" t="s">
        <v>638</v>
      </c>
      <c r="C111" t="s">
        <v>1950</v>
      </c>
      <c r="D111" t="s">
        <v>639</v>
      </c>
      <c r="E111" t="s">
        <v>1739</v>
      </c>
      <c r="F111" t="s">
        <v>31</v>
      </c>
      <c r="G111">
        <v>0</v>
      </c>
      <c r="H111">
        <v>0</v>
      </c>
      <c r="I111">
        <v>24893.919999999998</v>
      </c>
      <c r="J111">
        <v>26223.53</v>
      </c>
      <c r="K111" t="s">
        <v>1931</v>
      </c>
      <c r="M111" s="64">
        <v>0</v>
      </c>
      <c r="N111" s="64">
        <v>1329.6100000000006</v>
      </c>
    </row>
    <row r="112" spans="1:14">
      <c r="A112">
        <v>89</v>
      </c>
      <c r="B112" t="s">
        <v>641</v>
      </c>
      <c r="C112" t="s">
        <v>1950</v>
      </c>
      <c r="D112" t="s">
        <v>642</v>
      </c>
      <c r="E112" t="s">
        <v>1739</v>
      </c>
      <c r="F112" t="s">
        <v>31</v>
      </c>
      <c r="G112">
        <v>0</v>
      </c>
      <c r="H112">
        <v>0</v>
      </c>
      <c r="I112">
        <v>26223.53</v>
      </c>
      <c r="J112">
        <v>26318.23</v>
      </c>
      <c r="K112" t="s">
        <v>1931</v>
      </c>
      <c r="M112" s="64">
        <v>0</v>
      </c>
      <c r="N112" s="64">
        <v>94.700000000000728</v>
      </c>
    </row>
    <row r="113" spans="1:14">
      <c r="A113">
        <v>90</v>
      </c>
      <c r="B113" t="s">
        <v>644</v>
      </c>
      <c r="C113" t="s">
        <v>1950</v>
      </c>
      <c r="D113" t="s">
        <v>645</v>
      </c>
      <c r="E113" t="s">
        <v>1739</v>
      </c>
      <c r="F113" t="s">
        <v>31</v>
      </c>
      <c r="G113">
        <v>0</v>
      </c>
      <c r="H113">
        <v>0</v>
      </c>
      <c r="I113">
        <v>26318.23</v>
      </c>
      <c r="J113">
        <v>26617.38</v>
      </c>
      <c r="K113" t="s">
        <v>1931</v>
      </c>
      <c r="M113" s="64">
        <v>0</v>
      </c>
      <c r="N113" s="64">
        <v>299.15000000000146</v>
      </c>
    </row>
    <row r="114" spans="1:14">
      <c r="A114">
        <v>91</v>
      </c>
      <c r="B114" t="s">
        <v>647</v>
      </c>
      <c r="C114" t="s">
        <v>1950</v>
      </c>
      <c r="D114" t="s">
        <v>648</v>
      </c>
      <c r="E114" t="s">
        <v>1739</v>
      </c>
      <c r="F114" t="s">
        <v>31</v>
      </c>
      <c r="G114">
        <v>0</v>
      </c>
      <c r="H114">
        <v>0</v>
      </c>
      <c r="I114">
        <v>26617.38</v>
      </c>
      <c r="J114">
        <v>26921.42</v>
      </c>
      <c r="K114" t="s">
        <v>1931</v>
      </c>
      <c r="M114" s="64">
        <v>0</v>
      </c>
      <c r="N114" s="64">
        <v>304.03999999999724</v>
      </c>
    </row>
    <row r="115" spans="1:14">
      <c r="A115">
        <v>92</v>
      </c>
      <c r="B115" t="s">
        <v>650</v>
      </c>
      <c r="C115" t="s">
        <v>1950</v>
      </c>
      <c r="D115" t="s">
        <v>651</v>
      </c>
      <c r="E115" t="s">
        <v>1739</v>
      </c>
      <c r="F115" t="s">
        <v>31</v>
      </c>
      <c r="G115">
        <v>0</v>
      </c>
      <c r="H115">
        <v>0</v>
      </c>
      <c r="I115">
        <v>26921.42</v>
      </c>
      <c r="J115">
        <v>27766.5</v>
      </c>
      <c r="K115" t="s">
        <v>1931</v>
      </c>
      <c r="L115" t="s">
        <v>1931</v>
      </c>
      <c r="M115" s="64">
        <v>0</v>
      </c>
      <c r="N115" s="64">
        <v>845.08000000000175</v>
      </c>
    </row>
    <row r="116" spans="1:14">
      <c r="A116">
        <v>93</v>
      </c>
      <c r="B116" t="s">
        <v>653</v>
      </c>
      <c r="C116" t="s">
        <v>1950</v>
      </c>
      <c r="D116" t="s">
        <v>654</v>
      </c>
      <c r="E116" t="s">
        <v>1739</v>
      </c>
      <c r="F116" t="s">
        <v>31</v>
      </c>
      <c r="G116">
        <v>0</v>
      </c>
      <c r="H116">
        <v>0</v>
      </c>
      <c r="I116">
        <v>27766.5</v>
      </c>
      <c r="J116">
        <v>27836.81</v>
      </c>
      <c r="K116" t="s">
        <v>1931</v>
      </c>
      <c r="L116" t="s">
        <v>1931</v>
      </c>
      <c r="M116" s="64">
        <v>0</v>
      </c>
      <c r="N116" s="64">
        <v>70.31000000000131</v>
      </c>
    </row>
    <row r="117" spans="1:14">
      <c r="A117">
        <v>94</v>
      </c>
      <c r="B117" t="s">
        <v>656</v>
      </c>
      <c r="C117" t="s">
        <v>1950</v>
      </c>
      <c r="D117" t="s">
        <v>657</v>
      </c>
      <c r="E117" t="s">
        <v>1739</v>
      </c>
      <c r="F117" t="s">
        <v>31</v>
      </c>
      <c r="G117">
        <v>0</v>
      </c>
      <c r="H117">
        <v>0</v>
      </c>
      <c r="I117">
        <v>27836.81</v>
      </c>
      <c r="J117">
        <v>27983.69</v>
      </c>
      <c r="K117" t="s">
        <v>1931</v>
      </c>
      <c r="M117" s="64">
        <v>0</v>
      </c>
      <c r="N117" s="64">
        <v>146.87999999999738</v>
      </c>
    </row>
    <row r="118" spans="1:14">
      <c r="A118">
        <v>95</v>
      </c>
      <c r="B118" t="s">
        <v>659</v>
      </c>
      <c r="C118" t="s">
        <v>1950</v>
      </c>
      <c r="D118" t="s">
        <v>620</v>
      </c>
      <c r="E118" t="s">
        <v>1739</v>
      </c>
      <c r="F118" t="s">
        <v>31</v>
      </c>
      <c r="G118">
        <v>26920.54</v>
      </c>
      <c r="H118">
        <v>27951.200000000001</v>
      </c>
      <c r="I118">
        <v>26911.71</v>
      </c>
      <c r="J118">
        <v>27935.88</v>
      </c>
      <c r="K118" t="s">
        <v>1931</v>
      </c>
      <c r="L118" t="s">
        <v>1931</v>
      </c>
      <c r="M118" s="64">
        <v>1030.6599999999999</v>
      </c>
      <c r="N118" s="64">
        <v>1024.1700000000019</v>
      </c>
    </row>
    <row r="119" spans="1:14">
      <c r="A119">
        <v>96</v>
      </c>
      <c r="B119" t="s">
        <v>661</v>
      </c>
      <c r="C119" t="s">
        <v>1950</v>
      </c>
      <c r="D119" t="s">
        <v>662</v>
      </c>
      <c r="E119" t="s">
        <v>1739</v>
      </c>
      <c r="F119" t="s">
        <v>31</v>
      </c>
      <c r="G119">
        <v>27951.15</v>
      </c>
      <c r="H119">
        <v>28148.31</v>
      </c>
      <c r="I119">
        <v>27936.05</v>
      </c>
      <c r="J119">
        <v>28134.7</v>
      </c>
      <c r="K119" t="s">
        <v>1931</v>
      </c>
      <c r="M119" s="64">
        <v>197.15999999999985</v>
      </c>
      <c r="N119" s="64">
        <v>198.65000000000146</v>
      </c>
    </row>
    <row r="120" spans="1:14">
      <c r="A120">
        <v>97</v>
      </c>
      <c r="B120" t="s">
        <v>664</v>
      </c>
      <c r="C120" t="s">
        <v>1950</v>
      </c>
      <c r="D120" t="s">
        <v>665</v>
      </c>
      <c r="E120" t="s">
        <v>1739</v>
      </c>
      <c r="F120" t="s">
        <v>31</v>
      </c>
      <c r="G120">
        <v>0</v>
      </c>
      <c r="H120">
        <v>0</v>
      </c>
      <c r="I120">
        <v>27983.69</v>
      </c>
      <c r="J120">
        <v>28203.69</v>
      </c>
      <c r="K120" t="s">
        <v>1931</v>
      </c>
      <c r="M120" s="64">
        <v>0</v>
      </c>
      <c r="N120" s="64">
        <v>220</v>
      </c>
    </row>
    <row r="121" spans="1:14">
      <c r="A121">
        <v>98</v>
      </c>
      <c r="B121" t="s">
        <v>667</v>
      </c>
      <c r="C121" t="s">
        <v>1950</v>
      </c>
      <c r="D121" t="s">
        <v>668</v>
      </c>
      <c r="E121" t="s">
        <v>1739</v>
      </c>
      <c r="F121" t="s">
        <v>31</v>
      </c>
      <c r="G121">
        <v>28148.32</v>
      </c>
      <c r="H121">
        <v>28200.85</v>
      </c>
      <c r="I121">
        <v>28135.55</v>
      </c>
      <c r="J121">
        <v>28184.95</v>
      </c>
      <c r="K121" t="s">
        <v>1931</v>
      </c>
      <c r="L121" t="s">
        <v>1931</v>
      </c>
      <c r="M121" s="64">
        <v>52.529999999998836</v>
      </c>
      <c r="N121" s="64">
        <v>49.400000000001455</v>
      </c>
    </row>
    <row r="122" spans="1:14">
      <c r="A122">
        <v>99</v>
      </c>
      <c r="B122" t="s">
        <v>670</v>
      </c>
      <c r="C122" t="s">
        <v>1950</v>
      </c>
      <c r="D122" t="s">
        <v>671</v>
      </c>
      <c r="E122" t="s">
        <v>1739</v>
      </c>
      <c r="F122" t="s">
        <v>31</v>
      </c>
      <c r="G122">
        <v>28200.86</v>
      </c>
      <c r="H122">
        <v>28216.86</v>
      </c>
      <c r="I122">
        <v>28184.95</v>
      </c>
      <c r="J122">
        <v>28200.95</v>
      </c>
      <c r="K122" t="s">
        <v>1931</v>
      </c>
      <c r="M122" s="64">
        <v>16</v>
      </c>
      <c r="N122" s="64">
        <v>16</v>
      </c>
    </row>
    <row r="123" spans="1:14">
      <c r="A123">
        <v>100</v>
      </c>
      <c r="B123" t="s">
        <v>673</v>
      </c>
      <c r="C123" t="s">
        <v>1950</v>
      </c>
      <c r="D123" t="s">
        <v>671</v>
      </c>
      <c r="E123" t="s">
        <v>1739</v>
      </c>
      <c r="F123" t="s">
        <v>31</v>
      </c>
      <c r="G123">
        <v>28216.86</v>
      </c>
      <c r="H123">
        <v>28343.71</v>
      </c>
      <c r="I123">
        <v>28200.95</v>
      </c>
      <c r="J123">
        <v>28330</v>
      </c>
      <c r="K123" t="s">
        <v>1931</v>
      </c>
      <c r="M123" s="64">
        <v>126.84999999999854</v>
      </c>
      <c r="N123" s="64">
        <v>129.04999999999927</v>
      </c>
    </row>
    <row r="124" spans="1:14">
      <c r="A124">
        <v>101</v>
      </c>
      <c r="B124" t="s">
        <v>675</v>
      </c>
      <c r="C124" t="s">
        <v>1950</v>
      </c>
      <c r="D124" t="s">
        <v>443</v>
      </c>
      <c r="E124" t="s">
        <v>1896</v>
      </c>
      <c r="F124" t="s">
        <v>31</v>
      </c>
      <c r="G124">
        <v>0</v>
      </c>
      <c r="H124">
        <v>0</v>
      </c>
      <c r="I124">
        <v>28203.69</v>
      </c>
      <c r="J124">
        <v>28428.47</v>
      </c>
      <c r="K124" t="s">
        <v>1932</v>
      </c>
      <c r="L124" t="s">
        <v>1931</v>
      </c>
      <c r="M124" s="64">
        <v>0</v>
      </c>
      <c r="N124" s="64">
        <v>224.78000000000247</v>
      </c>
    </row>
    <row r="125" spans="1:14">
      <c r="A125">
        <v>102</v>
      </c>
      <c r="B125" t="s">
        <v>676</v>
      </c>
      <c r="C125" t="s">
        <v>1950</v>
      </c>
      <c r="D125" t="s">
        <v>677</v>
      </c>
      <c r="E125" t="s">
        <v>1739</v>
      </c>
      <c r="F125" t="s">
        <v>31</v>
      </c>
      <c r="G125">
        <v>28330</v>
      </c>
      <c r="H125">
        <v>28370</v>
      </c>
      <c r="I125">
        <v>0</v>
      </c>
      <c r="J125">
        <v>0</v>
      </c>
      <c r="K125" t="s">
        <v>1931</v>
      </c>
      <c r="M125" s="64">
        <v>40</v>
      </c>
      <c r="N125" s="64">
        <v>0</v>
      </c>
    </row>
    <row r="126" spans="1:14">
      <c r="A126">
        <v>103</v>
      </c>
      <c r="B126" t="s">
        <v>679</v>
      </c>
      <c r="C126" t="s">
        <v>1950</v>
      </c>
      <c r="D126" t="s">
        <v>680</v>
      </c>
      <c r="E126" t="s">
        <v>1739</v>
      </c>
      <c r="F126" t="s">
        <v>31</v>
      </c>
      <c r="G126">
        <v>28370</v>
      </c>
      <c r="H126">
        <v>28468.59</v>
      </c>
      <c r="I126">
        <v>0</v>
      </c>
      <c r="J126">
        <v>0</v>
      </c>
      <c r="K126" t="s">
        <v>1931</v>
      </c>
      <c r="M126" s="64">
        <v>98.590000000000146</v>
      </c>
      <c r="N126" s="64">
        <v>0</v>
      </c>
    </row>
    <row r="127" spans="1:14">
      <c r="A127">
        <v>104</v>
      </c>
      <c r="B127" t="s">
        <v>682</v>
      </c>
      <c r="C127" t="s">
        <v>1950</v>
      </c>
      <c r="D127" t="s">
        <v>683</v>
      </c>
      <c r="E127" t="s">
        <v>1896</v>
      </c>
      <c r="F127" t="s">
        <v>31</v>
      </c>
      <c r="G127">
        <v>0</v>
      </c>
      <c r="H127">
        <v>0</v>
      </c>
      <c r="I127">
        <v>28428.47</v>
      </c>
      <c r="J127">
        <v>28478.67</v>
      </c>
      <c r="K127" t="s">
        <v>1932</v>
      </c>
      <c r="M127" s="64">
        <v>0</v>
      </c>
      <c r="N127" s="64">
        <v>50.19999999999709</v>
      </c>
    </row>
    <row r="128" spans="1:14">
      <c r="A128">
        <v>105</v>
      </c>
      <c r="B128" t="s">
        <v>684</v>
      </c>
      <c r="C128" t="s">
        <v>1950</v>
      </c>
      <c r="D128" t="s">
        <v>685</v>
      </c>
      <c r="E128" t="s">
        <v>1896</v>
      </c>
      <c r="F128" t="s">
        <v>31</v>
      </c>
      <c r="G128">
        <v>0</v>
      </c>
      <c r="H128">
        <v>0</v>
      </c>
      <c r="I128">
        <v>28478.67</v>
      </c>
      <c r="J128">
        <v>28588.28</v>
      </c>
      <c r="K128" t="s">
        <v>1932</v>
      </c>
      <c r="M128" s="64">
        <v>0</v>
      </c>
      <c r="N128" s="64">
        <v>109.61000000000058</v>
      </c>
    </row>
    <row r="129" spans="1:14">
      <c r="A129">
        <v>106</v>
      </c>
      <c r="B129" t="s">
        <v>686</v>
      </c>
      <c r="C129" t="s">
        <v>1950</v>
      </c>
      <c r="D129" t="s">
        <v>687</v>
      </c>
      <c r="E129" t="s">
        <v>1896</v>
      </c>
      <c r="F129" t="s">
        <v>31</v>
      </c>
      <c r="G129">
        <v>0</v>
      </c>
      <c r="H129">
        <v>0</v>
      </c>
      <c r="I129">
        <v>28588.28</v>
      </c>
      <c r="J129">
        <v>28757.1</v>
      </c>
      <c r="K129" t="s">
        <v>1932</v>
      </c>
      <c r="M129" s="64">
        <v>0</v>
      </c>
      <c r="N129" s="64">
        <v>168.81999999999971</v>
      </c>
    </row>
    <row r="130" spans="1:14">
      <c r="A130">
        <v>107</v>
      </c>
      <c r="B130" t="s">
        <v>688</v>
      </c>
      <c r="C130" t="s">
        <v>1950</v>
      </c>
      <c r="D130" t="s">
        <v>689</v>
      </c>
      <c r="E130" t="s">
        <v>1739</v>
      </c>
      <c r="F130" t="s">
        <v>31</v>
      </c>
      <c r="G130">
        <v>28477.4</v>
      </c>
      <c r="H130">
        <v>28708.42</v>
      </c>
      <c r="I130">
        <v>0</v>
      </c>
      <c r="J130">
        <v>0</v>
      </c>
      <c r="K130" t="s">
        <v>1931</v>
      </c>
      <c r="L130" t="s">
        <v>1931</v>
      </c>
      <c r="M130" s="64">
        <v>231.0199999999968</v>
      </c>
      <c r="N130" s="64">
        <v>0</v>
      </c>
    </row>
    <row r="131" spans="1:14">
      <c r="A131">
        <v>108</v>
      </c>
      <c r="B131" t="s">
        <v>691</v>
      </c>
      <c r="C131" t="s">
        <v>1950</v>
      </c>
      <c r="D131" t="s">
        <v>692</v>
      </c>
      <c r="E131" t="s">
        <v>1739</v>
      </c>
      <c r="F131" t="s">
        <v>31</v>
      </c>
      <c r="G131">
        <v>28708.42</v>
      </c>
      <c r="H131">
        <v>28915.24</v>
      </c>
      <c r="I131">
        <v>0</v>
      </c>
      <c r="J131">
        <v>0</v>
      </c>
      <c r="K131" t="s">
        <v>1931</v>
      </c>
      <c r="L131" t="s">
        <v>1931</v>
      </c>
      <c r="M131" s="64">
        <v>206.82000000000335</v>
      </c>
      <c r="N131" s="64">
        <v>0</v>
      </c>
    </row>
    <row r="132" spans="1:14">
      <c r="A132">
        <v>109</v>
      </c>
      <c r="B132" t="s">
        <v>694</v>
      </c>
      <c r="C132" t="s">
        <v>1950</v>
      </c>
      <c r="D132" t="s">
        <v>695</v>
      </c>
      <c r="E132" t="s">
        <v>1896</v>
      </c>
      <c r="F132" t="s">
        <v>31</v>
      </c>
      <c r="G132">
        <v>0</v>
      </c>
      <c r="H132">
        <v>0</v>
      </c>
      <c r="I132">
        <v>28757.1</v>
      </c>
      <c r="J132">
        <v>28954.28</v>
      </c>
      <c r="K132" t="s">
        <v>1932</v>
      </c>
      <c r="M132" s="64">
        <v>0</v>
      </c>
      <c r="N132" s="64">
        <v>197.18000000000029</v>
      </c>
    </row>
    <row r="133" spans="1:14">
      <c r="A133">
        <v>110</v>
      </c>
      <c r="B133" t="s">
        <v>696</v>
      </c>
      <c r="C133" t="s">
        <v>1950</v>
      </c>
      <c r="D133" t="s">
        <v>697</v>
      </c>
      <c r="E133" t="s">
        <v>1739</v>
      </c>
      <c r="F133" t="s">
        <v>31</v>
      </c>
      <c r="G133">
        <v>28915.24</v>
      </c>
      <c r="H133">
        <v>29494.11</v>
      </c>
      <c r="I133">
        <v>0</v>
      </c>
      <c r="J133">
        <v>0</v>
      </c>
      <c r="K133" t="s">
        <v>1931</v>
      </c>
      <c r="L133" t="s">
        <v>1931</v>
      </c>
      <c r="M133" s="64">
        <v>578.86999999999898</v>
      </c>
      <c r="N133" s="64">
        <v>0</v>
      </c>
    </row>
    <row r="134" spans="1:14">
      <c r="A134">
        <v>111</v>
      </c>
      <c r="B134" t="s">
        <v>699</v>
      </c>
      <c r="C134" t="s">
        <v>1950</v>
      </c>
      <c r="D134" t="s">
        <v>700</v>
      </c>
      <c r="E134" t="s">
        <v>1896</v>
      </c>
      <c r="F134" t="s">
        <v>31</v>
      </c>
      <c r="G134">
        <v>0</v>
      </c>
      <c r="H134">
        <v>0</v>
      </c>
      <c r="I134">
        <v>28954.28</v>
      </c>
      <c r="J134">
        <v>29100.2</v>
      </c>
      <c r="K134" t="s">
        <v>1932</v>
      </c>
      <c r="M134" s="64">
        <v>0</v>
      </c>
      <c r="N134" s="64">
        <v>145.92000000000189</v>
      </c>
    </row>
    <row r="135" spans="1:14">
      <c r="A135">
        <v>112</v>
      </c>
      <c r="B135" t="s">
        <v>701</v>
      </c>
      <c r="C135" t="s">
        <v>1950</v>
      </c>
      <c r="D135" t="s">
        <v>702</v>
      </c>
      <c r="E135" t="s">
        <v>1896</v>
      </c>
      <c r="F135" t="s">
        <v>31</v>
      </c>
      <c r="G135">
        <v>29098.28</v>
      </c>
      <c r="H135">
        <v>29250.03</v>
      </c>
      <c r="I135">
        <v>29102.12</v>
      </c>
      <c r="J135">
        <v>29252.17</v>
      </c>
      <c r="K135" t="s">
        <v>1932</v>
      </c>
      <c r="M135" s="64">
        <v>151.75</v>
      </c>
      <c r="N135" s="64">
        <v>150.04999999999927</v>
      </c>
    </row>
    <row r="136" spans="1:14">
      <c r="A136">
        <v>113</v>
      </c>
      <c r="B136" t="s">
        <v>703</v>
      </c>
      <c r="C136" t="s">
        <v>1950</v>
      </c>
      <c r="D136" t="s">
        <v>704</v>
      </c>
      <c r="E136" t="s">
        <v>1739</v>
      </c>
      <c r="F136" t="s">
        <v>31</v>
      </c>
      <c r="G136">
        <v>29250.03</v>
      </c>
      <c r="H136">
        <v>29402.5</v>
      </c>
      <c r="I136">
        <v>29252.17</v>
      </c>
      <c r="J136">
        <v>29401.8</v>
      </c>
      <c r="K136" t="s">
        <v>1931</v>
      </c>
      <c r="M136" s="64">
        <v>152.47000000000116</v>
      </c>
      <c r="N136" s="64">
        <v>149.63000000000102</v>
      </c>
    </row>
    <row r="137" spans="1:14">
      <c r="A137">
        <v>114</v>
      </c>
      <c r="B137" t="s">
        <v>706</v>
      </c>
      <c r="C137" t="s">
        <v>1950</v>
      </c>
      <c r="D137" t="s">
        <v>707</v>
      </c>
      <c r="E137" t="s">
        <v>1739</v>
      </c>
      <c r="F137" t="s">
        <v>31</v>
      </c>
      <c r="G137">
        <v>29402.5</v>
      </c>
      <c r="H137">
        <v>29582.33</v>
      </c>
      <c r="I137">
        <v>29401.8</v>
      </c>
      <c r="J137">
        <v>29581.5</v>
      </c>
      <c r="K137" t="s">
        <v>1931</v>
      </c>
      <c r="M137" s="64">
        <v>179.83000000000175</v>
      </c>
      <c r="N137" s="64">
        <v>179.70000000000073</v>
      </c>
    </row>
    <row r="138" spans="1:14">
      <c r="A138">
        <v>115</v>
      </c>
      <c r="B138" t="s">
        <v>709</v>
      </c>
      <c r="C138" t="s">
        <v>1950</v>
      </c>
      <c r="D138" t="s">
        <v>710</v>
      </c>
      <c r="E138" t="s">
        <v>1739</v>
      </c>
      <c r="F138" t="s">
        <v>31</v>
      </c>
      <c r="G138">
        <v>29494.11</v>
      </c>
      <c r="H138">
        <v>29574.639999999999</v>
      </c>
      <c r="I138">
        <v>0</v>
      </c>
      <c r="J138">
        <v>0</v>
      </c>
      <c r="K138" t="s">
        <v>1931</v>
      </c>
      <c r="M138" s="64">
        <v>80.529999999998836</v>
      </c>
      <c r="N138" s="64">
        <v>0</v>
      </c>
    </row>
    <row r="139" spans="1:14">
      <c r="A139">
        <v>116</v>
      </c>
      <c r="B139" t="s">
        <v>712</v>
      </c>
      <c r="C139" t="s">
        <v>1950</v>
      </c>
      <c r="D139" t="s">
        <v>713</v>
      </c>
      <c r="E139" t="s">
        <v>1739</v>
      </c>
      <c r="F139" t="s">
        <v>31</v>
      </c>
      <c r="G139">
        <v>29833.97</v>
      </c>
      <c r="H139">
        <v>29840</v>
      </c>
      <c r="I139">
        <v>0</v>
      </c>
      <c r="J139">
        <v>0</v>
      </c>
      <c r="K139" t="s">
        <v>1931</v>
      </c>
      <c r="L139" t="s">
        <v>1931</v>
      </c>
      <c r="M139" s="64">
        <v>6.0299999999988358</v>
      </c>
      <c r="N139" s="64">
        <v>0</v>
      </c>
    </row>
    <row r="140" spans="1:14">
      <c r="A140">
        <v>117</v>
      </c>
      <c r="B140" t="s">
        <v>715</v>
      </c>
      <c r="C140" t="s">
        <v>1950</v>
      </c>
      <c r="D140" t="s">
        <v>716</v>
      </c>
      <c r="E140" t="s">
        <v>1739</v>
      </c>
      <c r="F140" t="s">
        <v>31</v>
      </c>
      <c r="G140">
        <v>29574.639999999999</v>
      </c>
      <c r="H140">
        <v>29833.97</v>
      </c>
      <c r="I140">
        <v>0</v>
      </c>
      <c r="J140">
        <v>0</v>
      </c>
      <c r="K140" t="s">
        <v>1931</v>
      </c>
      <c r="M140" s="64">
        <v>259.33000000000175</v>
      </c>
      <c r="N140" s="64">
        <v>0</v>
      </c>
    </row>
    <row r="141" spans="1:14">
      <c r="A141">
        <v>118</v>
      </c>
      <c r="B141" t="s">
        <v>41</v>
      </c>
      <c r="C141" t="s">
        <v>1950</v>
      </c>
      <c r="D141" t="s">
        <v>718</v>
      </c>
      <c r="E141" t="s">
        <v>56</v>
      </c>
      <c r="F141" t="s">
        <v>31</v>
      </c>
      <c r="G141">
        <v>29582.3</v>
      </c>
      <c r="H141">
        <v>30084.86</v>
      </c>
      <c r="I141">
        <v>29581.5</v>
      </c>
      <c r="J141">
        <v>30088.639999999999</v>
      </c>
      <c r="K141" t="s">
        <v>1931</v>
      </c>
      <c r="M141" s="64">
        <v>502.56000000000131</v>
      </c>
      <c r="N141" s="64">
        <v>507.13999999999942</v>
      </c>
    </row>
    <row r="142" spans="1:14">
      <c r="A142">
        <v>119</v>
      </c>
      <c r="B142" t="s">
        <v>720</v>
      </c>
      <c r="C142" t="s">
        <v>1950</v>
      </c>
      <c r="D142" t="s">
        <v>721</v>
      </c>
      <c r="E142" t="s">
        <v>1739</v>
      </c>
      <c r="F142" t="s">
        <v>31</v>
      </c>
      <c r="G142">
        <v>29844.44</v>
      </c>
      <c r="H142">
        <v>29868.48</v>
      </c>
      <c r="I142">
        <v>0</v>
      </c>
      <c r="J142">
        <v>0</v>
      </c>
      <c r="K142" t="s">
        <v>1931</v>
      </c>
      <c r="M142" s="64">
        <v>24.040000000000873</v>
      </c>
      <c r="N142" s="64">
        <v>0</v>
      </c>
    </row>
    <row r="143" spans="1:14">
      <c r="A143">
        <v>120</v>
      </c>
      <c r="B143" t="s">
        <v>723</v>
      </c>
      <c r="C143" t="s">
        <v>1950</v>
      </c>
      <c r="D143" t="s">
        <v>724</v>
      </c>
      <c r="E143" t="s">
        <v>1739</v>
      </c>
      <c r="F143" t="s">
        <v>31</v>
      </c>
      <c r="G143">
        <v>29868.48</v>
      </c>
      <c r="H143">
        <v>29886.73</v>
      </c>
      <c r="I143">
        <v>0</v>
      </c>
      <c r="J143">
        <v>0</v>
      </c>
      <c r="K143" t="s">
        <v>1931</v>
      </c>
      <c r="M143" s="64">
        <v>18.25</v>
      </c>
      <c r="N143" s="64">
        <v>0</v>
      </c>
    </row>
    <row r="144" spans="1:14">
      <c r="A144">
        <v>121</v>
      </c>
      <c r="B144" t="s">
        <v>726</v>
      </c>
      <c r="C144" t="s">
        <v>1950</v>
      </c>
      <c r="D144" t="s">
        <v>727</v>
      </c>
      <c r="E144" t="s">
        <v>1739</v>
      </c>
      <c r="F144" t="s">
        <v>31</v>
      </c>
      <c r="G144">
        <v>29840</v>
      </c>
      <c r="H144">
        <v>29925.29</v>
      </c>
      <c r="I144">
        <v>0</v>
      </c>
      <c r="J144">
        <v>0</v>
      </c>
      <c r="K144" t="s">
        <v>1931</v>
      </c>
      <c r="M144" s="64">
        <v>85.290000000000873</v>
      </c>
      <c r="N144" s="64">
        <v>0</v>
      </c>
    </row>
    <row r="145" spans="1:14">
      <c r="A145">
        <v>122</v>
      </c>
      <c r="B145" t="s">
        <v>729</v>
      </c>
      <c r="C145" t="s">
        <v>1950</v>
      </c>
      <c r="D145" t="s">
        <v>730</v>
      </c>
      <c r="E145" t="s">
        <v>1739</v>
      </c>
      <c r="F145" t="s">
        <v>31</v>
      </c>
      <c r="G145">
        <v>29906.86</v>
      </c>
      <c r="H145">
        <v>29937.16</v>
      </c>
      <c r="I145">
        <v>0</v>
      </c>
      <c r="J145">
        <v>0</v>
      </c>
      <c r="K145" t="s">
        <v>1931</v>
      </c>
      <c r="M145" s="64">
        <v>30.299999999999272</v>
      </c>
      <c r="N145" s="64">
        <v>0</v>
      </c>
    </row>
    <row r="146" spans="1:14">
      <c r="A146">
        <v>123</v>
      </c>
      <c r="B146" t="s">
        <v>732</v>
      </c>
      <c r="C146" t="s">
        <v>1950</v>
      </c>
      <c r="D146" t="s">
        <v>733</v>
      </c>
      <c r="E146" t="s">
        <v>1739</v>
      </c>
      <c r="F146" t="s">
        <v>31</v>
      </c>
      <c r="G146">
        <v>29937.16</v>
      </c>
      <c r="H146">
        <v>29965.439999999999</v>
      </c>
      <c r="I146">
        <v>0</v>
      </c>
      <c r="J146">
        <v>0</v>
      </c>
      <c r="K146" t="s">
        <v>1931</v>
      </c>
      <c r="M146" s="64">
        <v>28.279999999998836</v>
      </c>
      <c r="N146" s="64">
        <v>0</v>
      </c>
    </row>
    <row r="147" spans="1:14">
      <c r="A147">
        <v>124</v>
      </c>
      <c r="B147" t="s">
        <v>735</v>
      </c>
      <c r="C147" t="s">
        <v>1950</v>
      </c>
      <c r="D147" t="s">
        <v>736</v>
      </c>
      <c r="E147" t="s">
        <v>1739</v>
      </c>
      <c r="F147" t="s">
        <v>31</v>
      </c>
      <c r="G147">
        <v>29965.439999999999</v>
      </c>
      <c r="H147">
        <v>30047.82</v>
      </c>
      <c r="I147">
        <v>0</v>
      </c>
      <c r="J147">
        <v>0</v>
      </c>
      <c r="K147" t="s">
        <v>1931</v>
      </c>
      <c r="M147" s="64">
        <v>82.380000000001019</v>
      </c>
      <c r="N147" s="64">
        <v>0</v>
      </c>
    </row>
    <row r="148" spans="1:14">
      <c r="A148">
        <v>125</v>
      </c>
      <c r="B148" t="s">
        <v>738</v>
      </c>
      <c r="C148" t="s">
        <v>1950</v>
      </c>
      <c r="D148" t="s">
        <v>739</v>
      </c>
      <c r="E148" t="s">
        <v>1739</v>
      </c>
      <c r="F148" t="s">
        <v>31</v>
      </c>
      <c r="G148">
        <v>30047.82</v>
      </c>
      <c r="H148">
        <v>30076.61</v>
      </c>
      <c r="I148">
        <v>0</v>
      </c>
      <c r="J148">
        <v>0</v>
      </c>
      <c r="K148" t="s">
        <v>1931</v>
      </c>
      <c r="M148" s="64">
        <v>28.790000000000873</v>
      </c>
      <c r="N148" s="64">
        <v>0</v>
      </c>
    </row>
    <row r="149" spans="1:14">
      <c r="A149">
        <v>126</v>
      </c>
      <c r="B149" t="s">
        <v>741</v>
      </c>
      <c r="C149" t="s">
        <v>1950</v>
      </c>
      <c r="D149" t="s">
        <v>742</v>
      </c>
      <c r="E149" t="s">
        <v>1739</v>
      </c>
      <c r="F149" t="s">
        <v>31</v>
      </c>
      <c r="G149">
        <v>30076.61</v>
      </c>
      <c r="H149">
        <v>30103.74</v>
      </c>
      <c r="I149">
        <v>0</v>
      </c>
      <c r="J149">
        <v>0</v>
      </c>
      <c r="K149" t="s">
        <v>1931</v>
      </c>
      <c r="M149" s="64">
        <v>27.130000000001019</v>
      </c>
      <c r="N149" s="64">
        <v>0</v>
      </c>
    </row>
    <row r="150" spans="1:14">
      <c r="A150">
        <v>127</v>
      </c>
      <c r="B150" t="s">
        <v>744</v>
      </c>
      <c r="C150" t="s">
        <v>1950</v>
      </c>
      <c r="D150" t="s">
        <v>745</v>
      </c>
      <c r="E150" t="s">
        <v>1739</v>
      </c>
      <c r="F150" t="s">
        <v>31</v>
      </c>
      <c r="G150">
        <v>30103.74</v>
      </c>
      <c r="H150">
        <v>30135.919999999998</v>
      </c>
      <c r="I150">
        <v>0</v>
      </c>
      <c r="J150">
        <v>0</v>
      </c>
      <c r="K150" t="s">
        <v>1931</v>
      </c>
      <c r="M150" s="64">
        <v>32.179999999996653</v>
      </c>
      <c r="N150" s="64">
        <v>0</v>
      </c>
    </row>
    <row r="151" spans="1:14">
      <c r="A151">
        <v>128</v>
      </c>
      <c r="B151" t="s">
        <v>60</v>
      </c>
      <c r="C151" t="s">
        <v>1950</v>
      </c>
      <c r="D151" t="s">
        <v>747</v>
      </c>
      <c r="E151" t="s">
        <v>30</v>
      </c>
      <c r="F151" t="s">
        <v>31</v>
      </c>
      <c r="G151">
        <v>30135.919999999998</v>
      </c>
      <c r="H151">
        <v>30144.23</v>
      </c>
      <c r="I151">
        <v>0</v>
      </c>
      <c r="J151">
        <v>0</v>
      </c>
      <c r="K151" t="s">
        <v>1931</v>
      </c>
      <c r="M151" s="64">
        <v>8.3100000000013097</v>
      </c>
      <c r="N151" s="64">
        <v>0</v>
      </c>
    </row>
    <row r="152" spans="1:14">
      <c r="A152">
        <v>129</v>
      </c>
      <c r="B152" t="s">
        <v>749</v>
      </c>
      <c r="C152" t="s">
        <v>1950</v>
      </c>
      <c r="D152" t="s">
        <v>750</v>
      </c>
      <c r="E152" t="s">
        <v>1739</v>
      </c>
      <c r="F152" t="s">
        <v>31</v>
      </c>
      <c r="G152">
        <v>30144.23</v>
      </c>
      <c r="H152">
        <v>30174.53</v>
      </c>
      <c r="I152">
        <v>0</v>
      </c>
      <c r="J152">
        <v>0</v>
      </c>
      <c r="K152" t="s">
        <v>1931</v>
      </c>
      <c r="M152" s="64">
        <v>30.299999999999272</v>
      </c>
      <c r="N152" s="64">
        <v>0</v>
      </c>
    </row>
    <row r="153" spans="1:14">
      <c r="A153">
        <v>130</v>
      </c>
      <c r="B153" t="s">
        <v>64</v>
      </c>
      <c r="C153" t="s">
        <v>1950</v>
      </c>
      <c r="D153" t="s">
        <v>752</v>
      </c>
      <c r="E153" t="s">
        <v>53</v>
      </c>
      <c r="F153" t="s">
        <v>31</v>
      </c>
      <c r="G153">
        <v>30165.24</v>
      </c>
      <c r="H153">
        <v>30175.119999999999</v>
      </c>
      <c r="I153">
        <v>0</v>
      </c>
      <c r="J153">
        <v>0</v>
      </c>
      <c r="K153" t="s">
        <v>1931</v>
      </c>
      <c r="M153" s="64">
        <v>9.8799999999973807</v>
      </c>
      <c r="N153" s="64">
        <v>0</v>
      </c>
    </row>
    <row r="154" spans="1:14">
      <c r="A154">
        <v>131</v>
      </c>
      <c r="B154" t="s">
        <v>62</v>
      </c>
      <c r="C154" t="s">
        <v>1950</v>
      </c>
      <c r="D154" t="s">
        <v>752</v>
      </c>
      <c r="E154" t="s">
        <v>53</v>
      </c>
      <c r="F154" t="s">
        <v>31</v>
      </c>
      <c r="G154">
        <v>30175.119999999999</v>
      </c>
      <c r="H154">
        <v>30180.54</v>
      </c>
      <c r="I154">
        <v>0</v>
      </c>
      <c r="J154">
        <v>0</v>
      </c>
      <c r="K154" t="s">
        <v>1931</v>
      </c>
      <c r="M154" s="64">
        <v>5.4200000000018917</v>
      </c>
      <c r="N154" s="64">
        <v>0</v>
      </c>
    </row>
    <row r="155" spans="1:14">
      <c r="A155">
        <v>132</v>
      </c>
      <c r="B155" t="s">
        <v>755</v>
      </c>
      <c r="C155" t="s">
        <v>1950</v>
      </c>
      <c r="D155" t="s">
        <v>756</v>
      </c>
      <c r="E155" t="s">
        <v>1739</v>
      </c>
      <c r="F155" t="s">
        <v>31</v>
      </c>
      <c r="G155">
        <v>30180.54</v>
      </c>
      <c r="H155">
        <v>30211.85</v>
      </c>
      <c r="I155">
        <v>0</v>
      </c>
      <c r="J155">
        <v>0</v>
      </c>
      <c r="K155" t="s">
        <v>1931</v>
      </c>
      <c r="M155" s="64">
        <v>31.309999999997672</v>
      </c>
      <c r="N155" s="64">
        <v>0</v>
      </c>
    </row>
    <row r="156" spans="1:14">
      <c r="A156">
        <v>133</v>
      </c>
      <c r="B156" t="s">
        <v>758</v>
      </c>
      <c r="C156" t="s">
        <v>1950</v>
      </c>
      <c r="D156" t="s">
        <v>759</v>
      </c>
      <c r="E156" t="s">
        <v>1739</v>
      </c>
      <c r="F156" t="s">
        <v>31</v>
      </c>
      <c r="G156">
        <v>30211.85</v>
      </c>
      <c r="H156">
        <v>30230.6</v>
      </c>
      <c r="I156">
        <v>0</v>
      </c>
      <c r="J156">
        <v>0</v>
      </c>
      <c r="K156" t="s">
        <v>1931</v>
      </c>
      <c r="M156" s="64">
        <v>18.75</v>
      </c>
      <c r="N156" s="64">
        <v>0</v>
      </c>
    </row>
    <row r="157" spans="1:14">
      <c r="A157">
        <v>134</v>
      </c>
      <c r="B157" t="s">
        <v>761</v>
      </c>
      <c r="C157" t="s">
        <v>1950</v>
      </c>
      <c r="D157" t="s">
        <v>762</v>
      </c>
      <c r="E157" t="s">
        <v>1739</v>
      </c>
      <c r="F157" t="s">
        <v>31</v>
      </c>
      <c r="G157">
        <v>30230.6</v>
      </c>
      <c r="H157">
        <v>30237.15</v>
      </c>
      <c r="I157">
        <v>0</v>
      </c>
      <c r="J157">
        <v>0</v>
      </c>
      <c r="K157" t="s">
        <v>1931</v>
      </c>
      <c r="M157" s="64">
        <v>6.5500000000029104</v>
      </c>
      <c r="N157" s="64">
        <v>0</v>
      </c>
    </row>
    <row r="158" spans="1:14">
      <c r="A158">
        <v>135</v>
      </c>
      <c r="B158" t="s">
        <v>764</v>
      </c>
      <c r="C158" t="s">
        <v>1950</v>
      </c>
      <c r="D158" t="s">
        <v>765</v>
      </c>
      <c r="E158" t="s">
        <v>1739</v>
      </c>
      <c r="F158" t="s">
        <v>31</v>
      </c>
      <c r="G158">
        <v>30237.15</v>
      </c>
      <c r="H158">
        <v>30267.5</v>
      </c>
      <c r="I158">
        <v>0</v>
      </c>
      <c r="J158">
        <v>0</v>
      </c>
      <c r="K158" t="s">
        <v>1931</v>
      </c>
      <c r="L158" t="s">
        <v>1931</v>
      </c>
      <c r="M158" s="64">
        <v>30.349999999998545</v>
      </c>
      <c r="N158" s="64">
        <v>0</v>
      </c>
    </row>
    <row r="159" spans="1:14">
      <c r="A159">
        <v>136</v>
      </c>
      <c r="B159" t="s">
        <v>65</v>
      </c>
      <c r="C159" t="s">
        <v>1950</v>
      </c>
      <c r="D159" t="s">
        <v>767</v>
      </c>
      <c r="E159" t="s">
        <v>1739</v>
      </c>
      <c r="F159" t="s">
        <v>31</v>
      </c>
      <c r="G159">
        <v>30267.5</v>
      </c>
      <c r="H159">
        <v>30303.4</v>
      </c>
      <c r="I159">
        <v>0</v>
      </c>
      <c r="J159">
        <v>0</v>
      </c>
      <c r="K159" t="s">
        <v>1931</v>
      </c>
      <c r="L159" t="s">
        <v>1931</v>
      </c>
      <c r="M159" s="64">
        <v>35.900000000001455</v>
      </c>
      <c r="N159" s="64">
        <v>0</v>
      </c>
    </row>
    <row r="160" spans="1:14">
      <c r="A160">
        <v>137</v>
      </c>
      <c r="B160" t="s">
        <v>50</v>
      </c>
      <c r="C160" t="s">
        <v>1950</v>
      </c>
      <c r="D160" t="s">
        <v>769</v>
      </c>
      <c r="E160" t="s">
        <v>56</v>
      </c>
      <c r="F160" t="s">
        <v>31</v>
      </c>
      <c r="G160">
        <v>30303.4</v>
      </c>
      <c r="H160">
        <v>31600</v>
      </c>
      <c r="I160">
        <v>0</v>
      </c>
      <c r="J160">
        <v>0</v>
      </c>
      <c r="K160" t="s">
        <v>1931</v>
      </c>
      <c r="M160" s="64">
        <v>1296.5999999999985</v>
      </c>
      <c r="N160" s="64">
        <v>0</v>
      </c>
    </row>
    <row r="161" spans="1:14">
      <c r="A161">
        <v>138</v>
      </c>
      <c r="B161" t="s">
        <v>43</v>
      </c>
      <c r="C161" t="s">
        <v>1950</v>
      </c>
      <c r="D161" t="s">
        <v>771</v>
      </c>
      <c r="E161" t="s">
        <v>56</v>
      </c>
      <c r="F161" t="s">
        <v>31</v>
      </c>
      <c r="G161">
        <v>30084.86</v>
      </c>
      <c r="H161">
        <v>31344.799999999999</v>
      </c>
      <c r="I161">
        <v>30088.639999999999</v>
      </c>
      <c r="J161">
        <v>31354.080000000002</v>
      </c>
      <c r="K161" t="s">
        <v>1931</v>
      </c>
      <c r="L161" t="s">
        <v>1931</v>
      </c>
      <c r="M161" s="64">
        <v>1259.9399999999987</v>
      </c>
      <c r="N161" s="64">
        <v>1265.4400000000023</v>
      </c>
    </row>
    <row r="162" spans="1:14">
      <c r="A162">
        <v>139</v>
      </c>
      <c r="B162" t="s">
        <v>44</v>
      </c>
      <c r="C162" t="s">
        <v>1950</v>
      </c>
      <c r="D162" t="s">
        <v>771</v>
      </c>
      <c r="E162" t="s">
        <v>56</v>
      </c>
      <c r="F162" t="s">
        <v>31</v>
      </c>
      <c r="G162">
        <v>31344.799999999999</v>
      </c>
      <c r="H162">
        <v>31539.24</v>
      </c>
      <c r="I162">
        <v>31354.080000000002</v>
      </c>
      <c r="J162">
        <v>31547.75</v>
      </c>
      <c r="K162" t="s">
        <v>1931</v>
      </c>
      <c r="L162" t="s">
        <v>1931</v>
      </c>
      <c r="M162" s="64">
        <v>194.44000000000233</v>
      </c>
      <c r="N162" s="64">
        <v>193.66999999999825</v>
      </c>
    </row>
    <row r="163" spans="1:14">
      <c r="A163">
        <v>140</v>
      </c>
      <c r="B163" t="s">
        <v>45</v>
      </c>
      <c r="C163" t="s">
        <v>1950</v>
      </c>
      <c r="D163" t="s">
        <v>774</v>
      </c>
      <c r="E163" t="s">
        <v>56</v>
      </c>
      <c r="F163" t="s">
        <v>31</v>
      </c>
      <c r="G163">
        <v>31554.799999999999</v>
      </c>
      <c r="H163">
        <v>31582.02</v>
      </c>
      <c r="I163">
        <v>31557.26</v>
      </c>
      <c r="J163">
        <v>31589.06</v>
      </c>
      <c r="K163" t="s">
        <v>1931</v>
      </c>
      <c r="M163" s="64">
        <v>27.220000000001164</v>
      </c>
      <c r="N163" s="64">
        <v>31.80000000000291</v>
      </c>
    </row>
    <row r="164" spans="1:14">
      <c r="A164">
        <v>141</v>
      </c>
      <c r="B164" t="s">
        <v>46</v>
      </c>
      <c r="C164" t="s">
        <v>1950</v>
      </c>
      <c r="D164" t="s">
        <v>776</v>
      </c>
      <c r="E164" t="s">
        <v>56</v>
      </c>
      <c r="F164" t="s">
        <v>31</v>
      </c>
      <c r="G164">
        <v>31582.02</v>
      </c>
      <c r="H164">
        <v>31755.59</v>
      </c>
      <c r="I164">
        <v>31589.06</v>
      </c>
      <c r="J164">
        <v>31765.97</v>
      </c>
      <c r="K164" t="s">
        <v>1931</v>
      </c>
      <c r="L164" t="s">
        <v>1931</v>
      </c>
      <c r="M164" s="64">
        <v>173.56999999999971</v>
      </c>
      <c r="N164" s="64">
        <v>176.90999999999985</v>
      </c>
    </row>
    <row r="165" spans="1:14">
      <c r="A165">
        <v>142</v>
      </c>
      <c r="B165" t="s">
        <v>47</v>
      </c>
      <c r="C165" t="s">
        <v>1950</v>
      </c>
      <c r="D165" t="s">
        <v>778</v>
      </c>
      <c r="E165" t="s">
        <v>56</v>
      </c>
      <c r="F165" t="s">
        <v>31</v>
      </c>
      <c r="G165">
        <v>31755.59</v>
      </c>
      <c r="H165">
        <v>31882.52</v>
      </c>
      <c r="I165">
        <v>31766</v>
      </c>
      <c r="J165">
        <v>31880.93</v>
      </c>
      <c r="K165" t="s">
        <v>1931</v>
      </c>
      <c r="L165" t="s">
        <v>1931</v>
      </c>
      <c r="M165" s="64">
        <v>126.93000000000029</v>
      </c>
      <c r="N165" s="64">
        <v>114.93000000000029</v>
      </c>
    </row>
    <row r="166" spans="1:14">
      <c r="A166">
        <v>143</v>
      </c>
      <c r="B166" t="s">
        <v>47</v>
      </c>
      <c r="C166" t="s">
        <v>1950</v>
      </c>
      <c r="D166">
        <v>0</v>
      </c>
      <c r="E166" t="s">
        <v>56</v>
      </c>
      <c r="F166" t="s">
        <v>31</v>
      </c>
      <c r="G166">
        <v>32000</v>
      </c>
      <c r="H166">
        <v>32089.65</v>
      </c>
      <c r="I166">
        <v>32000</v>
      </c>
      <c r="J166">
        <v>32085.03</v>
      </c>
      <c r="K166" t="s">
        <v>1931</v>
      </c>
      <c r="M166" s="64">
        <v>89.650000000001455</v>
      </c>
      <c r="N166" s="64">
        <v>85.029999999998836</v>
      </c>
    </row>
    <row r="167" spans="1:14">
      <c r="A167">
        <v>144</v>
      </c>
      <c r="B167" t="s">
        <v>66</v>
      </c>
      <c r="C167" t="s">
        <v>1950</v>
      </c>
      <c r="D167" t="s">
        <v>780</v>
      </c>
      <c r="E167" t="s">
        <v>56</v>
      </c>
      <c r="F167" t="s">
        <v>31</v>
      </c>
      <c r="G167">
        <v>31618.11</v>
      </c>
      <c r="H167">
        <v>31863.79</v>
      </c>
      <c r="I167">
        <v>0</v>
      </c>
      <c r="J167">
        <v>0</v>
      </c>
      <c r="K167" t="s">
        <v>1931</v>
      </c>
      <c r="M167" s="64">
        <v>245.68000000000029</v>
      </c>
      <c r="N167" s="64">
        <v>0</v>
      </c>
    </row>
    <row r="168" spans="1:14">
      <c r="A168">
        <v>145</v>
      </c>
      <c r="B168" t="s">
        <v>782</v>
      </c>
      <c r="C168" t="s">
        <v>1950</v>
      </c>
      <c r="D168" t="s">
        <v>783</v>
      </c>
      <c r="E168" t="s">
        <v>1739</v>
      </c>
      <c r="F168" t="s">
        <v>31</v>
      </c>
      <c r="G168">
        <v>31863.79</v>
      </c>
      <c r="H168">
        <v>32161.05</v>
      </c>
      <c r="I168">
        <v>0</v>
      </c>
      <c r="J168">
        <v>0</v>
      </c>
      <c r="K168" t="s">
        <v>1931</v>
      </c>
      <c r="M168" s="64">
        <v>297.2599999999984</v>
      </c>
      <c r="N168" s="64">
        <v>0</v>
      </c>
    </row>
    <row r="169" spans="1:14">
      <c r="A169">
        <v>146</v>
      </c>
      <c r="B169" t="s">
        <v>785</v>
      </c>
      <c r="C169" t="s">
        <v>1950</v>
      </c>
      <c r="D169" t="s">
        <v>786</v>
      </c>
      <c r="E169" t="s">
        <v>1739</v>
      </c>
      <c r="F169" t="s">
        <v>31</v>
      </c>
      <c r="G169">
        <v>32098.639999999999</v>
      </c>
      <c r="H169">
        <v>32269.73</v>
      </c>
      <c r="I169">
        <v>32091.56</v>
      </c>
      <c r="J169">
        <v>32270.77</v>
      </c>
      <c r="K169" t="s">
        <v>1931</v>
      </c>
      <c r="M169" s="64">
        <v>171.09000000000015</v>
      </c>
      <c r="N169" s="64">
        <v>179.20999999999913</v>
      </c>
    </row>
    <row r="170" spans="1:14">
      <c r="A170">
        <v>147</v>
      </c>
      <c r="B170" t="s">
        <v>788</v>
      </c>
      <c r="C170" t="s">
        <v>1950</v>
      </c>
      <c r="D170" t="s">
        <v>789</v>
      </c>
      <c r="E170" t="s">
        <v>1739</v>
      </c>
      <c r="F170" t="s">
        <v>31</v>
      </c>
      <c r="G170">
        <v>32270.77</v>
      </c>
      <c r="H170">
        <v>32405.94</v>
      </c>
      <c r="I170">
        <v>32269.73</v>
      </c>
      <c r="J170">
        <v>32407.37</v>
      </c>
      <c r="K170" t="s">
        <v>1931</v>
      </c>
      <c r="M170" s="64">
        <v>135.16999999999825</v>
      </c>
      <c r="N170" s="64">
        <v>137.63999999999942</v>
      </c>
    </row>
    <row r="171" spans="1:14">
      <c r="A171">
        <v>148</v>
      </c>
      <c r="B171" t="s">
        <v>791</v>
      </c>
      <c r="C171" t="s">
        <v>1950</v>
      </c>
      <c r="D171" t="s">
        <v>792</v>
      </c>
      <c r="E171" t="s">
        <v>1739</v>
      </c>
      <c r="F171" t="s">
        <v>31</v>
      </c>
      <c r="G171">
        <v>32407.37</v>
      </c>
      <c r="H171">
        <v>32504.39</v>
      </c>
      <c r="I171">
        <v>32405.94</v>
      </c>
      <c r="J171">
        <v>32505.16</v>
      </c>
      <c r="K171" t="s">
        <v>1931</v>
      </c>
      <c r="M171" s="64">
        <v>97.020000000000437</v>
      </c>
      <c r="N171" s="64">
        <v>99.220000000001164</v>
      </c>
    </row>
    <row r="172" spans="1:14">
      <c r="A172">
        <v>149</v>
      </c>
      <c r="B172" t="s">
        <v>794</v>
      </c>
      <c r="C172" t="s">
        <v>1950</v>
      </c>
      <c r="D172" t="s">
        <v>795</v>
      </c>
      <c r="E172" t="s">
        <v>1739</v>
      </c>
      <c r="F172" t="s">
        <v>31</v>
      </c>
      <c r="G172">
        <v>32161.05</v>
      </c>
      <c r="H172">
        <v>32352.05</v>
      </c>
      <c r="I172">
        <v>0</v>
      </c>
      <c r="J172">
        <v>0</v>
      </c>
      <c r="K172" t="s">
        <v>1931</v>
      </c>
      <c r="M172" s="64">
        <v>191</v>
      </c>
      <c r="N172" s="64">
        <v>0</v>
      </c>
    </row>
    <row r="173" spans="1:14">
      <c r="A173">
        <v>150</v>
      </c>
      <c r="B173" t="s">
        <v>33</v>
      </c>
      <c r="C173" t="s">
        <v>1950</v>
      </c>
      <c r="D173" t="s">
        <v>797</v>
      </c>
      <c r="E173" t="s">
        <v>56</v>
      </c>
      <c r="F173" t="s">
        <v>31</v>
      </c>
      <c r="G173">
        <v>32352.05</v>
      </c>
      <c r="H173">
        <v>32476.94</v>
      </c>
      <c r="I173">
        <v>0</v>
      </c>
      <c r="J173">
        <v>0</v>
      </c>
      <c r="K173" t="s">
        <v>1931</v>
      </c>
      <c r="M173" s="64">
        <v>124.88999999999942</v>
      </c>
      <c r="N173" s="64">
        <v>0</v>
      </c>
    </row>
    <row r="174" spans="1:14">
      <c r="A174">
        <v>151</v>
      </c>
      <c r="B174" t="s">
        <v>798</v>
      </c>
      <c r="C174" t="s">
        <v>1950</v>
      </c>
      <c r="D174" t="s">
        <v>799</v>
      </c>
      <c r="E174" t="s">
        <v>1739</v>
      </c>
      <c r="F174" t="s">
        <v>31</v>
      </c>
      <c r="G174">
        <v>32476.94</v>
      </c>
      <c r="H174">
        <v>32607.08</v>
      </c>
      <c r="I174">
        <v>0</v>
      </c>
      <c r="J174">
        <v>0</v>
      </c>
      <c r="K174" t="s">
        <v>1931</v>
      </c>
      <c r="L174" t="s">
        <v>1931</v>
      </c>
      <c r="M174" s="64">
        <v>130.14000000000306</v>
      </c>
      <c r="N174" s="64">
        <v>0</v>
      </c>
    </row>
    <row r="175" spans="1:14">
      <c r="A175">
        <v>152</v>
      </c>
      <c r="B175" t="s">
        <v>801</v>
      </c>
      <c r="C175" t="s">
        <v>1950</v>
      </c>
      <c r="D175" t="s">
        <v>802</v>
      </c>
      <c r="E175" t="s">
        <v>1739</v>
      </c>
      <c r="F175" t="s">
        <v>31</v>
      </c>
      <c r="G175">
        <v>32607.08</v>
      </c>
      <c r="H175">
        <v>32737.17</v>
      </c>
      <c r="I175">
        <v>0</v>
      </c>
      <c r="J175">
        <v>0</v>
      </c>
      <c r="K175" t="s">
        <v>1931</v>
      </c>
      <c r="L175" t="s">
        <v>1931</v>
      </c>
      <c r="M175" s="64">
        <v>130.08999999999651</v>
      </c>
      <c r="N175" s="64">
        <v>0</v>
      </c>
    </row>
    <row r="176" spans="1:14">
      <c r="A176">
        <v>153</v>
      </c>
      <c r="B176" t="s">
        <v>804</v>
      </c>
      <c r="C176" t="s">
        <v>1950</v>
      </c>
      <c r="D176" t="s">
        <v>805</v>
      </c>
      <c r="E176" t="s">
        <v>1739</v>
      </c>
      <c r="F176" t="s">
        <v>31</v>
      </c>
      <c r="G176">
        <v>32737.25</v>
      </c>
      <c r="H176">
        <v>32864.07</v>
      </c>
      <c r="I176">
        <v>0</v>
      </c>
      <c r="J176">
        <v>0</v>
      </c>
      <c r="K176" t="s">
        <v>1931</v>
      </c>
      <c r="L176" t="s">
        <v>1931</v>
      </c>
      <c r="M176" s="64">
        <v>126.81999999999971</v>
      </c>
      <c r="N176" s="64">
        <v>0</v>
      </c>
    </row>
    <row r="177" spans="1:14">
      <c r="A177">
        <v>154</v>
      </c>
      <c r="B177" t="s">
        <v>807</v>
      </c>
      <c r="C177" t="s">
        <v>1950</v>
      </c>
      <c r="D177" t="s">
        <v>805</v>
      </c>
      <c r="E177" t="s">
        <v>1739</v>
      </c>
      <c r="F177" t="s">
        <v>31</v>
      </c>
      <c r="G177">
        <v>32867.839999999997</v>
      </c>
      <c r="H177">
        <v>32988.89</v>
      </c>
      <c r="I177">
        <v>0</v>
      </c>
      <c r="J177">
        <v>0</v>
      </c>
      <c r="K177" t="s">
        <v>1931</v>
      </c>
      <c r="M177" s="64">
        <v>121.05000000000291</v>
      </c>
      <c r="N177" s="64">
        <v>0</v>
      </c>
    </row>
    <row r="178" spans="1:14">
      <c r="A178">
        <v>155</v>
      </c>
      <c r="B178" t="s">
        <v>809</v>
      </c>
      <c r="C178" t="s">
        <v>1950</v>
      </c>
      <c r="D178" t="s">
        <v>802</v>
      </c>
      <c r="E178" t="s">
        <v>1739</v>
      </c>
      <c r="F178" t="s">
        <v>31</v>
      </c>
      <c r="G178">
        <v>32988.89</v>
      </c>
      <c r="H178">
        <v>33117.199999999997</v>
      </c>
      <c r="I178">
        <v>0</v>
      </c>
      <c r="J178">
        <v>0</v>
      </c>
      <c r="K178" t="s">
        <v>1931</v>
      </c>
      <c r="L178" t="s">
        <v>1931</v>
      </c>
      <c r="M178" s="64">
        <v>128.30999999999767</v>
      </c>
      <c r="N178" s="64">
        <v>0</v>
      </c>
    </row>
    <row r="179" spans="1:14">
      <c r="A179">
        <v>156</v>
      </c>
      <c r="B179" t="s">
        <v>811</v>
      </c>
      <c r="C179" t="s">
        <v>1950</v>
      </c>
      <c r="D179" t="s">
        <v>812</v>
      </c>
      <c r="E179" t="s">
        <v>1739</v>
      </c>
      <c r="F179" t="s">
        <v>31</v>
      </c>
      <c r="G179">
        <v>32504.39</v>
      </c>
      <c r="H179">
        <v>33120.800000000003</v>
      </c>
      <c r="I179">
        <v>32505.16</v>
      </c>
      <c r="J179">
        <v>33120.800000000003</v>
      </c>
      <c r="K179" t="s">
        <v>1931</v>
      </c>
      <c r="L179" t="s">
        <v>1931</v>
      </c>
      <c r="M179" s="64">
        <v>616.41000000000349</v>
      </c>
      <c r="N179" s="64">
        <v>615.64000000000306</v>
      </c>
    </row>
    <row r="180" spans="1:14">
      <c r="A180">
        <v>157</v>
      </c>
      <c r="B180" t="s">
        <v>814</v>
      </c>
      <c r="C180" t="s">
        <v>1950</v>
      </c>
      <c r="D180" t="s">
        <v>815</v>
      </c>
      <c r="E180" t="s">
        <v>1896</v>
      </c>
      <c r="F180" t="s">
        <v>31</v>
      </c>
      <c r="G180">
        <v>0</v>
      </c>
      <c r="H180">
        <v>0</v>
      </c>
      <c r="I180">
        <v>33127.199999999997</v>
      </c>
      <c r="J180">
        <v>33190.86</v>
      </c>
      <c r="K180" t="s">
        <v>1932</v>
      </c>
      <c r="M180" s="64">
        <v>0</v>
      </c>
      <c r="N180" s="64">
        <v>63.660000000003492</v>
      </c>
    </row>
    <row r="181" spans="1:14">
      <c r="A181">
        <v>158</v>
      </c>
      <c r="B181" t="s">
        <v>816</v>
      </c>
      <c r="C181" t="s">
        <v>1950</v>
      </c>
      <c r="D181" t="s">
        <v>817</v>
      </c>
      <c r="E181" t="s">
        <v>1896</v>
      </c>
      <c r="F181" t="s">
        <v>31</v>
      </c>
      <c r="G181">
        <v>0</v>
      </c>
      <c r="H181">
        <v>0</v>
      </c>
      <c r="I181">
        <v>33190.86</v>
      </c>
      <c r="J181">
        <v>33773.699999999997</v>
      </c>
      <c r="K181" t="s">
        <v>1932</v>
      </c>
      <c r="M181" s="64">
        <v>0</v>
      </c>
      <c r="N181" s="64">
        <v>582.83999999999651</v>
      </c>
    </row>
    <row r="182" spans="1:14">
      <c r="A182">
        <v>159</v>
      </c>
      <c r="B182" t="s">
        <v>818</v>
      </c>
      <c r="C182" t="s">
        <v>1950</v>
      </c>
      <c r="D182" t="s">
        <v>799</v>
      </c>
      <c r="E182" t="s">
        <v>1739</v>
      </c>
      <c r="F182" t="s">
        <v>31</v>
      </c>
      <c r="G182">
        <v>33123.85</v>
      </c>
      <c r="H182">
        <v>33263.18</v>
      </c>
      <c r="I182">
        <v>0</v>
      </c>
      <c r="J182">
        <v>0</v>
      </c>
      <c r="K182" t="s">
        <v>1931</v>
      </c>
      <c r="L182" t="s">
        <v>1931</v>
      </c>
      <c r="M182" s="64">
        <v>139.33000000000175</v>
      </c>
      <c r="N182" s="64">
        <v>0</v>
      </c>
    </row>
    <row r="183" spans="1:14">
      <c r="A183">
        <v>160</v>
      </c>
      <c r="B183" t="s">
        <v>820</v>
      </c>
      <c r="C183" t="s">
        <v>1950</v>
      </c>
      <c r="D183" t="s">
        <v>821</v>
      </c>
      <c r="E183" t="s">
        <v>1739</v>
      </c>
      <c r="F183" t="s">
        <v>31</v>
      </c>
      <c r="G183">
        <v>33263.18</v>
      </c>
      <c r="H183">
        <v>34304</v>
      </c>
      <c r="I183">
        <v>0</v>
      </c>
      <c r="J183">
        <v>0</v>
      </c>
      <c r="K183" t="s">
        <v>1931</v>
      </c>
      <c r="M183" s="64">
        <v>1040.8199999999997</v>
      </c>
      <c r="N183" s="64">
        <v>0</v>
      </c>
    </row>
    <row r="184" spans="1:14">
      <c r="A184">
        <v>161</v>
      </c>
      <c r="B184" t="s">
        <v>823</v>
      </c>
      <c r="C184" t="s">
        <v>1950</v>
      </c>
      <c r="D184" t="s">
        <v>824</v>
      </c>
      <c r="E184" t="s">
        <v>1896</v>
      </c>
      <c r="F184" t="s">
        <v>31</v>
      </c>
      <c r="G184">
        <v>0</v>
      </c>
      <c r="H184">
        <v>0</v>
      </c>
      <c r="I184">
        <v>33773.699999999997</v>
      </c>
      <c r="J184">
        <v>33871.9</v>
      </c>
      <c r="K184" t="s">
        <v>1932</v>
      </c>
      <c r="M184" s="64">
        <v>0</v>
      </c>
      <c r="N184" s="64">
        <v>98.200000000004366</v>
      </c>
    </row>
    <row r="185" spans="1:14">
      <c r="A185">
        <v>162</v>
      </c>
      <c r="B185" t="s">
        <v>825</v>
      </c>
      <c r="C185" t="s">
        <v>1950</v>
      </c>
      <c r="D185" t="s">
        <v>826</v>
      </c>
      <c r="E185" t="s">
        <v>1896</v>
      </c>
      <c r="F185" t="s">
        <v>31</v>
      </c>
      <c r="G185">
        <v>0</v>
      </c>
      <c r="H185">
        <v>0</v>
      </c>
      <c r="I185">
        <v>33871.9</v>
      </c>
      <c r="J185">
        <v>34049.4</v>
      </c>
      <c r="K185" t="s">
        <v>1932</v>
      </c>
      <c r="M185" s="64">
        <v>0</v>
      </c>
      <c r="N185" s="64">
        <v>177.5</v>
      </c>
    </row>
    <row r="186" spans="1:14">
      <c r="A186">
        <v>163</v>
      </c>
      <c r="B186" t="s">
        <v>827</v>
      </c>
      <c r="C186" t="s">
        <v>1950</v>
      </c>
      <c r="D186" t="s">
        <v>828</v>
      </c>
      <c r="E186" t="s">
        <v>1896</v>
      </c>
      <c r="F186" t="s">
        <v>31</v>
      </c>
      <c r="G186">
        <v>0</v>
      </c>
      <c r="H186">
        <v>0</v>
      </c>
      <c r="I186">
        <v>34049.4</v>
      </c>
      <c r="J186">
        <v>34136.699999999997</v>
      </c>
      <c r="K186" t="s">
        <v>1932</v>
      </c>
      <c r="M186" s="64">
        <v>0</v>
      </c>
      <c r="N186" s="64">
        <v>87.299999999995634</v>
      </c>
    </row>
    <row r="187" spans="1:14">
      <c r="A187">
        <v>164</v>
      </c>
      <c r="B187" t="s">
        <v>829</v>
      </c>
      <c r="C187" t="s">
        <v>1950</v>
      </c>
      <c r="D187" t="s">
        <v>830</v>
      </c>
      <c r="E187" t="s">
        <v>1739</v>
      </c>
      <c r="F187" t="s">
        <v>31</v>
      </c>
      <c r="G187">
        <v>34134.43</v>
      </c>
      <c r="H187">
        <v>34285.550000000003</v>
      </c>
      <c r="I187">
        <v>34136.699999999997</v>
      </c>
      <c r="J187">
        <v>34287.75</v>
      </c>
      <c r="K187" t="s">
        <v>1931</v>
      </c>
      <c r="M187" s="64">
        <v>151.12000000000262</v>
      </c>
      <c r="N187" s="64">
        <v>151.05000000000291</v>
      </c>
    </row>
    <row r="188" spans="1:14">
      <c r="A188">
        <v>165</v>
      </c>
      <c r="B188" t="s">
        <v>832</v>
      </c>
      <c r="C188" t="s">
        <v>1950</v>
      </c>
      <c r="D188" t="s">
        <v>833</v>
      </c>
      <c r="E188" t="s">
        <v>1896</v>
      </c>
      <c r="F188" t="s">
        <v>31</v>
      </c>
      <c r="G188">
        <v>0</v>
      </c>
      <c r="H188">
        <v>0</v>
      </c>
      <c r="I188">
        <v>34287.75</v>
      </c>
      <c r="J188">
        <v>34372</v>
      </c>
      <c r="K188" t="s">
        <v>1932</v>
      </c>
      <c r="M188" s="64">
        <v>0</v>
      </c>
      <c r="N188" s="64">
        <v>84.25</v>
      </c>
    </row>
    <row r="189" spans="1:14">
      <c r="A189">
        <v>166</v>
      </c>
      <c r="B189" t="s">
        <v>834</v>
      </c>
      <c r="C189" t="s">
        <v>1950</v>
      </c>
      <c r="D189" t="s">
        <v>835</v>
      </c>
      <c r="E189" t="s">
        <v>1896</v>
      </c>
      <c r="F189" t="s">
        <v>31</v>
      </c>
      <c r="G189">
        <v>0</v>
      </c>
      <c r="H189">
        <v>0</v>
      </c>
      <c r="I189">
        <v>34372</v>
      </c>
      <c r="J189">
        <v>34513</v>
      </c>
      <c r="K189" t="s">
        <v>1932</v>
      </c>
      <c r="M189" s="64">
        <v>0</v>
      </c>
      <c r="N189" s="64">
        <v>141</v>
      </c>
    </row>
    <row r="190" spans="1:14">
      <c r="A190">
        <v>167</v>
      </c>
      <c r="B190" t="s">
        <v>836</v>
      </c>
      <c r="C190" t="s">
        <v>1950</v>
      </c>
      <c r="D190" t="s">
        <v>837</v>
      </c>
      <c r="E190" t="s">
        <v>1896</v>
      </c>
      <c r="F190" t="s">
        <v>31</v>
      </c>
      <c r="G190">
        <v>0</v>
      </c>
      <c r="H190">
        <v>0</v>
      </c>
      <c r="I190">
        <v>34513</v>
      </c>
      <c r="J190">
        <v>34666.54</v>
      </c>
      <c r="K190" t="s">
        <v>1932</v>
      </c>
      <c r="M190" s="64">
        <v>0</v>
      </c>
      <c r="N190" s="64">
        <v>153.54000000000087</v>
      </c>
    </row>
    <row r="191" spans="1:14">
      <c r="A191">
        <v>168</v>
      </c>
      <c r="B191" t="s">
        <v>838</v>
      </c>
      <c r="C191" t="s">
        <v>1950</v>
      </c>
      <c r="D191" t="s">
        <v>839</v>
      </c>
      <c r="E191" t="s">
        <v>1739</v>
      </c>
      <c r="F191" t="s">
        <v>31</v>
      </c>
      <c r="G191">
        <v>34321.800000000003</v>
      </c>
      <c r="H191">
        <v>34672.32</v>
      </c>
      <c r="I191">
        <v>0</v>
      </c>
      <c r="J191">
        <v>0</v>
      </c>
      <c r="K191" t="s">
        <v>1931</v>
      </c>
      <c r="L191" t="s">
        <v>1931</v>
      </c>
      <c r="M191" s="64">
        <v>350.5199999999968</v>
      </c>
      <c r="N191" s="64">
        <v>0</v>
      </c>
    </row>
    <row r="192" spans="1:14">
      <c r="A192">
        <v>169</v>
      </c>
      <c r="B192" t="s">
        <v>841</v>
      </c>
      <c r="C192" t="s">
        <v>1950</v>
      </c>
      <c r="D192" t="s">
        <v>842</v>
      </c>
      <c r="E192" t="s">
        <v>1896</v>
      </c>
      <c r="F192" t="s">
        <v>31</v>
      </c>
      <c r="G192">
        <v>0</v>
      </c>
      <c r="H192">
        <v>0</v>
      </c>
      <c r="I192">
        <v>34666.54</v>
      </c>
      <c r="J192">
        <v>34710.33</v>
      </c>
      <c r="K192" t="s">
        <v>1932</v>
      </c>
      <c r="M192" s="64">
        <v>0</v>
      </c>
      <c r="N192" s="64">
        <v>43.790000000000873</v>
      </c>
    </row>
    <row r="193" spans="1:14">
      <c r="A193">
        <v>170</v>
      </c>
      <c r="B193" t="s">
        <v>843</v>
      </c>
      <c r="C193" t="s">
        <v>1950</v>
      </c>
      <c r="D193" t="s">
        <v>844</v>
      </c>
      <c r="E193" t="s">
        <v>1896</v>
      </c>
      <c r="F193" t="s">
        <v>31</v>
      </c>
      <c r="G193">
        <v>0</v>
      </c>
      <c r="H193">
        <v>0</v>
      </c>
      <c r="I193">
        <v>34710.33</v>
      </c>
      <c r="J193">
        <v>34768.47</v>
      </c>
      <c r="K193" t="s">
        <v>1932</v>
      </c>
      <c r="M193" s="64">
        <v>0</v>
      </c>
      <c r="N193" s="64">
        <v>58.139999999999418</v>
      </c>
    </row>
    <row r="194" spans="1:14">
      <c r="A194">
        <v>171</v>
      </c>
      <c r="B194" t="s">
        <v>845</v>
      </c>
      <c r="C194" t="s">
        <v>1950</v>
      </c>
      <c r="D194" t="s">
        <v>846</v>
      </c>
      <c r="E194" t="s">
        <v>1896</v>
      </c>
      <c r="F194" t="s">
        <v>31</v>
      </c>
      <c r="G194">
        <v>0</v>
      </c>
      <c r="H194">
        <v>0</v>
      </c>
      <c r="I194">
        <v>34768.47</v>
      </c>
      <c r="J194">
        <v>34842.47</v>
      </c>
      <c r="K194" t="s">
        <v>1932</v>
      </c>
      <c r="M194" s="64">
        <v>0</v>
      </c>
      <c r="N194" s="64">
        <v>74</v>
      </c>
    </row>
    <row r="195" spans="1:14">
      <c r="A195">
        <v>172</v>
      </c>
      <c r="B195" t="s">
        <v>847</v>
      </c>
      <c r="C195" t="s">
        <v>1950</v>
      </c>
      <c r="D195" t="s">
        <v>848</v>
      </c>
      <c r="E195" t="s">
        <v>1896</v>
      </c>
      <c r="F195" t="s">
        <v>31</v>
      </c>
      <c r="G195">
        <v>0</v>
      </c>
      <c r="H195">
        <v>0</v>
      </c>
      <c r="I195">
        <v>34842.47</v>
      </c>
      <c r="J195">
        <v>34880</v>
      </c>
      <c r="K195" t="s">
        <v>1932</v>
      </c>
      <c r="M195" s="64">
        <v>0</v>
      </c>
      <c r="N195" s="64">
        <v>37.529999999998836</v>
      </c>
    </row>
    <row r="196" spans="1:14">
      <c r="A196">
        <v>173</v>
      </c>
      <c r="B196" t="s">
        <v>849</v>
      </c>
      <c r="C196" t="s">
        <v>1950</v>
      </c>
      <c r="D196" t="s">
        <v>850</v>
      </c>
      <c r="E196" t="s">
        <v>1896</v>
      </c>
      <c r="F196" t="s">
        <v>31</v>
      </c>
      <c r="G196">
        <v>0</v>
      </c>
      <c r="H196">
        <v>0</v>
      </c>
      <c r="I196">
        <v>34880</v>
      </c>
      <c r="J196">
        <v>34915.43</v>
      </c>
      <c r="K196" t="s">
        <v>1932</v>
      </c>
      <c r="M196" s="64">
        <v>0</v>
      </c>
      <c r="N196" s="64">
        <v>35.430000000000291</v>
      </c>
    </row>
    <row r="197" spans="1:14">
      <c r="A197">
        <v>174</v>
      </c>
      <c r="B197" t="s">
        <v>851</v>
      </c>
      <c r="C197" t="s">
        <v>1950</v>
      </c>
      <c r="D197" t="s">
        <v>835</v>
      </c>
      <c r="E197" t="s">
        <v>1896</v>
      </c>
      <c r="F197" t="s">
        <v>31</v>
      </c>
      <c r="G197">
        <v>0</v>
      </c>
      <c r="H197">
        <v>0</v>
      </c>
      <c r="I197">
        <v>34915.43</v>
      </c>
      <c r="J197">
        <v>34990.83</v>
      </c>
      <c r="K197" t="s">
        <v>1932</v>
      </c>
      <c r="M197" s="64">
        <v>0</v>
      </c>
      <c r="N197" s="64">
        <v>75.400000000001455</v>
      </c>
    </row>
    <row r="198" spans="1:14">
      <c r="A198">
        <v>175</v>
      </c>
      <c r="B198" t="s">
        <v>852</v>
      </c>
      <c r="C198" t="s">
        <v>1950</v>
      </c>
      <c r="D198" t="s">
        <v>853</v>
      </c>
      <c r="E198" t="s">
        <v>1896</v>
      </c>
      <c r="F198" t="s">
        <v>31</v>
      </c>
      <c r="G198">
        <v>0</v>
      </c>
      <c r="H198">
        <v>0</v>
      </c>
      <c r="I198">
        <v>34990.83</v>
      </c>
      <c r="J198">
        <v>35147.79</v>
      </c>
      <c r="K198" t="s">
        <v>1932</v>
      </c>
      <c r="M198" s="64">
        <v>0</v>
      </c>
      <c r="N198" s="64">
        <v>156.95999999999913</v>
      </c>
    </row>
    <row r="199" spans="1:14">
      <c r="A199">
        <v>176</v>
      </c>
      <c r="B199" t="s">
        <v>854</v>
      </c>
      <c r="C199" t="s">
        <v>1950</v>
      </c>
      <c r="D199" t="s">
        <v>855</v>
      </c>
      <c r="E199" t="s">
        <v>1896</v>
      </c>
      <c r="F199" t="s">
        <v>31</v>
      </c>
      <c r="G199">
        <v>0</v>
      </c>
      <c r="H199">
        <v>0</v>
      </c>
      <c r="I199">
        <v>35147.79</v>
      </c>
      <c r="J199">
        <v>35297.4</v>
      </c>
      <c r="K199" t="s">
        <v>1932</v>
      </c>
      <c r="M199" s="64">
        <v>0</v>
      </c>
      <c r="N199" s="64">
        <v>149.61000000000058</v>
      </c>
    </row>
    <row r="200" spans="1:14">
      <c r="A200">
        <v>177</v>
      </c>
      <c r="B200" t="s">
        <v>35</v>
      </c>
      <c r="C200" t="s">
        <v>1950</v>
      </c>
      <c r="D200" t="s">
        <v>769</v>
      </c>
      <c r="E200" t="s">
        <v>56</v>
      </c>
      <c r="F200" t="s">
        <v>31</v>
      </c>
      <c r="G200">
        <v>34672.32</v>
      </c>
      <c r="H200">
        <v>35322.080000000002</v>
      </c>
      <c r="I200">
        <v>0</v>
      </c>
      <c r="J200">
        <v>0</v>
      </c>
      <c r="K200" t="s">
        <v>1931</v>
      </c>
      <c r="M200" s="64">
        <v>649.76000000000204</v>
      </c>
      <c r="N200" s="64">
        <v>0</v>
      </c>
    </row>
    <row r="201" spans="1:14">
      <c r="A201">
        <v>178</v>
      </c>
      <c r="B201" t="s">
        <v>857</v>
      </c>
      <c r="C201" t="s">
        <v>1950</v>
      </c>
      <c r="D201" t="s">
        <v>858</v>
      </c>
      <c r="E201" t="s">
        <v>1739</v>
      </c>
      <c r="F201" t="s">
        <v>31</v>
      </c>
      <c r="G201">
        <v>35322.080000000002</v>
      </c>
      <c r="H201">
        <v>35557.370000000003</v>
      </c>
      <c r="I201">
        <v>0</v>
      </c>
      <c r="J201">
        <v>0</v>
      </c>
      <c r="K201" t="s">
        <v>1931</v>
      </c>
      <c r="M201" s="64">
        <v>235.29000000000087</v>
      </c>
      <c r="N201" s="64">
        <v>0</v>
      </c>
    </row>
    <row r="202" spans="1:14">
      <c r="A202">
        <v>179</v>
      </c>
      <c r="B202" t="s">
        <v>860</v>
      </c>
      <c r="C202" t="s">
        <v>1950</v>
      </c>
      <c r="D202" t="s">
        <v>861</v>
      </c>
      <c r="E202" t="s">
        <v>1739</v>
      </c>
      <c r="F202" t="s">
        <v>31</v>
      </c>
      <c r="G202">
        <v>35557.370000000003</v>
      </c>
      <c r="H202">
        <v>35772.559999999998</v>
      </c>
      <c r="I202">
        <v>0</v>
      </c>
      <c r="J202">
        <v>0</v>
      </c>
      <c r="K202" t="s">
        <v>1931</v>
      </c>
      <c r="M202" s="64">
        <v>215.18999999999505</v>
      </c>
      <c r="N202" s="64">
        <v>0</v>
      </c>
    </row>
    <row r="203" spans="1:14">
      <c r="A203">
        <v>180</v>
      </c>
      <c r="B203" t="s">
        <v>863</v>
      </c>
      <c r="C203" t="s">
        <v>1950</v>
      </c>
      <c r="D203" t="s">
        <v>861</v>
      </c>
      <c r="E203" t="s">
        <v>1739</v>
      </c>
      <c r="F203" t="s">
        <v>31</v>
      </c>
      <c r="G203">
        <v>35289.06</v>
      </c>
      <c r="H203">
        <v>36046</v>
      </c>
      <c r="I203">
        <v>35290.42</v>
      </c>
      <c r="J203">
        <v>36049.35</v>
      </c>
      <c r="K203" t="s">
        <v>1931</v>
      </c>
      <c r="M203" s="64">
        <v>756.94000000000233</v>
      </c>
      <c r="N203" s="64">
        <v>758.93000000000029</v>
      </c>
    </row>
    <row r="204" spans="1:14">
      <c r="A204">
        <v>181</v>
      </c>
      <c r="B204" t="s">
        <v>865</v>
      </c>
      <c r="C204" t="s">
        <v>1950</v>
      </c>
      <c r="D204" t="s">
        <v>866</v>
      </c>
      <c r="E204" t="s">
        <v>1739</v>
      </c>
      <c r="F204" t="s">
        <v>31</v>
      </c>
      <c r="G204">
        <v>36046</v>
      </c>
      <c r="H204">
        <v>36189.31</v>
      </c>
      <c r="I204">
        <v>36046.879999999997</v>
      </c>
      <c r="J204">
        <v>36195.03</v>
      </c>
      <c r="K204" t="s">
        <v>1931</v>
      </c>
      <c r="M204" s="64">
        <v>143.30999999999767</v>
      </c>
      <c r="N204" s="64">
        <v>148.15000000000146</v>
      </c>
    </row>
    <row r="205" spans="1:14">
      <c r="A205">
        <v>182</v>
      </c>
      <c r="B205" t="s">
        <v>868</v>
      </c>
      <c r="C205" t="s">
        <v>1950</v>
      </c>
      <c r="D205" t="s">
        <v>869</v>
      </c>
      <c r="E205" t="s">
        <v>1739</v>
      </c>
      <c r="F205" t="s">
        <v>31</v>
      </c>
      <c r="G205">
        <v>35790.699999999997</v>
      </c>
      <c r="H205">
        <v>36154.06</v>
      </c>
      <c r="I205">
        <v>0</v>
      </c>
      <c r="J205">
        <v>0</v>
      </c>
      <c r="K205" t="s">
        <v>1931</v>
      </c>
      <c r="M205" s="64">
        <v>363.36000000000058</v>
      </c>
      <c r="N205" s="64">
        <v>0</v>
      </c>
    </row>
    <row r="206" spans="1:14">
      <c r="A206">
        <v>183</v>
      </c>
      <c r="B206" t="s">
        <v>37</v>
      </c>
      <c r="C206" t="s">
        <v>1950</v>
      </c>
      <c r="D206" t="s">
        <v>871</v>
      </c>
      <c r="E206" t="s">
        <v>56</v>
      </c>
      <c r="F206" t="s">
        <v>31</v>
      </c>
      <c r="G206">
        <v>36154.06</v>
      </c>
      <c r="H206">
        <v>36482.519999999997</v>
      </c>
      <c r="I206">
        <v>0</v>
      </c>
      <c r="J206">
        <v>0</v>
      </c>
      <c r="K206" t="s">
        <v>1931</v>
      </c>
      <c r="M206" s="64">
        <v>328.45999999999913</v>
      </c>
      <c r="N206" s="64">
        <v>0</v>
      </c>
    </row>
    <row r="207" spans="1:14">
      <c r="A207">
        <v>184</v>
      </c>
      <c r="B207" t="s">
        <v>874</v>
      </c>
      <c r="C207" t="s">
        <v>1950</v>
      </c>
      <c r="D207" t="s">
        <v>875</v>
      </c>
      <c r="E207" t="s">
        <v>1739</v>
      </c>
      <c r="F207" t="s">
        <v>31</v>
      </c>
      <c r="G207">
        <v>36189.31</v>
      </c>
      <c r="H207">
        <v>36266.22</v>
      </c>
      <c r="I207">
        <v>0</v>
      </c>
      <c r="J207">
        <v>0</v>
      </c>
      <c r="K207" t="s">
        <v>1931</v>
      </c>
      <c r="M207" s="64">
        <v>76.910000000003492</v>
      </c>
      <c r="N207" s="64">
        <v>0</v>
      </c>
    </row>
    <row r="208" spans="1:14">
      <c r="A208">
        <v>185</v>
      </c>
      <c r="B208" t="s">
        <v>877</v>
      </c>
      <c r="C208" t="s">
        <v>1950</v>
      </c>
      <c r="D208" t="s">
        <v>875</v>
      </c>
      <c r="E208" t="s">
        <v>1896</v>
      </c>
      <c r="F208" t="s">
        <v>31</v>
      </c>
      <c r="G208">
        <v>0</v>
      </c>
      <c r="H208">
        <v>0</v>
      </c>
      <c r="I208">
        <v>36195.03</v>
      </c>
      <c r="J208">
        <v>36272.92</v>
      </c>
      <c r="K208" t="s">
        <v>1932</v>
      </c>
      <c r="M208" s="64">
        <v>0</v>
      </c>
      <c r="N208" s="64">
        <v>77.889999999999418</v>
      </c>
    </row>
    <row r="209" spans="1:14">
      <c r="A209">
        <v>186</v>
      </c>
      <c r="B209" t="s">
        <v>878</v>
      </c>
      <c r="C209" t="s">
        <v>1950</v>
      </c>
      <c r="D209" t="s">
        <v>879</v>
      </c>
      <c r="E209" t="s">
        <v>1739</v>
      </c>
      <c r="F209" t="s">
        <v>31</v>
      </c>
      <c r="G209">
        <v>36272.92</v>
      </c>
      <c r="H209">
        <v>36340</v>
      </c>
      <c r="I209">
        <v>36266.22</v>
      </c>
      <c r="J209">
        <v>36335.1</v>
      </c>
      <c r="K209" t="s">
        <v>1931</v>
      </c>
      <c r="L209" t="s">
        <v>1931</v>
      </c>
      <c r="M209" s="64">
        <v>67.080000000001746</v>
      </c>
      <c r="N209" s="64">
        <v>68.879999999997381</v>
      </c>
    </row>
    <row r="210" spans="1:14">
      <c r="A210">
        <v>187</v>
      </c>
      <c r="B210" t="s">
        <v>881</v>
      </c>
      <c r="C210" t="s">
        <v>1950</v>
      </c>
      <c r="D210" t="s">
        <v>882</v>
      </c>
      <c r="E210" t="s">
        <v>1739</v>
      </c>
      <c r="F210" t="s">
        <v>31</v>
      </c>
      <c r="G210">
        <v>36340</v>
      </c>
      <c r="H210">
        <v>36503.199999999997</v>
      </c>
      <c r="I210">
        <v>36335.1</v>
      </c>
      <c r="J210">
        <v>36489.35</v>
      </c>
      <c r="K210" t="s">
        <v>1931</v>
      </c>
      <c r="M210" s="64">
        <v>163.19999999999709</v>
      </c>
      <c r="N210" s="64">
        <v>154.25</v>
      </c>
    </row>
    <row r="211" spans="1:14">
      <c r="A211">
        <v>188</v>
      </c>
      <c r="B211" t="s">
        <v>884</v>
      </c>
      <c r="C211" t="s">
        <v>1950</v>
      </c>
      <c r="D211" t="s">
        <v>885</v>
      </c>
      <c r="E211" t="s">
        <v>1896</v>
      </c>
      <c r="F211" t="s">
        <v>31</v>
      </c>
      <c r="G211">
        <v>0</v>
      </c>
      <c r="H211">
        <v>0</v>
      </c>
      <c r="I211">
        <v>36518.5</v>
      </c>
      <c r="J211">
        <v>36556.6</v>
      </c>
      <c r="K211" t="s">
        <v>1932</v>
      </c>
      <c r="M211" s="64">
        <v>0</v>
      </c>
      <c r="N211" s="64">
        <v>38.099999999998545</v>
      </c>
    </row>
    <row r="212" spans="1:14">
      <c r="A212">
        <v>189</v>
      </c>
      <c r="B212" t="s">
        <v>886</v>
      </c>
      <c r="C212" t="s">
        <v>1950</v>
      </c>
      <c r="D212" t="s">
        <v>887</v>
      </c>
      <c r="E212" t="s">
        <v>1896</v>
      </c>
      <c r="F212" t="s">
        <v>31</v>
      </c>
      <c r="G212">
        <v>0</v>
      </c>
      <c r="H212">
        <v>0</v>
      </c>
      <c r="I212">
        <v>36554.870000000003</v>
      </c>
      <c r="J212">
        <v>36614.870000000003</v>
      </c>
      <c r="K212" t="s">
        <v>1932</v>
      </c>
      <c r="M212" s="64">
        <v>0</v>
      </c>
      <c r="N212" s="64">
        <v>60</v>
      </c>
    </row>
    <row r="213" spans="1:14">
      <c r="A213">
        <v>190</v>
      </c>
      <c r="B213" t="s">
        <v>888</v>
      </c>
      <c r="C213" t="s">
        <v>1950</v>
      </c>
      <c r="D213" t="s">
        <v>889</v>
      </c>
      <c r="E213" t="s">
        <v>1739</v>
      </c>
      <c r="F213" t="s">
        <v>31</v>
      </c>
      <c r="G213">
        <v>0</v>
      </c>
      <c r="H213">
        <v>0</v>
      </c>
      <c r="I213">
        <v>36517.25</v>
      </c>
      <c r="J213">
        <v>36540.32</v>
      </c>
      <c r="K213" t="s">
        <v>1931</v>
      </c>
      <c r="M213" s="64">
        <v>0</v>
      </c>
      <c r="N213" s="64">
        <v>23.069999999999709</v>
      </c>
    </row>
    <row r="214" spans="1:14">
      <c r="A214">
        <v>191</v>
      </c>
      <c r="B214" t="s">
        <v>891</v>
      </c>
      <c r="C214" t="s">
        <v>1950</v>
      </c>
      <c r="D214" t="s">
        <v>892</v>
      </c>
      <c r="E214" t="s">
        <v>1896</v>
      </c>
      <c r="F214" t="s">
        <v>31</v>
      </c>
      <c r="G214">
        <v>0</v>
      </c>
      <c r="H214">
        <v>0</v>
      </c>
      <c r="I214">
        <v>36540.32</v>
      </c>
      <c r="J214">
        <v>36554.870000000003</v>
      </c>
      <c r="K214" t="s">
        <v>1932</v>
      </c>
      <c r="M214" s="64">
        <v>0</v>
      </c>
      <c r="N214" s="64">
        <v>14.55000000000291</v>
      </c>
    </row>
    <row r="215" spans="1:14">
      <c r="A215">
        <v>192</v>
      </c>
      <c r="B215" t="s">
        <v>891</v>
      </c>
      <c r="C215" t="s">
        <v>1950</v>
      </c>
      <c r="D215">
        <v>0</v>
      </c>
      <c r="E215" t="s">
        <v>1896</v>
      </c>
      <c r="F215" t="s">
        <v>31</v>
      </c>
      <c r="G215">
        <v>0</v>
      </c>
      <c r="H215">
        <v>0</v>
      </c>
      <c r="I215">
        <v>36582</v>
      </c>
      <c r="J215">
        <v>36614.870000000003</v>
      </c>
      <c r="K215" t="s">
        <v>1932</v>
      </c>
      <c r="M215" s="64">
        <v>0</v>
      </c>
      <c r="N215" s="64">
        <v>32.870000000002619</v>
      </c>
    </row>
    <row r="216" spans="1:14">
      <c r="A216">
        <v>193</v>
      </c>
      <c r="B216" t="s">
        <v>893</v>
      </c>
      <c r="C216" t="s">
        <v>1950</v>
      </c>
      <c r="D216" t="s">
        <v>894</v>
      </c>
      <c r="E216" t="s">
        <v>1896</v>
      </c>
      <c r="F216" t="s">
        <v>31</v>
      </c>
      <c r="G216">
        <v>0</v>
      </c>
      <c r="H216">
        <v>0</v>
      </c>
      <c r="I216">
        <v>36612</v>
      </c>
      <c r="J216">
        <v>36620</v>
      </c>
      <c r="K216" t="s">
        <v>1932</v>
      </c>
      <c r="M216" s="64">
        <v>0</v>
      </c>
      <c r="N216" s="64">
        <v>8</v>
      </c>
    </row>
    <row r="217" spans="1:14">
      <c r="A217">
        <v>194</v>
      </c>
      <c r="B217" t="s">
        <v>895</v>
      </c>
      <c r="C217" t="s">
        <v>1950</v>
      </c>
      <c r="D217" t="s">
        <v>896</v>
      </c>
      <c r="E217" t="s">
        <v>1739</v>
      </c>
      <c r="F217" t="s">
        <v>31</v>
      </c>
      <c r="G217">
        <v>36492.089999999997</v>
      </c>
      <c r="H217">
        <v>36748.5</v>
      </c>
      <c r="I217">
        <v>0</v>
      </c>
      <c r="J217">
        <v>0</v>
      </c>
      <c r="K217" t="s">
        <v>1931</v>
      </c>
      <c r="M217" s="64">
        <v>256.41000000000349</v>
      </c>
      <c r="N217" s="64">
        <v>0</v>
      </c>
    </row>
    <row r="218" spans="1:14">
      <c r="A218">
        <v>195</v>
      </c>
      <c r="B218" t="s">
        <v>895</v>
      </c>
      <c r="C218" t="s">
        <v>1950</v>
      </c>
      <c r="D218">
        <v>0</v>
      </c>
      <c r="E218" t="s">
        <v>1739</v>
      </c>
      <c r="F218" t="s">
        <v>31</v>
      </c>
      <c r="G218">
        <v>0</v>
      </c>
      <c r="H218">
        <v>118.06</v>
      </c>
      <c r="I218">
        <v>0</v>
      </c>
      <c r="J218">
        <v>0</v>
      </c>
      <c r="K218" t="s">
        <v>1931</v>
      </c>
      <c r="M218" s="64">
        <v>118.06</v>
      </c>
      <c r="N218" s="64">
        <v>0</v>
      </c>
    </row>
    <row r="219" spans="1:14">
      <c r="A219">
        <v>196</v>
      </c>
      <c r="B219" t="s">
        <v>898</v>
      </c>
      <c r="C219" t="s">
        <v>1950</v>
      </c>
      <c r="D219" t="s">
        <v>710</v>
      </c>
      <c r="E219" t="s">
        <v>1739</v>
      </c>
      <c r="F219" t="s">
        <v>31</v>
      </c>
      <c r="G219">
        <v>142156.13</v>
      </c>
      <c r="H219">
        <v>142316.5</v>
      </c>
      <c r="I219">
        <v>142168.29999999999</v>
      </c>
      <c r="J219">
        <v>142316.46</v>
      </c>
      <c r="K219" t="s">
        <v>1931</v>
      </c>
      <c r="M219" s="64">
        <v>160.36999999999534</v>
      </c>
      <c r="N219" s="64">
        <v>148.16000000000349</v>
      </c>
    </row>
    <row r="220" spans="1:14">
      <c r="A220">
        <v>197</v>
      </c>
      <c r="B220" t="s">
        <v>900</v>
      </c>
      <c r="C220" t="s">
        <v>1950</v>
      </c>
      <c r="D220" t="s">
        <v>901</v>
      </c>
      <c r="E220" t="s">
        <v>1739</v>
      </c>
      <c r="F220" t="s">
        <v>31</v>
      </c>
      <c r="G220">
        <v>142338.20000000001</v>
      </c>
      <c r="H220">
        <v>143547.75</v>
      </c>
      <c r="I220">
        <v>142320</v>
      </c>
      <c r="J220">
        <v>143544.9</v>
      </c>
      <c r="K220" t="s">
        <v>1931</v>
      </c>
      <c r="L220" t="s">
        <v>1931</v>
      </c>
      <c r="M220" s="64">
        <v>1209.5499999999884</v>
      </c>
      <c r="N220" s="64">
        <v>1224.8999999999942</v>
      </c>
    </row>
    <row r="221" spans="1:14">
      <c r="A221">
        <v>198</v>
      </c>
      <c r="B221" t="s">
        <v>903</v>
      </c>
      <c r="C221" t="s">
        <v>1950</v>
      </c>
      <c r="D221" t="s">
        <v>904</v>
      </c>
      <c r="E221" t="s">
        <v>1739</v>
      </c>
      <c r="F221" t="s">
        <v>31</v>
      </c>
      <c r="G221">
        <v>143547.75</v>
      </c>
      <c r="H221">
        <v>144003.20000000001</v>
      </c>
      <c r="I221">
        <v>143544.9</v>
      </c>
      <c r="J221">
        <v>144100</v>
      </c>
      <c r="K221" t="s">
        <v>1931</v>
      </c>
      <c r="L221" t="s">
        <v>1931</v>
      </c>
      <c r="M221" s="64">
        <v>455.45000000001164</v>
      </c>
      <c r="N221" s="64">
        <v>555.10000000000582</v>
      </c>
    </row>
    <row r="222" spans="1:14">
      <c r="A222">
        <v>199</v>
      </c>
      <c r="B222" t="s">
        <v>68</v>
      </c>
      <c r="C222" t="s">
        <v>1950</v>
      </c>
      <c r="D222" t="s">
        <v>780</v>
      </c>
      <c r="E222" t="s">
        <v>56</v>
      </c>
      <c r="F222" t="s">
        <v>31</v>
      </c>
      <c r="G222">
        <v>144017.15</v>
      </c>
      <c r="H222">
        <v>144586.54999999999</v>
      </c>
      <c r="I222">
        <v>144002.9</v>
      </c>
      <c r="J222">
        <v>144565.79</v>
      </c>
      <c r="K222" t="s">
        <v>1931</v>
      </c>
      <c r="M222" s="64">
        <v>569.39999999999418</v>
      </c>
      <c r="N222" s="64">
        <v>562.89000000001397</v>
      </c>
    </row>
    <row r="223" spans="1:14">
      <c r="A223">
        <v>200</v>
      </c>
      <c r="B223" t="s">
        <v>69</v>
      </c>
      <c r="C223" t="s">
        <v>1950</v>
      </c>
      <c r="D223" t="s">
        <v>907</v>
      </c>
      <c r="E223" t="s">
        <v>56</v>
      </c>
      <c r="F223" t="s">
        <v>31</v>
      </c>
      <c r="G223">
        <v>144003.20000000001</v>
      </c>
      <c r="H223">
        <v>144056.73000000001</v>
      </c>
      <c r="I223">
        <v>143987.5</v>
      </c>
      <c r="J223">
        <v>144041.98000000001</v>
      </c>
      <c r="K223" t="s">
        <v>1931</v>
      </c>
      <c r="M223" s="64">
        <v>53.529999999998836</v>
      </c>
      <c r="N223" s="64">
        <v>54.480000000010477</v>
      </c>
    </row>
    <row r="224" spans="1:14">
      <c r="A224">
        <v>201</v>
      </c>
      <c r="B224" t="s">
        <v>69</v>
      </c>
      <c r="C224" t="s">
        <v>1950</v>
      </c>
      <c r="D224">
        <v>0</v>
      </c>
      <c r="E224" t="s">
        <v>56</v>
      </c>
      <c r="F224" t="s">
        <v>31</v>
      </c>
      <c r="G224">
        <v>144228.19</v>
      </c>
      <c r="H224">
        <v>144590.06</v>
      </c>
      <c r="I224">
        <v>144208.72</v>
      </c>
      <c r="J224">
        <v>144571.07</v>
      </c>
      <c r="K224" t="s">
        <v>1931</v>
      </c>
      <c r="M224" s="64">
        <v>361.86999999999534</v>
      </c>
      <c r="N224" s="64">
        <v>362.35000000000582</v>
      </c>
    </row>
    <row r="225" spans="1:14">
      <c r="A225">
        <v>202</v>
      </c>
      <c r="B225" t="s">
        <v>909</v>
      </c>
      <c r="C225" t="s">
        <v>1950</v>
      </c>
      <c r="D225" t="s">
        <v>910</v>
      </c>
      <c r="E225" t="s">
        <v>1739</v>
      </c>
      <c r="F225" t="s">
        <v>31</v>
      </c>
      <c r="G225">
        <v>144604.6</v>
      </c>
      <c r="H225">
        <v>145309</v>
      </c>
      <c r="I225">
        <v>144575.95000000001</v>
      </c>
      <c r="J225">
        <v>145316.45000000001</v>
      </c>
      <c r="K225" t="s">
        <v>1931</v>
      </c>
      <c r="M225" s="64">
        <v>704.39999999999418</v>
      </c>
      <c r="N225" s="64">
        <v>740.5</v>
      </c>
    </row>
    <row r="226" spans="1:14">
      <c r="A226">
        <v>203</v>
      </c>
      <c r="B226" t="s">
        <v>912</v>
      </c>
      <c r="C226" t="s">
        <v>1950</v>
      </c>
      <c r="D226" t="s">
        <v>913</v>
      </c>
      <c r="E226" t="s">
        <v>1739</v>
      </c>
      <c r="F226" t="s">
        <v>31</v>
      </c>
      <c r="G226">
        <v>145309</v>
      </c>
      <c r="H226">
        <v>145604.9</v>
      </c>
      <c r="I226">
        <v>145316.45000000001</v>
      </c>
      <c r="J226">
        <v>145558.6</v>
      </c>
      <c r="K226" t="s">
        <v>1931</v>
      </c>
      <c r="M226" s="64">
        <v>295.89999999999418</v>
      </c>
      <c r="N226" s="64">
        <v>242.14999999999418</v>
      </c>
    </row>
    <row r="227" spans="1:14">
      <c r="A227">
        <v>204</v>
      </c>
      <c r="B227" t="s">
        <v>915</v>
      </c>
      <c r="C227" t="s">
        <v>1950</v>
      </c>
      <c r="D227" t="s">
        <v>916</v>
      </c>
      <c r="E227" t="s">
        <v>1739</v>
      </c>
      <c r="F227" t="s">
        <v>31</v>
      </c>
      <c r="G227">
        <v>14437.71</v>
      </c>
      <c r="H227">
        <v>14743.87</v>
      </c>
      <c r="I227">
        <v>145592.66</v>
      </c>
      <c r="J227">
        <v>146091.62</v>
      </c>
      <c r="K227" t="s">
        <v>1931</v>
      </c>
      <c r="L227" t="s">
        <v>1931</v>
      </c>
      <c r="M227" s="64">
        <v>306.16000000000167</v>
      </c>
      <c r="N227" s="64">
        <v>498.95999999999185</v>
      </c>
    </row>
    <row r="228" spans="1:14">
      <c r="A228">
        <v>205</v>
      </c>
      <c r="B228" t="s">
        <v>918</v>
      </c>
      <c r="C228" t="s">
        <v>1950</v>
      </c>
      <c r="D228" t="s">
        <v>916</v>
      </c>
      <c r="E228" t="s">
        <v>1739</v>
      </c>
      <c r="F228" t="s">
        <v>31</v>
      </c>
      <c r="G228">
        <v>145654.53</v>
      </c>
      <c r="H228">
        <v>146107.03</v>
      </c>
      <c r="I228">
        <v>0</v>
      </c>
      <c r="J228">
        <v>0</v>
      </c>
      <c r="K228" t="s">
        <v>1931</v>
      </c>
      <c r="M228" s="64">
        <v>452.5</v>
      </c>
      <c r="N228" s="64">
        <v>0</v>
      </c>
    </row>
    <row r="229" spans="1:14">
      <c r="A229">
        <v>206</v>
      </c>
      <c r="B229" t="s">
        <v>918</v>
      </c>
      <c r="C229" t="s">
        <v>1950</v>
      </c>
      <c r="D229">
        <v>0</v>
      </c>
      <c r="E229" t="s">
        <v>1739</v>
      </c>
      <c r="F229" t="s">
        <v>31</v>
      </c>
      <c r="G229">
        <v>14775.3</v>
      </c>
      <c r="H229">
        <v>15564.79</v>
      </c>
      <c r="I229">
        <v>0</v>
      </c>
      <c r="J229">
        <v>0</v>
      </c>
      <c r="K229" t="s">
        <v>1931</v>
      </c>
      <c r="M229" s="64">
        <v>789.4900000000016</v>
      </c>
      <c r="N229" s="64">
        <v>0</v>
      </c>
    </row>
    <row r="230" spans="1:14">
      <c r="A230" s="62" t="s">
        <v>1895</v>
      </c>
      <c r="B230" s="62"/>
      <c r="C230" s="62"/>
      <c r="D230" s="62"/>
      <c r="E230" s="62"/>
      <c r="F230" s="62"/>
      <c r="G230" s="62"/>
      <c r="H230" s="62"/>
      <c r="I230" s="62"/>
      <c r="J230" s="62"/>
      <c r="K230" s="62"/>
      <c r="L230" s="62"/>
      <c r="M230" s="64">
        <v>36951.659999999989</v>
      </c>
      <c r="N230" s="6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298" t="s">
        <v>1933</v>
      </c>
      <c r="B1" s="299"/>
      <c r="C1" s="299"/>
      <c r="D1" s="299"/>
      <c r="E1" s="299"/>
      <c r="F1" s="299"/>
      <c r="G1" s="300"/>
    </row>
    <row r="2" spans="1:11">
      <c r="A2" s="298" t="s">
        <v>1934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1935</v>
      </c>
      <c r="B5" s="301"/>
      <c r="C5" s="43" t="e">
        <f>F18</f>
        <v>#REF!</v>
      </c>
      <c r="E5" s="40" t="e">
        <f>#REF!</f>
        <v>#REF!</v>
      </c>
      <c r="F5" s="140" t="e">
        <f>#REF!+3</f>
        <v>#REF!</v>
      </c>
      <c r="H5" s="49">
        <f>89-15</f>
        <v>74</v>
      </c>
      <c r="I5" s="139" t="e">
        <f>H5/(F18-F16)</f>
        <v>#REF!</v>
      </c>
    </row>
    <row r="6" spans="1:11" ht="38.25">
      <c r="A6" s="197"/>
      <c r="B6" s="197"/>
      <c r="C6" s="35"/>
      <c r="E6" s="40" t="e">
        <f>#REF!</f>
        <v>#REF!</v>
      </c>
      <c r="F6" s="140" t="e">
        <f>#REF!</f>
        <v>#REF!</v>
      </c>
      <c r="H6" s="46" t="s">
        <v>1922</v>
      </c>
      <c r="I6" s="46" t="s">
        <v>1923</v>
      </c>
      <c r="K6" s="56"/>
    </row>
    <row r="7" spans="1:11" ht="15.75">
      <c r="A7" s="197"/>
      <c r="B7" s="197"/>
      <c r="C7" s="35"/>
      <c r="E7" s="40" t="e">
        <f>#REF!</f>
        <v>#REF!</v>
      </c>
      <c r="F7" s="140" t="e">
        <f>#REF!</f>
        <v>#REF!</v>
      </c>
      <c r="H7" s="47">
        <f>SUMIF($K$27:$K$127,"Si",M27:M127)</f>
        <v>21419.379999999997</v>
      </c>
      <c r="I7" s="47">
        <f>SUMIF($K$27:$K$127,"Si",N27:N127)</f>
        <v>20036.560000000001</v>
      </c>
      <c r="J7" s="47">
        <f>SUMIF($L$27:$L$127,"Si",M27:M127)</f>
        <v>14089.499999999996</v>
      </c>
      <c r="K7" s="47">
        <f>SUMIF($L$27:$L$127,"Si",N27:N127)</f>
        <v>11636.619999999997</v>
      </c>
    </row>
    <row r="8" spans="1:11">
      <c r="A8" s="197"/>
      <c r="B8" s="197"/>
      <c r="C8" s="35"/>
      <c r="E8" s="40" t="e">
        <f>#REF!</f>
        <v>#REF!</v>
      </c>
      <c r="F8" s="140" t="e">
        <f>#REF!</f>
        <v>#REF!</v>
      </c>
      <c r="H8" t="e">
        <f>H7/M128</f>
        <v>#DIV/0!</v>
      </c>
      <c r="I8"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t="e">
        <f>C5-H5</f>
        <v>#REF!</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v>
      </c>
      <c r="K14" s="47">
        <f>SUMIF($L$27:$L$127,"",N27:N127)</f>
        <v>29347.16</v>
      </c>
    </row>
    <row r="15" spans="1:11">
      <c r="A15" s="197"/>
      <c r="B15" s="197"/>
      <c r="C15" s="35"/>
      <c r="E15" s="40" t="e">
        <f>#REF!</f>
        <v>#REF!</v>
      </c>
      <c r="F15" s="140" t="e">
        <f>#REF!-3</f>
        <v>#REF!</v>
      </c>
      <c r="H15" s="57" t="e">
        <f>1-H8</f>
        <v>#DIV/0!</v>
      </c>
      <c r="I15" s="57" t="e">
        <f>1-I8</f>
        <v>#DIV/0!</v>
      </c>
      <c r="J15" s="57" t="e">
        <f>1-J8</f>
        <v>#DIV/0!</v>
      </c>
      <c r="K15" s="57" t="e">
        <f>1-K8</f>
        <v>#DIV/0!</v>
      </c>
    </row>
    <row r="16" spans="1:11">
      <c r="C16" s="35"/>
      <c r="E16" s="40" t="e">
        <f>#REF!</f>
        <v>#REF!</v>
      </c>
      <c r="F16" s="140" t="e">
        <f>#REF!</f>
        <v>#REF!</v>
      </c>
    </row>
    <row r="17" spans="1:15">
      <c r="E17" s="40" t="e">
        <f>#REF!</f>
        <v>#REF!</v>
      </c>
      <c r="F17" s="39" t="e">
        <f>#REF!</f>
        <v>#REF!</v>
      </c>
    </row>
    <row r="18" spans="1:15">
      <c r="E18" s="40" t="s">
        <v>1927</v>
      </c>
      <c r="F18" s="39" t="e">
        <f>SUM(F5:F17)</f>
        <v>#REF!</v>
      </c>
    </row>
    <row r="23" spans="1:15">
      <c r="A23" s="1" t="s">
        <v>3</v>
      </c>
      <c r="B23" t="s">
        <v>70</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207</v>
      </c>
      <c r="B27" t="s">
        <v>920</v>
      </c>
      <c r="C27" t="s">
        <v>1950</v>
      </c>
      <c r="D27" t="s">
        <v>921</v>
      </c>
      <c r="E27" t="s">
        <v>1739</v>
      </c>
      <c r="F27" t="s">
        <v>31</v>
      </c>
      <c r="G27">
        <v>274</v>
      </c>
      <c r="H27">
        <v>1558.25</v>
      </c>
      <c r="I27">
        <v>123</v>
      </c>
      <c r="J27">
        <v>1590.26</v>
      </c>
      <c r="K27" t="s">
        <v>1931</v>
      </c>
      <c r="L27" t="s">
        <v>1931</v>
      </c>
      <c r="M27" s="64">
        <v>1284.25</v>
      </c>
      <c r="N27" s="64">
        <v>1467.26</v>
      </c>
    </row>
    <row r="28" spans="1:15">
      <c r="A28">
        <v>208</v>
      </c>
      <c r="B28" t="s">
        <v>923</v>
      </c>
      <c r="C28" t="s">
        <v>1950</v>
      </c>
      <c r="D28" t="s">
        <v>924</v>
      </c>
      <c r="E28" t="s">
        <v>1739</v>
      </c>
      <c r="F28" t="s">
        <v>31</v>
      </c>
      <c r="G28">
        <v>117.8</v>
      </c>
      <c r="H28">
        <v>280</v>
      </c>
      <c r="I28">
        <v>0</v>
      </c>
      <c r="J28">
        <v>0</v>
      </c>
      <c r="K28" t="s">
        <v>1931</v>
      </c>
      <c r="M28" s="64">
        <v>162.19999999999999</v>
      </c>
      <c r="N28" s="64">
        <v>0</v>
      </c>
    </row>
    <row r="29" spans="1:15">
      <c r="A29">
        <v>209</v>
      </c>
      <c r="B29" t="s">
        <v>926</v>
      </c>
      <c r="C29" t="s">
        <v>1950</v>
      </c>
      <c r="D29" t="s">
        <v>927</v>
      </c>
      <c r="E29" t="s">
        <v>1739</v>
      </c>
      <c r="F29" t="s">
        <v>31</v>
      </c>
      <c r="G29">
        <v>1558.25</v>
      </c>
      <c r="H29">
        <v>2834.26</v>
      </c>
      <c r="I29">
        <v>1590.26</v>
      </c>
      <c r="J29">
        <v>2408.85</v>
      </c>
      <c r="K29" t="s">
        <v>1931</v>
      </c>
      <c r="L29" t="s">
        <v>1931</v>
      </c>
      <c r="M29" s="64">
        <v>1276.0100000000002</v>
      </c>
      <c r="N29" s="64">
        <v>818.58999999999992</v>
      </c>
    </row>
    <row r="30" spans="1:15">
      <c r="A30">
        <v>210</v>
      </c>
      <c r="B30" t="s">
        <v>929</v>
      </c>
      <c r="C30" t="s">
        <v>1950</v>
      </c>
      <c r="D30" t="s">
        <v>930</v>
      </c>
      <c r="E30" t="s">
        <v>1739</v>
      </c>
      <c r="F30" t="s">
        <v>31</v>
      </c>
      <c r="G30">
        <v>2412</v>
      </c>
      <c r="H30">
        <v>3268.25</v>
      </c>
      <c r="I30">
        <v>2430</v>
      </c>
      <c r="J30">
        <v>3276.43</v>
      </c>
      <c r="K30" t="s">
        <v>1931</v>
      </c>
      <c r="L30" t="s">
        <v>1931</v>
      </c>
      <c r="M30" s="64">
        <v>856.25</v>
      </c>
      <c r="N30" s="64">
        <v>846.42999999999984</v>
      </c>
    </row>
    <row r="31" spans="1:15">
      <c r="A31">
        <v>211</v>
      </c>
      <c r="B31" t="s">
        <v>932</v>
      </c>
      <c r="C31" t="s">
        <v>1950</v>
      </c>
      <c r="D31" t="s">
        <v>933</v>
      </c>
      <c r="E31" t="s">
        <v>1739</v>
      </c>
      <c r="F31" t="s">
        <v>31</v>
      </c>
      <c r="G31">
        <v>2867.95</v>
      </c>
      <c r="H31">
        <v>3685.24</v>
      </c>
      <c r="I31">
        <v>3342.65</v>
      </c>
      <c r="J31">
        <v>3646</v>
      </c>
      <c r="K31" t="s">
        <v>1931</v>
      </c>
      <c r="L31" t="s">
        <v>1931</v>
      </c>
      <c r="M31" s="64">
        <v>817.29</v>
      </c>
      <c r="N31" s="64">
        <v>303.34999999999991</v>
      </c>
    </row>
    <row r="32" spans="1:15">
      <c r="A32">
        <v>212</v>
      </c>
      <c r="B32" t="s">
        <v>935</v>
      </c>
      <c r="C32" t="s">
        <v>1950</v>
      </c>
      <c r="D32" t="s">
        <v>936</v>
      </c>
      <c r="E32" t="s">
        <v>1739</v>
      </c>
      <c r="F32" t="s">
        <v>31</v>
      </c>
      <c r="G32">
        <v>3680</v>
      </c>
      <c r="H32">
        <v>3900</v>
      </c>
      <c r="I32">
        <v>3280</v>
      </c>
      <c r="J32">
        <v>3859.83</v>
      </c>
      <c r="K32" t="s">
        <v>1931</v>
      </c>
      <c r="L32" t="s">
        <v>1931</v>
      </c>
      <c r="M32" s="64">
        <v>220</v>
      </c>
      <c r="N32" s="64">
        <v>579.82999999999993</v>
      </c>
    </row>
    <row r="33" spans="1:14">
      <c r="A33">
        <v>213</v>
      </c>
      <c r="B33" t="s">
        <v>938</v>
      </c>
      <c r="C33" t="s">
        <v>1950</v>
      </c>
      <c r="D33" t="s">
        <v>939</v>
      </c>
      <c r="E33" t="s">
        <v>1739</v>
      </c>
      <c r="F33" t="s">
        <v>31</v>
      </c>
      <c r="G33">
        <v>3671.6</v>
      </c>
      <c r="H33">
        <v>3703</v>
      </c>
      <c r="I33">
        <v>0</v>
      </c>
      <c r="J33">
        <v>0</v>
      </c>
      <c r="K33" t="s">
        <v>1931</v>
      </c>
      <c r="M33" s="64">
        <v>31.400000000000091</v>
      </c>
      <c r="N33" s="64">
        <v>0</v>
      </c>
    </row>
    <row r="34" spans="1:14">
      <c r="A34">
        <v>214</v>
      </c>
      <c r="B34" t="s">
        <v>941</v>
      </c>
      <c r="C34" t="s">
        <v>1950</v>
      </c>
      <c r="D34" t="s">
        <v>942</v>
      </c>
      <c r="E34" t="s">
        <v>1739</v>
      </c>
      <c r="F34" t="s">
        <v>31</v>
      </c>
      <c r="G34">
        <v>3900</v>
      </c>
      <c r="H34">
        <v>4152.7299999999996</v>
      </c>
      <c r="I34">
        <v>3859.83</v>
      </c>
      <c r="J34">
        <v>4172.24</v>
      </c>
      <c r="K34" t="s">
        <v>1931</v>
      </c>
      <c r="M34" s="64">
        <v>252.72999999999956</v>
      </c>
      <c r="N34" s="64">
        <v>312.40999999999985</v>
      </c>
    </row>
    <row r="35" spans="1:14">
      <c r="A35">
        <v>215</v>
      </c>
      <c r="B35" t="s">
        <v>944</v>
      </c>
      <c r="C35" t="s">
        <v>1950</v>
      </c>
      <c r="D35" t="s">
        <v>945</v>
      </c>
      <c r="E35" t="s">
        <v>1739</v>
      </c>
      <c r="F35" t="s">
        <v>31</v>
      </c>
      <c r="G35">
        <v>4088.26</v>
      </c>
      <c r="H35">
        <v>4151.5200000000004</v>
      </c>
      <c r="I35">
        <v>0</v>
      </c>
      <c r="J35">
        <v>0</v>
      </c>
      <c r="K35" t="s">
        <v>1931</v>
      </c>
      <c r="M35" s="64">
        <v>63.260000000000218</v>
      </c>
      <c r="N35" s="64">
        <v>0</v>
      </c>
    </row>
    <row r="36" spans="1:14">
      <c r="A36">
        <v>216</v>
      </c>
      <c r="B36" t="s">
        <v>947</v>
      </c>
      <c r="C36" t="s">
        <v>1950</v>
      </c>
      <c r="D36" t="s">
        <v>948</v>
      </c>
      <c r="E36" t="s">
        <v>1739</v>
      </c>
      <c r="F36" t="s">
        <v>71</v>
      </c>
      <c r="G36">
        <v>7525</v>
      </c>
      <c r="H36">
        <v>7840</v>
      </c>
      <c r="I36">
        <v>7475</v>
      </c>
      <c r="J36">
        <v>7642</v>
      </c>
      <c r="K36" t="s">
        <v>1931</v>
      </c>
      <c r="L36" t="s">
        <v>1931</v>
      </c>
      <c r="M36" s="64">
        <v>315</v>
      </c>
      <c r="N36" s="64">
        <v>167</v>
      </c>
    </row>
    <row r="37" spans="1:14">
      <c r="A37">
        <v>217</v>
      </c>
      <c r="B37" t="s">
        <v>73</v>
      </c>
      <c r="C37" t="s">
        <v>1950</v>
      </c>
      <c r="D37" t="s">
        <v>948</v>
      </c>
      <c r="E37" t="s">
        <v>0</v>
      </c>
      <c r="F37" t="s">
        <v>71</v>
      </c>
      <c r="G37">
        <v>7592.45</v>
      </c>
      <c r="H37">
        <v>7648.6</v>
      </c>
      <c r="I37">
        <v>0</v>
      </c>
      <c r="J37">
        <v>0</v>
      </c>
      <c r="K37" t="s">
        <v>1931</v>
      </c>
      <c r="M37" s="64">
        <v>56.150000000000546</v>
      </c>
      <c r="N37" s="64">
        <v>0</v>
      </c>
    </row>
    <row r="38" spans="1:14">
      <c r="A38">
        <v>218</v>
      </c>
      <c r="B38" t="s">
        <v>950</v>
      </c>
      <c r="C38" t="s">
        <v>1950</v>
      </c>
      <c r="D38" t="s">
        <v>948</v>
      </c>
      <c r="E38" t="s">
        <v>1896</v>
      </c>
      <c r="F38" t="s">
        <v>71</v>
      </c>
      <c r="G38">
        <v>0</v>
      </c>
      <c r="H38">
        <v>0</v>
      </c>
      <c r="I38">
        <v>7524</v>
      </c>
      <c r="J38">
        <v>7552</v>
      </c>
      <c r="K38" t="s">
        <v>1932</v>
      </c>
      <c r="L38" t="s">
        <v>1931</v>
      </c>
      <c r="M38" s="64">
        <v>0</v>
      </c>
      <c r="N38" s="64">
        <v>28</v>
      </c>
    </row>
    <row r="39" spans="1:14">
      <c r="A39">
        <v>219</v>
      </c>
      <c r="B39" t="s">
        <v>951</v>
      </c>
      <c r="C39" t="s">
        <v>1950</v>
      </c>
      <c r="D39" t="s">
        <v>952</v>
      </c>
      <c r="E39" t="s">
        <v>1896</v>
      </c>
      <c r="F39" t="s">
        <v>71</v>
      </c>
      <c r="G39">
        <v>0</v>
      </c>
      <c r="H39">
        <v>0</v>
      </c>
      <c r="I39">
        <v>7631</v>
      </c>
      <c r="J39">
        <v>7662.8</v>
      </c>
      <c r="K39" t="s">
        <v>1932</v>
      </c>
      <c r="M39" s="64">
        <v>0</v>
      </c>
      <c r="N39" s="64">
        <v>31.800000000000182</v>
      </c>
    </row>
    <row r="40" spans="1:14">
      <c r="A40">
        <v>220</v>
      </c>
      <c r="B40" t="s">
        <v>953</v>
      </c>
      <c r="C40" t="s">
        <v>1950</v>
      </c>
      <c r="D40" t="s">
        <v>954</v>
      </c>
      <c r="E40" t="s">
        <v>1896</v>
      </c>
      <c r="F40" t="s">
        <v>71</v>
      </c>
      <c r="G40">
        <v>0</v>
      </c>
      <c r="H40">
        <v>0</v>
      </c>
      <c r="I40">
        <v>7642</v>
      </c>
      <c r="J40">
        <v>7732</v>
      </c>
      <c r="K40" t="s">
        <v>1932</v>
      </c>
      <c r="M40" s="64">
        <v>0</v>
      </c>
      <c r="N40" s="64">
        <v>90</v>
      </c>
    </row>
    <row r="41" spans="1:14">
      <c r="A41">
        <v>221</v>
      </c>
      <c r="B41" t="s">
        <v>955</v>
      </c>
      <c r="C41" t="s">
        <v>1950</v>
      </c>
      <c r="D41" t="s">
        <v>948</v>
      </c>
      <c r="E41" t="s">
        <v>1739</v>
      </c>
      <c r="F41" t="s">
        <v>71</v>
      </c>
      <c r="G41">
        <v>7840</v>
      </c>
      <c r="H41">
        <v>7890</v>
      </c>
      <c r="I41">
        <v>7732</v>
      </c>
      <c r="J41">
        <v>7860</v>
      </c>
      <c r="K41" t="s">
        <v>1931</v>
      </c>
      <c r="L41" t="s">
        <v>1931</v>
      </c>
      <c r="M41" s="64">
        <v>50</v>
      </c>
      <c r="N41" s="64">
        <v>128</v>
      </c>
    </row>
    <row r="42" spans="1:14">
      <c r="A42">
        <v>222</v>
      </c>
      <c r="B42" t="s">
        <v>957</v>
      </c>
      <c r="C42" t="s">
        <v>1950</v>
      </c>
      <c r="D42" t="s">
        <v>948</v>
      </c>
      <c r="E42" t="s">
        <v>1739</v>
      </c>
      <c r="F42" t="s">
        <v>71</v>
      </c>
      <c r="G42">
        <v>7890</v>
      </c>
      <c r="H42">
        <v>8110</v>
      </c>
      <c r="I42">
        <v>7860</v>
      </c>
      <c r="J42">
        <v>8070</v>
      </c>
      <c r="K42" t="s">
        <v>1931</v>
      </c>
      <c r="L42" t="s">
        <v>1931</v>
      </c>
      <c r="M42" s="64">
        <v>220</v>
      </c>
      <c r="N42" s="64">
        <v>210</v>
      </c>
    </row>
    <row r="43" spans="1:14">
      <c r="A43">
        <v>223</v>
      </c>
      <c r="B43" t="s">
        <v>959</v>
      </c>
      <c r="C43" t="s">
        <v>1950</v>
      </c>
      <c r="D43" t="s">
        <v>948</v>
      </c>
      <c r="E43" t="s">
        <v>1739</v>
      </c>
      <c r="F43" t="s">
        <v>71</v>
      </c>
      <c r="G43">
        <v>8110</v>
      </c>
      <c r="H43">
        <v>8659</v>
      </c>
      <c r="I43">
        <v>8070</v>
      </c>
      <c r="J43">
        <v>8610</v>
      </c>
      <c r="K43" t="s">
        <v>1931</v>
      </c>
      <c r="L43" t="s">
        <v>1931</v>
      </c>
      <c r="M43" s="64">
        <v>549</v>
      </c>
      <c r="N43" s="64">
        <v>540</v>
      </c>
    </row>
    <row r="44" spans="1:14">
      <c r="A44">
        <v>224</v>
      </c>
      <c r="B44" t="s">
        <v>961</v>
      </c>
      <c r="C44" t="s">
        <v>1950</v>
      </c>
      <c r="D44" t="s">
        <v>962</v>
      </c>
      <c r="E44" t="s">
        <v>1896</v>
      </c>
      <c r="F44" t="s">
        <v>71</v>
      </c>
      <c r="G44">
        <v>0</v>
      </c>
      <c r="H44">
        <v>0</v>
      </c>
      <c r="I44">
        <v>8390</v>
      </c>
      <c r="J44">
        <v>8424</v>
      </c>
      <c r="K44" t="s">
        <v>1932</v>
      </c>
      <c r="M44" s="64">
        <v>0</v>
      </c>
      <c r="N44" s="64">
        <v>34</v>
      </c>
    </row>
    <row r="45" spans="1:14">
      <c r="A45">
        <v>225</v>
      </c>
      <c r="B45" t="s">
        <v>961</v>
      </c>
      <c r="C45" t="s">
        <v>1950</v>
      </c>
      <c r="D45">
        <v>0</v>
      </c>
      <c r="E45" t="s">
        <v>1896</v>
      </c>
      <c r="F45" t="s">
        <v>71</v>
      </c>
      <c r="G45">
        <v>0</v>
      </c>
      <c r="H45">
        <v>0</v>
      </c>
      <c r="I45">
        <v>8300</v>
      </c>
      <c r="J45">
        <v>8325</v>
      </c>
      <c r="K45" t="s">
        <v>1932</v>
      </c>
      <c r="M45" s="64">
        <v>0</v>
      </c>
      <c r="N45" s="64">
        <v>25</v>
      </c>
    </row>
    <row r="46" spans="1:14">
      <c r="A46">
        <v>226</v>
      </c>
      <c r="B46" t="s">
        <v>963</v>
      </c>
      <c r="C46" t="s">
        <v>1950</v>
      </c>
      <c r="D46" t="s">
        <v>964</v>
      </c>
      <c r="E46" t="s">
        <v>1739</v>
      </c>
      <c r="F46" t="s">
        <v>71</v>
      </c>
      <c r="G46">
        <v>8666.5400000000009</v>
      </c>
      <c r="H46">
        <v>8707.5300000000007</v>
      </c>
      <c r="I46">
        <v>8623.31</v>
      </c>
      <c r="J46">
        <v>8800</v>
      </c>
      <c r="K46" t="s">
        <v>1931</v>
      </c>
      <c r="L46" t="s">
        <v>1931</v>
      </c>
      <c r="M46" s="64">
        <v>40.989999999999782</v>
      </c>
      <c r="N46" s="64">
        <v>176.69000000000051</v>
      </c>
    </row>
    <row r="47" spans="1:14">
      <c r="A47">
        <v>227</v>
      </c>
      <c r="B47" t="s">
        <v>963</v>
      </c>
      <c r="C47" t="s">
        <v>1950</v>
      </c>
      <c r="D47">
        <v>0</v>
      </c>
      <c r="E47" t="s">
        <v>1739</v>
      </c>
      <c r="F47" t="s">
        <v>71</v>
      </c>
      <c r="G47">
        <v>8742.64</v>
      </c>
      <c r="H47">
        <v>8761.11</v>
      </c>
      <c r="I47">
        <v>0</v>
      </c>
      <c r="J47">
        <v>0</v>
      </c>
      <c r="K47" t="s">
        <v>1931</v>
      </c>
      <c r="M47" s="64">
        <v>18.470000000001164</v>
      </c>
      <c r="N47" s="64">
        <v>0</v>
      </c>
    </row>
    <row r="48" spans="1:14">
      <c r="A48">
        <v>228</v>
      </c>
      <c r="B48" t="s">
        <v>963</v>
      </c>
      <c r="C48" t="s">
        <v>1950</v>
      </c>
      <c r="D48">
        <v>0</v>
      </c>
      <c r="E48" t="s">
        <v>1739</v>
      </c>
      <c r="F48" t="s">
        <v>71</v>
      </c>
      <c r="G48">
        <v>8845</v>
      </c>
      <c r="H48">
        <v>8894.4</v>
      </c>
      <c r="I48">
        <v>0</v>
      </c>
      <c r="J48">
        <v>0</v>
      </c>
      <c r="K48" t="s">
        <v>1931</v>
      </c>
      <c r="M48" s="64">
        <v>49.399999999999636</v>
      </c>
      <c r="N48" s="64">
        <v>0</v>
      </c>
    </row>
    <row r="49" spans="1:14">
      <c r="A49">
        <v>229</v>
      </c>
      <c r="B49" t="s">
        <v>966</v>
      </c>
      <c r="C49" t="s">
        <v>1950</v>
      </c>
      <c r="D49" t="s">
        <v>967</v>
      </c>
      <c r="E49" t="s">
        <v>1739</v>
      </c>
      <c r="F49" t="s">
        <v>71</v>
      </c>
      <c r="G49">
        <v>8761.11</v>
      </c>
      <c r="H49">
        <v>8776.42</v>
      </c>
      <c r="I49">
        <v>0</v>
      </c>
      <c r="J49">
        <v>0</v>
      </c>
      <c r="K49" t="s">
        <v>1931</v>
      </c>
      <c r="L49" t="s">
        <v>1931</v>
      </c>
      <c r="M49" s="64">
        <v>15.309999999999491</v>
      </c>
      <c r="N49" s="64">
        <v>0</v>
      </c>
    </row>
    <row r="50" spans="1:14">
      <c r="A50">
        <v>230</v>
      </c>
      <c r="B50" t="s">
        <v>969</v>
      </c>
      <c r="C50" t="s">
        <v>1950</v>
      </c>
      <c r="D50" t="s">
        <v>970</v>
      </c>
      <c r="E50" t="s">
        <v>1739</v>
      </c>
      <c r="F50" t="s">
        <v>71</v>
      </c>
      <c r="G50">
        <v>8707.5300000000007</v>
      </c>
      <c r="H50">
        <v>8742.5400000000009</v>
      </c>
      <c r="I50">
        <v>0</v>
      </c>
      <c r="J50">
        <v>0</v>
      </c>
      <c r="K50" t="s">
        <v>1931</v>
      </c>
      <c r="M50" s="64">
        <v>35.010000000000218</v>
      </c>
      <c r="N50" s="64">
        <v>0</v>
      </c>
    </row>
    <row r="51" spans="1:14">
      <c r="A51">
        <v>231</v>
      </c>
      <c r="B51" t="s">
        <v>972</v>
      </c>
      <c r="C51" t="s">
        <v>1950</v>
      </c>
      <c r="D51" t="s">
        <v>973</v>
      </c>
      <c r="E51" t="s">
        <v>1739</v>
      </c>
      <c r="F51" t="s">
        <v>71</v>
      </c>
      <c r="G51">
        <v>8776.42</v>
      </c>
      <c r="H51">
        <v>8836.7800000000007</v>
      </c>
      <c r="I51">
        <v>8800</v>
      </c>
      <c r="J51">
        <v>8887.98</v>
      </c>
      <c r="K51" t="s">
        <v>1931</v>
      </c>
      <c r="M51" s="64">
        <v>60.360000000000582</v>
      </c>
      <c r="N51" s="64">
        <v>87.979999999999563</v>
      </c>
    </row>
    <row r="52" spans="1:14">
      <c r="A52">
        <v>232</v>
      </c>
      <c r="B52" t="s">
        <v>972</v>
      </c>
      <c r="C52" t="s">
        <v>1950</v>
      </c>
      <c r="D52">
        <v>0</v>
      </c>
      <c r="E52" t="s">
        <v>1739</v>
      </c>
      <c r="F52" t="s">
        <v>71</v>
      </c>
      <c r="G52">
        <v>8894.4</v>
      </c>
      <c r="H52">
        <v>9077.68</v>
      </c>
      <c r="I52">
        <v>9017.58</v>
      </c>
      <c r="J52">
        <v>9110</v>
      </c>
      <c r="K52" t="s">
        <v>1931</v>
      </c>
      <c r="M52" s="64">
        <v>183.28000000000065</v>
      </c>
      <c r="N52" s="64">
        <v>92.420000000000073</v>
      </c>
    </row>
    <row r="53" spans="1:14">
      <c r="A53">
        <v>233</v>
      </c>
      <c r="B53" t="s">
        <v>975</v>
      </c>
      <c r="C53" t="s">
        <v>1950</v>
      </c>
      <c r="D53" t="s">
        <v>976</v>
      </c>
      <c r="E53" t="s">
        <v>1896</v>
      </c>
      <c r="F53" t="s">
        <v>71</v>
      </c>
      <c r="G53">
        <v>0</v>
      </c>
      <c r="H53">
        <v>0</v>
      </c>
      <c r="I53">
        <v>8765</v>
      </c>
      <c r="J53">
        <v>8786.7999999999993</v>
      </c>
      <c r="K53" t="s">
        <v>1932</v>
      </c>
      <c r="M53" s="64">
        <v>0</v>
      </c>
      <c r="N53" s="64">
        <v>21.799999999999272</v>
      </c>
    </row>
    <row r="54" spans="1:14">
      <c r="A54">
        <v>234</v>
      </c>
      <c r="B54" t="s">
        <v>977</v>
      </c>
      <c r="C54" t="s">
        <v>1950</v>
      </c>
      <c r="D54" t="s">
        <v>978</v>
      </c>
      <c r="E54" t="s">
        <v>1896</v>
      </c>
      <c r="F54" t="s">
        <v>71</v>
      </c>
      <c r="G54">
        <v>0</v>
      </c>
      <c r="H54">
        <v>0</v>
      </c>
      <c r="I54">
        <v>8793.15</v>
      </c>
      <c r="J54">
        <v>8807.9500000000007</v>
      </c>
      <c r="K54" t="s">
        <v>1932</v>
      </c>
      <c r="M54" s="64">
        <v>0</v>
      </c>
      <c r="N54" s="64">
        <v>14.800000000001091</v>
      </c>
    </row>
    <row r="55" spans="1:14">
      <c r="A55">
        <v>235</v>
      </c>
      <c r="B55" t="s">
        <v>979</v>
      </c>
      <c r="C55" t="s">
        <v>1950</v>
      </c>
      <c r="D55" t="s">
        <v>980</v>
      </c>
      <c r="E55" t="s">
        <v>1896</v>
      </c>
      <c r="F55" t="s">
        <v>71</v>
      </c>
      <c r="G55">
        <v>0</v>
      </c>
      <c r="H55">
        <v>0</v>
      </c>
      <c r="I55">
        <v>8904</v>
      </c>
      <c r="J55">
        <v>8946.4</v>
      </c>
      <c r="K55" t="s">
        <v>1932</v>
      </c>
      <c r="M55" s="64">
        <v>0</v>
      </c>
      <c r="N55" s="64">
        <v>42.399999999999636</v>
      </c>
    </row>
    <row r="56" spans="1:14">
      <c r="A56">
        <v>236</v>
      </c>
      <c r="B56" t="s">
        <v>981</v>
      </c>
      <c r="C56" t="s">
        <v>1950</v>
      </c>
      <c r="D56" t="s">
        <v>982</v>
      </c>
      <c r="E56" t="s">
        <v>1739</v>
      </c>
      <c r="F56" t="s">
        <v>71</v>
      </c>
      <c r="G56">
        <v>9077.68</v>
      </c>
      <c r="H56">
        <v>9260</v>
      </c>
      <c r="I56">
        <v>9110</v>
      </c>
      <c r="J56">
        <v>9300</v>
      </c>
      <c r="K56" t="s">
        <v>1931</v>
      </c>
      <c r="M56" s="64">
        <v>182.31999999999971</v>
      </c>
      <c r="N56" s="64">
        <v>190</v>
      </c>
    </row>
    <row r="57" spans="1:14">
      <c r="A57">
        <v>237</v>
      </c>
      <c r="B57" t="s">
        <v>984</v>
      </c>
      <c r="C57" t="s">
        <v>1950</v>
      </c>
      <c r="D57" t="s">
        <v>982</v>
      </c>
      <c r="E57" t="s">
        <v>1739</v>
      </c>
      <c r="F57" t="s">
        <v>71</v>
      </c>
      <c r="G57">
        <v>9260</v>
      </c>
      <c r="H57">
        <v>9777</v>
      </c>
      <c r="I57">
        <v>9300</v>
      </c>
      <c r="J57">
        <v>9770</v>
      </c>
      <c r="K57" t="s">
        <v>1931</v>
      </c>
      <c r="M57" s="64">
        <v>517</v>
      </c>
      <c r="N57" s="64">
        <v>470</v>
      </c>
    </row>
    <row r="58" spans="1:14">
      <c r="A58">
        <v>238</v>
      </c>
      <c r="B58" t="s">
        <v>986</v>
      </c>
      <c r="C58" t="s">
        <v>1950</v>
      </c>
      <c r="D58" t="s">
        <v>987</v>
      </c>
      <c r="E58" t="s">
        <v>1739</v>
      </c>
      <c r="F58" t="s">
        <v>71</v>
      </c>
      <c r="G58">
        <v>9610</v>
      </c>
      <c r="H58">
        <v>9770</v>
      </c>
      <c r="I58">
        <v>0</v>
      </c>
      <c r="J58">
        <v>0</v>
      </c>
      <c r="K58" t="s">
        <v>1931</v>
      </c>
      <c r="M58" s="64">
        <v>160</v>
      </c>
      <c r="N58" s="64">
        <v>0</v>
      </c>
    </row>
    <row r="59" spans="1:14">
      <c r="A59">
        <v>239</v>
      </c>
      <c r="B59" t="s">
        <v>989</v>
      </c>
      <c r="C59" t="s">
        <v>1950</v>
      </c>
      <c r="D59" t="s">
        <v>987</v>
      </c>
      <c r="E59" t="s">
        <v>1739</v>
      </c>
      <c r="F59" t="s">
        <v>71</v>
      </c>
      <c r="G59">
        <v>9779</v>
      </c>
      <c r="H59">
        <v>9853.6</v>
      </c>
      <c r="I59">
        <v>9805</v>
      </c>
      <c r="J59">
        <v>10007.299999999999</v>
      </c>
      <c r="K59" t="s">
        <v>1931</v>
      </c>
      <c r="M59" s="64">
        <v>74.600000000000364</v>
      </c>
      <c r="N59" s="64">
        <v>202.29999999999927</v>
      </c>
    </row>
    <row r="60" spans="1:14">
      <c r="A60">
        <v>240</v>
      </c>
      <c r="B60" t="s">
        <v>991</v>
      </c>
      <c r="C60" t="s">
        <v>1950</v>
      </c>
      <c r="D60" t="s">
        <v>987</v>
      </c>
      <c r="E60" t="s">
        <v>1739</v>
      </c>
      <c r="F60" t="s">
        <v>71</v>
      </c>
      <c r="G60">
        <v>9870.6</v>
      </c>
      <c r="H60">
        <v>10125</v>
      </c>
      <c r="I60">
        <v>9967.2999999999993</v>
      </c>
      <c r="J60">
        <v>10092.700000000001</v>
      </c>
      <c r="K60" t="s">
        <v>1931</v>
      </c>
      <c r="M60" s="64">
        <v>254.39999999999964</v>
      </c>
      <c r="N60" s="64">
        <v>125.40000000000146</v>
      </c>
    </row>
    <row r="61" spans="1:14">
      <c r="A61">
        <v>241</v>
      </c>
      <c r="B61" t="s">
        <v>993</v>
      </c>
      <c r="C61" t="s">
        <v>1950</v>
      </c>
      <c r="D61" t="s">
        <v>994</v>
      </c>
      <c r="E61" t="s">
        <v>1739</v>
      </c>
      <c r="F61" t="s">
        <v>71</v>
      </c>
      <c r="G61">
        <v>10135</v>
      </c>
      <c r="H61">
        <v>10300</v>
      </c>
      <c r="I61">
        <v>10067</v>
      </c>
      <c r="J61">
        <v>10510</v>
      </c>
      <c r="K61" t="s">
        <v>1931</v>
      </c>
      <c r="M61" s="64">
        <v>165</v>
      </c>
      <c r="N61" s="64">
        <v>443</v>
      </c>
    </row>
    <row r="62" spans="1:14">
      <c r="A62">
        <v>242</v>
      </c>
      <c r="B62" t="s">
        <v>996</v>
      </c>
      <c r="C62" t="s">
        <v>1950</v>
      </c>
      <c r="D62" t="s">
        <v>997</v>
      </c>
      <c r="E62" t="s">
        <v>1739</v>
      </c>
      <c r="F62" t="s">
        <v>71</v>
      </c>
      <c r="G62">
        <v>10310</v>
      </c>
      <c r="H62">
        <v>10512</v>
      </c>
      <c r="I62">
        <v>10355</v>
      </c>
      <c r="J62">
        <v>10508</v>
      </c>
      <c r="K62" t="s">
        <v>1931</v>
      </c>
      <c r="L62" t="s">
        <v>1931</v>
      </c>
      <c r="M62" s="64">
        <v>202</v>
      </c>
      <c r="N62" s="64">
        <v>153</v>
      </c>
    </row>
    <row r="63" spans="1:14">
      <c r="A63">
        <v>243</v>
      </c>
      <c r="B63" t="s">
        <v>999</v>
      </c>
      <c r="C63" t="s">
        <v>1950</v>
      </c>
      <c r="D63" t="s">
        <v>1000</v>
      </c>
      <c r="E63" t="s">
        <v>1739</v>
      </c>
      <c r="F63" t="s">
        <v>71</v>
      </c>
      <c r="G63">
        <v>10512</v>
      </c>
      <c r="H63">
        <v>10873</v>
      </c>
      <c r="I63">
        <v>10518</v>
      </c>
      <c r="J63">
        <v>10595</v>
      </c>
      <c r="K63" t="s">
        <v>1931</v>
      </c>
      <c r="L63" t="s">
        <v>1931</v>
      </c>
      <c r="M63" s="64">
        <v>361</v>
      </c>
      <c r="N63" s="64">
        <v>77</v>
      </c>
    </row>
    <row r="64" spans="1:14">
      <c r="A64">
        <v>244</v>
      </c>
      <c r="B64" t="s">
        <v>999</v>
      </c>
      <c r="C64" t="s">
        <v>1950</v>
      </c>
      <c r="D64">
        <v>0</v>
      </c>
      <c r="E64" t="s">
        <v>1739</v>
      </c>
      <c r="F64" t="s">
        <v>71</v>
      </c>
      <c r="G64">
        <v>0</v>
      </c>
      <c r="H64">
        <v>0</v>
      </c>
      <c r="I64">
        <v>10660</v>
      </c>
      <c r="J64">
        <v>10863</v>
      </c>
      <c r="K64" t="s">
        <v>1931</v>
      </c>
      <c r="M64" s="64">
        <v>0</v>
      </c>
      <c r="N64" s="64">
        <v>203</v>
      </c>
    </row>
    <row r="65" spans="1:14">
      <c r="A65">
        <v>245</v>
      </c>
      <c r="B65" t="s">
        <v>1002</v>
      </c>
      <c r="C65" t="s">
        <v>1950</v>
      </c>
      <c r="D65" t="s">
        <v>1003</v>
      </c>
      <c r="E65" t="s">
        <v>1739</v>
      </c>
      <c r="F65" t="s">
        <v>71</v>
      </c>
      <c r="G65">
        <v>10873</v>
      </c>
      <c r="H65">
        <v>11366.48</v>
      </c>
      <c r="I65">
        <v>10863</v>
      </c>
      <c r="J65">
        <v>11350</v>
      </c>
      <c r="K65" t="s">
        <v>1931</v>
      </c>
      <c r="M65" s="64">
        <v>493.47999999999956</v>
      </c>
      <c r="N65" s="64">
        <v>487</v>
      </c>
    </row>
    <row r="66" spans="1:14">
      <c r="A66">
        <v>246</v>
      </c>
      <c r="B66" t="s">
        <v>1005</v>
      </c>
      <c r="C66" t="s">
        <v>1950</v>
      </c>
      <c r="D66" t="s">
        <v>1003</v>
      </c>
      <c r="E66" t="s">
        <v>1739</v>
      </c>
      <c r="F66" t="s">
        <v>71</v>
      </c>
      <c r="G66">
        <v>10625</v>
      </c>
      <c r="H66">
        <v>10642</v>
      </c>
      <c r="I66">
        <v>10600</v>
      </c>
      <c r="J66">
        <v>10660</v>
      </c>
      <c r="K66" t="s">
        <v>1931</v>
      </c>
      <c r="L66" t="s">
        <v>1931</v>
      </c>
      <c r="M66" s="64">
        <v>17</v>
      </c>
      <c r="N66" s="64">
        <v>60</v>
      </c>
    </row>
    <row r="67" spans="1:14">
      <c r="A67">
        <v>247</v>
      </c>
      <c r="B67" t="s">
        <v>1007</v>
      </c>
      <c r="C67" t="s">
        <v>1950</v>
      </c>
      <c r="D67" t="s">
        <v>1008</v>
      </c>
      <c r="E67" t="s">
        <v>1739</v>
      </c>
      <c r="F67" t="s">
        <v>71</v>
      </c>
      <c r="G67">
        <v>11366.48</v>
      </c>
      <c r="H67">
        <v>11625</v>
      </c>
      <c r="I67">
        <v>11350</v>
      </c>
      <c r="J67">
        <v>11620</v>
      </c>
      <c r="K67" t="s">
        <v>1931</v>
      </c>
      <c r="M67" s="64">
        <v>258.52000000000044</v>
      </c>
      <c r="N67" s="64">
        <v>270</v>
      </c>
    </row>
    <row r="68" spans="1:14">
      <c r="A68">
        <v>248</v>
      </c>
      <c r="B68" t="s">
        <v>1010</v>
      </c>
      <c r="C68" t="s">
        <v>1950</v>
      </c>
      <c r="D68" t="s">
        <v>1011</v>
      </c>
      <c r="E68" t="s">
        <v>1739</v>
      </c>
      <c r="F68" t="s">
        <v>71</v>
      </c>
      <c r="G68">
        <v>11625</v>
      </c>
      <c r="H68">
        <v>13010</v>
      </c>
      <c r="I68">
        <v>11655.2</v>
      </c>
      <c r="J68">
        <v>12808.3</v>
      </c>
      <c r="K68" t="s">
        <v>1931</v>
      </c>
      <c r="L68" t="s">
        <v>1931</v>
      </c>
      <c r="M68" s="64">
        <v>1385</v>
      </c>
      <c r="N68" s="64">
        <v>1153.0999999999985</v>
      </c>
    </row>
    <row r="69" spans="1:14">
      <c r="A69">
        <v>249</v>
      </c>
      <c r="B69" t="s">
        <v>1013</v>
      </c>
      <c r="C69" t="s">
        <v>1950</v>
      </c>
      <c r="D69" t="s">
        <v>1014</v>
      </c>
      <c r="E69" t="s">
        <v>1739</v>
      </c>
      <c r="F69" t="s">
        <v>71</v>
      </c>
      <c r="G69">
        <v>12788</v>
      </c>
      <c r="H69">
        <v>12910</v>
      </c>
      <c r="I69">
        <v>12772</v>
      </c>
      <c r="J69">
        <v>12999.3</v>
      </c>
      <c r="K69" t="s">
        <v>1931</v>
      </c>
      <c r="M69" s="64">
        <v>122</v>
      </c>
      <c r="N69" s="64">
        <v>227.29999999999927</v>
      </c>
    </row>
    <row r="70" spans="1:14">
      <c r="A70">
        <v>250</v>
      </c>
      <c r="B70" t="s">
        <v>1016</v>
      </c>
      <c r="C70" t="s">
        <v>1950</v>
      </c>
      <c r="D70" t="s">
        <v>1017</v>
      </c>
      <c r="E70" t="s">
        <v>1739</v>
      </c>
      <c r="F70" t="s">
        <v>71</v>
      </c>
      <c r="G70">
        <v>13002.5</v>
      </c>
      <c r="H70">
        <v>13366.4</v>
      </c>
      <c r="I70">
        <v>12999.3</v>
      </c>
      <c r="J70">
        <v>13190</v>
      </c>
      <c r="K70" t="s">
        <v>1931</v>
      </c>
      <c r="M70" s="64">
        <v>363.89999999999964</v>
      </c>
      <c r="N70" s="64">
        <v>190.70000000000073</v>
      </c>
    </row>
    <row r="71" spans="1:14">
      <c r="A71">
        <v>251</v>
      </c>
      <c r="B71" t="s">
        <v>1019</v>
      </c>
      <c r="C71" t="s">
        <v>1950</v>
      </c>
      <c r="D71" t="s">
        <v>1020</v>
      </c>
      <c r="E71" t="s">
        <v>1739</v>
      </c>
      <c r="F71" t="s">
        <v>71</v>
      </c>
      <c r="G71">
        <v>13366.4</v>
      </c>
      <c r="H71">
        <v>13396.7</v>
      </c>
      <c r="I71">
        <v>13190</v>
      </c>
      <c r="J71">
        <v>13430</v>
      </c>
      <c r="K71" t="s">
        <v>1931</v>
      </c>
      <c r="M71" s="64">
        <v>30.300000000001091</v>
      </c>
      <c r="N71" s="64">
        <v>240</v>
      </c>
    </row>
    <row r="72" spans="1:14">
      <c r="A72">
        <v>252</v>
      </c>
      <c r="B72" t="s">
        <v>96</v>
      </c>
      <c r="C72" t="s">
        <v>1950</v>
      </c>
      <c r="D72" t="s">
        <v>1022</v>
      </c>
      <c r="E72" t="s">
        <v>1739</v>
      </c>
      <c r="F72" t="s">
        <v>71</v>
      </c>
      <c r="G72">
        <v>13396.7</v>
      </c>
      <c r="H72">
        <v>13600</v>
      </c>
      <c r="I72">
        <v>13430</v>
      </c>
      <c r="J72">
        <v>13645</v>
      </c>
      <c r="K72" t="s">
        <v>1931</v>
      </c>
      <c r="M72" s="64">
        <v>203.29999999999927</v>
      </c>
      <c r="N72" s="64">
        <v>215</v>
      </c>
    </row>
    <row r="73" spans="1:14">
      <c r="A73">
        <v>253</v>
      </c>
      <c r="B73" t="s">
        <v>1024</v>
      </c>
      <c r="C73" t="s">
        <v>1950</v>
      </c>
      <c r="D73" t="s">
        <v>1025</v>
      </c>
      <c r="E73" t="s">
        <v>1739</v>
      </c>
      <c r="F73" t="s">
        <v>71</v>
      </c>
      <c r="G73">
        <v>13600</v>
      </c>
      <c r="H73">
        <v>13972</v>
      </c>
      <c r="I73">
        <v>13645</v>
      </c>
      <c r="J73">
        <v>14005</v>
      </c>
      <c r="K73" t="s">
        <v>1931</v>
      </c>
      <c r="L73" t="s">
        <v>1931</v>
      </c>
      <c r="M73" s="64">
        <v>372</v>
      </c>
      <c r="N73" s="64">
        <v>360</v>
      </c>
    </row>
    <row r="74" spans="1:14">
      <c r="A74">
        <v>254</v>
      </c>
      <c r="B74" t="s">
        <v>90</v>
      </c>
      <c r="C74" t="s">
        <v>1950</v>
      </c>
      <c r="D74" t="s">
        <v>1027</v>
      </c>
      <c r="E74" t="s">
        <v>1739</v>
      </c>
      <c r="F74" t="s">
        <v>71</v>
      </c>
      <c r="G74">
        <v>13972</v>
      </c>
      <c r="H74">
        <v>14032</v>
      </c>
      <c r="I74">
        <v>14005</v>
      </c>
      <c r="J74">
        <v>14048</v>
      </c>
      <c r="K74" t="s">
        <v>1931</v>
      </c>
      <c r="M74" s="64">
        <v>60</v>
      </c>
      <c r="N74" s="64">
        <v>43</v>
      </c>
    </row>
    <row r="75" spans="1:14">
      <c r="A75">
        <v>255</v>
      </c>
      <c r="B75" t="s">
        <v>1029</v>
      </c>
      <c r="C75" t="s">
        <v>1950</v>
      </c>
      <c r="D75" t="s">
        <v>1030</v>
      </c>
      <c r="E75" t="s">
        <v>1896</v>
      </c>
      <c r="F75" t="s">
        <v>71</v>
      </c>
      <c r="G75">
        <v>0</v>
      </c>
      <c r="H75">
        <v>0</v>
      </c>
      <c r="I75">
        <v>14022</v>
      </c>
      <c r="J75">
        <v>14040</v>
      </c>
      <c r="K75" t="s">
        <v>1932</v>
      </c>
      <c r="M75" s="64">
        <v>0</v>
      </c>
      <c r="N75" s="64">
        <v>18</v>
      </c>
    </row>
    <row r="76" spans="1:14">
      <c r="A76">
        <v>256</v>
      </c>
      <c r="B76" t="s">
        <v>93</v>
      </c>
      <c r="C76" t="s">
        <v>1950</v>
      </c>
      <c r="D76" t="s">
        <v>1031</v>
      </c>
      <c r="E76" t="s">
        <v>20</v>
      </c>
      <c r="F76" t="s">
        <v>71</v>
      </c>
      <c r="G76">
        <v>14032</v>
      </c>
      <c r="H76">
        <v>14232</v>
      </c>
      <c r="I76">
        <v>14048</v>
      </c>
      <c r="J76">
        <v>14245</v>
      </c>
      <c r="K76" t="s">
        <v>1931</v>
      </c>
      <c r="M76" s="64">
        <v>200</v>
      </c>
      <c r="N76" s="64">
        <v>197</v>
      </c>
    </row>
    <row r="77" spans="1:14">
      <c r="A77">
        <v>257</v>
      </c>
      <c r="B77" t="s">
        <v>1033</v>
      </c>
      <c r="C77" t="s">
        <v>1950</v>
      </c>
      <c r="D77" t="s">
        <v>1034</v>
      </c>
      <c r="E77" t="s">
        <v>1739</v>
      </c>
      <c r="F77" t="s">
        <v>71</v>
      </c>
      <c r="G77">
        <v>14232</v>
      </c>
      <c r="H77">
        <v>15290</v>
      </c>
      <c r="I77">
        <v>14245</v>
      </c>
      <c r="J77">
        <v>15064.2</v>
      </c>
      <c r="K77" t="s">
        <v>1931</v>
      </c>
      <c r="M77" s="64">
        <v>1058</v>
      </c>
      <c r="N77" s="64">
        <v>819.20000000000073</v>
      </c>
    </row>
    <row r="78" spans="1:14">
      <c r="A78">
        <v>258</v>
      </c>
      <c r="B78" t="s">
        <v>1033</v>
      </c>
      <c r="C78" t="s">
        <v>1950</v>
      </c>
      <c r="D78">
        <v>0</v>
      </c>
      <c r="E78" t="s">
        <v>1739</v>
      </c>
      <c r="F78" t="s">
        <v>71</v>
      </c>
      <c r="G78">
        <v>0</v>
      </c>
      <c r="H78">
        <v>0</v>
      </c>
      <c r="I78">
        <v>15123.06</v>
      </c>
      <c r="J78">
        <v>15304.12</v>
      </c>
      <c r="K78" t="s">
        <v>1931</v>
      </c>
      <c r="M78" s="64">
        <v>0</v>
      </c>
      <c r="N78" s="64">
        <v>181.06000000000131</v>
      </c>
    </row>
    <row r="79" spans="1:14">
      <c r="A79">
        <v>259</v>
      </c>
      <c r="B79" t="s">
        <v>1036</v>
      </c>
      <c r="C79" t="s">
        <v>1950</v>
      </c>
      <c r="D79" t="s">
        <v>1037</v>
      </c>
      <c r="E79" t="s">
        <v>1739</v>
      </c>
      <c r="F79" t="s">
        <v>71</v>
      </c>
      <c r="G79">
        <v>0</v>
      </c>
      <c r="H79">
        <v>0</v>
      </c>
      <c r="I79">
        <v>15064.2</v>
      </c>
      <c r="J79">
        <v>15123.06</v>
      </c>
      <c r="K79" t="s">
        <v>1931</v>
      </c>
      <c r="M79" s="64">
        <v>0</v>
      </c>
      <c r="N79" s="64">
        <v>58.859999999998763</v>
      </c>
    </row>
    <row r="80" spans="1:14">
      <c r="A80">
        <v>260</v>
      </c>
      <c r="B80" t="s">
        <v>1039</v>
      </c>
      <c r="C80" t="s">
        <v>1950</v>
      </c>
      <c r="D80" t="s">
        <v>1040</v>
      </c>
      <c r="E80" t="s">
        <v>1739</v>
      </c>
      <c r="F80" t="s">
        <v>71</v>
      </c>
      <c r="G80">
        <v>15290</v>
      </c>
      <c r="H80">
        <v>15330</v>
      </c>
      <c r="I80">
        <v>15305</v>
      </c>
      <c r="J80">
        <v>15325</v>
      </c>
      <c r="K80" t="s">
        <v>1931</v>
      </c>
      <c r="M80" s="64">
        <v>40</v>
      </c>
      <c r="N80" s="64">
        <v>20</v>
      </c>
    </row>
    <row r="81" spans="1:14">
      <c r="A81">
        <v>261</v>
      </c>
      <c r="B81" t="s">
        <v>1042</v>
      </c>
      <c r="C81" t="s">
        <v>1950</v>
      </c>
      <c r="D81" t="s">
        <v>1043</v>
      </c>
      <c r="E81" t="s">
        <v>1739</v>
      </c>
      <c r="F81" t="s">
        <v>71</v>
      </c>
      <c r="G81">
        <v>15330</v>
      </c>
      <c r="H81">
        <v>15348</v>
      </c>
      <c r="I81">
        <v>0</v>
      </c>
      <c r="J81">
        <v>0</v>
      </c>
      <c r="K81" t="s">
        <v>1931</v>
      </c>
      <c r="M81" s="64">
        <v>18</v>
      </c>
      <c r="N81" s="64">
        <v>0</v>
      </c>
    </row>
    <row r="82" spans="1:14">
      <c r="A82">
        <v>262</v>
      </c>
      <c r="B82" t="s">
        <v>1045</v>
      </c>
      <c r="C82" t="s">
        <v>1950</v>
      </c>
      <c r="D82" t="s">
        <v>1046</v>
      </c>
      <c r="E82" t="s">
        <v>1739</v>
      </c>
      <c r="F82" t="s">
        <v>71</v>
      </c>
      <c r="G82">
        <v>15348</v>
      </c>
      <c r="H82">
        <v>15395</v>
      </c>
      <c r="I82">
        <v>15326.8</v>
      </c>
      <c r="J82">
        <v>15370</v>
      </c>
      <c r="K82" t="s">
        <v>1931</v>
      </c>
      <c r="M82" s="64">
        <v>47</v>
      </c>
      <c r="N82" s="64">
        <v>43.200000000000728</v>
      </c>
    </row>
    <row r="83" spans="1:14">
      <c r="A83">
        <v>263</v>
      </c>
      <c r="B83" t="s">
        <v>1048</v>
      </c>
      <c r="C83" t="s">
        <v>1950</v>
      </c>
      <c r="D83" t="s">
        <v>1049</v>
      </c>
      <c r="E83" t="s">
        <v>1739</v>
      </c>
      <c r="F83" t="s">
        <v>71</v>
      </c>
      <c r="G83">
        <v>15395</v>
      </c>
      <c r="H83">
        <v>15422</v>
      </c>
      <c r="I83">
        <v>15370</v>
      </c>
      <c r="J83">
        <v>15380</v>
      </c>
      <c r="K83" t="s">
        <v>1931</v>
      </c>
      <c r="M83" s="64">
        <v>27</v>
      </c>
      <c r="N83" s="64">
        <v>10</v>
      </c>
    </row>
    <row r="84" spans="1:14">
      <c r="A84">
        <v>264</v>
      </c>
      <c r="B84" t="s">
        <v>1051</v>
      </c>
      <c r="C84" t="s">
        <v>1950</v>
      </c>
      <c r="D84" t="s">
        <v>1052</v>
      </c>
      <c r="E84" t="s">
        <v>1896</v>
      </c>
      <c r="F84" t="s">
        <v>71</v>
      </c>
      <c r="G84">
        <v>0</v>
      </c>
      <c r="H84">
        <v>0</v>
      </c>
      <c r="I84">
        <v>15354.41</v>
      </c>
      <c r="J84">
        <v>15368.64</v>
      </c>
      <c r="K84" t="s">
        <v>1932</v>
      </c>
      <c r="M84" s="64">
        <v>0</v>
      </c>
      <c r="N84" s="64">
        <v>14.229999999999563</v>
      </c>
    </row>
    <row r="85" spans="1:14">
      <c r="A85">
        <v>265</v>
      </c>
      <c r="B85" t="s">
        <v>1053</v>
      </c>
      <c r="C85" t="s">
        <v>1950</v>
      </c>
      <c r="D85" t="s">
        <v>1054</v>
      </c>
      <c r="E85" t="s">
        <v>1739</v>
      </c>
      <c r="F85" t="s">
        <v>71</v>
      </c>
      <c r="G85">
        <v>15402</v>
      </c>
      <c r="H85">
        <v>15422</v>
      </c>
      <c r="I85">
        <v>15380</v>
      </c>
      <c r="J85">
        <v>15425</v>
      </c>
      <c r="K85" t="s">
        <v>1931</v>
      </c>
      <c r="M85" s="64">
        <v>20</v>
      </c>
      <c r="N85" s="64">
        <v>45</v>
      </c>
    </row>
    <row r="86" spans="1:14">
      <c r="A86">
        <v>266</v>
      </c>
      <c r="B86" t="s">
        <v>1056</v>
      </c>
      <c r="C86" t="s">
        <v>1950</v>
      </c>
      <c r="D86" t="s">
        <v>1057</v>
      </c>
      <c r="E86" t="s">
        <v>1739</v>
      </c>
      <c r="F86" t="s">
        <v>71</v>
      </c>
      <c r="G86">
        <v>15422</v>
      </c>
      <c r="H86">
        <v>15457</v>
      </c>
      <c r="I86">
        <v>15425</v>
      </c>
      <c r="J86">
        <v>15460</v>
      </c>
      <c r="K86" t="s">
        <v>1931</v>
      </c>
      <c r="M86" s="64">
        <v>35</v>
      </c>
      <c r="N86" s="64">
        <v>35</v>
      </c>
    </row>
    <row r="87" spans="1:14">
      <c r="A87">
        <v>267</v>
      </c>
      <c r="B87" t="s">
        <v>1059</v>
      </c>
      <c r="C87" t="s">
        <v>1950</v>
      </c>
      <c r="D87" t="s">
        <v>1060</v>
      </c>
      <c r="E87" t="s">
        <v>1739</v>
      </c>
      <c r="F87" t="s">
        <v>71</v>
      </c>
      <c r="G87">
        <v>15473</v>
      </c>
      <c r="H87">
        <v>15548.6</v>
      </c>
      <c r="I87">
        <v>15475</v>
      </c>
      <c r="J87">
        <v>15552.38</v>
      </c>
      <c r="K87" t="s">
        <v>1931</v>
      </c>
      <c r="M87" s="64">
        <v>75.600000000000364</v>
      </c>
      <c r="N87" s="64">
        <v>77.3799999999992</v>
      </c>
    </row>
    <row r="88" spans="1:14">
      <c r="A88">
        <v>268</v>
      </c>
      <c r="B88" t="s">
        <v>75</v>
      </c>
      <c r="C88" t="s">
        <v>1950</v>
      </c>
      <c r="D88" t="s">
        <v>1062</v>
      </c>
      <c r="E88" t="s">
        <v>0</v>
      </c>
      <c r="F88" t="s">
        <v>71</v>
      </c>
      <c r="G88">
        <v>15548.6</v>
      </c>
      <c r="H88">
        <v>15703.36</v>
      </c>
      <c r="I88">
        <v>15552.38</v>
      </c>
      <c r="J88">
        <v>15720</v>
      </c>
      <c r="K88" t="s">
        <v>1931</v>
      </c>
      <c r="M88" s="64">
        <v>154.76000000000022</v>
      </c>
      <c r="N88" s="64">
        <v>167.6200000000008</v>
      </c>
    </row>
    <row r="89" spans="1:14">
      <c r="A89">
        <v>269</v>
      </c>
      <c r="B89" t="s">
        <v>1064</v>
      </c>
      <c r="C89" t="s">
        <v>1950</v>
      </c>
      <c r="D89" t="s">
        <v>1065</v>
      </c>
      <c r="E89" t="s">
        <v>1739</v>
      </c>
      <c r="F89" t="s">
        <v>71</v>
      </c>
      <c r="G89">
        <v>15703.36</v>
      </c>
      <c r="H89">
        <v>15985</v>
      </c>
      <c r="I89">
        <v>15720</v>
      </c>
      <c r="J89">
        <v>15990</v>
      </c>
      <c r="K89" t="s">
        <v>1931</v>
      </c>
      <c r="M89" s="64">
        <v>281.63999999999942</v>
      </c>
      <c r="N89" s="64">
        <v>270</v>
      </c>
    </row>
    <row r="90" spans="1:14">
      <c r="A90">
        <v>270</v>
      </c>
      <c r="B90" t="s">
        <v>1067</v>
      </c>
      <c r="C90" t="s">
        <v>1950</v>
      </c>
      <c r="D90" t="s">
        <v>1068</v>
      </c>
      <c r="E90" t="s">
        <v>1739</v>
      </c>
      <c r="F90" t="s">
        <v>71</v>
      </c>
      <c r="G90">
        <v>15985</v>
      </c>
      <c r="H90">
        <v>16110</v>
      </c>
      <c r="I90">
        <v>15990</v>
      </c>
      <c r="J90">
        <v>16125</v>
      </c>
      <c r="K90" t="s">
        <v>1931</v>
      </c>
      <c r="L90" t="s">
        <v>1931</v>
      </c>
      <c r="M90" s="64">
        <v>125</v>
      </c>
      <c r="N90" s="64">
        <v>135</v>
      </c>
    </row>
    <row r="91" spans="1:14">
      <c r="A91">
        <v>271</v>
      </c>
      <c r="B91" t="s">
        <v>1070</v>
      </c>
      <c r="C91" t="s">
        <v>1950</v>
      </c>
      <c r="D91" t="s">
        <v>1071</v>
      </c>
      <c r="E91" t="s">
        <v>1739</v>
      </c>
      <c r="F91" t="s">
        <v>71</v>
      </c>
      <c r="G91">
        <v>16125</v>
      </c>
      <c r="H91">
        <v>16460</v>
      </c>
      <c r="I91">
        <v>16125</v>
      </c>
      <c r="J91">
        <v>16492</v>
      </c>
      <c r="K91" t="s">
        <v>1931</v>
      </c>
      <c r="M91" s="64">
        <v>335</v>
      </c>
      <c r="N91" s="64">
        <v>367</v>
      </c>
    </row>
    <row r="92" spans="1:14">
      <c r="A92">
        <v>272</v>
      </c>
      <c r="B92" t="s">
        <v>1073</v>
      </c>
      <c r="C92" t="s">
        <v>1950</v>
      </c>
      <c r="D92" t="s">
        <v>1074</v>
      </c>
      <c r="E92" t="s">
        <v>1739</v>
      </c>
      <c r="F92" t="s">
        <v>71</v>
      </c>
      <c r="G92">
        <v>17439</v>
      </c>
      <c r="H92">
        <v>17490</v>
      </c>
      <c r="I92">
        <v>0</v>
      </c>
      <c r="J92">
        <v>0</v>
      </c>
      <c r="K92" t="s">
        <v>1931</v>
      </c>
      <c r="L92" t="s">
        <v>1931</v>
      </c>
      <c r="M92" s="64">
        <v>51</v>
      </c>
      <c r="N92" s="64">
        <v>0</v>
      </c>
    </row>
    <row r="93" spans="1:14">
      <c r="A93">
        <v>273</v>
      </c>
      <c r="B93" t="s">
        <v>1076</v>
      </c>
      <c r="C93" t="s">
        <v>1950</v>
      </c>
      <c r="D93" t="s">
        <v>1074</v>
      </c>
      <c r="E93" t="s">
        <v>1739</v>
      </c>
      <c r="F93" t="s">
        <v>71</v>
      </c>
      <c r="G93">
        <v>16475</v>
      </c>
      <c r="H93">
        <v>16633</v>
      </c>
      <c r="I93">
        <v>16505</v>
      </c>
      <c r="J93">
        <v>16636</v>
      </c>
      <c r="K93" t="s">
        <v>1931</v>
      </c>
      <c r="L93" t="s">
        <v>1931</v>
      </c>
      <c r="M93" s="64">
        <v>158</v>
      </c>
      <c r="N93" s="64">
        <v>131</v>
      </c>
    </row>
    <row r="94" spans="1:14">
      <c r="A94">
        <v>274</v>
      </c>
      <c r="B94" t="s">
        <v>1076</v>
      </c>
      <c r="C94" t="s">
        <v>1950</v>
      </c>
      <c r="D94">
        <v>0</v>
      </c>
      <c r="E94" t="s">
        <v>1739</v>
      </c>
      <c r="F94" t="s">
        <v>71</v>
      </c>
      <c r="G94">
        <v>16895</v>
      </c>
      <c r="H94">
        <v>17439</v>
      </c>
      <c r="I94">
        <v>17080</v>
      </c>
      <c r="J94">
        <v>17480</v>
      </c>
      <c r="K94" t="s">
        <v>1931</v>
      </c>
      <c r="M94" s="64">
        <v>544</v>
      </c>
      <c r="N94" s="64">
        <v>400</v>
      </c>
    </row>
    <row r="95" spans="1:14">
      <c r="A95">
        <v>275</v>
      </c>
      <c r="B95" t="s">
        <v>1078</v>
      </c>
      <c r="C95" t="s">
        <v>1950</v>
      </c>
      <c r="D95" t="s">
        <v>1079</v>
      </c>
      <c r="E95" t="s">
        <v>1739</v>
      </c>
      <c r="F95" t="s">
        <v>71</v>
      </c>
      <c r="G95">
        <v>16641</v>
      </c>
      <c r="H95">
        <v>16895</v>
      </c>
      <c r="I95">
        <v>16642</v>
      </c>
      <c r="J95">
        <v>17070</v>
      </c>
      <c r="K95" t="s">
        <v>1931</v>
      </c>
      <c r="L95" t="s">
        <v>1931</v>
      </c>
      <c r="M95" s="64">
        <v>254</v>
      </c>
      <c r="N95" s="64">
        <v>428</v>
      </c>
    </row>
    <row r="96" spans="1:14">
      <c r="A96">
        <v>276</v>
      </c>
      <c r="B96" t="s">
        <v>1081</v>
      </c>
      <c r="C96" t="s">
        <v>1950</v>
      </c>
      <c r="D96" t="s">
        <v>1082</v>
      </c>
      <c r="E96" t="s">
        <v>1739</v>
      </c>
      <c r="F96" t="s">
        <v>71</v>
      </c>
      <c r="G96">
        <v>17496.7</v>
      </c>
      <c r="H96">
        <v>18230</v>
      </c>
      <c r="I96">
        <v>17496</v>
      </c>
      <c r="J96">
        <v>18270</v>
      </c>
      <c r="K96" t="s">
        <v>1931</v>
      </c>
      <c r="L96" t="s">
        <v>1931</v>
      </c>
      <c r="M96" s="64">
        <v>733.29999999999927</v>
      </c>
      <c r="N96" s="64">
        <v>774</v>
      </c>
    </row>
    <row r="97" spans="1:14">
      <c r="A97">
        <v>277</v>
      </c>
      <c r="B97" t="s">
        <v>1084</v>
      </c>
      <c r="C97" t="s">
        <v>1950</v>
      </c>
      <c r="D97" t="s">
        <v>1074</v>
      </c>
      <c r="E97" t="s">
        <v>1739</v>
      </c>
      <c r="F97" t="s">
        <v>71</v>
      </c>
      <c r="G97">
        <v>17496.8</v>
      </c>
      <c r="H97">
        <v>17540</v>
      </c>
      <c r="I97">
        <v>0</v>
      </c>
      <c r="J97">
        <v>0</v>
      </c>
      <c r="K97" t="s">
        <v>1931</v>
      </c>
      <c r="L97" t="s">
        <v>1931</v>
      </c>
      <c r="M97" s="64">
        <v>43.200000000000728</v>
      </c>
      <c r="N97" s="64">
        <v>0</v>
      </c>
    </row>
    <row r="98" spans="1:14">
      <c r="A98">
        <v>278</v>
      </c>
      <c r="B98" t="s">
        <v>1086</v>
      </c>
      <c r="C98" t="s">
        <v>1950</v>
      </c>
      <c r="D98" t="s">
        <v>1087</v>
      </c>
      <c r="E98" t="s">
        <v>1739</v>
      </c>
      <c r="F98" t="s">
        <v>71</v>
      </c>
      <c r="G98">
        <v>18230</v>
      </c>
      <c r="H98">
        <v>19040</v>
      </c>
      <c r="I98">
        <v>18270</v>
      </c>
      <c r="J98">
        <v>19014</v>
      </c>
      <c r="K98" t="s">
        <v>1931</v>
      </c>
      <c r="L98" t="s">
        <v>1931</v>
      </c>
      <c r="M98" s="64">
        <v>810</v>
      </c>
      <c r="N98" s="64">
        <v>744</v>
      </c>
    </row>
    <row r="99" spans="1:14">
      <c r="A99">
        <v>279</v>
      </c>
      <c r="B99" t="s">
        <v>94</v>
      </c>
      <c r="C99" t="s">
        <v>1950</v>
      </c>
      <c r="D99" t="s">
        <v>1089</v>
      </c>
      <c r="E99" t="s">
        <v>56</v>
      </c>
      <c r="F99" t="s">
        <v>71</v>
      </c>
      <c r="G99">
        <v>19040</v>
      </c>
      <c r="H99">
        <v>19115</v>
      </c>
      <c r="I99">
        <v>18640</v>
      </c>
      <c r="J99">
        <v>18770</v>
      </c>
      <c r="K99" t="s">
        <v>1931</v>
      </c>
      <c r="L99" t="s">
        <v>1931</v>
      </c>
      <c r="M99" s="64">
        <v>75</v>
      </c>
      <c r="N99" s="64">
        <v>130</v>
      </c>
    </row>
    <row r="100" spans="1:14">
      <c r="A100">
        <v>280</v>
      </c>
      <c r="B100" t="s">
        <v>94</v>
      </c>
      <c r="C100" t="s">
        <v>1950</v>
      </c>
      <c r="D100">
        <v>0</v>
      </c>
      <c r="E100" t="s">
        <v>56</v>
      </c>
      <c r="F100" t="s">
        <v>71</v>
      </c>
      <c r="G100">
        <v>0</v>
      </c>
      <c r="H100">
        <v>0</v>
      </c>
      <c r="I100">
        <v>18860</v>
      </c>
      <c r="J100">
        <v>19100</v>
      </c>
      <c r="K100" t="s">
        <v>1931</v>
      </c>
      <c r="M100" s="64">
        <v>0</v>
      </c>
      <c r="N100" s="64">
        <v>240</v>
      </c>
    </row>
    <row r="101" spans="1:14">
      <c r="A101">
        <v>281</v>
      </c>
      <c r="B101" t="s">
        <v>77</v>
      </c>
      <c r="C101" t="s">
        <v>1950</v>
      </c>
      <c r="D101" t="s">
        <v>1089</v>
      </c>
      <c r="E101" t="s">
        <v>56</v>
      </c>
      <c r="F101" t="s">
        <v>71</v>
      </c>
      <c r="G101">
        <v>19150</v>
      </c>
      <c r="H101">
        <v>19492.8</v>
      </c>
      <c r="I101">
        <v>19148.3</v>
      </c>
      <c r="J101">
        <v>19430</v>
      </c>
      <c r="K101" t="s">
        <v>1931</v>
      </c>
      <c r="L101" t="s">
        <v>1931</v>
      </c>
      <c r="M101" s="64">
        <v>342.79999999999927</v>
      </c>
      <c r="N101" s="64">
        <v>281.70000000000073</v>
      </c>
    </row>
    <row r="102" spans="1:14">
      <c r="A102">
        <v>282</v>
      </c>
      <c r="B102" t="s">
        <v>1092</v>
      </c>
      <c r="C102" t="s">
        <v>1950</v>
      </c>
      <c r="D102" t="s">
        <v>1093</v>
      </c>
      <c r="E102" t="s">
        <v>1739</v>
      </c>
      <c r="F102" t="s">
        <v>71</v>
      </c>
      <c r="G102">
        <v>19400</v>
      </c>
      <c r="H102">
        <v>20580</v>
      </c>
      <c r="I102">
        <v>19405</v>
      </c>
      <c r="J102">
        <v>19942</v>
      </c>
      <c r="K102" t="s">
        <v>1931</v>
      </c>
      <c r="L102" t="s">
        <v>1931</v>
      </c>
      <c r="M102" s="64">
        <v>1180</v>
      </c>
      <c r="N102" s="64">
        <v>537</v>
      </c>
    </row>
    <row r="103" spans="1:14">
      <c r="A103">
        <v>283</v>
      </c>
      <c r="B103" t="s">
        <v>1092</v>
      </c>
      <c r="C103" t="s">
        <v>1950</v>
      </c>
      <c r="D103">
        <v>0</v>
      </c>
      <c r="E103" t="s">
        <v>1739</v>
      </c>
      <c r="F103" t="s">
        <v>71</v>
      </c>
      <c r="G103">
        <v>0</v>
      </c>
      <c r="H103">
        <v>0</v>
      </c>
      <c r="I103">
        <v>19975.8</v>
      </c>
      <c r="J103">
        <v>20575</v>
      </c>
      <c r="K103" t="s">
        <v>1931</v>
      </c>
      <c r="M103" s="64">
        <v>0</v>
      </c>
      <c r="N103" s="64">
        <v>599.20000000000073</v>
      </c>
    </row>
    <row r="104" spans="1:14">
      <c r="A104">
        <v>284</v>
      </c>
      <c r="B104" t="s">
        <v>1095</v>
      </c>
      <c r="C104" t="s">
        <v>1950</v>
      </c>
      <c r="D104" t="s">
        <v>1096</v>
      </c>
      <c r="E104" t="s">
        <v>1739</v>
      </c>
      <c r="F104" t="s">
        <v>71</v>
      </c>
      <c r="G104">
        <v>20580</v>
      </c>
      <c r="H104">
        <v>21145.8</v>
      </c>
      <c r="I104">
        <v>19942</v>
      </c>
      <c r="J104">
        <v>19975.8</v>
      </c>
      <c r="K104" t="s">
        <v>1931</v>
      </c>
      <c r="L104" t="s">
        <v>1931</v>
      </c>
      <c r="M104" s="64">
        <v>565.79999999999927</v>
      </c>
      <c r="N104" s="64">
        <v>33.799999999999272</v>
      </c>
    </row>
    <row r="105" spans="1:14">
      <c r="A105">
        <v>285</v>
      </c>
      <c r="B105" t="s">
        <v>1095</v>
      </c>
      <c r="C105" t="s">
        <v>1950</v>
      </c>
      <c r="D105">
        <v>0</v>
      </c>
      <c r="E105" t="s">
        <v>1739</v>
      </c>
      <c r="F105" t="s">
        <v>71</v>
      </c>
      <c r="G105">
        <v>0</v>
      </c>
      <c r="H105">
        <v>0</v>
      </c>
      <c r="I105">
        <v>20390</v>
      </c>
      <c r="J105">
        <v>21170</v>
      </c>
      <c r="K105" t="s">
        <v>1931</v>
      </c>
      <c r="M105" s="64">
        <v>0</v>
      </c>
      <c r="N105" s="64">
        <v>780</v>
      </c>
    </row>
    <row r="106" spans="1:14">
      <c r="A106">
        <v>286</v>
      </c>
      <c r="B106" t="s">
        <v>1098</v>
      </c>
      <c r="C106" t="s">
        <v>1950</v>
      </c>
      <c r="D106" t="s">
        <v>1093</v>
      </c>
      <c r="E106" t="s">
        <v>1739</v>
      </c>
      <c r="F106" t="s">
        <v>71</v>
      </c>
      <c r="G106">
        <v>20650</v>
      </c>
      <c r="H106">
        <v>21030</v>
      </c>
      <c r="I106">
        <v>0</v>
      </c>
      <c r="J106">
        <v>0</v>
      </c>
      <c r="K106" t="s">
        <v>1931</v>
      </c>
      <c r="L106" t="s">
        <v>1931</v>
      </c>
      <c r="M106" s="64">
        <v>380</v>
      </c>
      <c r="N106" s="64">
        <v>0</v>
      </c>
    </row>
    <row r="107" spans="1:14">
      <c r="A107">
        <v>287</v>
      </c>
      <c r="B107" t="s">
        <v>1100</v>
      </c>
      <c r="C107" t="s">
        <v>1950</v>
      </c>
      <c r="D107" t="s">
        <v>1101</v>
      </c>
      <c r="E107" t="s">
        <v>1739</v>
      </c>
      <c r="F107" t="s">
        <v>71</v>
      </c>
      <c r="G107">
        <v>16083.43</v>
      </c>
      <c r="H107">
        <v>16121.6</v>
      </c>
      <c r="I107">
        <v>0</v>
      </c>
      <c r="J107">
        <v>0</v>
      </c>
      <c r="K107" t="s">
        <v>1931</v>
      </c>
      <c r="M107" s="64">
        <v>38.170000000000073</v>
      </c>
      <c r="N107" s="64">
        <v>0</v>
      </c>
    </row>
    <row r="108" spans="1:14">
      <c r="A108">
        <v>288</v>
      </c>
      <c r="B108" t="s">
        <v>1103</v>
      </c>
      <c r="C108" t="s">
        <v>1950</v>
      </c>
      <c r="D108" t="s">
        <v>1104</v>
      </c>
      <c r="E108" t="s">
        <v>1739</v>
      </c>
      <c r="F108" t="s">
        <v>71</v>
      </c>
      <c r="G108">
        <v>21145.8</v>
      </c>
      <c r="H108">
        <v>21340</v>
      </c>
      <c r="I108">
        <v>21170</v>
      </c>
      <c r="J108">
        <v>21440</v>
      </c>
      <c r="K108" t="s">
        <v>1931</v>
      </c>
      <c r="L108" t="s">
        <v>1931</v>
      </c>
      <c r="M108" s="64">
        <v>194.20000000000073</v>
      </c>
      <c r="N108" s="64">
        <v>270</v>
      </c>
    </row>
    <row r="109" spans="1:14">
      <c r="A109">
        <v>289</v>
      </c>
      <c r="B109" t="s">
        <v>1103</v>
      </c>
      <c r="C109" t="s">
        <v>1950</v>
      </c>
      <c r="D109">
        <v>0</v>
      </c>
      <c r="E109" t="s">
        <v>1739</v>
      </c>
      <c r="F109" t="s">
        <v>71</v>
      </c>
      <c r="G109">
        <v>21485</v>
      </c>
      <c r="H109">
        <v>21551.43</v>
      </c>
      <c r="I109">
        <v>21510</v>
      </c>
      <c r="J109">
        <v>21577.06</v>
      </c>
      <c r="K109" t="s">
        <v>1931</v>
      </c>
      <c r="M109" s="64">
        <v>66.430000000000291</v>
      </c>
      <c r="N109" s="64">
        <v>67.06000000000131</v>
      </c>
    </row>
    <row r="110" spans="1:14">
      <c r="A110">
        <v>290</v>
      </c>
      <c r="B110" t="s">
        <v>1106</v>
      </c>
      <c r="C110" t="s">
        <v>1950</v>
      </c>
      <c r="D110" t="s">
        <v>1107</v>
      </c>
      <c r="E110" t="s">
        <v>1739</v>
      </c>
      <c r="F110" t="s">
        <v>71</v>
      </c>
      <c r="G110">
        <v>21340</v>
      </c>
      <c r="H110">
        <v>21485</v>
      </c>
      <c r="I110">
        <v>21440</v>
      </c>
      <c r="J110">
        <v>21510</v>
      </c>
      <c r="K110" t="s">
        <v>1931</v>
      </c>
      <c r="L110" t="s">
        <v>1931</v>
      </c>
      <c r="M110" s="64">
        <v>145</v>
      </c>
      <c r="N110" s="64">
        <v>70</v>
      </c>
    </row>
    <row r="111" spans="1:14">
      <c r="A111">
        <v>291</v>
      </c>
      <c r="B111" t="s">
        <v>1109</v>
      </c>
      <c r="C111" t="s">
        <v>1950</v>
      </c>
      <c r="D111" t="s">
        <v>1104</v>
      </c>
      <c r="E111" t="s">
        <v>1739</v>
      </c>
      <c r="F111" t="s">
        <v>71</v>
      </c>
      <c r="G111">
        <v>21550</v>
      </c>
      <c r="H111">
        <v>22016</v>
      </c>
      <c r="I111">
        <v>21578</v>
      </c>
      <c r="J111">
        <v>22073</v>
      </c>
      <c r="K111" t="s">
        <v>1931</v>
      </c>
      <c r="L111" t="s">
        <v>1931</v>
      </c>
      <c r="M111" s="64">
        <v>466</v>
      </c>
      <c r="N111" s="64">
        <v>495</v>
      </c>
    </row>
    <row r="112" spans="1:14">
      <c r="A112">
        <v>292</v>
      </c>
      <c r="B112" t="s">
        <v>1111</v>
      </c>
      <c r="C112" t="s">
        <v>1950</v>
      </c>
      <c r="D112" t="s">
        <v>1112</v>
      </c>
      <c r="E112" t="s">
        <v>1739</v>
      </c>
      <c r="F112" t="s">
        <v>71</v>
      </c>
      <c r="G112">
        <v>22016</v>
      </c>
      <c r="H112">
        <v>22080</v>
      </c>
      <c r="I112">
        <v>22073</v>
      </c>
      <c r="J112">
        <v>22105</v>
      </c>
      <c r="K112" t="s">
        <v>1931</v>
      </c>
      <c r="M112" s="64">
        <v>64</v>
      </c>
      <c r="N112" s="64">
        <v>32</v>
      </c>
    </row>
    <row r="113" spans="1:14">
      <c r="A113">
        <v>293</v>
      </c>
      <c r="B113" t="s">
        <v>1114</v>
      </c>
      <c r="C113" t="s">
        <v>1950</v>
      </c>
      <c r="D113" t="s">
        <v>1115</v>
      </c>
      <c r="E113" t="s">
        <v>1739</v>
      </c>
      <c r="F113" t="s">
        <v>71</v>
      </c>
      <c r="G113">
        <v>22016.3</v>
      </c>
      <c r="H113">
        <v>22076.35</v>
      </c>
      <c r="I113">
        <v>0</v>
      </c>
      <c r="J113">
        <v>0</v>
      </c>
      <c r="K113" t="s">
        <v>1931</v>
      </c>
      <c r="M113" s="64">
        <v>60.049999999999272</v>
      </c>
      <c r="N113" s="64">
        <v>0</v>
      </c>
    </row>
    <row r="114" spans="1:14">
      <c r="A114">
        <v>294</v>
      </c>
      <c r="B114" t="s">
        <v>81</v>
      </c>
      <c r="C114" t="s">
        <v>1950</v>
      </c>
      <c r="D114" t="s">
        <v>1112</v>
      </c>
      <c r="E114" t="s">
        <v>186</v>
      </c>
      <c r="F114" t="s">
        <v>71</v>
      </c>
      <c r="G114">
        <v>0</v>
      </c>
      <c r="H114">
        <v>0</v>
      </c>
      <c r="I114">
        <v>22105</v>
      </c>
      <c r="J114">
        <v>22123.34</v>
      </c>
      <c r="K114" t="s">
        <v>1936</v>
      </c>
      <c r="M114" s="64">
        <v>0</v>
      </c>
      <c r="N114" s="64">
        <v>18.340000000000146</v>
      </c>
    </row>
    <row r="115" spans="1:14">
      <c r="A115">
        <v>295</v>
      </c>
      <c r="B115" t="s">
        <v>83</v>
      </c>
      <c r="C115" t="s">
        <v>1950</v>
      </c>
      <c r="D115" t="s">
        <v>1112</v>
      </c>
      <c r="E115" t="s">
        <v>186</v>
      </c>
      <c r="F115" t="s">
        <v>71</v>
      </c>
      <c r="G115">
        <v>22124</v>
      </c>
      <c r="H115">
        <v>22136.26</v>
      </c>
      <c r="I115">
        <v>22123.34</v>
      </c>
      <c r="J115">
        <v>22189.39</v>
      </c>
      <c r="K115" t="s">
        <v>1936</v>
      </c>
      <c r="M115" s="64">
        <v>12.259999999998399</v>
      </c>
      <c r="N115" s="64">
        <v>66.049999999999272</v>
      </c>
    </row>
    <row r="116" spans="1:14">
      <c r="A116">
        <v>296</v>
      </c>
      <c r="B116" t="s">
        <v>79</v>
      </c>
      <c r="C116" t="s">
        <v>1950</v>
      </c>
      <c r="D116" t="s">
        <v>1112</v>
      </c>
      <c r="E116" t="s">
        <v>186</v>
      </c>
      <c r="F116" t="s">
        <v>71</v>
      </c>
      <c r="G116">
        <v>22080</v>
      </c>
      <c r="H116">
        <v>22135</v>
      </c>
      <c r="I116">
        <v>0</v>
      </c>
      <c r="J116">
        <v>0</v>
      </c>
      <c r="K116" t="s">
        <v>1932</v>
      </c>
      <c r="M116" s="64">
        <v>55</v>
      </c>
      <c r="N116" s="64">
        <v>0</v>
      </c>
    </row>
    <row r="117" spans="1:14">
      <c r="A117">
        <v>297</v>
      </c>
      <c r="B117" t="s">
        <v>1117</v>
      </c>
      <c r="C117" t="s">
        <v>1950</v>
      </c>
      <c r="D117" t="s">
        <v>1115</v>
      </c>
      <c r="E117" t="s">
        <v>1739</v>
      </c>
      <c r="F117" t="s">
        <v>71</v>
      </c>
      <c r="G117">
        <v>22156</v>
      </c>
      <c r="H117">
        <v>22208</v>
      </c>
      <c r="I117">
        <v>22203.57</v>
      </c>
      <c r="J117">
        <v>22215</v>
      </c>
      <c r="K117" t="s">
        <v>1931</v>
      </c>
      <c r="M117" s="64">
        <v>52</v>
      </c>
      <c r="N117" s="64">
        <v>11.430000000000291</v>
      </c>
    </row>
    <row r="118" spans="1:14">
      <c r="A118">
        <v>298</v>
      </c>
      <c r="B118" t="s">
        <v>84</v>
      </c>
      <c r="C118" t="s">
        <v>1950</v>
      </c>
      <c r="D118" t="s">
        <v>1115</v>
      </c>
      <c r="E118" t="s">
        <v>0</v>
      </c>
      <c r="F118" t="s">
        <v>71</v>
      </c>
      <c r="G118">
        <v>0</v>
      </c>
      <c r="H118">
        <v>0</v>
      </c>
      <c r="I118">
        <v>22215</v>
      </c>
      <c r="J118">
        <v>22260.85</v>
      </c>
      <c r="K118" t="s">
        <v>1936</v>
      </c>
      <c r="M118" s="64">
        <v>0</v>
      </c>
      <c r="N118" s="64">
        <v>45.849999999998545</v>
      </c>
    </row>
    <row r="119" spans="1:14">
      <c r="A119">
        <v>299</v>
      </c>
      <c r="B119" t="s">
        <v>1119</v>
      </c>
      <c r="C119" t="s">
        <v>1950</v>
      </c>
      <c r="D119" t="s">
        <v>1115</v>
      </c>
      <c r="E119" t="s">
        <v>1896</v>
      </c>
      <c r="F119" t="s">
        <v>71</v>
      </c>
      <c r="G119">
        <v>0</v>
      </c>
      <c r="H119">
        <v>0</v>
      </c>
      <c r="I119">
        <v>22265.47</v>
      </c>
      <c r="J119">
        <v>22270.53</v>
      </c>
      <c r="K119" t="s">
        <v>1932</v>
      </c>
      <c r="M119" s="64">
        <v>0</v>
      </c>
      <c r="N119" s="64">
        <v>5.0599999999976717</v>
      </c>
    </row>
    <row r="120" spans="1:14">
      <c r="A120">
        <v>300</v>
      </c>
      <c r="B120" t="s">
        <v>86</v>
      </c>
      <c r="C120" t="s">
        <v>1950</v>
      </c>
      <c r="D120" t="s">
        <v>1120</v>
      </c>
      <c r="E120" t="s">
        <v>85</v>
      </c>
      <c r="F120" t="s">
        <v>71</v>
      </c>
      <c r="G120">
        <v>22136.26</v>
      </c>
      <c r="H120">
        <v>22156.01</v>
      </c>
      <c r="I120">
        <v>22189.360000000001</v>
      </c>
      <c r="J120">
        <v>22203.57</v>
      </c>
      <c r="K120" t="s">
        <v>1931</v>
      </c>
      <c r="M120" s="64">
        <v>19.75</v>
      </c>
      <c r="N120" s="64">
        <v>14.209999999999127</v>
      </c>
    </row>
    <row r="121" spans="1:14">
      <c r="A121">
        <v>301</v>
      </c>
      <c r="B121" t="s">
        <v>86</v>
      </c>
      <c r="C121" t="s">
        <v>1950</v>
      </c>
      <c r="D121">
        <v>0</v>
      </c>
      <c r="E121" t="s">
        <v>85</v>
      </c>
      <c r="F121" t="s">
        <v>71</v>
      </c>
      <c r="G121">
        <v>22208.52</v>
      </c>
      <c r="H121">
        <v>22234.54</v>
      </c>
      <c r="I121">
        <v>22260.85</v>
      </c>
      <c r="J121">
        <v>22280.22</v>
      </c>
      <c r="K121" t="s">
        <v>1931</v>
      </c>
      <c r="M121" s="64">
        <v>26.020000000000437</v>
      </c>
      <c r="N121" s="64">
        <v>19.370000000002619</v>
      </c>
    </row>
    <row r="122" spans="1:14">
      <c r="A122">
        <v>302</v>
      </c>
      <c r="B122" t="s">
        <v>1121</v>
      </c>
      <c r="C122" t="s">
        <v>1950</v>
      </c>
      <c r="D122" t="s">
        <v>1122</v>
      </c>
      <c r="E122" t="s">
        <v>1739</v>
      </c>
      <c r="F122" t="s">
        <v>71</v>
      </c>
      <c r="G122">
        <v>22234.54</v>
      </c>
      <c r="H122">
        <v>22395.48</v>
      </c>
      <c r="I122">
        <v>22280</v>
      </c>
      <c r="J122">
        <v>22428.39</v>
      </c>
      <c r="K122" t="s">
        <v>1931</v>
      </c>
      <c r="L122" t="s">
        <v>1931</v>
      </c>
      <c r="M122" s="64">
        <v>160.93999999999869</v>
      </c>
      <c r="N122" s="64">
        <v>148.38999999999942</v>
      </c>
    </row>
    <row r="123" spans="1:14">
      <c r="A123">
        <v>303</v>
      </c>
      <c r="B123" t="s">
        <v>95</v>
      </c>
      <c r="C123" t="s">
        <v>1950</v>
      </c>
      <c r="D123" t="s">
        <v>1124</v>
      </c>
      <c r="E123" t="s">
        <v>20</v>
      </c>
      <c r="F123" t="s">
        <v>71</v>
      </c>
      <c r="G123">
        <v>22395.48</v>
      </c>
      <c r="H123">
        <v>22819.64</v>
      </c>
      <c r="I123">
        <v>22428.39</v>
      </c>
      <c r="J123">
        <v>22818.87</v>
      </c>
      <c r="K123" t="s">
        <v>1931</v>
      </c>
      <c r="L123" t="s">
        <v>1931</v>
      </c>
      <c r="M123" s="64">
        <v>424.15999999999985</v>
      </c>
      <c r="N123" s="64">
        <v>390.47999999999956</v>
      </c>
    </row>
    <row r="124" spans="1:14">
      <c r="A124">
        <v>305</v>
      </c>
      <c r="B124" t="s">
        <v>92</v>
      </c>
      <c r="C124" t="s">
        <v>1950</v>
      </c>
      <c r="D124" t="s">
        <v>1126</v>
      </c>
      <c r="E124" t="s">
        <v>30</v>
      </c>
      <c r="F124" t="s">
        <v>71</v>
      </c>
      <c r="G124">
        <v>22934.47</v>
      </c>
      <c r="H124">
        <v>23110</v>
      </c>
      <c r="I124">
        <v>22930.16</v>
      </c>
      <c r="J124">
        <v>23104</v>
      </c>
      <c r="K124" t="s">
        <v>1931</v>
      </c>
      <c r="M124" s="64">
        <v>175.52999999999884</v>
      </c>
      <c r="N124" s="64">
        <v>173.84000000000015</v>
      </c>
    </row>
    <row r="125" spans="1:14">
      <c r="A125">
        <v>307</v>
      </c>
      <c r="B125" t="s">
        <v>88</v>
      </c>
      <c r="C125" t="s">
        <v>1950</v>
      </c>
      <c r="D125" t="s">
        <v>1126</v>
      </c>
      <c r="E125" t="s">
        <v>30</v>
      </c>
      <c r="F125" t="s">
        <v>71</v>
      </c>
      <c r="G125">
        <v>22968.3</v>
      </c>
      <c r="H125">
        <v>23163.15</v>
      </c>
      <c r="I125">
        <v>0</v>
      </c>
      <c r="J125">
        <v>0</v>
      </c>
      <c r="K125" t="s">
        <v>1931</v>
      </c>
      <c r="M125" s="64">
        <v>194.85000000000218</v>
      </c>
      <c r="N125" s="64">
        <v>0</v>
      </c>
    </row>
    <row r="126" spans="1:14">
      <c r="A126" s="62" t="s">
        <v>1895</v>
      </c>
      <c r="B126" s="62"/>
      <c r="C126" s="62"/>
      <c r="D126" s="62"/>
      <c r="E126" s="62"/>
      <c r="F126" s="62"/>
      <c r="G126" s="62"/>
      <c r="H126" s="62"/>
      <c r="I126" s="62"/>
      <c r="J126" s="62"/>
      <c r="K126" s="62"/>
      <c r="L126" s="62"/>
      <c r="M126" s="64">
        <v>21486.639999999996</v>
      </c>
      <c r="N126" s="6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298" t="s">
        <v>1937</v>
      </c>
      <c r="B1" s="299"/>
      <c r="C1" s="299"/>
      <c r="D1" s="299"/>
      <c r="E1" s="299"/>
      <c r="F1" s="299"/>
      <c r="G1" s="300"/>
    </row>
    <row r="2" spans="1:11">
      <c r="A2" s="298" t="s">
        <v>1938</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1948</v>
      </c>
      <c r="B5" s="301"/>
      <c r="C5" s="43">
        <f>COUNTA(E27:E175)</f>
        <v>149</v>
      </c>
      <c r="E5" s="40" t="e">
        <f>#REF!</f>
        <v>#REF!</v>
      </c>
      <c r="F5" s="40" t="e">
        <f>#REF!+1</f>
        <v>#REF!</v>
      </c>
      <c r="H5" s="49">
        <f>127-32</f>
        <v>95</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SUMIF($K$27:$K$175,"Si",M27:M175)</f>
        <v>22321.850000000006</v>
      </c>
      <c r="I7" s="47">
        <f>SUMIF($K$27:$K$175,"Si",N27:N175)</f>
        <v>23445.207999999995</v>
      </c>
      <c r="J7" s="47">
        <f>SUMIF($L$27:$L$175,"Si",M27:M175)</f>
        <v>14624.379999999997</v>
      </c>
      <c r="K7" s="47">
        <f>SUMIF($L$27:$L$175,"Si",N27:N175)</f>
        <v>12542.739999999996</v>
      </c>
    </row>
    <row r="8" spans="1:11">
      <c r="A8" s="197"/>
      <c r="B8" s="197"/>
      <c r="C8" s="35"/>
      <c r="E8" s="40" t="e">
        <f>#REF!</f>
        <v>#REF!</v>
      </c>
      <c r="F8" s="40" t="e">
        <f>#REF!</f>
        <v>#REF!</v>
      </c>
      <c r="H8">
        <f>H7/M176</f>
        <v>8.5099808617547836</v>
      </c>
      <c r="I8">
        <f>I7/N176</f>
        <v>109.47008451230418</v>
      </c>
      <c r="J8">
        <f>J7/M176</f>
        <v>5.5753978238824011</v>
      </c>
      <c r="K8">
        <f>K7/N176</f>
        <v>58.564411448849505</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54</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3155.429999999998</v>
      </c>
      <c r="I14" s="47">
        <f>SUMIF($K$27:$K$175,"No",N27:N175)</f>
        <v>1409.9800000000005</v>
      </c>
      <c r="J14" s="47">
        <f>SUMIF($L$27:$L$175,"",M27:M175)</f>
        <v>10852.900000000009</v>
      </c>
      <c r="K14" s="47">
        <f>SUMIF($L$27:$L$175,"",N27:N175)</f>
        <v>12500.338000000002</v>
      </c>
    </row>
    <row r="15" spans="1:11">
      <c r="A15" s="197"/>
      <c r="B15" s="197"/>
      <c r="C15" s="35"/>
      <c r="E15" s="40" t="e">
        <f>#REF!</f>
        <v>#REF!</v>
      </c>
      <c r="F15" s="40" t="e">
        <f>#REF!-1</f>
        <v>#REF!</v>
      </c>
      <c r="H15" s="57">
        <f>1-H8</f>
        <v>-7.5099808617547836</v>
      </c>
      <c r="I15" s="57">
        <f>1-I8</f>
        <v>-108.47008451230418</v>
      </c>
      <c r="J15" s="57">
        <f>1-J8</f>
        <v>-4.5753978238824011</v>
      </c>
      <c r="K15" s="57">
        <f>1-K8</f>
        <v>-57.564411448849505</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308</v>
      </c>
      <c r="B27" t="s">
        <v>1127</v>
      </c>
      <c r="C27" t="s">
        <v>1950</v>
      </c>
      <c r="D27" t="s">
        <v>1128</v>
      </c>
      <c r="E27" t="s">
        <v>1739</v>
      </c>
      <c r="F27" t="s">
        <v>154</v>
      </c>
      <c r="G27">
        <v>8.6199999999999992</v>
      </c>
      <c r="H27">
        <v>104.5</v>
      </c>
      <c r="I27">
        <v>24.13</v>
      </c>
      <c r="J27">
        <v>96.8</v>
      </c>
      <c r="K27" t="s">
        <v>1931</v>
      </c>
      <c r="M27" s="64">
        <v>95.88</v>
      </c>
      <c r="N27" s="64">
        <v>72.67</v>
      </c>
    </row>
    <row r="28" spans="1:15">
      <c r="A28">
        <v>309</v>
      </c>
      <c r="B28" t="s">
        <v>1130</v>
      </c>
      <c r="C28" t="s">
        <v>1950</v>
      </c>
      <c r="D28" t="s">
        <v>1131</v>
      </c>
      <c r="E28" t="s">
        <v>1739</v>
      </c>
      <c r="F28" t="s">
        <v>154</v>
      </c>
      <c r="G28">
        <v>104.5</v>
      </c>
      <c r="H28">
        <v>352.1</v>
      </c>
      <c r="I28">
        <v>96.8</v>
      </c>
      <c r="J28">
        <v>164.1</v>
      </c>
      <c r="K28" t="s">
        <v>1931</v>
      </c>
      <c r="M28" s="64">
        <v>247.60000000000002</v>
      </c>
      <c r="N28" s="64">
        <v>67.3</v>
      </c>
    </row>
    <row r="29" spans="1:15">
      <c r="A29">
        <v>310</v>
      </c>
      <c r="B29" t="s">
        <v>1130</v>
      </c>
      <c r="C29" t="s">
        <v>1950</v>
      </c>
      <c r="D29">
        <v>0</v>
      </c>
      <c r="E29" t="s">
        <v>1739</v>
      </c>
      <c r="F29" t="s">
        <v>154</v>
      </c>
      <c r="G29">
        <v>0</v>
      </c>
      <c r="H29">
        <v>0</v>
      </c>
      <c r="I29">
        <v>395</v>
      </c>
      <c r="J29">
        <v>427.7</v>
      </c>
      <c r="K29" t="s">
        <v>1931</v>
      </c>
      <c r="M29" s="64">
        <v>0</v>
      </c>
      <c r="N29" s="64">
        <v>32.699999999999989</v>
      </c>
    </row>
    <row r="30" spans="1:15">
      <c r="B30" t="s">
        <v>422</v>
      </c>
      <c r="C30" t="s">
        <v>1950</v>
      </c>
      <c r="D30" t="s">
        <v>1133</v>
      </c>
      <c r="E30" t="s">
        <v>186</v>
      </c>
      <c r="F30" t="s">
        <v>154</v>
      </c>
      <c r="G30">
        <v>0</v>
      </c>
      <c r="H30">
        <v>0</v>
      </c>
      <c r="I30">
        <v>138.30000000000001</v>
      </c>
      <c r="J30">
        <v>220</v>
      </c>
      <c r="K30" t="s">
        <v>1936</v>
      </c>
      <c r="M30" s="64">
        <v>0</v>
      </c>
      <c r="N30" s="64">
        <v>81.699999999999989</v>
      </c>
    </row>
    <row r="31" spans="1:15">
      <c r="B31" t="s">
        <v>421</v>
      </c>
      <c r="C31" t="s">
        <v>1950</v>
      </c>
      <c r="D31" t="s">
        <v>1134</v>
      </c>
      <c r="E31" t="s">
        <v>186</v>
      </c>
      <c r="F31" t="s">
        <v>154</v>
      </c>
      <c r="G31">
        <v>0</v>
      </c>
      <c r="H31">
        <v>0</v>
      </c>
      <c r="I31">
        <v>220</v>
      </c>
      <c r="J31">
        <v>326.19</v>
      </c>
      <c r="K31" t="s">
        <v>1936</v>
      </c>
      <c r="M31" s="64">
        <v>0</v>
      </c>
      <c r="N31" s="64">
        <v>106.19</v>
      </c>
    </row>
    <row r="32" spans="1:15">
      <c r="A32">
        <v>311</v>
      </c>
      <c r="B32" t="s">
        <v>1135</v>
      </c>
      <c r="C32" t="s">
        <v>1950</v>
      </c>
      <c r="D32" t="s">
        <v>1131</v>
      </c>
      <c r="E32" t="s">
        <v>1739</v>
      </c>
      <c r="F32" t="s">
        <v>154</v>
      </c>
      <c r="G32">
        <v>0</v>
      </c>
      <c r="H32">
        <v>0</v>
      </c>
      <c r="I32">
        <v>41.34</v>
      </c>
      <c r="J32">
        <v>424.33</v>
      </c>
      <c r="K32" t="s">
        <v>1931</v>
      </c>
      <c r="M32" s="64">
        <v>0</v>
      </c>
      <c r="N32" s="64">
        <v>382.99</v>
      </c>
    </row>
    <row r="33" spans="1:14">
      <c r="A33">
        <v>312</v>
      </c>
      <c r="B33" t="s">
        <v>169</v>
      </c>
      <c r="C33" t="s">
        <v>1950</v>
      </c>
      <c r="D33" t="s">
        <v>1137</v>
      </c>
      <c r="E33" t="s">
        <v>56</v>
      </c>
      <c r="F33" t="s">
        <v>154</v>
      </c>
      <c r="G33">
        <v>430</v>
      </c>
      <c r="H33">
        <v>938.59</v>
      </c>
      <c r="I33">
        <v>656.65</v>
      </c>
      <c r="J33">
        <v>931.65</v>
      </c>
      <c r="K33" t="s">
        <v>1931</v>
      </c>
      <c r="M33" s="64">
        <v>508.59000000000003</v>
      </c>
      <c r="N33" s="64">
        <v>275</v>
      </c>
    </row>
    <row r="34" spans="1:14">
      <c r="A34">
        <v>313</v>
      </c>
      <c r="B34" t="s">
        <v>169</v>
      </c>
      <c r="C34" t="s">
        <v>1950</v>
      </c>
      <c r="D34">
        <v>0</v>
      </c>
      <c r="E34" t="s">
        <v>56</v>
      </c>
      <c r="F34" t="s">
        <v>154</v>
      </c>
      <c r="G34">
        <v>1055.46</v>
      </c>
      <c r="H34">
        <v>1297.68</v>
      </c>
      <c r="I34">
        <v>0</v>
      </c>
      <c r="J34">
        <v>0</v>
      </c>
      <c r="K34" t="s">
        <v>1931</v>
      </c>
      <c r="M34" s="64">
        <v>242.22000000000003</v>
      </c>
      <c r="N34" s="64">
        <v>0</v>
      </c>
    </row>
    <row r="35" spans="1:14">
      <c r="A35">
        <v>314</v>
      </c>
      <c r="B35" t="s">
        <v>169</v>
      </c>
      <c r="C35" t="s">
        <v>1950</v>
      </c>
      <c r="D35">
        <v>0</v>
      </c>
      <c r="E35" t="s">
        <v>56</v>
      </c>
      <c r="F35" t="s">
        <v>154</v>
      </c>
      <c r="G35">
        <v>1416.25</v>
      </c>
      <c r="H35">
        <v>1527.91</v>
      </c>
      <c r="I35">
        <v>0</v>
      </c>
      <c r="J35">
        <v>0</v>
      </c>
      <c r="K35" t="s">
        <v>1931</v>
      </c>
      <c r="M35" s="64">
        <v>111.66000000000008</v>
      </c>
      <c r="N35" s="64">
        <v>0</v>
      </c>
    </row>
    <row r="36" spans="1:14">
      <c r="A36">
        <v>315</v>
      </c>
      <c r="B36" t="s">
        <v>169</v>
      </c>
      <c r="C36" t="s">
        <v>1950</v>
      </c>
      <c r="D36">
        <v>0</v>
      </c>
      <c r="E36" t="s">
        <v>56</v>
      </c>
      <c r="F36" t="s">
        <v>154</v>
      </c>
      <c r="G36">
        <v>1636.82</v>
      </c>
      <c r="H36">
        <v>1717.78</v>
      </c>
      <c r="I36">
        <v>0</v>
      </c>
      <c r="J36">
        <v>0</v>
      </c>
      <c r="K36" t="s">
        <v>1931</v>
      </c>
      <c r="M36" s="64">
        <v>80.960000000000036</v>
      </c>
      <c r="N36" s="64">
        <v>0</v>
      </c>
    </row>
    <row r="37" spans="1:14">
      <c r="A37">
        <v>316</v>
      </c>
      <c r="B37" t="s">
        <v>1139</v>
      </c>
      <c r="C37" t="s">
        <v>1950</v>
      </c>
      <c r="D37" t="s">
        <v>1140</v>
      </c>
      <c r="E37" t="s">
        <v>1739</v>
      </c>
      <c r="F37" t="s">
        <v>154</v>
      </c>
      <c r="G37">
        <v>948.08</v>
      </c>
      <c r="H37">
        <v>1088.02</v>
      </c>
      <c r="I37">
        <v>486</v>
      </c>
      <c r="J37">
        <v>640.9</v>
      </c>
      <c r="K37" t="s">
        <v>1931</v>
      </c>
      <c r="L37" t="s">
        <v>1931</v>
      </c>
      <c r="M37" s="64">
        <v>139.93999999999994</v>
      </c>
      <c r="N37" s="64">
        <v>154.89999999999998</v>
      </c>
    </row>
    <row r="38" spans="1:14">
      <c r="A38">
        <v>317</v>
      </c>
      <c r="B38" t="s">
        <v>1139</v>
      </c>
      <c r="C38" t="s">
        <v>1950</v>
      </c>
      <c r="D38">
        <v>0</v>
      </c>
      <c r="E38" t="s">
        <v>1739</v>
      </c>
      <c r="F38" t="s">
        <v>154</v>
      </c>
      <c r="G38">
        <v>1248.02</v>
      </c>
      <c r="H38">
        <v>1634.32</v>
      </c>
      <c r="I38">
        <v>941.4</v>
      </c>
      <c r="J38">
        <v>2400</v>
      </c>
      <c r="K38" t="s">
        <v>1931</v>
      </c>
      <c r="M38" s="64">
        <v>386.29999999999995</v>
      </c>
      <c r="N38" s="64">
        <v>1458.6</v>
      </c>
    </row>
    <row r="39" spans="1:14">
      <c r="A39">
        <v>318</v>
      </c>
      <c r="B39" t="s">
        <v>1139</v>
      </c>
      <c r="C39" t="s">
        <v>1950</v>
      </c>
      <c r="D39">
        <v>0</v>
      </c>
      <c r="E39" t="s">
        <v>1739</v>
      </c>
      <c r="F39" t="s">
        <v>154</v>
      </c>
      <c r="G39">
        <v>0</v>
      </c>
      <c r="H39">
        <v>0</v>
      </c>
      <c r="I39">
        <v>2719.55</v>
      </c>
      <c r="J39">
        <v>2803.25</v>
      </c>
      <c r="K39" t="s">
        <v>1931</v>
      </c>
      <c r="M39" s="64">
        <v>0</v>
      </c>
      <c r="N39" s="64">
        <v>83.699999999999818</v>
      </c>
    </row>
    <row r="40" spans="1:14">
      <c r="A40">
        <v>319</v>
      </c>
      <c r="B40" t="s">
        <v>1142</v>
      </c>
      <c r="C40" t="s">
        <v>1950</v>
      </c>
      <c r="D40" t="s">
        <v>1143</v>
      </c>
      <c r="E40" t="s">
        <v>1739</v>
      </c>
      <c r="F40" t="s">
        <v>154</v>
      </c>
      <c r="G40">
        <v>2421.2199999999998</v>
      </c>
      <c r="H40">
        <v>2666.11</v>
      </c>
      <c r="I40">
        <v>1717.78</v>
      </c>
      <c r="J40">
        <v>3062.23</v>
      </c>
      <c r="K40" t="s">
        <v>1931</v>
      </c>
      <c r="L40" t="s">
        <v>1931</v>
      </c>
      <c r="M40" s="64">
        <v>244.89000000000033</v>
      </c>
      <c r="N40" s="64">
        <v>1344.45</v>
      </c>
    </row>
    <row r="41" spans="1:14">
      <c r="A41">
        <v>320</v>
      </c>
      <c r="B41" t="s">
        <v>1142</v>
      </c>
      <c r="C41" t="s">
        <v>1950</v>
      </c>
      <c r="D41">
        <v>0</v>
      </c>
      <c r="E41" t="s">
        <v>1739</v>
      </c>
      <c r="F41" t="s">
        <v>154</v>
      </c>
      <c r="G41">
        <v>2803.25</v>
      </c>
      <c r="H41">
        <v>3077.85</v>
      </c>
      <c r="I41">
        <v>0</v>
      </c>
      <c r="J41">
        <v>0</v>
      </c>
      <c r="K41" t="s">
        <v>1931</v>
      </c>
      <c r="M41" s="64">
        <v>274.59999999999991</v>
      </c>
      <c r="N41" s="64">
        <v>0</v>
      </c>
    </row>
    <row r="42" spans="1:14">
      <c r="A42">
        <v>321</v>
      </c>
      <c r="B42" t="s">
        <v>1145</v>
      </c>
      <c r="C42" t="s">
        <v>1950</v>
      </c>
      <c r="D42" t="s">
        <v>1146</v>
      </c>
      <c r="E42" t="s">
        <v>1739</v>
      </c>
      <c r="F42" t="s">
        <v>154</v>
      </c>
      <c r="G42">
        <v>3095.54</v>
      </c>
      <c r="H42">
        <v>3623.45</v>
      </c>
      <c r="I42">
        <v>3110.85</v>
      </c>
      <c r="J42">
        <v>3650</v>
      </c>
      <c r="K42" t="s">
        <v>1931</v>
      </c>
      <c r="L42" t="s">
        <v>1931</v>
      </c>
      <c r="M42" s="64">
        <v>527.90999999999985</v>
      </c>
      <c r="N42" s="64">
        <v>539.15000000000009</v>
      </c>
    </row>
    <row r="43" spans="1:14">
      <c r="A43">
        <v>322</v>
      </c>
      <c r="B43" t="s">
        <v>1148</v>
      </c>
      <c r="C43" t="s">
        <v>1950</v>
      </c>
      <c r="D43" t="s">
        <v>1149</v>
      </c>
      <c r="E43" t="s">
        <v>1739</v>
      </c>
      <c r="F43" t="s">
        <v>154</v>
      </c>
      <c r="G43">
        <v>3623.45</v>
      </c>
      <c r="H43">
        <v>4230.05</v>
      </c>
      <c r="I43">
        <v>3650</v>
      </c>
      <c r="J43">
        <v>4237.95</v>
      </c>
      <c r="K43" t="s">
        <v>1931</v>
      </c>
      <c r="L43" t="s">
        <v>1931</v>
      </c>
      <c r="M43" s="64">
        <v>606.60000000000036</v>
      </c>
      <c r="N43" s="64">
        <v>587.94999999999982</v>
      </c>
    </row>
    <row r="44" spans="1:14">
      <c r="A44">
        <v>323</v>
      </c>
      <c r="B44" t="s">
        <v>1151</v>
      </c>
      <c r="C44" t="s">
        <v>1950</v>
      </c>
      <c r="D44" t="s">
        <v>1152</v>
      </c>
      <c r="E44" t="s">
        <v>1896</v>
      </c>
      <c r="F44" t="s">
        <v>154</v>
      </c>
      <c r="G44">
        <v>4230.05</v>
      </c>
      <c r="H44">
        <v>4279.67</v>
      </c>
      <c r="I44">
        <v>0</v>
      </c>
      <c r="J44">
        <v>0</v>
      </c>
      <c r="K44" t="s">
        <v>1932</v>
      </c>
      <c r="M44" s="64">
        <v>49.619999999999891</v>
      </c>
      <c r="N44" s="64">
        <v>0</v>
      </c>
    </row>
    <row r="45" spans="1:14">
      <c r="A45">
        <v>324</v>
      </c>
      <c r="B45" t="s">
        <v>1151</v>
      </c>
      <c r="C45" t="s">
        <v>1950</v>
      </c>
      <c r="D45">
        <v>0</v>
      </c>
      <c r="E45" t="s">
        <v>1896</v>
      </c>
      <c r="F45" t="s">
        <v>154</v>
      </c>
      <c r="G45">
        <v>4322.74</v>
      </c>
      <c r="H45">
        <v>4358.12</v>
      </c>
      <c r="I45">
        <v>0</v>
      </c>
      <c r="J45">
        <v>0</v>
      </c>
      <c r="K45" t="s">
        <v>1932</v>
      </c>
      <c r="M45" s="64">
        <v>35.380000000000109</v>
      </c>
      <c r="N45" s="64">
        <v>0</v>
      </c>
    </row>
    <row r="46" spans="1:14">
      <c r="A46">
        <v>325</v>
      </c>
      <c r="B46" t="s">
        <v>1153</v>
      </c>
      <c r="C46" t="s">
        <v>1950</v>
      </c>
      <c r="D46" t="s">
        <v>1154</v>
      </c>
      <c r="E46" t="s">
        <v>1739</v>
      </c>
      <c r="F46" t="s">
        <v>154</v>
      </c>
      <c r="G46">
        <v>4230.05</v>
      </c>
      <c r="H46">
        <v>4340</v>
      </c>
      <c r="I46">
        <v>4237.95</v>
      </c>
      <c r="J46">
        <v>4541.8500000000004</v>
      </c>
      <c r="K46" t="s">
        <v>1931</v>
      </c>
      <c r="L46" t="s">
        <v>1931</v>
      </c>
      <c r="M46" s="64">
        <v>109.94999999999982</v>
      </c>
      <c r="N46" s="64">
        <v>303.90000000000055</v>
      </c>
    </row>
    <row r="47" spans="1:14">
      <c r="A47">
        <v>326</v>
      </c>
      <c r="B47" t="s">
        <v>1156</v>
      </c>
      <c r="C47" t="s">
        <v>1950</v>
      </c>
      <c r="D47" t="s">
        <v>1157</v>
      </c>
      <c r="E47" t="s">
        <v>1896</v>
      </c>
      <c r="F47" t="s">
        <v>154</v>
      </c>
      <c r="G47">
        <v>4358.12</v>
      </c>
      <c r="H47">
        <v>4530.0600000000004</v>
      </c>
      <c r="I47">
        <v>0</v>
      </c>
      <c r="J47">
        <v>0</v>
      </c>
      <c r="K47" t="s">
        <v>1932</v>
      </c>
      <c r="M47" s="64">
        <v>171.94000000000051</v>
      </c>
      <c r="N47" s="64">
        <v>0</v>
      </c>
    </row>
    <row r="48" spans="1:14">
      <c r="A48">
        <v>327</v>
      </c>
      <c r="B48" t="s">
        <v>1158</v>
      </c>
      <c r="C48" t="s">
        <v>1950</v>
      </c>
      <c r="D48" t="s">
        <v>1159</v>
      </c>
      <c r="E48" t="s">
        <v>1739</v>
      </c>
      <c r="F48" t="s">
        <v>154</v>
      </c>
      <c r="G48">
        <v>4530.58</v>
      </c>
      <c r="H48">
        <v>5296.16</v>
      </c>
      <c r="I48">
        <v>4691.1000000000004</v>
      </c>
      <c r="J48">
        <v>4874.2700000000004</v>
      </c>
      <c r="K48" t="s">
        <v>1931</v>
      </c>
      <c r="M48" s="64">
        <v>765.57999999999993</v>
      </c>
      <c r="N48" s="64">
        <v>183.17000000000007</v>
      </c>
    </row>
    <row r="49" spans="1:14">
      <c r="A49">
        <v>328</v>
      </c>
      <c r="B49" t="s">
        <v>1161</v>
      </c>
      <c r="C49" t="s">
        <v>1950</v>
      </c>
      <c r="D49" t="s">
        <v>1162</v>
      </c>
      <c r="E49" t="s">
        <v>1896</v>
      </c>
      <c r="F49" t="s">
        <v>154</v>
      </c>
      <c r="G49">
        <v>5296.16</v>
      </c>
      <c r="H49">
        <v>5551.16</v>
      </c>
      <c r="I49">
        <v>0</v>
      </c>
      <c r="J49">
        <v>0</v>
      </c>
      <c r="K49" t="s">
        <v>1932</v>
      </c>
      <c r="M49" s="64">
        <v>255</v>
      </c>
      <c r="N49" s="64">
        <v>0</v>
      </c>
    </row>
    <row r="50" spans="1:14">
      <c r="A50">
        <v>329</v>
      </c>
      <c r="B50" t="s">
        <v>1163</v>
      </c>
      <c r="C50" t="s">
        <v>1950</v>
      </c>
      <c r="D50" t="s">
        <v>1162</v>
      </c>
      <c r="E50" t="s">
        <v>1896</v>
      </c>
      <c r="F50" t="s">
        <v>154</v>
      </c>
      <c r="G50">
        <v>5551.16</v>
      </c>
      <c r="H50">
        <v>5591.26</v>
      </c>
      <c r="I50">
        <v>0</v>
      </c>
      <c r="J50">
        <v>0</v>
      </c>
      <c r="K50" t="s">
        <v>1932</v>
      </c>
      <c r="M50" s="64">
        <v>40.100000000000364</v>
      </c>
      <c r="N50" s="64">
        <v>0</v>
      </c>
    </row>
    <row r="51" spans="1:14">
      <c r="A51">
        <v>330</v>
      </c>
      <c r="B51" t="s">
        <v>1164</v>
      </c>
      <c r="C51" t="s">
        <v>1950</v>
      </c>
      <c r="D51" t="s">
        <v>1162</v>
      </c>
      <c r="E51" t="s">
        <v>1896</v>
      </c>
      <c r="F51" t="s">
        <v>154</v>
      </c>
      <c r="G51">
        <v>5591.26</v>
      </c>
      <c r="H51">
        <v>5621.23</v>
      </c>
      <c r="I51">
        <v>0</v>
      </c>
      <c r="J51">
        <v>0</v>
      </c>
      <c r="K51" t="s">
        <v>1932</v>
      </c>
      <c r="M51" s="64">
        <v>29.969999999999345</v>
      </c>
      <c r="N51" s="64">
        <v>0</v>
      </c>
    </row>
    <row r="52" spans="1:14">
      <c r="A52">
        <v>331</v>
      </c>
      <c r="B52" t="s">
        <v>1165</v>
      </c>
      <c r="C52" t="s">
        <v>1950</v>
      </c>
      <c r="D52" t="s">
        <v>1162</v>
      </c>
      <c r="E52" t="s">
        <v>1896</v>
      </c>
      <c r="F52" t="s">
        <v>154</v>
      </c>
      <c r="G52">
        <v>5621.23</v>
      </c>
      <c r="H52">
        <v>5651.19</v>
      </c>
      <c r="I52">
        <v>0</v>
      </c>
      <c r="J52">
        <v>0</v>
      </c>
      <c r="K52" t="s">
        <v>1932</v>
      </c>
      <c r="M52" s="64">
        <v>29.960000000000036</v>
      </c>
      <c r="N52" s="64">
        <v>0</v>
      </c>
    </row>
    <row r="53" spans="1:14">
      <c r="A53">
        <v>332</v>
      </c>
      <c r="B53" t="s">
        <v>1166</v>
      </c>
      <c r="C53" t="s">
        <v>1950</v>
      </c>
      <c r="D53" t="s">
        <v>1162</v>
      </c>
      <c r="E53" t="s">
        <v>1896</v>
      </c>
      <c r="F53" t="s">
        <v>154</v>
      </c>
      <c r="G53">
        <v>5651.19</v>
      </c>
      <c r="H53">
        <v>5926.29</v>
      </c>
      <c r="I53">
        <v>0</v>
      </c>
      <c r="J53">
        <v>0</v>
      </c>
      <c r="K53" t="s">
        <v>1932</v>
      </c>
      <c r="M53" s="64">
        <v>275.10000000000036</v>
      </c>
      <c r="N53" s="64">
        <v>0</v>
      </c>
    </row>
    <row r="54" spans="1:14">
      <c r="A54">
        <v>333</v>
      </c>
      <c r="B54" t="s">
        <v>1167</v>
      </c>
      <c r="C54" t="s">
        <v>1950</v>
      </c>
      <c r="D54" t="s">
        <v>1162</v>
      </c>
      <c r="E54" t="s">
        <v>1896</v>
      </c>
      <c r="F54" t="s">
        <v>154</v>
      </c>
      <c r="G54">
        <v>5926.29</v>
      </c>
      <c r="H54">
        <v>6013.62</v>
      </c>
      <c r="I54">
        <v>0</v>
      </c>
      <c r="J54">
        <v>0</v>
      </c>
      <c r="K54" t="s">
        <v>1932</v>
      </c>
      <c r="M54" s="64">
        <v>87.329999999999927</v>
      </c>
      <c r="N54" s="64">
        <v>0</v>
      </c>
    </row>
    <row r="55" spans="1:14">
      <c r="A55">
        <v>334</v>
      </c>
      <c r="B55" t="s">
        <v>1168</v>
      </c>
      <c r="C55" t="s">
        <v>1950</v>
      </c>
      <c r="D55" t="s">
        <v>1169</v>
      </c>
      <c r="E55" t="s">
        <v>1896</v>
      </c>
      <c r="F55" t="s">
        <v>154</v>
      </c>
      <c r="G55">
        <v>6013.62</v>
      </c>
      <c r="H55">
        <v>6106.57</v>
      </c>
      <c r="I55">
        <v>0</v>
      </c>
      <c r="J55">
        <v>0</v>
      </c>
      <c r="K55" t="s">
        <v>1932</v>
      </c>
      <c r="M55" s="64">
        <v>92.949999999999818</v>
      </c>
      <c r="N55" s="64">
        <v>0</v>
      </c>
    </row>
    <row r="56" spans="1:14">
      <c r="A56">
        <v>335</v>
      </c>
      <c r="B56" t="s">
        <v>1170</v>
      </c>
      <c r="C56" t="s">
        <v>1950</v>
      </c>
      <c r="D56" t="s">
        <v>1171</v>
      </c>
      <c r="E56" t="s">
        <v>1739</v>
      </c>
      <c r="F56" t="s">
        <v>154</v>
      </c>
      <c r="G56" t="s">
        <v>1172</v>
      </c>
      <c r="H56" t="s">
        <v>1173</v>
      </c>
      <c r="I56" t="s">
        <v>1174</v>
      </c>
      <c r="J56" t="s">
        <v>1175</v>
      </c>
      <c r="K56" t="s">
        <v>1931</v>
      </c>
      <c r="L56" t="s">
        <v>1931</v>
      </c>
      <c r="M56" s="64">
        <v>215.47</v>
      </c>
      <c r="N56" s="64">
        <v>938.2</v>
      </c>
    </row>
    <row r="57" spans="1:14">
      <c r="A57">
        <v>336</v>
      </c>
      <c r="B57" t="s">
        <v>1170</v>
      </c>
      <c r="C57" t="s">
        <v>1950</v>
      </c>
      <c r="D57">
        <v>0</v>
      </c>
      <c r="E57" t="s">
        <v>1739</v>
      </c>
      <c r="F57" t="s">
        <v>154</v>
      </c>
      <c r="G57">
        <v>0</v>
      </c>
      <c r="H57">
        <v>0</v>
      </c>
      <c r="I57">
        <v>0</v>
      </c>
      <c r="J57">
        <v>0</v>
      </c>
      <c r="K57" t="s">
        <v>1931</v>
      </c>
      <c r="M57" s="64">
        <v>0</v>
      </c>
      <c r="N57" s="64">
        <v>0</v>
      </c>
    </row>
    <row r="58" spans="1:14">
      <c r="A58">
        <v>337</v>
      </c>
      <c r="B58" t="s">
        <v>1177</v>
      </c>
      <c r="C58" t="s">
        <v>1950</v>
      </c>
      <c r="D58" t="s">
        <v>1178</v>
      </c>
      <c r="E58" t="s">
        <v>1739</v>
      </c>
      <c r="F58" t="s">
        <v>154</v>
      </c>
      <c r="G58">
        <v>0</v>
      </c>
      <c r="H58">
        <v>0</v>
      </c>
      <c r="I58">
        <v>5758.2</v>
      </c>
      <c r="J58">
        <v>6120</v>
      </c>
      <c r="K58" t="s">
        <v>1931</v>
      </c>
      <c r="M58" s="64">
        <v>0</v>
      </c>
      <c r="N58" s="64">
        <v>361.80000000000018</v>
      </c>
    </row>
    <row r="59" spans="1:14">
      <c r="A59">
        <v>338</v>
      </c>
      <c r="B59" t="s">
        <v>1180</v>
      </c>
      <c r="C59" t="s">
        <v>1950</v>
      </c>
      <c r="D59" t="s">
        <v>1181</v>
      </c>
      <c r="E59" t="s">
        <v>1896</v>
      </c>
      <c r="F59" t="s">
        <v>154</v>
      </c>
      <c r="G59">
        <v>6106.57</v>
      </c>
      <c r="H59">
        <v>6183.51</v>
      </c>
      <c r="I59">
        <v>0</v>
      </c>
      <c r="J59">
        <v>0</v>
      </c>
      <c r="K59" t="s">
        <v>1932</v>
      </c>
      <c r="M59" s="64">
        <v>76.940000000000509</v>
      </c>
      <c r="N59" s="64">
        <v>0</v>
      </c>
    </row>
    <row r="60" spans="1:14">
      <c r="A60">
        <v>339</v>
      </c>
      <c r="B60" t="s">
        <v>1182</v>
      </c>
      <c r="C60" t="s">
        <v>1950</v>
      </c>
      <c r="D60" t="s">
        <v>1181</v>
      </c>
      <c r="E60" t="s">
        <v>1739</v>
      </c>
      <c r="F60" t="s">
        <v>154</v>
      </c>
      <c r="G60">
        <v>0</v>
      </c>
      <c r="H60">
        <v>0</v>
      </c>
      <c r="I60">
        <v>6120</v>
      </c>
      <c r="J60">
        <v>6579.25</v>
      </c>
      <c r="K60" t="s">
        <v>1931</v>
      </c>
      <c r="M60" s="64">
        <v>0</v>
      </c>
      <c r="N60" s="64">
        <v>459.25</v>
      </c>
    </row>
    <row r="61" spans="1:14">
      <c r="A61">
        <v>340</v>
      </c>
      <c r="B61" t="s">
        <v>1184</v>
      </c>
      <c r="C61" t="s">
        <v>1950</v>
      </c>
      <c r="D61" t="s">
        <v>1181</v>
      </c>
      <c r="E61" t="s">
        <v>1896</v>
      </c>
      <c r="F61" t="s">
        <v>154</v>
      </c>
      <c r="G61">
        <v>6183.51</v>
      </c>
      <c r="H61">
        <v>6579.03</v>
      </c>
      <c r="I61">
        <v>0</v>
      </c>
      <c r="J61">
        <v>0</v>
      </c>
      <c r="K61" t="s">
        <v>1932</v>
      </c>
      <c r="M61" s="64">
        <v>395.51999999999953</v>
      </c>
      <c r="N61" s="64">
        <v>0</v>
      </c>
    </row>
    <row r="62" spans="1:14">
      <c r="A62">
        <v>341</v>
      </c>
      <c r="B62" t="s">
        <v>1185</v>
      </c>
      <c r="C62" t="s">
        <v>1950</v>
      </c>
      <c r="D62" t="s">
        <v>1186</v>
      </c>
      <c r="E62" t="s">
        <v>1739</v>
      </c>
      <c r="F62" t="s">
        <v>154</v>
      </c>
      <c r="G62">
        <v>0</v>
      </c>
      <c r="H62">
        <v>0</v>
      </c>
      <c r="I62">
        <v>6579.25</v>
      </c>
      <c r="J62">
        <v>7668.35</v>
      </c>
      <c r="K62" t="s">
        <v>1931</v>
      </c>
      <c r="L62" t="s">
        <v>1931</v>
      </c>
      <c r="M62" s="64">
        <v>0</v>
      </c>
      <c r="N62" s="64">
        <v>1089.1000000000004</v>
      </c>
    </row>
    <row r="63" spans="1:14">
      <c r="A63">
        <v>342</v>
      </c>
      <c r="B63" t="s">
        <v>1188</v>
      </c>
      <c r="C63" t="s">
        <v>1950</v>
      </c>
      <c r="D63" t="s">
        <v>1189</v>
      </c>
      <c r="E63" t="s">
        <v>1896</v>
      </c>
      <c r="F63" t="s">
        <v>154</v>
      </c>
      <c r="G63">
        <v>6579.03</v>
      </c>
      <c r="H63">
        <v>7016.2</v>
      </c>
      <c r="I63">
        <v>0</v>
      </c>
      <c r="J63">
        <v>0</v>
      </c>
      <c r="K63" t="s">
        <v>1932</v>
      </c>
      <c r="L63" t="s">
        <v>1931</v>
      </c>
      <c r="M63" s="64">
        <v>437.17000000000007</v>
      </c>
      <c r="N63" s="64">
        <v>0</v>
      </c>
    </row>
    <row r="64" spans="1:14">
      <c r="A64">
        <v>343</v>
      </c>
      <c r="B64" t="s">
        <v>1190</v>
      </c>
      <c r="C64" t="s">
        <v>1950</v>
      </c>
      <c r="D64" t="s">
        <v>1191</v>
      </c>
      <c r="E64" t="s">
        <v>1896</v>
      </c>
      <c r="F64" t="s">
        <v>154</v>
      </c>
      <c r="G64">
        <v>7016.2</v>
      </c>
      <c r="H64">
        <v>7373.33</v>
      </c>
      <c r="I64">
        <v>0</v>
      </c>
      <c r="J64">
        <v>0</v>
      </c>
      <c r="K64" t="s">
        <v>1932</v>
      </c>
      <c r="L64" t="s">
        <v>1931</v>
      </c>
      <c r="M64" s="64">
        <v>357.13000000000011</v>
      </c>
      <c r="N64" s="64">
        <v>0</v>
      </c>
    </row>
    <row r="65" spans="1:14">
      <c r="A65">
        <v>344</v>
      </c>
      <c r="B65" t="s">
        <v>1192</v>
      </c>
      <c r="C65" t="s">
        <v>1950</v>
      </c>
      <c r="D65" t="s">
        <v>1189</v>
      </c>
      <c r="E65" t="s">
        <v>1896</v>
      </c>
      <c r="F65" t="s">
        <v>154</v>
      </c>
      <c r="G65">
        <v>0</v>
      </c>
      <c r="H65">
        <v>0</v>
      </c>
      <c r="I65">
        <v>7668.47</v>
      </c>
      <c r="J65">
        <v>8070</v>
      </c>
      <c r="K65" t="s">
        <v>1932</v>
      </c>
      <c r="L65" t="s">
        <v>1931</v>
      </c>
      <c r="M65" s="64">
        <v>0</v>
      </c>
      <c r="N65" s="64">
        <v>401.52999999999975</v>
      </c>
    </row>
    <row r="66" spans="1:14">
      <c r="A66">
        <v>345</v>
      </c>
      <c r="B66" t="s">
        <v>1193</v>
      </c>
      <c r="C66" t="s">
        <v>1950</v>
      </c>
      <c r="D66" t="s">
        <v>1194</v>
      </c>
      <c r="E66" t="s">
        <v>1896</v>
      </c>
      <c r="F66" t="s">
        <v>154</v>
      </c>
      <c r="G66">
        <v>0</v>
      </c>
      <c r="H66">
        <v>0</v>
      </c>
      <c r="I66">
        <v>8070</v>
      </c>
      <c r="J66">
        <v>8417.4500000000007</v>
      </c>
      <c r="K66" t="s">
        <v>1932</v>
      </c>
      <c r="M66" s="64">
        <v>0</v>
      </c>
      <c r="N66" s="64">
        <v>347.45000000000073</v>
      </c>
    </row>
    <row r="67" spans="1:14">
      <c r="A67">
        <v>346</v>
      </c>
      <c r="B67" t="s">
        <v>1195</v>
      </c>
      <c r="C67" t="s">
        <v>1950</v>
      </c>
      <c r="D67" t="s">
        <v>1194</v>
      </c>
      <c r="E67" t="s">
        <v>1896</v>
      </c>
      <c r="F67" t="s">
        <v>154</v>
      </c>
      <c r="G67">
        <v>0</v>
      </c>
      <c r="H67">
        <v>0</v>
      </c>
      <c r="I67">
        <v>8417.4500000000007</v>
      </c>
      <c r="J67">
        <v>8528.25</v>
      </c>
      <c r="K67" t="s">
        <v>1932</v>
      </c>
      <c r="M67" s="64">
        <v>0</v>
      </c>
      <c r="N67" s="64">
        <v>110.79999999999927</v>
      </c>
    </row>
    <row r="68" spans="1:14">
      <c r="A68">
        <v>347</v>
      </c>
      <c r="B68" t="s">
        <v>1196</v>
      </c>
      <c r="C68" t="s">
        <v>1950</v>
      </c>
      <c r="D68" t="s">
        <v>1197</v>
      </c>
      <c r="E68" t="s">
        <v>1739</v>
      </c>
      <c r="F68" t="s">
        <v>154</v>
      </c>
      <c r="G68">
        <v>7373.33</v>
      </c>
      <c r="H68">
        <v>8079.39</v>
      </c>
      <c r="I68">
        <v>0</v>
      </c>
      <c r="J68">
        <v>0</v>
      </c>
      <c r="K68" t="s">
        <v>1931</v>
      </c>
      <c r="L68" t="s">
        <v>1931</v>
      </c>
      <c r="M68" s="64">
        <v>706.0600000000004</v>
      </c>
      <c r="N68" s="64">
        <v>0</v>
      </c>
    </row>
    <row r="69" spans="1:14">
      <c r="A69">
        <v>348</v>
      </c>
      <c r="B69" t="s">
        <v>1199</v>
      </c>
      <c r="C69" t="s">
        <v>1950</v>
      </c>
      <c r="D69" t="s">
        <v>1200</v>
      </c>
      <c r="E69" t="s">
        <v>1739</v>
      </c>
      <c r="F69" t="s">
        <v>154</v>
      </c>
      <c r="G69">
        <v>8079.39</v>
      </c>
      <c r="H69">
        <v>8106.39</v>
      </c>
      <c r="I69">
        <v>0</v>
      </c>
      <c r="J69">
        <v>0</v>
      </c>
      <c r="K69" t="s">
        <v>1931</v>
      </c>
      <c r="M69" s="64">
        <v>27</v>
      </c>
      <c r="N69" s="64">
        <v>0</v>
      </c>
    </row>
    <row r="70" spans="1:14">
      <c r="A70">
        <v>349</v>
      </c>
      <c r="B70" t="s">
        <v>156</v>
      </c>
      <c r="C70" t="s">
        <v>1950</v>
      </c>
      <c r="D70" t="s">
        <v>1202</v>
      </c>
      <c r="E70" t="s">
        <v>53</v>
      </c>
      <c r="F70" t="s">
        <v>154</v>
      </c>
      <c r="G70">
        <v>8106.39</v>
      </c>
      <c r="H70">
        <v>8518.39</v>
      </c>
      <c r="I70">
        <v>0</v>
      </c>
      <c r="J70">
        <v>0</v>
      </c>
      <c r="K70" t="s">
        <v>1931</v>
      </c>
      <c r="M70" s="64">
        <v>411.99999999999909</v>
      </c>
      <c r="N70" s="64">
        <v>0</v>
      </c>
    </row>
    <row r="71" spans="1:14">
      <c r="A71">
        <v>350</v>
      </c>
      <c r="B71" t="s">
        <v>167</v>
      </c>
      <c r="C71" t="s">
        <v>1950</v>
      </c>
      <c r="D71" t="s">
        <v>1204</v>
      </c>
      <c r="E71" t="s">
        <v>56</v>
      </c>
      <c r="F71" t="s">
        <v>154</v>
      </c>
      <c r="G71">
        <v>8518.39</v>
      </c>
      <c r="H71">
        <v>8652.7000000000007</v>
      </c>
      <c r="I71">
        <v>8528.25</v>
      </c>
      <c r="J71">
        <v>8655.2000000000007</v>
      </c>
      <c r="K71" t="s">
        <v>1931</v>
      </c>
      <c r="M71" s="64">
        <v>134.31000000000131</v>
      </c>
      <c r="N71" s="64">
        <v>126.95000000000073</v>
      </c>
    </row>
    <row r="72" spans="1:14">
      <c r="A72">
        <v>351</v>
      </c>
      <c r="B72" t="s">
        <v>132</v>
      </c>
      <c r="C72" t="s">
        <v>1950</v>
      </c>
      <c r="D72" t="s">
        <v>1207</v>
      </c>
      <c r="E72" t="s">
        <v>30</v>
      </c>
      <c r="F72" t="s">
        <v>71</v>
      </c>
      <c r="G72">
        <v>8652.7000000000007</v>
      </c>
      <c r="H72">
        <v>8954.07</v>
      </c>
      <c r="I72">
        <v>0</v>
      </c>
      <c r="J72">
        <v>0</v>
      </c>
      <c r="K72" t="s">
        <v>1931</v>
      </c>
      <c r="M72" s="64">
        <v>301.36999999999898</v>
      </c>
      <c r="N72" s="64">
        <v>0</v>
      </c>
    </row>
    <row r="73" spans="1:14">
      <c r="A73">
        <v>352</v>
      </c>
      <c r="B73" t="s">
        <v>131</v>
      </c>
      <c r="C73" t="s">
        <v>1950</v>
      </c>
      <c r="D73" t="s">
        <v>1207</v>
      </c>
      <c r="E73" t="s">
        <v>30</v>
      </c>
      <c r="F73" t="s">
        <v>71</v>
      </c>
      <c r="G73">
        <v>8954.07</v>
      </c>
      <c r="H73">
        <v>9018.7800000000007</v>
      </c>
      <c r="I73">
        <v>0</v>
      </c>
      <c r="J73">
        <v>0</v>
      </c>
      <c r="K73" t="s">
        <v>1931</v>
      </c>
      <c r="M73" s="64">
        <v>64.710000000000946</v>
      </c>
      <c r="N73" s="64">
        <v>0</v>
      </c>
    </row>
    <row r="74" spans="1:14">
      <c r="A74">
        <v>353</v>
      </c>
      <c r="B74" t="s">
        <v>130</v>
      </c>
      <c r="C74" t="s">
        <v>1950</v>
      </c>
      <c r="D74" t="s">
        <v>1207</v>
      </c>
      <c r="E74" t="s">
        <v>30</v>
      </c>
      <c r="F74" t="s">
        <v>71</v>
      </c>
      <c r="G74">
        <v>9018.7800000000007</v>
      </c>
      <c r="H74">
        <v>9248.98</v>
      </c>
      <c r="I74">
        <v>0</v>
      </c>
      <c r="J74">
        <v>0</v>
      </c>
      <c r="K74" t="s">
        <v>1931</v>
      </c>
      <c r="M74" s="64">
        <v>230.19999999999891</v>
      </c>
      <c r="N74" s="64">
        <v>0</v>
      </c>
    </row>
    <row r="75" spans="1:14">
      <c r="A75">
        <v>354</v>
      </c>
      <c r="B75" t="s">
        <v>1208</v>
      </c>
      <c r="C75" t="s">
        <v>1950</v>
      </c>
      <c r="D75" t="s">
        <v>1209</v>
      </c>
      <c r="E75" t="s">
        <v>1739</v>
      </c>
      <c r="F75" t="s">
        <v>71</v>
      </c>
      <c r="G75">
        <v>9806.7999999999993</v>
      </c>
      <c r="H75">
        <v>9941.82</v>
      </c>
      <c r="I75">
        <v>0</v>
      </c>
      <c r="J75">
        <v>0</v>
      </c>
      <c r="K75" t="s">
        <v>1931</v>
      </c>
      <c r="L75" t="s">
        <v>1931</v>
      </c>
      <c r="M75" s="64">
        <v>135.02000000000044</v>
      </c>
      <c r="N75" s="64">
        <v>0</v>
      </c>
    </row>
    <row r="76" spans="1:14">
      <c r="A76">
        <v>355</v>
      </c>
      <c r="B76" t="s">
        <v>1211</v>
      </c>
      <c r="C76" t="s">
        <v>1950</v>
      </c>
      <c r="D76" t="s">
        <v>1212</v>
      </c>
      <c r="E76" t="s">
        <v>1739</v>
      </c>
      <c r="F76" t="s">
        <v>71</v>
      </c>
      <c r="G76">
        <v>0</v>
      </c>
      <c r="H76">
        <v>0</v>
      </c>
      <c r="I76">
        <v>9728</v>
      </c>
      <c r="J76" t="s">
        <v>1213</v>
      </c>
      <c r="K76" t="s">
        <v>1931</v>
      </c>
      <c r="M76" s="64">
        <v>0</v>
      </c>
      <c r="N76" s="64">
        <v>199.63</v>
      </c>
    </row>
    <row r="77" spans="1:14">
      <c r="A77">
        <v>356</v>
      </c>
      <c r="B77" t="s">
        <v>1215</v>
      </c>
      <c r="C77" t="s">
        <v>1950</v>
      </c>
      <c r="D77" t="s">
        <v>1216</v>
      </c>
      <c r="E77" t="s">
        <v>1896</v>
      </c>
      <c r="F77" t="s">
        <v>71</v>
      </c>
      <c r="G77">
        <v>0</v>
      </c>
      <c r="H77">
        <v>0</v>
      </c>
      <c r="I77">
        <v>9647.58</v>
      </c>
      <c r="J77">
        <v>9728</v>
      </c>
      <c r="K77" t="s">
        <v>1932</v>
      </c>
      <c r="M77" s="64">
        <v>0</v>
      </c>
      <c r="N77" s="64">
        <v>80.420000000000073</v>
      </c>
    </row>
    <row r="78" spans="1:14">
      <c r="A78">
        <v>357</v>
      </c>
      <c r="B78" t="s">
        <v>144</v>
      </c>
      <c r="C78" t="s">
        <v>1950</v>
      </c>
      <c r="D78" t="s">
        <v>1217</v>
      </c>
      <c r="E78" t="s">
        <v>1739</v>
      </c>
      <c r="F78" t="s">
        <v>71</v>
      </c>
      <c r="G78">
        <v>9656.9500000000007</v>
      </c>
      <c r="H78">
        <v>9667.4500000000007</v>
      </c>
      <c r="I78">
        <v>0</v>
      </c>
      <c r="J78">
        <v>0</v>
      </c>
      <c r="K78" t="s">
        <v>1931</v>
      </c>
      <c r="M78" s="64">
        <v>10.5</v>
      </c>
      <c r="N78" s="64">
        <v>0</v>
      </c>
    </row>
    <row r="79" spans="1:14">
      <c r="A79">
        <v>358</v>
      </c>
      <c r="B79" t="s">
        <v>133</v>
      </c>
      <c r="C79" t="s">
        <v>1950</v>
      </c>
      <c r="D79" t="s">
        <v>1219</v>
      </c>
      <c r="E79" t="s">
        <v>30</v>
      </c>
      <c r="F79" t="s">
        <v>71</v>
      </c>
      <c r="G79">
        <v>9248.98</v>
      </c>
      <c r="H79">
        <v>9656.9500000000007</v>
      </c>
      <c r="I79">
        <v>8655.2000000000007</v>
      </c>
      <c r="J79">
        <v>8997.3700000000008</v>
      </c>
      <c r="K79" t="s">
        <v>1931</v>
      </c>
      <c r="M79" s="64">
        <v>407.97000000000116</v>
      </c>
      <c r="N79" s="64">
        <v>342.17000000000007</v>
      </c>
    </row>
    <row r="80" spans="1:14">
      <c r="A80">
        <v>359</v>
      </c>
      <c r="B80" t="s">
        <v>133</v>
      </c>
      <c r="C80" t="s">
        <v>1950</v>
      </c>
      <c r="D80">
        <v>0</v>
      </c>
      <c r="E80" t="s">
        <v>30</v>
      </c>
      <c r="F80" t="s">
        <v>71</v>
      </c>
      <c r="G80">
        <v>0</v>
      </c>
      <c r="H80">
        <v>0</v>
      </c>
      <c r="I80">
        <v>9451.89</v>
      </c>
      <c r="J80">
        <v>9647.58</v>
      </c>
      <c r="K80" t="s">
        <v>1931</v>
      </c>
      <c r="M80" s="64">
        <v>0</v>
      </c>
      <c r="N80" s="64">
        <v>195.69000000000051</v>
      </c>
    </row>
    <row r="81" spans="1:14">
      <c r="A81">
        <v>360</v>
      </c>
      <c r="B81" t="s">
        <v>171</v>
      </c>
      <c r="C81" t="s">
        <v>1950</v>
      </c>
      <c r="D81" t="s">
        <v>1220</v>
      </c>
      <c r="E81" t="s">
        <v>26</v>
      </c>
      <c r="F81" t="s">
        <v>71</v>
      </c>
      <c r="G81">
        <v>9667.4500000000007</v>
      </c>
      <c r="H81">
        <v>9738.6</v>
      </c>
      <c r="I81">
        <v>0</v>
      </c>
      <c r="J81">
        <v>0</v>
      </c>
      <c r="K81" t="s">
        <v>1931</v>
      </c>
      <c r="M81" s="64">
        <v>71.149999999999636</v>
      </c>
      <c r="N81" s="64">
        <v>0</v>
      </c>
    </row>
    <row r="82" spans="1:14">
      <c r="A82">
        <v>361</v>
      </c>
      <c r="B82" t="s">
        <v>107</v>
      </c>
      <c r="C82" t="s">
        <v>1950</v>
      </c>
      <c r="D82" t="s">
        <v>1222</v>
      </c>
      <c r="E82" t="s">
        <v>0</v>
      </c>
      <c r="F82" t="s">
        <v>71</v>
      </c>
      <c r="G82">
        <v>9711.11</v>
      </c>
      <c r="H82">
        <v>9762.7000000000007</v>
      </c>
      <c r="I82">
        <v>0</v>
      </c>
      <c r="J82">
        <v>0</v>
      </c>
      <c r="K82" t="s">
        <v>1931</v>
      </c>
      <c r="M82" s="64">
        <v>51.590000000000146</v>
      </c>
      <c r="N82" s="64">
        <v>0</v>
      </c>
    </row>
    <row r="83" spans="1:14">
      <c r="A83">
        <v>362</v>
      </c>
      <c r="B83" t="s">
        <v>119</v>
      </c>
      <c r="C83" t="s">
        <v>1950</v>
      </c>
      <c r="D83" t="s">
        <v>1224</v>
      </c>
      <c r="E83" t="s">
        <v>56</v>
      </c>
      <c r="F83" t="s">
        <v>71</v>
      </c>
      <c r="G83">
        <v>9743.93</v>
      </c>
      <c r="H83">
        <v>9762.7000000000007</v>
      </c>
      <c r="I83">
        <v>0</v>
      </c>
      <c r="J83">
        <v>0</v>
      </c>
      <c r="K83" t="s">
        <v>1931</v>
      </c>
      <c r="M83" s="64">
        <v>18.770000000000437</v>
      </c>
      <c r="N83" s="64">
        <v>0</v>
      </c>
    </row>
    <row r="84" spans="1:14">
      <c r="A84">
        <v>363</v>
      </c>
      <c r="B84" t="s">
        <v>118</v>
      </c>
      <c r="C84" t="s">
        <v>1950</v>
      </c>
      <c r="D84" t="s">
        <v>1226</v>
      </c>
      <c r="E84" t="s">
        <v>85</v>
      </c>
      <c r="F84" t="s">
        <v>71</v>
      </c>
      <c r="G84">
        <v>9767.3700000000008</v>
      </c>
      <c r="H84">
        <v>9806.7999999999993</v>
      </c>
      <c r="I84">
        <v>0</v>
      </c>
      <c r="J84">
        <v>0</v>
      </c>
      <c r="K84" t="s">
        <v>1931</v>
      </c>
      <c r="M84" s="64">
        <v>39.429999999998472</v>
      </c>
      <c r="N84" s="64">
        <v>0</v>
      </c>
    </row>
    <row r="85" spans="1:14">
      <c r="A85">
        <v>364</v>
      </c>
      <c r="B85" t="s">
        <v>134</v>
      </c>
      <c r="C85" t="s">
        <v>1950</v>
      </c>
      <c r="D85" t="s">
        <v>1207</v>
      </c>
      <c r="E85" t="s">
        <v>30</v>
      </c>
      <c r="F85" t="s">
        <v>71</v>
      </c>
      <c r="G85">
        <v>0</v>
      </c>
      <c r="H85">
        <v>0</v>
      </c>
      <c r="I85">
        <v>8997.3700000000008</v>
      </c>
      <c r="J85">
        <v>9451.89</v>
      </c>
      <c r="K85" t="s">
        <v>1931</v>
      </c>
      <c r="M85" s="64">
        <v>0</v>
      </c>
      <c r="N85" s="64">
        <v>454.51999999999862</v>
      </c>
    </row>
    <row r="86" spans="1:14">
      <c r="A86">
        <v>365</v>
      </c>
      <c r="B86" t="s">
        <v>147</v>
      </c>
      <c r="C86" t="s">
        <v>1950</v>
      </c>
      <c r="D86" t="s">
        <v>1228</v>
      </c>
      <c r="E86" t="s">
        <v>0</v>
      </c>
      <c r="F86" t="s">
        <v>71</v>
      </c>
      <c r="G86">
        <v>9944.6</v>
      </c>
      <c r="H86">
        <v>10042.6</v>
      </c>
      <c r="I86">
        <v>9928.7000000000007</v>
      </c>
      <c r="J86">
        <v>10017.6</v>
      </c>
      <c r="K86" t="s">
        <v>1931</v>
      </c>
      <c r="M86" s="64">
        <v>98</v>
      </c>
      <c r="N86" s="64">
        <v>88.899999999999636</v>
      </c>
    </row>
    <row r="87" spans="1:14">
      <c r="A87">
        <v>366</v>
      </c>
      <c r="B87" t="s">
        <v>1230</v>
      </c>
      <c r="C87" t="s">
        <v>1950</v>
      </c>
      <c r="D87" t="s">
        <v>1231</v>
      </c>
      <c r="E87" t="s">
        <v>1896</v>
      </c>
      <c r="F87" t="s">
        <v>71</v>
      </c>
      <c r="G87">
        <v>0</v>
      </c>
      <c r="H87">
        <v>0</v>
      </c>
      <c r="I87">
        <v>9997.02</v>
      </c>
      <c r="J87">
        <v>10010</v>
      </c>
      <c r="K87" t="s">
        <v>1931</v>
      </c>
      <c r="M87" s="64">
        <v>0</v>
      </c>
      <c r="N87" s="64">
        <v>12.979999999999563</v>
      </c>
    </row>
    <row r="88" spans="1:14">
      <c r="A88">
        <v>367</v>
      </c>
      <c r="B88" t="s">
        <v>116</v>
      </c>
      <c r="C88" t="s">
        <v>1950</v>
      </c>
      <c r="D88" t="s">
        <v>1231</v>
      </c>
      <c r="E88" t="s">
        <v>0</v>
      </c>
      <c r="F88" t="s">
        <v>71</v>
      </c>
      <c r="G88">
        <v>0</v>
      </c>
      <c r="H88">
        <v>0</v>
      </c>
      <c r="I88">
        <v>10017.6</v>
      </c>
      <c r="J88">
        <v>10077.99</v>
      </c>
      <c r="K88" t="s">
        <v>1931</v>
      </c>
      <c r="M88" s="64">
        <v>0</v>
      </c>
      <c r="N88" s="64">
        <v>60.389999999999418</v>
      </c>
    </row>
    <row r="89" spans="1:14">
      <c r="A89">
        <v>368</v>
      </c>
      <c r="B89" t="s">
        <v>115</v>
      </c>
      <c r="C89" t="s">
        <v>1950</v>
      </c>
      <c r="D89" t="s">
        <v>1232</v>
      </c>
      <c r="E89" t="s">
        <v>0</v>
      </c>
      <c r="F89" t="s">
        <v>71</v>
      </c>
      <c r="G89">
        <v>0</v>
      </c>
      <c r="H89">
        <v>0</v>
      </c>
      <c r="I89">
        <v>10077.99</v>
      </c>
      <c r="J89">
        <v>10096.77</v>
      </c>
      <c r="K89" t="s">
        <v>1931</v>
      </c>
      <c r="M89" s="64">
        <v>0</v>
      </c>
      <c r="N89" s="64">
        <v>18.780000000000655</v>
      </c>
    </row>
    <row r="90" spans="1:14">
      <c r="A90">
        <v>369</v>
      </c>
      <c r="B90" t="s">
        <v>125</v>
      </c>
      <c r="C90" t="s">
        <v>1950</v>
      </c>
      <c r="D90" t="s">
        <v>1233</v>
      </c>
      <c r="E90" t="s">
        <v>0</v>
      </c>
      <c r="F90" t="s">
        <v>71</v>
      </c>
      <c r="G90">
        <v>0</v>
      </c>
      <c r="H90">
        <v>0</v>
      </c>
      <c r="I90">
        <v>10096.77</v>
      </c>
      <c r="J90">
        <v>10108.67</v>
      </c>
      <c r="K90" t="s">
        <v>1931</v>
      </c>
      <c r="L90" t="s">
        <v>1931</v>
      </c>
      <c r="M90" s="64">
        <v>0</v>
      </c>
      <c r="N90" s="64">
        <v>11.899999999999636</v>
      </c>
    </row>
    <row r="91" spans="1:14">
      <c r="A91">
        <v>370</v>
      </c>
      <c r="B91" t="s">
        <v>113</v>
      </c>
      <c r="C91" t="s">
        <v>1950</v>
      </c>
      <c r="D91" t="s">
        <v>1234</v>
      </c>
      <c r="E91" t="s">
        <v>0</v>
      </c>
      <c r="F91" t="s">
        <v>71</v>
      </c>
      <c r="G91">
        <v>0</v>
      </c>
      <c r="H91">
        <v>0</v>
      </c>
      <c r="I91">
        <v>10108.67</v>
      </c>
      <c r="J91">
        <v>10128.99</v>
      </c>
      <c r="K91" t="s">
        <v>1931</v>
      </c>
      <c r="L91" t="s">
        <v>1931</v>
      </c>
      <c r="M91" s="64">
        <v>0</v>
      </c>
      <c r="N91" s="64">
        <v>20.319999999999709</v>
      </c>
    </row>
    <row r="92" spans="1:14">
      <c r="A92">
        <v>371</v>
      </c>
      <c r="B92" t="s">
        <v>111</v>
      </c>
      <c r="C92" t="s">
        <v>1950</v>
      </c>
      <c r="D92" t="s">
        <v>1235</v>
      </c>
      <c r="E92" t="s">
        <v>0</v>
      </c>
      <c r="F92" t="s">
        <v>71</v>
      </c>
      <c r="G92">
        <v>0</v>
      </c>
      <c r="H92">
        <v>0</v>
      </c>
      <c r="I92">
        <v>10128.99</v>
      </c>
      <c r="J92">
        <v>10140.43</v>
      </c>
      <c r="K92" t="s">
        <v>1931</v>
      </c>
      <c r="M92" s="64">
        <v>0</v>
      </c>
      <c r="N92" s="64">
        <v>11.440000000000509</v>
      </c>
    </row>
    <row r="93" spans="1:14">
      <c r="A93">
        <v>372</v>
      </c>
      <c r="B93" t="s">
        <v>124</v>
      </c>
      <c r="C93" t="s">
        <v>1950</v>
      </c>
      <c r="D93" t="s">
        <v>1236</v>
      </c>
      <c r="E93" t="s">
        <v>0</v>
      </c>
      <c r="F93" t="s">
        <v>71</v>
      </c>
      <c r="G93">
        <v>0</v>
      </c>
      <c r="H93">
        <v>0</v>
      </c>
      <c r="I93">
        <v>10140.43</v>
      </c>
      <c r="J93">
        <v>10150.620000000001</v>
      </c>
      <c r="K93" t="s">
        <v>1931</v>
      </c>
      <c r="L93" t="s">
        <v>1931</v>
      </c>
      <c r="M93" s="64">
        <v>0</v>
      </c>
      <c r="N93" s="64">
        <v>10.190000000000509</v>
      </c>
    </row>
    <row r="94" spans="1:14">
      <c r="A94">
        <v>373</v>
      </c>
      <c r="B94" t="s">
        <v>123</v>
      </c>
      <c r="C94" t="s">
        <v>1950</v>
      </c>
      <c r="D94" t="s">
        <v>1237</v>
      </c>
      <c r="E94" t="s">
        <v>0</v>
      </c>
      <c r="F94" t="s">
        <v>71</v>
      </c>
      <c r="G94">
        <v>0</v>
      </c>
      <c r="H94">
        <v>0</v>
      </c>
      <c r="I94">
        <v>10150.06</v>
      </c>
      <c r="J94">
        <v>10160.030000000001</v>
      </c>
      <c r="K94" t="s">
        <v>1931</v>
      </c>
      <c r="M94" s="64">
        <v>0</v>
      </c>
      <c r="N94" s="64">
        <v>9.9700000000011642</v>
      </c>
    </row>
    <row r="95" spans="1:14">
      <c r="A95">
        <v>374</v>
      </c>
      <c r="B95" t="s">
        <v>1238</v>
      </c>
      <c r="C95" t="s">
        <v>1950</v>
      </c>
      <c r="D95" t="s">
        <v>1239</v>
      </c>
      <c r="E95" t="s">
        <v>1896</v>
      </c>
      <c r="F95" t="s">
        <v>71</v>
      </c>
      <c r="G95">
        <v>0</v>
      </c>
      <c r="H95">
        <v>0</v>
      </c>
      <c r="I95">
        <v>10160.219999999999</v>
      </c>
      <c r="J95">
        <v>10176.9</v>
      </c>
      <c r="K95" t="s">
        <v>1932</v>
      </c>
      <c r="M95" s="64">
        <v>0</v>
      </c>
      <c r="N95" s="64">
        <v>16.680000000000291</v>
      </c>
    </row>
    <row r="96" spans="1:14">
      <c r="A96">
        <v>375</v>
      </c>
      <c r="B96" t="s">
        <v>153</v>
      </c>
      <c r="C96" t="s">
        <v>1950</v>
      </c>
      <c r="D96" t="s">
        <v>1240</v>
      </c>
      <c r="E96" t="s">
        <v>1739</v>
      </c>
      <c r="F96" t="s">
        <v>71</v>
      </c>
      <c r="G96">
        <v>0</v>
      </c>
      <c r="H96">
        <v>0</v>
      </c>
      <c r="I96">
        <v>10160.030000000001</v>
      </c>
      <c r="J96">
        <v>10176.64</v>
      </c>
      <c r="K96" t="s">
        <v>1931</v>
      </c>
      <c r="M96" s="64">
        <v>0</v>
      </c>
      <c r="N96" s="64">
        <v>16.609999999998763</v>
      </c>
    </row>
    <row r="97" spans="1:14">
      <c r="A97">
        <v>376</v>
      </c>
      <c r="B97" t="s">
        <v>1242</v>
      </c>
      <c r="C97" t="s">
        <v>1950</v>
      </c>
      <c r="D97" t="s">
        <v>1243</v>
      </c>
      <c r="E97" t="s">
        <v>1896</v>
      </c>
      <c r="F97" t="s">
        <v>71</v>
      </c>
      <c r="G97">
        <v>0</v>
      </c>
      <c r="H97">
        <v>0</v>
      </c>
      <c r="I97">
        <v>10176.64</v>
      </c>
      <c r="J97">
        <v>10180</v>
      </c>
      <c r="K97" t="s">
        <v>1932</v>
      </c>
      <c r="M97" s="64">
        <v>0</v>
      </c>
      <c r="N97" s="64">
        <v>3.3600000000005821</v>
      </c>
    </row>
    <row r="98" spans="1:14">
      <c r="A98">
        <v>377</v>
      </c>
      <c r="B98" t="s">
        <v>1244</v>
      </c>
      <c r="C98" t="s">
        <v>1950</v>
      </c>
      <c r="D98" t="s">
        <v>1245</v>
      </c>
      <c r="E98" t="s">
        <v>1896</v>
      </c>
      <c r="F98" t="s">
        <v>71</v>
      </c>
      <c r="G98">
        <v>0</v>
      </c>
      <c r="H98">
        <v>0</v>
      </c>
      <c r="I98">
        <v>10181.74</v>
      </c>
      <c r="J98">
        <v>10191.15</v>
      </c>
      <c r="K98" t="s">
        <v>1932</v>
      </c>
      <c r="M98" s="64">
        <v>0</v>
      </c>
      <c r="N98" s="64">
        <v>9.4099999999998545</v>
      </c>
    </row>
    <row r="99" spans="1:14">
      <c r="A99">
        <v>378</v>
      </c>
      <c r="B99" t="s">
        <v>122</v>
      </c>
      <c r="C99" t="s">
        <v>1950</v>
      </c>
      <c r="D99" t="s">
        <v>1246</v>
      </c>
      <c r="E99" t="s">
        <v>85</v>
      </c>
      <c r="F99" t="s">
        <v>71</v>
      </c>
      <c r="G99">
        <v>0</v>
      </c>
      <c r="H99">
        <v>0</v>
      </c>
      <c r="I99">
        <v>10180</v>
      </c>
      <c r="J99">
        <v>10197.1</v>
      </c>
      <c r="K99" t="s">
        <v>1931</v>
      </c>
      <c r="M99" s="64">
        <v>0</v>
      </c>
      <c r="N99" s="64">
        <v>17.100000000000364</v>
      </c>
    </row>
    <row r="100" spans="1:14">
      <c r="A100">
        <v>379</v>
      </c>
      <c r="B100" t="s">
        <v>1247</v>
      </c>
      <c r="C100" t="s">
        <v>1950</v>
      </c>
      <c r="D100" t="s">
        <v>1248</v>
      </c>
      <c r="E100" t="s">
        <v>1896</v>
      </c>
      <c r="F100" t="s">
        <v>71</v>
      </c>
      <c r="G100">
        <v>0</v>
      </c>
      <c r="H100">
        <v>0</v>
      </c>
      <c r="I100">
        <v>10191.15</v>
      </c>
      <c r="J100">
        <v>10198.1</v>
      </c>
      <c r="K100" t="s">
        <v>1932</v>
      </c>
      <c r="M100" s="64">
        <v>0</v>
      </c>
      <c r="N100" s="64">
        <v>6.9500000000007276</v>
      </c>
    </row>
    <row r="101" spans="1:14">
      <c r="A101">
        <v>380</v>
      </c>
      <c r="B101" t="s">
        <v>1249</v>
      </c>
      <c r="C101" t="s">
        <v>1950</v>
      </c>
      <c r="D101" t="s">
        <v>1250</v>
      </c>
      <c r="E101" t="s">
        <v>1896</v>
      </c>
      <c r="F101" t="s">
        <v>71</v>
      </c>
      <c r="G101">
        <v>0</v>
      </c>
      <c r="H101">
        <v>0</v>
      </c>
      <c r="I101">
        <v>10198.1</v>
      </c>
      <c r="J101">
        <v>10210</v>
      </c>
      <c r="K101" t="s">
        <v>1932</v>
      </c>
      <c r="M101" s="64">
        <v>0</v>
      </c>
      <c r="N101" s="64">
        <v>11.899999999999636</v>
      </c>
    </row>
    <row r="102" spans="1:14">
      <c r="A102">
        <v>381</v>
      </c>
      <c r="B102" t="s">
        <v>1251</v>
      </c>
      <c r="C102" t="s">
        <v>1950</v>
      </c>
      <c r="D102" t="s">
        <v>1252</v>
      </c>
      <c r="E102" t="s">
        <v>1896</v>
      </c>
      <c r="F102" t="s">
        <v>71</v>
      </c>
      <c r="G102">
        <v>0</v>
      </c>
      <c r="H102">
        <v>0</v>
      </c>
      <c r="I102">
        <v>10210</v>
      </c>
      <c r="J102">
        <v>10221.030000000001</v>
      </c>
      <c r="K102" t="s">
        <v>1932</v>
      </c>
      <c r="M102" s="64">
        <v>0</v>
      </c>
      <c r="N102" s="64">
        <v>11.030000000000655</v>
      </c>
    </row>
    <row r="103" spans="1:14">
      <c r="A103">
        <v>382</v>
      </c>
      <c r="B103" t="s">
        <v>121</v>
      </c>
      <c r="C103" t="s">
        <v>1950</v>
      </c>
      <c r="D103" t="s">
        <v>1253</v>
      </c>
      <c r="E103" t="s">
        <v>30</v>
      </c>
      <c r="F103" t="s">
        <v>71</v>
      </c>
      <c r="G103">
        <v>0</v>
      </c>
      <c r="H103">
        <v>0</v>
      </c>
      <c r="I103">
        <v>10197.1</v>
      </c>
      <c r="J103">
        <v>10216.028</v>
      </c>
      <c r="K103" t="s">
        <v>1931</v>
      </c>
      <c r="M103" s="64">
        <v>0</v>
      </c>
      <c r="N103" s="64">
        <v>18.927999999999884</v>
      </c>
    </row>
    <row r="104" spans="1:14">
      <c r="A104">
        <v>383</v>
      </c>
      <c r="B104" t="s">
        <v>120</v>
      </c>
      <c r="C104" t="s">
        <v>1950</v>
      </c>
      <c r="D104" t="s">
        <v>1255</v>
      </c>
      <c r="E104" t="s">
        <v>1897</v>
      </c>
      <c r="F104" t="s">
        <v>71</v>
      </c>
      <c r="G104">
        <v>0</v>
      </c>
      <c r="H104">
        <v>0</v>
      </c>
      <c r="I104" t="s">
        <v>1256</v>
      </c>
      <c r="J104" t="s">
        <v>1257</v>
      </c>
      <c r="K104" t="s">
        <v>1931</v>
      </c>
      <c r="M104" s="64">
        <v>0</v>
      </c>
      <c r="N104" s="64">
        <v>13.97</v>
      </c>
    </row>
    <row r="105" spans="1:14">
      <c r="A105">
        <v>384</v>
      </c>
      <c r="B105" t="s">
        <v>1258</v>
      </c>
      <c r="C105" t="s">
        <v>1950</v>
      </c>
      <c r="D105" t="s">
        <v>1259</v>
      </c>
      <c r="E105" t="s">
        <v>1896</v>
      </c>
      <c r="F105" t="s">
        <v>71</v>
      </c>
      <c r="G105">
        <v>0</v>
      </c>
      <c r="H105">
        <v>0</v>
      </c>
      <c r="I105">
        <v>10221.030000000001</v>
      </c>
      <c r="J105">
        <v>10238.200000000001</v>
      </c>
      <c r="K105" t="s">
        <v>1932</v>
      </c>
      <c r="M105" s="64">
        <v>0</v>
      </c>
      <c r="N105" s="64">
        <v>17.170000000000073</v>
      </c>
    </row>
    <row r="106" spans="1:14">
      <c r="A106">
        <v>385</v>
      </c>
      <c r="B106" t="s">
        <v>152</v>
      </c>
      <c r="C106" t="s">
        <v>1950</v>
      </c>
      <c r="D106" t="s">
        <v>1260</v>
      </c>
      <c r="E106" t="s">
        <v>1739</v>
      </c>
      <c r="F106" t="s">
        <v>71</v>
      </c>
      <c r="G106">
        <v>0</v>
      </c>
      <c r="H106">
        <v>0</v>
      </c>
      <c r="I106">
        <v>10230</v>
      </c>
      <c r="J106">
        <v>10238.200000000001</v>
      </c>
      <c r="K106" t="s">
        <v>1931</v>
      </c>
      <c r="M106" s="64">
        <v>0</v>
      </c>
      <c r="N106" s="64">
        <v>8.2000000000007276</v>
      </c>
    </row>
    <row r="107" spans="1:14">
      <c r="A107">
        <v>386</v>
      </c>
      <c r="B107" t="s">
        <v>1262</v>
      </c>
      <c r="C107" t="s">
        <v>1950</v>
      </c>
      <c r="D107" t="s">
        <v>1263</v>
      </c>
      <c r="E107" t="s">
        <v>1896</v>
      </c>
      <c r="F107" t="s">
        <v>71</v>
      </c>
      <c r="G107">
        <v>0</v>
      </c>
      <c r="H107">
        <v>0</v>
      </c>
      <c r="I107">
        <v>10238.200000000001</v>
      </c>
      <c r="J107">
        <v>10246.31</v>
      </c>
      <c r="K107" t="s">
        <v>1932</v>
      </c>
      <c r="M107" s="64">
        <v>0</v>
      </c>
      <c r="N107" s="64">
        <v>8.1099999999987631</v>
      </c>
    </row>
    <row r="108" spans="1:14">
      <c r="A108">
        <v>387</v>
      </c>
      <c r="B108" t="s">
        <v>1264</v>
      </c>
      <c r="C108" t="s">
        <v>1950</v>
      </c>
      <c r="D108" t="s">
        <v>1265</v>
      </c>
      <c r="E108" t="s">
        <v>1896</v>
      </c>
      <c r="F108" t="s">
        <v>71</v>
      </c>
      <c r="G108">
        <v>0</v>
      </c>
      <c r="H108">
        <v>0</v>
      </c>
      <c r="I108">
        <v>10238.200000000001</v>
      </c>
      <c r="J108">
        <v>10256.700000000001</v>
      </c>
      <c r="K108" t="s">
        <v>1932</v>
      </c>
      <c r="M108" s="64">
        <v>0</v>
      </c>
      <c r="N108" s="64">
        <v>18.5</v>
      </c>
    </row>
    <row r="109" spans="1:14">
      <c r="A109">
        <v>388</v>
      </c>
      <c r="B109" t="s">
        <v>150</v>
      </c>
      <c r="C109" t="s">
        <v>1950</v>
      </c>
      <c r="D109" t="s">
        <v>1266</v>
      </c>
      <c r="E109" t="s">
        <v>1739</v>
      </c>
      <c r="F109" t="s">
        <v>71</v>
      </c>
      <c r="G109">
        <v>0</v>
      </c>
      <c r="H109">
        <v>0</v>
      </c>
      <c r="I109">
        <v>10246.31</v>
      </c>
      <c r="J109">
        <v>10256.61</v>
      </c>
      <c r="K109" t="s">
        <v>1931</v>
      </c>
      <c r="M109" s="64">
        <v>0</v>
      </c>
      <c r="N109" s="64">
        <v>10.300000000001091</v>
      </c>
    </row>
    <row r="110" spans="1:14">
      <c r="A110">
        <v>389</v>
      </c>
      <c r="B110" t="s">
        <v>149</v>
      </c>
      <c r="C110" t="s">
        <v>1950</v>
      </c>
      <c r="D110" t="s">
        <v>1269</v>
      </c>
      <c r="E110" t="s">
        <v>1739</v>
      </c>
      <c r="F110" t="s">
        <v>71</v>
      </c>
      <c r="G110">
        <v>0</v>
      </c>
      <c r="H110">
        <v>0</v>
      </c>
      <c r="I110">
        <v>10256.61</v>
      </c>
      <c r="J110">
        <v>10275.5</v>
      </c>
      <c r="K110" t="s">
        <v>1931</v>
      </c>
      <c r="M110" s="64">
        <v>0</v>
      </c>
      <c r="N110" s="64">
        <v>18.889999999999418</v>
      </c>
    </row>
    <row r="111" spans="1:14">
      <c r="A111">
        <v>390</v>
      </c>
      <c r="B111" t="s">
        <v>109</v>
      </c>
      <c r="C111" t="s">
        <v>1950</v>
      </c>
      <c r="D111" t="s">
        <v>1243</v>
      </c>
      <c r="E111" t="s">
        <v>186</v>
      </c>
      <c r="F111" t="s">
        <v>71</v>
      </c>
      <c r="G111">
        <v>0</v>
      </c>
      <c r="H111">
        <v>0</v>
      </c>
      <c r="I111">
        <v>10275.5</v>
      </c>
      <c r="J111">
        <v>10286.35</v>
      </c>
      <c r="K111" t="s">
        <v>1931</v>
      </c>
      <c r="L111" t="s">
        <v>1931</v>
      </c>
      <c r="M111" s="64">
        <v>0</v>
      </c>
      <c r="N111" s="64">
        <v>10.850000000000364</v>
      </c>
    </row>
    <row r="112" spans="1:14">
      <c r="A112">
        <v>391</v>
      </c>
      <c r="B112" t="s">
        <v>146</v>
      </c>
      <c r="C112" t="s">
        <v>1950</v>
      </c>
      <c r="D112" t="s">
        <v>1271</v>
      </c>
      <c r="E112" t="s">
        <v>30</v>
      </c>
      <c r="F112" t="s">
        <v>71</v>
      </c>
      <c r="G112">
        <v>10315.030000000001</v>
      </c>
      <c r="H112">
        <v>10513</v>
      </c>
      <c r="I112">
        <v>10305.52</v>
      </c>
      <c r="J112">
        <v>10531.92</v>
      </c>
      <c r="K112" t="s">
        <v>1932</v>
      </c>
      <c r="M112" s="64">
        <v>197.96999999999935</v>
      </c>
      <c r="N112" s="64">
        <v>226.39999999999964</v>
      </c>
    </row>
    <row r="113" spans="1:14">
      <c r="A113">
        <v>392</v>
      </c>
      <c r="B113" t="s">
        <v>1274</v>
      </c>
      <c r="C113" t="s">
        <v>1950</v>
      </c>
      <c r="D113" t="s">
        <v>1275</v>
      </c>
      <c r="E113" t="s">
        <v>1896</v>
      </c>
      <c r="F113" t="s">
        <v>71</v>
      </c>
      <c r="G113">
        <v>0</v>
      </c>
      <c r="H113">
        <v>0</v>
      </c>
      <c r="I113">
        <v>10531.92</v>
      </c>
      <c r="J113">
        <v>10576.22</v>
      </c>
      <c r="K113" t="s">
        <v>1932</v>
      </c>
      <c r="M113" s="64">
        <v>0</v>
      </c>
      <c r="N113" s="64">
        <v>44.299999999999272</v>
      </c>
    </row>
    <row r="114" spans="1:14">
      <c r="A114">
        <v>393</v>
      </c>
      <c r="B114" t="s">
        <v>129</v>
      </c>
      <c r="C114" t="s">
        <v>1950</v>
      </c>
      <c r="D114" t="s">
        <v>1276</v>
      </c>
      <c r="E114" t="s">
        <v>30</v>
      </c>
      <c r="F114" t="s">
        <v>71</v>
      </c>
      <c r="G114">
        <v>10042.6</v>
      </c>
      <c r="H114">
        <v>10113</v>
      </c>
      <c r="I114">
        <v>10187.85</v>
      </c>
      <c r="J114">
        <v>10294.299999999999</v>
      </c>
      <c r="K114" t="s">
        <v>1931</v>
      </c>
      <c r="M114" s="64">
        <v>70.399999999999636</v>
      </c>
      <c r="N114" s="64">
        <v>106.44999999999891</v>
      </c>
    </row>
    <row r="115" spans="1:14">
      <c r="A115">
        <v>394</v>
      </c>
      <c r="B115" t="s">
        <v>129</v>
      </c>
      <c r="C115" t="s">
        <v>1950</v>
      </c>
      <c r="D115">
        <v>0</v>
      </c>
      <c r="E115" t="s">
        <v>30</v>
      </c>
      <c r="F115" t="s">
        <v>71</v>
      </c>
      <c r="G115">
        <v>0</v>
      </c>
      <c r="H115">
        <v>0</v>
      </c>
      <c r="I115">
        <v>0</v>
      </c>
      <c r="J115">
        <v>0</v>
      </c>
      <c r="K115" t="s">
        <v>1931</v>
      </c>
      <c r="M115" s="64">
        <v>0</v>
      </c>
      <c r="N115" s="64">
        <v>0</v>
      </c>
    </row>
    <row r="116" spans="1:14">
      <c r="A116">
        <v>395</v>
      </c>
      <c r="B116" t="s">
        <v>1279</v>
      </c>
      <c r="C116" t="s">
        <v>1950</v>
      </c>
      <c r="D116" t="s">
        <v>1280</v>
      </c>
      <c r="E116" t="s">
        <v>1739</v>
      </c>
      <c r="F116" t="s">
        <v>71</v>
      </c>
      <c r="G116">
        <v>10113</v>
      </c>
      <c r="H116">
        <v>10187.85</v>
      </c>
      <c r="I116">
        <v>0</v>
      </c>
      <c r="J116">
        <v>0</v>
      </c>
      <c r="K116" t="s">
        <v>1931</v>
      </c>
      <c r="M116" s="64">
        <v>74.850000000000364</v>
      </c>
      <c r="N116" s="64">
        <v>0</v>
      </c>
    </row>
    <row r="117" spans="1:14">
      <c r="A117">
        <v>396</v>
      </c>
      <c r="B117" t="s">
        <v>1282</v>
      </c>
      <c r="C117" t="s">
        <v>1950</v>
      </c>
      <c r="D117" t="s">
        <v>1283</v>
      </c>
      <c r="E117" t="s">
        <v>1739</v>
      </c>
      <c r="F117" t="s">
        <v>71</v>
      </c>
      <c r="G117">
        <v>10513</v>
      </c>
      <c r="H117">
        <v>10567.7</v>
      </c>
      <c r="I117">
        <v>0</v>
      </c>
      <c r="J117">
        <v>0</v>
      </c>
      <c r="K117" t="s">
        <v>1931</v>
      </c>
      <c r="M117" s="64">
        <v>54.700000000000728</v>
      </c>
      <c r="N117" s="64">
        <v>0</v>
      </c>
    </row>
    <row r="118" spans="1:14">
      <c r="A118">
        <v>397</v>
      </c>
      <c r="B118" t="s">
        <v>172</v>
      </c>
      <c r="C118" t="s">
        <v>1950</v>
      </c>
      <c r="D118" t="s">
        <v>1285</v>
      </c>
      <c r="E118" t="s">
        <v>97</v>
      </c>
      <c r="F118" t="s">
        <v>71</v>
      </c>
      <c r="G118">
        <v>10549.3</v>
      </c>
      <c r="H118">
        <v>10558</v>
      </c>
      <c r="I118">
        <v>0</v>
      </c>
      <c r="J118">
        <v>0</v>
      </c>
      <c r="K118" t="s">
        <v>1931</v>
      </c>
      <c r="M118" s="64">
        <v>8.7000000000007276</v>
      </c>
      <c r="N118" s="64">
        <v>0</v>
      </c>
    </row>
    <row r="119" spans="1:14">
      <c r="A119">
        <v>398</v>
      </c>
      <c r="B119" t="s">
        <v>105</v>
      </c>
      <c r="C119" t="s">
        <v>1950</v>
      </c>
      <c r="D119" t="s">
        <v>1287</v>
      </c>
      <c r="E119" t="s">
        <v>0</v>
      </c>
      <c r="F119" t="s">
        <v>71</v>
      </c>
      <c r="G119">
        <v>10554.42</v>
      </c>
      <c r="H119">
        <v>10580.08</v>
      </c>
      <c r="I119">
        <v>0</v>
      </c>
      <c r="J119">
        <v>0</v>
      </c>
      <c r="K119" t="s">
        <v>1931</v>
      </c>
      <c r="L119" t="s">
        <v>1931</v>
      </c>
      <c r="M119" s="64">
        <v>25.659999999999854</v>
      </c>
      <c r="N119" s="64">
        <v>0</v>
      </c>
    </row>
    <row r="120" spans="1:14">
      <c r="A120">
        <v>399</v>
      </c>
      <c r="B120" t="s">
        <v>1289</v>
      </c>
      <c r="C120" t="s">
        <v>1950</v>
      </c>
      <c r="D120" t="s">
        <v>1290</v>
      </c>
      <c r="E120" t="s">
        <v>1739</v>
      </c>
      <c r="F120" t="s">
        <v>71</v>
      </c>
      <c r="G120">
        <v>10580.08</v>
      </c>
      <c r="H120">
        <v>10606.64</v>
      </c>
      <c r="I120">
        <v>0</v>
      </c>
      <c r="J120">
        <v>0</v>
      </c>
      <c r="K120" t="s">
        <v>1931</v>
      </c>
      <c r="L120" t="s">
        <v>1931</v>
      </c>
      <c r="M120" s="64">
        <v>26.559999999999491</v>
      </c>
      <c r="N120" s="64">
        <v>0</v>
      </c>
    </row>
    <row r="121" spans="1:14">
      <c r="A121">
        <v>400</v>
      </c>
      <c r="B121" t="s">
        <v>1292</v>
      </c>
      <c r="C121" t="s">
        <v>1950</v>
      </c>
      <c r="D121" t="s">
        <v>1293</v>
      </c>
      <c r="E121" t="s">
        <v>1739</v>
      </c>
      <c r="F121" t="s">
        <v>71</v>
      </c>
      <c r="G121">
        <v>10606.64</v>
      </c>
      <c r="H121">
        <v>10663.79</v>
      </c>
      <c r="I121">
        <v>0</v>
      </c>
      <c r="J121">
        <v>0</v>
      </c>
      <c r="K121" t="s">
        <v>1931</v>
      </c>
      <c r="M121" s="64">
        <v>57.150000000001455</v>
      </c>
      <c r="N121" s="64">
        <v>0</v>
      </c>
    </row>
    <row r="122" spans="1:14">
      <c r="A122">
        <v>401</v>
      </c>
      <c r="B122" t="s">
        <v>1295</v>
      </c>
      <c r="C122" t="s">
        <v>1950</v>
      </c>
      <c r="D122" t="s">
        <v>1296</v>
      </c>
      <c r="E122" t="s">
        <v>1739</v>
      </c>
      <c r="F122" t="s">
        <v>71</v>
      </c>
      <c r="G122">
        <v>10636.4</v>
      </c>
      <c r="H122">
        <v>10664.79</v>
      </c>
      <c r="I122">
        <v>0</v>
      </c>
      <c r="J122">
        <v>0</v>
      </c>
      <c r="K122" t="s">
        <v>1931</v>
      </c>
      <c r="M122" s="64">
        <v>28.390000000001237</v>
      </c>
      <c r="N122" s="64">
        <v>0</v>
      </c>
    </row>
    <row r="123" spans="1:14">
      <c r="A123">
        <v>402</v>
      </c>
      <c r="B123" t="s">
        <v>1298</v>
      </c>
      <c r="C123" t="s">
        <v>1950</v>
      </c>
      <c r="D123" t="s">
        <v>1299</v>
      </c>
      <c r="E123" t="s">
        <v>1739</v>
      </c>
      <c r="F123" t="s">
        <v>71</v>
      </c>
      <c r="G123">
        <v>10629.08</v>
      </c>
      <c r="H123">
        <v>10636.4</v>
      </c>
      <c r="I123">
        <v>0</v>
      </c>
      <c r="J123">
        <v>0</v>
      </c>
      <c r="K123" t="s">
        <v>1931</v>
      </c>
      <c r="M123" s="64">
        <v>7.319999999999709</v>
      </c>
      <c r="N123" s="64">
        <v>0</v>
      </c>
    </row>
    <row r="124" spans="1:14">
      <c r="A124">
        <v>403</v>
      </c>
      <c r="B124" t="s">
        <v>1301</v>
      </c>
      <c r="C124" t="s">
        <v>1950</v>
      </c>
      <c r="D124" t="s">
        <v>1302</v>
      </c>
      <c r="E124" t="s">
        <v>1739</v>
      </c>
      <c r="F124" t="s">
        <v>71</v>
      </c>
      <c r="G124">
        <v>10675.43</v>
      </c>
      <c r="H124">
        <v>10743.84</v>
      </c>
      <c r="I124">
        <v>0</v>
      </c>
      <c r="J124">
        <v>0</v>
      </c>
      <c r="K124" t="s">
        <v>1931</v>
      </c>
      <c r="L124" t="s">
        <v>1931</v>
      </c>
      <c r="M124" s="64">
        <v>68.409999999999854</v>
      </c>
      <c r="N124" s="64">
        <v>0</v>
      </c>
    </row>
    <row r="125" spans="1:14">
      <c r="A125">
        <v>404</v>
      </c>
      <c r="B125" t="s">
        <v>1304</v>
      </c>
      <c r="C125" t="s">
        <v>1950</v>
      </c>
      <c r="D125" t="s">
        <v>1305</v>
      </c>
      <c r="E125" t="s">
        <v>1896</v>
      </c>
      <c r="F125" t="s">
        <v>71</v>
      </c>
      <c r="G125">
        <v>0</v>
      </c>
      <c r="H125">
        <v>0</v>
      </c>
      <c r="I125">
        <v>10576.22</v>
      </c>
      <c r="J125">
        <v>10672.19</v>
      </c>
      <c r="K125" t="s">
        <v>1932</v>
      </c>
      <c r="M125" s="64">
        <v>0</v>
      </c>
      <c r="N125" s="64">
        <v>95.970000000001164</v>
      </c>
    </row>
    <row r="126" spans="1:14">
      <c r="A126">
        <v>405</v>
      </c>
      <c r="B126" t="s">
        <v>1306</v>
      </c>
      <c r="C126" t="s">
        <v>1950</v>
      </c>
      <c r="D126" t="s">
        <v>1302</v>
      </c>
      <c r="E126" t="s">
        <v>1739</v>
      </c>
      <c r="F126" t="s">
        <v>71</v>
      </c>
      <c r="G126">
        <v>10743.84</v>
      </c>
      <c r="H126">
        <v>11720</v>
      </c>
      <c r="I126">
        <v>0</v>
      </c>
      <c r="J126">
        <v>0</v>
      </c>
      <c r="K126" t="s">
        <v>1931</v>
      </c>
      <c r="L126" t="s">
        <v>1931</v>
      </c>
      <c r="M126" s="64">
        <v>976.15999999999985</v>
      </c>
      <c r="N126" s="64">
        <v>0</v>
      </c>
    </row>
    <row r="127" spans="1:14">
      <c r="A127">
        <v>406</v>
      </c>
      <c r="B127" t="s">
        <v>1308</v>
      </c>
      <c r="C127" t="s">
        <v>1950</v>
      </c>
      <c r="D127" t="s">
        <v>1302</v>
      </c>
      <c r="E127" t="s">
        <v>1739</v>
      </c>
      <c r="F127" t="s">
        <v>71</v>
      </c>
      <c r="G127">
        <v>10669.37</v>
      </c>
      <c r="H127">
        <v>11458.87</v>
      </c>
      <c r="I127">
        <v>10672.18</v>
      </c>
      <c r="J127">
        <v>11427.8</v>
      </c>
      <c r="K127" t="s">
        <v>1931</v>
      </c>
      <c r="L127" t="s">
        <v>1931</v>
      </c>
      <c r="M127" s="64">
        <v>789.5</v>
      </c>
      <c r="N127" s="64">
        <v>755.61999999999898</v>
      </c>
    </row>
    <row r="128" spans="1:14">
      <c r="A128">
        <v>407</v>
      </c>
      <c r="B128" t="s">
        <v>1310</v>
      </c>
      <c r="C128" t="s">
        <v>1950</v>
      </c>
      <c r="D128" t="s">
        <v>1311</v>
      </c>
      <c r="E128" t="s">
        <v>1739</v>
      </c>
      <c r="F128" t="s">
        <v>71</v>
      </c>
      <c r="G128">
        <v>11458.87</v>
      </c>
      <c r="H128">
        <v>11864.1</v>
      </c>
      <c r="I128">
        <v>11427.8</v>
      </c>
      <c r="J128">
        <v>11857.07</v>
      </c>
      <c r="K128" t="s">
        <v>1931</v>
      </c>
      <c r="L128" t="s">
        <v>1931</v>
      </c>
      <c r="M128" s="64">
        <v>405.22999999999956</v>
      </c>
      <c r="N128" s="64">
        <v>429.27000000000044</v>
      </c>
    </row>
    <row r="129" spans="1:14">
      <c r="A129">
        <v>408</v>
      </c>
      <c r="B129" t="s">
        <v>1310</v>
      </c>
      <c r="C129" t="s">
        <v>1950</v>
      </c>
      <c r="D129">
        <v>0</v>
      </c>
      <c r="E129" t="s">
        <v>1739</v>
      </c>
      <c r="F129" t="s">
        <v>71</v>
      </c>
      <c r="G129">
        <v>0</v>
      </c>
      <c r="H129">
        <v>0</v>
      </c>
      <c r="I129">
        <v>12049.74</v>
      </c>
      <c r="J129">
        <v>12110</v>
      </c>
      <c r="K129" t="s">
        <v>1931</v>
      </c>
      <c r="M129" s="64">
        <v>0</v>
      </c>
      <c r="N129" s="64">
        <v>60.260000000000218</v>
      </c>
    </row>
    <row r="130" spans="1:14">
      <c r="A130">
        <v>409</v>
      </c>
      <c r="B130" t="s">
        <v>1313</v>
      </c>
      <c r="C130" t="s">
        <v>1950</v>
      </c>
      <c r="D130" t="s">
        <v>1314</v>
      </c>
      <c r="E130" t="s">
        <v>1896</v>
      </c>
      <c r="F130" t="s">
        <v>71</v>
      </c>
      <c r="G130">
        <v>12110</v>
      </c>
      <c r="H130">
        <v>12667.65</v>
      </c>
      <c r="I130">
        <v>0</v>
      </c>
      <c r="J130">
        <v>0</v>
      </c>
      <c r="K130" t="s">
        <v>1932</v>
      </c>
      <c r="L130" t="s">
        <v>1931</v>
      </c>
      <c r="M130" s="64">
        <v>557.64999999999964</v>
      </c>
      <c r="N130" s="64">
        <v>0</v>
      </c>
    </row>
    <row r="131" spans="1:14">
      <c r="A131">
        <v>410</v>
      </c>
      <c r="B131" t="s">
        <v>1315</v>
      </c>
      <c r="C131" t="s">
        <v>1950</v>
      </c>
      <c r="D131" t="s">
        <v>1316</v>
      </c>
      <c r="E131" t="s">
        <v>1739</v>
      </c>
      <c r="F131" t="s">
        <v>71</v>
      </c>
      <c r="G131">
        <v>11813.35</v>
      </c>
      <c r="H131">
        <v>12112.55</v>
      </c>
      <c r="I131">
        <v>11839.41</v>
      </c>
      <c r="J131">
        <v>12082.03</v>
      </c>
      <c r="K131" t="s">
        <v>1931</v>
      </c>
      <c r="L131" t="s">
        <v>1931</v>
      </c>
      <c r="M131" s="64">
        <v>299.19999999999891</v>
      </c>
      <c r="N131" s="64">
        <v>242.6200000000008</v>
      </c>
    </row>
    <row r="132" spans="1:14">
      <c r="A132">
        <v>411</v>
      </c>
      <c r="B132" t="s">
        <v>1318</v>
      </c>
      <c r="C132" t="s">
        <v>1950</v>
      </c>
      <c r="D132" t="s">
        <v>1314</v>
      </c>
      <c r="E132" t="s">
        <v>1739</v>
      </c>
      <c r="F132" t="s">
        <v>71</v>
      </c>
      <c r="G132">
        <v>12112.55</v>
      </c>
      <c r="H132">
        <v>12747.65</v>
      </c>
      <c r="I132">
        <v>0</v>
      </c>
      <c r="J132">
        <v>0</v>
      </c>
      <c r="K132" t="s">
        <v>1931</v>
      </c>
      <c r="L132" t="s">
        <v>1931</v>
      </c>
      <c r="M132" s="64">
        <v>635.10000000000036</v>
      </c>
      <c r="N132" s="64">
        <v>0</v>
      </c>
    </row>
    <row r="133" spans="1:14">
      <c r="A133">
        <v>412</v>
      </c>
      <c r="B133" t="s">
        <v>1320</v>
      </c>
      <c r="C133" t="s">
        <v>1950</v>
      </c>
      <c r="D133" t="s">
        <v>1321</v>
      </c>
      <c r="E133" t="s">
        <v>1739</v>
      </c>
      <c r="F133" t="s">
        <v>71</v>
      </c>
      <c r="G133">
        <v>12749.26</v>
      </c>
      <c r="H133">
        <v>13321.62</v>
      </c>
      <c r="I133">
        <v>12669.32</v>
      </c>
      <c r="J133">
        <v>13546.89</v>
      </c>
      <c r="K133" t="s">
        <v>1931</v>
      </c>
      <c r="M133" s="64">
        <v>572.36000000000058</v>
      </c>
      <c r="N133" s="64">
        <v>877.56999999999971</v>
      </c>
    </row>
    <row r="134" spans="1:14">
      <c r="A134">
        <v>413</v>
      </c>
      <c r="B134" t="s">
        <v>1323</v>
      </c>
      <c r="C134" t="s">
        <v>1950</v>
      </c>
      <c r="D134" t="s">
        <v>1324</v>
      </c>
      <c r="E134" t="s">
        <v>1739</v>
      </c>
      <c r="F134" t="s">
        <v>71</v>
      </c>
      <c r="G134">
        <v>13321.62</v>
      </c>
      <c r="H134">
        <v>14216.46</v>
      </c>
      <c r="I134">
        <v>13359.84</v>
      </c>
      <c r="J134">
        <v>14591.73</v>
      </c>
      <c r="K134" t="s">
        <v>1931</v>
      </c>
      <c r="L134" t="s">
        <v>1931</v>
      </c>
      <c r="M134" s="64">
        <v>894.83999999999833</v>
      </c>
      <c r="N134" s="64">
        <v>1231.8899999999994</v>
      </c>
    </row>
    <row r="135" spans="1:14">
      <c r="A135">
        <v>414</v>
      </c>
      <c r="B135" t="s">
        <v>1323</v>
      </c>
      <c r="C135" t="s">
        <v>1950</v>
      </c>
      <c r="D135">
        <v>0</v>
      </c>
      <c r="E135" t="s">
        <v>1739</v>
      </c>
      <c r="F135" t="s">
        <v>71</v>
      </c>
      <c r="G135">
        <v>0</v>
      </c>
      <c r="H135">
        <v>0</v>
      </c>
      <c r="I135">
        <v>14691.26</v>
      </c>
      <c r="J135">
        <v>15405.05</v>
      </c>
      <c r="K135" t="s">
        <v>1931</v>
      </c>
      <c r="M135" s="64">
        <v>0</v>
      </c>
      <c r="N135" s="64">
        <v>713.78999999999905</v>
      </c>
    </row>
    <row r="136" spans="1:14">
      <c r="A136">
        <v>415</v>
      </c>
      <c r="B136" t="s">
        <v>1326</v>
      </c>
      <c r="C136" t="s">
        <v>1950</v>
      </c>
      <c r="D136" t="s">
        <v>1324</v>
      </c>
      <c r="E136" t="s">
        <v>1739</v>
      </c>
      <c r="F136" t="s">
        <v>71</v>
      </c>
      <c r="G136">
        <v>14726.72</v>
      </c>
      <c r="H136">
        <v>15395.05</v>
      </c>
      <c r="I136">
        <v>14698.54</v>
      </c>
      <c r="J136">
        <v>15404.05</v>
      </c>
      <c r="K136" t="s">
        <v>1931</v>
      </c>
      <c r="L136" t="s">
        <v>1931</v>
      </c>
      <c r="M136" s="64">
        <v>668.32999999999993</v>
      </c>
      <c r="N136" s="64">
        <v>705.5099999999984</v>
      </c>
    </row>
    <row r="137" spans="1:14">
      <c r="A137">
        <v>416</v>
      </c>
      <c r="B137" t="s">
        <v>1328</v>
      </c>
      <c r="C137" t="s">
        <v>1950</v>
      </c>
      <c r="D137" t="s">
        <v>1329</v>
      </c>
      <c r="E137" t="s">
        <v>1739</v>
      </c>
      <c r="F137" t="s">
        <v>71</v>
      </c>
      <c r="G137">
        <v>14216.45</v>
      </c>
      <c r="H137">
        <v>14617.95</v>
      </c>
      <c r="I137">
        <v>0</v>
      </c>
      <c r="J137">
        <v>0</v>
      </c>
      <c r="K137" t="s">
        <v>1931</v>
      </c>
      <c r="M137" s="64">
        <v>401.5</v>
      </c>
      <c r="N137" s="64">
        <v>0</v>
      </c>
    </row>
    <row r="138" spans="1:14">
      <c r="A138">
        <v>417</v>
      </c>
      <c r="B138" t="s">
        <v>165</v>
      </c>
      <c r="C138" t="s">
        <v>1950</v>
      </c>
      <c r="D138" t="s">
        <v>1331</v>
      </c>
      <c r="E138" t="s">
        <v>20</v>
      </c>
      <c r="F138" t="s">
        <v>71</v>
      </c>
      <c r="G138">
        <v>14617.95</v>
      </c>
      <c r="H138">
        <v>14726.72</v>
      </c>
      <c r="I138">
        <v>14571.93</v>
      </c>
      <c r="J138">
        <v>14691.26</v>
      </c>
      <c r="K138" t="s">
        <v>1931</v>
      </c>
      <c r="L138" t="s">
        <v>1931</v>
      </c>
      <c r="M138" s="64">
        <v>108.76999999999862</v>
      </c>
      <c r="N138" s="64">
        <v>119.32999999999993</v>
      </c>
    </row>
    <row r="139" spans="1:14">
      <c r="A139">
        <v>418</v>
      </c>
      <c r="B139" t="s">
        <v>165</v>
      </c>
      <c r="C139" t="s">
        <v>1950</v>
      </c>
      <c r="D139">
        <v>0</v>
      </c>
      <c r="E139" t="s">
        <v>20</v>
      </c>
      <c r="F139" t="s">
        <v>71</v>
      </c>
      <c r="G139">
        <v>15600.04</v>
      </c>
      <c r="H139">
        <v>15744.89</v>
      </c>
      <c r="I139">
        <v>15676.94</v>
      </c>
      <c r="J139">
        <v>15840.75</v>
      </c>
      <c r="K139" t="s">
        <v>1931</v>
      </c>
      <c r="M139" s="64">
        <v>144.84999999999854</v>
      </c>
      <c r="N139" s="64">
        <v>163.80999999999949</v>
      </c>
    </row>
    <row r="140" spans="1:14">
      <c r="A140">
        <v>419</v>
      </c>
      <c r="B140" t="s">
        <v>165</v>
      </c>
      <c r="C140" t="s">
        <v>1950</v>
      </c>
      <c r="D140">
        <v>0</v>
      </c>
      <c r="E140" t="s">
        <v>20</v>
      </c>
      <c r="F140" t="s">
        <v>71</v>
      </c>
      <c r="G140">
        <v>30306.43</v>
      </c>
      <c r="H140">
        <v>30344.95</v>
      </c>
      <c r="I140">
        <v>30315.07</v>
      </c>
      <c r="J140">
        <v>30425.11</v>
      </c>
      <c r="K140" t="s">
        <v>1931</v>
      </c>
      <c r="M140" s="64">
        <v>38.520000000000437</v>
      </c>
      <c r="N140" s="64">
        <v>110.04000000000087</v>
      </c>
    </row>
    <row r="141" spans="1:14">
      <c r="A141">
        <v>420</v>
      </c>
      <c r="B141" t="s">
        <v>1333</v>
      </c>
      <c r="C141" t="s">
        <v>1950</v>
      </c>
      <c r="D141" t="s">
        <v>1334</v>
      </c>
      <c r="E141" t="s">
        <v>1739</v>
      </c>
      <c r="F141" t="s">
        <v>71</v>
      </c>
      <c r="G141">
        <v>15299.73</v>
      </c>
      <c r="H141">
        <v>15600.04</v>
      </c>
      <c r="I141">
        <v>15301.78</v>
      </c>
      <c r="J141">
        <v>15609.56</v>
      </c>
      <c r="K141" t="s">
        <v>1931</v>
      </c>
      <c r="M141" s="64">
        <v>300.31000000000131</v>
      </c>
      <c r="N141" s="64">
        <v>307.77999999999884</v>
      </c>
    </row>
    <row r="142" spans="1:14">
      <c r="A142">
        <v>421</v>
      </c>
      <c r="B142" t="s">
        <v>159</v>
      </c>
      <c r="C142" t="s">
        <v>1950</v>
      </c>
      <c r="D142" t="s">
        <v>1336</v>
      </c>
      <c r="E142" t="s">
        <v>20</v>
      </c>
      <c r="F142" t="s">
        <v>71</v>
      </c>
      <c r="G142">
        <v>0</v>
      </c>
      <c r="H142">
        <v>0</v>
      </c>
      <c r="I142">
        <v>15405.05</v>
      </c>
      <c r="J142">
        <v>15591.21</v>
      </c>
      <c r="K142" t="s">
        <v>1931</v>
      </c>
      <c r="M142" s="64">
        <v>0</v>
      </c>
      <c r="N142" s="64">
        <v>186.15999999999985</v>
      </c>
    </row>
    <row r="143" spans="1:14">
      <c r="A143">
        <v>422</v>
      </c>
      <c r="B143" t="s">
        <v>1338</v>
      </c>
      <c r="C143" t="s">
        <v>1950</v>
      </c>
      <c r="D143" t="s">
        <v>1339</v>
      </c>
      <c r="E143" t="s">
        <v>1739</v>
      </c>
      <c r="F143" t="s">
        <v>71</v>
      </c>
      <c r="G143">
        <v>0</v>
      </c>
      <c r="H143">
        <v>0</v>
      </c>
      <c r="I143">
        <v>15591.21</v>
      </c>
      <c r="J143">
        <v>15610</v>
      </c>
      <c r="K143" t="s">
        <v>1931</v>
      </c>
      <c r="M143" s="64">
        <v>0</v>
      </c>
      <c r="N143" s="64">
        <v>18.790000000000873</v>
      </c>
    </row>
    <row r="144" spans="1:14">
      <c r="A144">
        <v>423</v>
      </c>
      <c r="B144" t="s">
        <v>1341</v>
      </c>
      <c r="C144" t="s">
        <v>1950</v>
      </c>
      <c r="D144" t="s">
        <v>1342</v>
      </c>
      <c r="E144" t="s">
        <v>1739</v>
      </c>
      <c r="F144" t="s">
        <v>71</v>
      </c>
      <c r="G144">
        <v>0</v>
      </c>
      <c r="H144">
        <v>0</v>
      </c>
      <c r="I144">
        <v>15610</v>
      </c>
      <c r="J144">
        <v>15630.06</v>
      </c>
      <c r="K144" t="s">
        <v>1931</v>
      </c>
      <c r="M144" s="64">
        <v>0</v>
      </c>
      <c r="N144" s="64">
        <v>20.059999999999491</v>
      </c>
    </row>
    <row r="145" spans="1:14">
      <c r="A145">
        <v>424</v>
      </c>
      <c r="B145" t="s">
        <v>1344</v>
      </c>
      <c r="C145" t="s">
        <v>1950</v>
      </c>
      <c r="D145" t="s">
        <v>1345</v>
      </c>
      <c r="E145" t="s">
        <v>1739</v>
      </c>
      <c r="F145" t="s">
        <v>71</v>
      </c>
      <c r="G145">
        <v>0</v>
      </c>
      <c r="H145">
        <v>0</v>
      </c>
      <c r="I145">
        <v>15630.06</v>
      </c>
      <c r="J145">
        <v>15654.36</v>
      </c>
      <c r="K145" t="s">
        <v>1931</v>
      </c>
      <c r="M145" s="64">
        <v>0</v>
      </c>
      <c r="N145" s="64">
        <v>24.300000000001091</v>
      </c>
    </row>
    <row r="146" spans="1:14">
      <c r="A146">
        <v>425</v>
      </c>
      <c r="B146" t="s">
        <v>1347</v>
      </c>
      <c r="C146" t="s">
        <v>1950</v>
      </c>
      <c r="D146" t="s">
        <v>1348</v>
      </c>
      <c r="E146" t="s">
        <v>1739</v>
      </c>
      <c r="F146" t="s">
        <v>71</v>
      </c>
      <c r="G146">
        <v>0</v>
      </c>
      <c r="H146">
        <v>0</v>
      </c>
      <c r="I146">
        <v>15654.36</v>
      </c>
      <c r="J146">
        <v>15676.94</v>
      </c>
      <c r="K146" t="s">
        <v>1931</v>
      </c>
      <c r="M146" s="64">
        <v>0</v>
      </c>
      <c r="N146" s="64">
        <v>22.579999999999927</v>
      </c>
    </row>
    <row r="147" spans="1:14">
      <c r="A147">
        <v>426</v>
      </c>
      <c r="B147" t="s">
        <v>163</v>
      </c>
      <c r="C147" t="s">
        <v>1950</v>
      </c>
      <c r="D147" t="s">
        <v>1350</v>
      </c>
      <c r="E147" t="s">
        <v>1739</v>
      </c>
      <c r="F147" t="s">
        <v>71</v>
      </c>
      <c r="G147">
        <v>15744.89</v>
      </c>
      <c r="H147">
        <v>16455.28</v>
      </c>
      <c r="I147">
        <v>15770.02</v>
      </c>
      <c r="J147">
        <v>16455.28</v>
      </c>
      <c r="K147" t="s">
        <v>1931</v>
      </c>
      <c r="L147" t="s">
        <v>1931</v>
      </c>
      <c r="M147" s="64">
        <v>710.38999999999942</v>
      </c>
      <c r="N147" s="64">
        <v>685.2599999999984</v>
      </c>
    </row>
    <row r="148" spans="1:14">
      <c r="A148">
        <v>427</v>
      </c>
      <c r="B148" t="s">
        <v>163</v>
      </c>
      <c r="C148" t="s">
        <v>1950</v>
      </c>
      <c r="D148">
        <v>0</v>
      </c>
      <c r="E148" t="s">
        <v>1739</v>
      </c>
      <c r="F148" t="s">
        <v>71</v>
      </c>
      <c r="G148">
        <v>29900</v>
      </c>
      <c r="H148">
        <v>30306.560000000001</v>
      </c>
      <c r="I148">
        <v>29900</v>
      </c>
      <c r="J148">
        <v>30181.08</v>
      </c>
      <c r="K148" t="s">
        <v>1931</v>
      </c>
      <c r="M148" s="64">
        <v>406.56000000000131</v>
      </c>
      <c r="N148" s="64">
        <v>281.08000000000175</v>
      </c>
    </row>
    <row r="149" spans="1:14">
      <c r="A149">
        <v>428</v>
      </c>
      <c r="B149" t="s">
        <v>163</v>
      </c>
      <c r="C149" t="s">
        <v>1950</v>
      </c>
      <c r="D149">
        <v>0</v>
      </c>
      <c r="E149" t="s">
        <v>1739</v>
      </c>
      <c r="F149" t="s">
        <v>71</v>
      </c>
      <c r="G149">
        <v>0</v>
      </c>
      <c r="H149">
        <v>0</v>
      </c>
      <c r="I149">
        <v>30280.82</v>
      </c>
      <c r="J149">
        <v>30354.91</v>
      </c>
      <c r="K149" t="s">
        <v>1931</v>
      </c>
      <c r="M149" s="64">
        <v>0</v>
      </c>
      <c r="N149" s="64">
        <v>74.090000000000146</v>
      </c>
    </row>
    <row r="150" spans="1:14">
      <c r="A150">
        <v>429</v>
      </c>
      <c r="B150" t="s">
        <v>163</v>
      </c>
      <c r="C150" t="s">
        <v>1950</v>
      </c>
      <c r="D150">
        <v>0</v>
      </c>
      <c r="E150" t="s">
        <v>1739</v>
      </c>
      <c r="F150" t="s">
        <v>71</v>
      </c>
      <c r="G150">
        <v>0</v>
      </c>
      <c r="H150">
        <v>0</v>
      </c>
      <c r="I150">
        <v>30437.37</v>
      </c>
      <c r="J150">
        <v>30497.33</v>
      </c>
      <c r="K150" t="s">
        <v>1931</v>
      </c>
      <c r="M150" s="64">
        <v>0</v>
      </c>
      <c r="N150" s="64">
        <v>59.960000000002765</v>
      </c>
    </row>
    <row r="151" spans="1:14">
      <c r="A151">
        <v>430</v>
      </c>
      <c r="B151" t="s">
        <v>1352</v>
      </c>
      <c r="C151" t="s">
        <v>1950</v>
      </c>
      <c r="D151" t="s">
        <v>1353</v>
      </c>
      <c r="E151" t="s">
        <v>1739</v>
      </c>
      <c r="F151" t="s">
        <v>71</v>
      </c>
      <c r="G151">
        <v>30344.95</v>
      </c>
      <c r="H151">
        <v>30480.61</v>
      </c>
      <c r="I151">
        <v>30425.11</v>
      </c>
      <c r="J151">
        <v>30478.47</v>
      </c>
      <c r="K151" t="s">
        <v>1931</v>
      </c>
      <c r="M151" s="64">
        <v>135.65999999999985</v>
      </c>
      <c r="N151" s="64">
        <v>53.360000000000582</v>
      </c>
    </row>
    <row r="152" spans="1:14">
      <c r="A152">
        <v>431</v>
      </c>
      <c r="B152" t="s">
        <v>161</v>
      </c>
      <c r="C152" t="s">
        <v>1950</v>
      </c>
      <c r="D152" t="s">
        <v>1355</v>
      </c>
      <c r="E152" t="s">
        <v>0</v>
      </c>
      <c r="F152" t="s">
        <v>71</v>
      </c>
      <c r="G152">
        <v>30480.82</v>
      </c>
      <c r="H152">
        <v>32469.25</v>
      </c>
      <c r="I152">
        <v>30440</v>
      </c>
      <c r="J152">
        <v>31277.9</v>
      </c>
      <c r="K152" t="s">
        <v>1931</v>
      </c>
      <c r="L152" t="s">
        <v>1931</v>
      </c>
      <c r="M152" s="64">
        <v>1988.4300000000003</v>
      </c>
      <c r="N152" s="64">
        <v>837.90000000000146</v>
      </c>
    </row>
    <row r="153" spans="1:14">
      <c r="A153">
        <v>432</v>
      </c>
      <c r="B153" t="s">
        <v>161</v>
      </c>
      <c r="C153" t="s">
        <v>1950</v>
      </c>
      <c r="D153">
        <v>0</v>
      </c>
      <c r="E153" t="s">
        <v>0</v>
      </c>
      <c r="F153" t="s">
        <v>71</v>
      </c>
      <c r="G153">
        <v>0</v>
      </c>
      <c r="H153">
        <v>0</v>
      </c>
      <c r="I153">
        <v>31927.8</v>
      </c>
      <c r="J153">
        <v>32458.3</v>
      </c>
      <c r="K153" t="s">
        <v>1931</v>
      </c>
      <c r="M153" s="64">
        <v>0</v>
      </c>
      <c r="N153" s="64">
        <v>530.5</v>
      </c>
    </row>
    <row r="154" spans="1:14">
      <c r="A154">
        <v>433</v>
      </c>
      <c r="B154" t="s">
        <v>127</v>
      </c>
      <c r="C154" t="s">
        <v>1950</v>
      </c>
      <c r="D154" t="s">
        <v>1357</v>
      </c>
      <c r="E154" t="s">
        <v>30</v>
      </c>
      <c r="F154" t="s">
        <v>31</v>
      </c>
      <c r="G154">
        <v>0</v>
      </c>
      <c r="H154">
        <v>0</v>
      </c>
      <c r="I154">
        <v>31653.7</v>
      </c>
      <c r="J154">
        <v>31945.83</v>
      </c>
      <c r="K154" t="s">
        <v>1931</v>
      </c>
      <c r="M154" s="64">
        <v>0</v>
      </c>
      <c r="N154" s="64">
        <v>292.13000000000102</v>
      </c>
    </row>
    <row r="155" spans="1:14">
      <c r="A155">
        <v>434</v>
      </c>
      <c r="B155" t="s">
        <v>1359</v>
      </c>
      <c r="C155" t="s">
        <v>1950</v>
      </c>
      <c r="D155" t="s">
        <v>1360</v>
      </c>
      <c r="E155" t="s">
        <v>1739</v>
      </c>
      <c r="F155" t="s">
        <v>31</v>
      </c>
      <c r="G155">
        <v>32464.6</v>
      </c>
      <c r="H155">
        <v>32866.339999999997</v>
      </c>
      <c r="I155">
        <v>32458.7</v>
      </c>
      <c r="J155">
        <v>32862</v>
      </c>
      <c r="K155" t="s">
        <v>1931</v>
      </c>
      <c r="L155" t="s">
        <v>1931</v>
      </c>
      <c r="M155" s="64">
        <v>401.73999999999796</v>
      </c>
      <c r="N155" s="64">
        <v>403.29999999999927</v>
      </c>
    </row>
    <row r="156" spans="1:14">
      <c r="A156">
        <v>435</v>
      </c>
      <c r="B156" t="s">
        <v>1362</v>
      </c>
      <c r="C156" t="s">
        <v>1950</v>
      </c>
      <c r="D156" t="s">
        <v>1363</v>
      </c>
      <c r="E156" t="s">
        <v>1896</v>
      </c>
      <c r="F156" t="s">
        <v>31</v>
      </c>
      <c r="G156">
        <v>32872.65</v>
      </c>
      <c r="H156">
        <v>32890</v>
      </c>
      <c r="I156">
        <v>0</v>
      </c>
      <c r="J156">
        <v>0</v>
      </c>
      <c r="K156" t="s">
        <v>1932</v>
      </c>
      <c r="M156" s="64">
        <v>17.349999999998545</v>
      </c>
      <c r="N156" s="64">
        <v>0</v>
      </c>
    </row>
    <row r="157" spans="1:14">
      <c r="A157">
        <v>436</v>
      </c>
      <c r="B157" t="s">
        <v>135</v>
      </c>
      <c r="C157" t="s">
        <v>1950</v>
      </c>
      <c r="D157" t="s">
        <v>1207</v>
      </c>
      <c r="E157" t="s">
        <v>30</v>
      </c>
      <c r="F157" t="s">
        <v>71</v>
      </c>
      <c r="G157">
        <v>0</v>
      </c>
      <c r="H157">
        <v>0</v>
      </c>
      <c r="I157">
        <v>337.28</v>
      </c>
      <c r="J157">
        <v>370.28</v>
      </c>
      <c r="K157" t="s">
        <v>1931</v>
      </c>
      <c r="M157" s="64">
        <v>0</v>
      </c>
      <c r="N157" s="64">
        <v>33</v>
      </c>
    </row>
    <row r="158" spans="1:14">
      <c r="A158">
        <v>437</v>
      </c>
      <c r="B158" t="s">
        <v>1364</v>
      </c>
      <c r="C158" t="s">
        <v>1950</v>
      </c>
      <c r="D158" t="s">
        <v>1365</v>
      </c>
      <c r="E158" t="s">
        <v>1739</v>
      </c>
      <c r="F158" t="s">
        <v>31</v>
      </c>
      <c r="G158">
        <v>32908.699999999997</v>
      </c>
      <c r="H158">
        <v>33058.5</v>
      </c>
      <c r="I158">
        <v>32895.15</v>
      </c>
      <c r="J158">
        <v>33066.300000000003</v>
      </c>
      <c r="K158" t="s">
        <v>1931</v>
      </c>
      <c r="L158" t="s">
        <v>1931</v>
      </c>
      <c r="M158" s="64">
        <v>149.80000000000291</v>
      </c>
      <c r="N158" s="64">
        <v>171.15000000000146</v>
      </c>
    </row>
    <row r="159" spans="1:14">
      <c r="A159">
        <v>438</v>
      </c>
      <c r="B159" t="s">
        <v>1367</v>
      </c>
      <c r="C159" t="s">
        <v>1950</v>
      </c>
      <c r="D159" t="s">
        <v>1368</v>
      </c>
      <c r="E159" t="s">
        <v>1739</v>
      </c>
      <c r="F159" t="s">
        <v>31</v>
      </c>
      <c r="G159">
        <v>33115.019999999997</v>
      </c>
      <c r="H159">
        <v>33213.11</v>
      </c>
      <c r="I159">
        <v>33120.199999999997</v>
      </c>
      <c r="J159">
        <v>33224.31</v>
      </c>
      <c r="K159" t="s">
        <v>1931</v>
      </c>
      <c r="M159" s="64">
        <v>98.090000000003783</v>
      </c>
      <c r="N159" s="64">
        <v>104.11000000000058</v>
      </c>
    </row>
    <row r="160" spans="1:14">
      <c r="A160">
        <v>439</v>
      </c>
      <c r="B160" t="s">
        <v>1367</v>
      </c>
      <c r="C160" t="s">
        <v>1950</v>
      </c>
      <c r="D160">
        <v>0</v>
      </c>
      <c r="E160" t="s">
        <v>1739</v>
      </c>
      <c r="F160" t="s">
        <v>31</v>
      </c>
      <c r="G160">
        <v>33204.07</v>
      </c>
      <c r="H160">
        <v>33213.11</v>
      </c>
      <c r="I160">
        <v>33200.42</v>
      </c>
      <c r="J160">
        <v>33224.31</v>
      </c>
      <c r="K160" t="s">
        <v>1931</v>
      </c>
      <c r="M160" s="64">
        <v>9.0400000000008731</v>
      </c>
      <c r="N160" s="64">
        <v>23.889999999999418</v>
      </c>
    </row>
    <row r="161" spans="1:14">
      <c r="A161">
        <v>440</v>
      </c>
      <c r="B161" t="s">
        <v>1370</v>
      </c>
      <c r="C161" t="s">
        <v>1950</v>
      </c>
      <c r="D161" t="s">
        <v>1371</v>
      </c>
      <c r="E161" t="s">
        <v>1739</v>
      </c>
      <c r="F161" t="s">
        <v>31</v>
      </c>
      <c r="G161">
        <v>33171.9</v>
      </c>
      <c r="H161">
        <v>33209.660000000003</v>
      </c>
      <c r="I161">
        <v>33181.800000000003</v>
      </c>
      <c r="J161">
        <v>33200.050000000003</v>
      </c>
      <c r="K161" t="s">
        <v>1931</v>
      </c>
      <c r="L161" t="s">
        <v>1931</v>
      </c>
      <c r="M161" s="64">
        <v>37.760000000002037</v>
      </c>
      <c r="N161" s="64">
        <v>18.25</v>
      </c>
    </row>
    <row r="162" spans="1:14">
      <c r="A162">
        <v>441</v>
      </c>
      <c r="B162" t="s">
        <v>1373</v>
      </c>
      <c r="C162" t="s">
        <v>1950</v>
      </c>
      <c r="D162" t="s">
        <v>1374</v>
      </c>
      <c r="E162" t="s">
        <v>1739</v>
      </c>
      <c r="F162" t="s">
        <v>31</v>
      </c>
      <c r="G162">
        <v>33232.199999999997</v>
      </c>
      <c r="H162">
        <v>33898.89</v>
      </c>
      <c r="I162">
        <v>33256.83</v>
      </c>
      <c r="J162">
        <v>33882.99</v>
      </c>
      <c r="K162" t="s">
        <v>1931</v>
      </c>
      <c r="L162" t="s">
        <v>1931</v>
      </c>
      <c r="M162" s="64">
        <v>666.69000000000233</v>
      </c>
      <c r="N162" s="64">
        <v>626.15999999999622</v>
      </c>
    </row>
    <row r="163" spans="1:14">
      <c r="A163">
        <v>442</v>
      </c>
      <c r="B163" t="s">
        <v>1376</v>
      </c>
      <c r="C163" t="s">
        <v>1950</v>
      </c>
      <c r="D163" t="s">
        <v>1377</v>
      </c>
      <c r="E163" t="s">
        <v>1739</v>
      </c>
      <c r="F163" t="s">
        <v>31</v>
      </c>
      <c r="G163">
        <v>0</v>
      </c>
      <c r="H163">
        <v>0</v>
      </c>
      <c r="I163">
        <v>33882.99</v>
      </c>
      <c r="J163">
        <v>33902.769999999997</v>
      </c>
      <c r="K163" t="s">
        <v>1931</v>
      </c>
      <c r="M163" s="64">
        <v>0</v>
      </c>
      <c r="N163" s="64">
        <v>19.779999999998836</v>
      </c>
    </row>
    <row r="164" spans="1:14">
      <c r="A164">
        <v>443</v>
      </c>
      <c r="B164" t="s">
        <v>139</v>
      </c>
      <c r="C164" t="s">
        <v>1950</v>
      </c>
      <c r="D164" t="s">
        <v>1379</v>
      </c>
      <c r="E164" t="s">
        <v>30</v>
      </c>
      <c r="F164" t="s">
        <v>31</v>
      </c>
      <c r="G164">
        <v>33475.68</v>
      </c>
      <c r="H164">
        <v>33706.199999999997</v>
      </c>
      <c r="I164">
        <v>33902.769999999997</v>
      </c>
      <c r="J164">
        <v>34174.269999999997</v>
      </c>
      <c r="K164" t="s">
        <v>1931</v>
      </c>
      <c r="L164" t="s">
        <v>1931</v>
      </c>
      <c r="M164" s="64">
        <v>230.5199999999968</v>
      </c>
      <c r="N164" s="64">
        <v>271.5</v>
      </c>
    </row>
    <row r="165" spans="1:14">
      <c r="A165">
        <v>444</v>
      </c>
      <c r="B165" t="s">
        <v>139</v>
      </c>
      <c r="C165" t="s">
        <v>1950</v>
      </c>
      <c r="D165">
        <v>0</v>
      </c>
      <c r="E165" t="s">
        <v>30</v>
      </c>
      <c r="F165" t="s">
        <v>31</v>
      </c>
      <c r="G165">
        <v>33898.89</v>
      </c>
      <c r="H165">
        <v>34133.71</v>
      </c>
      <c r="I165">
        <v>0</v>
      </c>
      <c r="J165">
        <v>0</v>
      </c>
      <c r="K165" t="s">
        <v>1931</v>
      </c>
      <c r="M165" s="64">
        <v>234.81999999999971</v>
      </c>
      <c r="N165" s="64">
        <v>0</v>
      </c>
    </row>
    <row r="166" spans="1:14">
      <c r="A166">
        <v>445</v>
      </c>
      <c r="B166" t="s">
        <v>143</v>
      </c>
      <c r="C166" t="s">
        <v>1950</v>
      </c>
      <c r="D166" t="s">
        <v>1379</v>
      </c>
      <c r="E166" t="s">
        <v>30</v>
      </c>
      <c r="F166" t="s">
        <v>31</v>
      </c>
      <c r="G166">
        <v>0</v>
      </c>
      <c r="H166">
        <v>0</v>
      </c>
      <c r="I166">
        <v>34174.269999999997</v>
      </c>
      <c r="J166">
        <v>34806.81</v>
      </c>
      <c r="K166" t="s">
        <v>1931</v>
      </c>
      <c r="L166" t="s">
        <v>1931</v>
      </c>
      <c r="M166" s="64">
        <v>0</v>
      </c>
      <c r="N166" s="64">
        <v>632.54000000000087</v>
      </c>
    </row>
    <row r="167" spans="1:14">
      <c r="A167">
        <v>446</v>
      </c>
      <c r="B167" t="s">
        <v>103</v>
      </c>
      <c r="C167" t="s">
        <v>1950</v>
      </c>
      <c r="D167" t="s">
        <v>1379</v>
      </c>
      <c r="E167" t="s">
        <v>0</v>
      </c>
      <c r="F167" t="s">
        <v>31</v>
      </c>
      <c r="G167">
        <v>34113.75</v>
      </c>
      <c r="H167">
        <v>34167.97</v>
      </c>
      <c r="I167">
        <v>0</v>
      </c>
      <c r="J167">
        <v>0</v>
      </c>
      <c r="K167" t="s">
        <v>1931</v>
      </c>
      <c r="M167" s="64">
        <v>54.220000000001164</v>
      </c>
      <c r="N167" s="64">
        <v>0</v>
      </c>
    </row>
    <row r="168" spans="1:14">
      <c r="A168">
        <v>447</v>
      </c>
      <c r="B168" t="s">
        <v>140</v>
      </c>
      <c r="C168" t="s">
        <v>1950</v>
      </c>
      <c r="D168" t="s">
        <v>1379</v>
      </c>
      <c r="E168" t="s">
        <v>30</v>
      </c>
      <c r="F168" t="s">
        <v>31</v>
      </c>
      <c r="G168">
        <v>34133.71</v>
      </c>
      <c r="H168">
        <v>34622.410000000003</v>
      </c>
      <c r="I168">
        <v>0</v>
      </c>
      <c r="J168">
        <v>0</v>
      </c>
      <c r="K168" t="s">
        <v>1931</v>
      </c>
      <c r="L168" t="s">
        <v>1931</v>
      </c>
      <c r="M168" s="64">
        <v>488.70000000000437</v>
      </c>
      <c r="N168" s="64">
        <v>0</v>
      </c>
    </row>
    <row r="169" spans="1:14">
      <c r="A169">
        <v>448</v>
      </c>
      <c r="B169" t="s">
        <v>142</v>
      </c>
      <c r="C169" t="s">
        <v>1950</v>
      </c>
      <c r="D169" t="s">
        <v>1383</v>
      </c>
      <c r="E169" t="s">
        <v>30</v>
      </c>
      <c r="F169" t="s">
        <v>31</v>
      </c>
      <c r="G169">
        <v>34657.21</v>
      </c>
      <c r="H169">
        <v>34807.15</v>
      </c>
      <c r="I169">
        <v>0</v>
      </c>
      <c r="J169">
        <v>0</v>
      </c>
      <c r="K169" t="s">
        <v>1931</v>
      </c>
      <c r="M169" s="64">
        <v>149.94000000000233</v>
      </c>
      <c r="N169" s="64">
        <v>0</v>
      </c>
    </row>
    <row r="170" spans="1:14">
      <c r="A170">
        <v>449</v>
      </c>
      <c r="B170" t="s">
        <v>141</v>
      </c>
      <c r="C170" t="s">
        <v>1950</v>
      </c>
      <c r="D170" t="s">
        <v>1379</v>
      </c>
      <c r="E170" t="s">
        <v>30</v>
      </c>
      <c r="F170" t="s">
        <v>31</v>
      </c>
      <c r="G170">
        <v>34622.410000000003</v>
      </c>
      <c r="H170">
        <v>34657.21</v>
      </c>
      <c r="I170">
        <v>0</v>
      </c>
      <c r="J170">
        <v>0</v>
      </c>
      <c r="K170" t="s">
        <v>1931</v>
      </c>
      <c r="L170" t="s">
        <v>1931</v>
      </c>
      <c r="M170" s="64">
        <v>34.799999999995634</v>
      </c>
      <c r="N170" s="64">
        <v>0</v>
      </c>
    </row>
    <row r="171" spans="1:14">
      <c r="A171">
        <v>450</v>
      </c>
      <c r="B171" t="s">
        <v>136</v>
      </c>
      <c r="C171" t="s">
        <v>1950</v>
      </c>
      <c r="D171" t="s">
        <v>1386</v>
      </c>
      <c r="E171" t="s">
        <v>30</v>
      </c>
      <c r="F171" t="s">
        <v>31</v>
      </c>
      <c r="G171">
        <v>34820.83</v>
      </c>
      <c r="H171">
        <v>35369.449999999997</v>
      </c>
      <c r="I171">
        <v>34806.81</v>
      </c>
      <c r="J171">
        <v>35968.6</v>
      </c>
      <c r="K171" t="s">
        <v>1931</v>
      </c>
      <c r="M171" s="64">
        <v>548.61999999999534</v>
      </c>
      <c r="N171" s="64">
        <v>1161.7900000000009</v>
      </c>
    </row>
    <row r="172" spans="1:14">
      <c r="A172">
        <v>451</v>
      </c>
      <c r="B172" t="s">
        <v>1388</v>
      </c>
      <c r="C172" t="s">
        <v>1950</v>
      </c>
      <c r="D172" t="s">
        <v>1389</v>
      </c>
      <c r="E172" t="s">
        <v>1896</v>
      </c>
      <c r="F172" t="s">
        <v>31</v>
      </c>
      <c r="G172">
        <v>35369.449999999997</v>
      </c>
      <c r="H172">
        <v>35417.800000000003</v>
      </c>
      <c r="I172">
        <v>0</v>
      </c>
      <c r="J172">
        <v>0</v>
      </c>
      <c r="K172" t="s">
        <v>1932</v>
      </c>
      <c r="M172" s="64">
        <v>48.35</v>
      </c>
      <c r="N172" s="64">
        <v>0</v>
      </c>
    </row>
    <row r="173" spans="1:14">
      <c r="A173">
        <v>452</v>
      </c>
      <c r="B173" t="s">
        <v>137</v>
      </c>
      <c r="C173" t="s">
        <v>1950</v>
      </c>
      <c r="D173" t="s">
        <v>1390</v>
      </c>
      <c r="E173" t="s">
        <v>56</v>
      </c>
      <c r="F173" t="s">
        <v>31</v>
      </c>
      <c r="G173">
        <v>35417.800000000003</v>
      </c>
      <c r="H173">
        <v>35975.58</v>
      </c>
      <c r="I173">
        <v>0</v>
      </c>
      <c r="J173">
        <v>0</v>
      </c>
      <c r="K173" t="s">
        <v>1931</v>
      </c>
      <c r="L173" t="s">
        <v>1931</v>
      </c>
      <c r="M173" s="64">
        <v>557.77999999999884</v>
      </c>
      <c r="N173" s="64">
        <v>0</v>
      </c>
    </row>
    <row r="174" spans="1:14">
      <c r="A174">
        <v>453</v>
      </c>
      <c r="B174" t="s">
        <v>138</v>
      </c>
      <c r="C174" t="s">
        <v>1950</v>
      </c>
      <c r="D174" t="s">
        <v>1390</v>
      </c>
      <c r="E174" t="s">
        <v>56</v>
      </c>
      <c r="F174" t="s">
        <v>31</v>
      </c>
      <c r="G174">
        <v>35975.58</v>
      </c>
      <c r="H174">
        <v>36397.800000000003</v>
      </c>
      <c r="I174">
        <v>0</v>
      </c>
      <c r="J174">
        <v>0</v>
      </c>
      <c r="K174" t="s">
        <v>1931</v>
      </c>
      <c r="L174" t="s">
        <v>1931</v>
      </c>
      <c r="M174" s="64">
        <v>422.22000000000116</v>
      </c>
      <c r="N174" s="64">
        <v>0</v>
      </c>
    </row>
    <row r="175" spans="1:14">
      <c r="A175">
        <v>454</v>
      </c>
      <c r="B175" t="s">
        <v>1392</v>
      </c>
      <c r="C175" t="s">
        <v>1950</v>
      </c>
      <c r="D175" t="s">
        <v>1393</v>
      </c>
      <c r="E175" t="s">
        <v>1739</v>
      </c>
      <c r="F175" t="s">
        <v>31</v>
      </c>
      <c r="G175">
        <v>36396.6</v>
      </c>
      <c r="H175" t="s">
        <v>1394</v>
      </c>
      <c r="I175">
        <v>36366.550000000003</v>
      </c>
      <c r="J175">
        <v>37422.67</v>
      </c>
      <c r="K175" t="s">
        <v>1931</v>
      </c>
      <c r="M175" s="64">
        <v>1073.03</v>
      </c>
      <c r="N175" s="64">
        <v>1056.1199999999953</v>
      </c>
    </row>
    <row r="176" spans="1:14">
      <c r="A176">
        <v>455</v>
      </c>
      <c r="B176" t="s">
        <v>158</v>
      </c>
      <c r="C176" t="s">
        <v>1950</v>
      </c>
      <c r="D176" t="s">
        <v>1396</v>
      </c>
      <c r="E176" t="s">
        <v>20</v>
      </c>
      <c r="F176" t="s">
        <v>31</v>
      </c>
      <c r="G176">
        <v>37470.480000000003</v>
      </c>
      <c r="H176">
        <v>40093.5</v>
      </c>
      <c r="I176">
        <v>39885.83</v>
      </c>
      <c r="J176">
        <v>40100</v>
      </c>
      <c r="K176" t="s">
        <v>1931</v>
      </c>
      <c r="M176" s="64">
        <v>2623.0199999999968</v>
      </c>
      <c r="N176" s="64">
        <v>214.16999999999825</v>
      </c>
    </row>
    <row r="177" spans="1:14">
      <c r="A177">
        <v>456</v>
      </c>
      <c r="B177" t="s">
        <v>158</v>
      </c>
      <c r="C177" t="s">
        <v>1950</v>
      </c>
      <c r="D177">
        <v>0</v>
      </c>
      <c r="E177" t="s">
        <v>20</v>
      </c>
      <c r="F177" t="s">
        <v>31</v>
      </c>
      <c r="G177">
        <v>40194</v>
      </c>
      <c r="H177">
        <v>40242.33</v>
      </c>
      <c r="I177">
        <v>40225.050000000003</v>
      </c>
      <c r="J177">
        <v>40228.9</v>
      </c>
      <c r="K177" t="s">
        <v>1931</v>
      </c>
      <c r="M177" s="64">
        <v>48.330000000001746</v>
      </c>
      <c r="N177" s="64">
        <v>3.8499999999985448</v>
      </c>
    </row>
    <row r="178" spans="1:14">
      <c r="A178" s="62" t="s">
        <v>1895</v>
      </c>
      <c r="B178" s="62"/>
      <c r="C178" s="62"/>
      <c r="D178" s="62"/>
      <c r="E178" s="62"/>
      <c r="F178" s="62"/>
      <c r="G178" s="62"/>
      <c r="H178" s="62"/>
      <c r="I178" s="62"/>
      <c r="J178" s="62"/>
      <c r="K178" s="62"/>
      <c r="L178" s="62"/>
      <c r="M178" s="64">
        <v>28148.629999999997</v>
      </c>
      <c r="N178" s="6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298" t="s">
        <v>1940</v>
      </c>
      <c r="B1" s="299"/>
      <c r="C1" s="299"/>
      <c r="D1" s="299"/>
      <c r="E1" s="299"/>
      <c r="F1" s="299"/>
      <c r="G1" s="300"/>
    </row>
    <row r="2" spans="1:11">
      <c r="A2" s="298" t="s">
        <v>1941</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1948</v>
      </c>
      <c r="B5" s="301"/>
      <c r="C5" s="43">
        <f>COUNTA(E27:E84)</f>
        <v>58</v>
      </c>
      <c r="E5" s="40" t="e">
        <f>#REF!</f>
        <v>#REF!</v>
      </c>
      <c r="F5" s="40" t="e">
        <f>#REF!</f>
        <v>#REF!</v>
      </c>
      <c r="H5" s="49">
        <v>53</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SUMIF($K$27:$K$84,"Si",M27:M84)</f>
        <v>7592.5499999999984</v>
      </c>
      <c r="I7" s="47">
        <f>SUMIF($K$27:$K$84,"Si",N27:N84)</f>
        <v>7147.699999999998</v>
      </c>
      <c r="J7" s="47">
        <f>SUMIF($L$27:$L$84,"Si",M27:M84)</f>
        <v>5429.6699999999992</v>
      </c>
      <c r="K7" s="47">
        <f>SUMIF($L$27:$L$84,"Si",N27:N84)</f>
        <v>4081.0799999999986</v>
      </c>
    </row>
    <row r="8" spans="1:11">
      <c r="A8" s="197"/>
      <c r="B8" s="197"/>
      <c r="C8" s="35"/>
      <c r="E8" s="40" t="e">
        <f>#REF!</f>
        <v>#REF!</v>
      </c>
      <c r="F8" s="40" t="e">
        <f>#REF!</f>
        <v>#REF!</v>
      </c>
      <c r="H8">
        <f>H7/M85</f>
        <v>21.295683392701886</v>
      </c>
      <c r="I8" t="e">
        <f>I7/N85</f>
        <v>#DIV/0!</v>
      </c>
      <c r="J8">
        <f>J7/M85</f>
        <v>15.229209323198617</v>
      </c>
      <c r="K8" t="e">
        <f>K7/N85</f>
        <v>#DIV/0!</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5</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2225.1099999999997</v>
      </c>
      <c r="K14" s="47">
        <f>SUMIF($L$27:$L$84,"",N27:N84)</f>
        <v>3266.22</v>
      </c>
    </row>
    <row r="15" spans="1:11">
      <c r="A15" s="197"/>
      <c r="B15" s="197"/>
      <c r="C15" s="35"/>
      <c r="E15" s="40" t="e">
        <f>#REF!</f>
        <v>#REF!</v>
      </c>
      <c r="F15" s="40" t="e">
        <f>#REF!</f>
        <v>#REF!</v>
      </c>
      <c r="H15" s="57">
        <f>1-H8</f>
        <v>-20.295683392701886</v>
      </c>
      <c r="I15" s="57" t="e">
        <f>1-I8</f>
        <v>#DIV/0!</v>
      </c>
      <c r="J15" s="57">
        <f>1-J8</f>
        <v>-14.229209323198617</v>
      </c>
      <c r="K15" s="57" t="e">
        <f>1-K8</f>
        <v>#DIV/0!</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457</v>
      </c>
      <c r="B27" t="s">
        <v>183</v>
      </c>
      <c r="C27" t="s">
        <v>1950</v>
      </c>
      <c r="D27" t="s">
        <v>1398</v>
      </c>
      <c r="E27" t="s">
        <v>0</v>
      </c>
      <c r="F27" t="s">
        <v>154</v>
      </c>
      <c r="G27">
        <v>0</v>
      </c>
      <c r="H27">
        <v>112.93</v>
      </c>
      <c r="I27">
        <v>0</v>
      </c>
      <c r="J27">
        <v>0</v>
      </c>
      <c r="K27" t="s">
        <v>1931</v>
      </c>
      <c r="L27" t="s">
        <v>1931</v>
      </c>
      <c r="M27" s="64">
        <v>112.93</v>
      </c>
      <c r="N27" s="64">
        <v>0</v>
      </c>
    </row>
    <row r="28" spans="1:15">
      <c r="A28">
        <v>458</v>
      </c>
      <c r="B28" t="s">
        <v>182</v>
      </c>
      <c r="C28" t="s">
        <v>1950</v>
      </c>
      <c r="D28" t="s">
        <v>1398</v>
      </c>
      <c r="E28" t="s">
        <v>186</v>
      </c>
      <c r="F28" t="s">
        <v>154</v>
      </c>
      <c r="G28">
        <v>112.93</v>
      </c>
      <c r="H28">
        <v>171.75</v>
      </c>
      <c r="I28">
        <v>0</v>
      </c>
      <c r="J28">
        <v>0</v>
      </c>
      <c r="K28" t="s">
        <v>1931</v>
      </c>
      <c r="L28" t="s">
        <v>1931</v>
      </c>
      <c r="M28" s="64">
        <v>58.819999999999993</v>
      </c>
      <c r="N28" s="64">
        <v>0</v>
      </c>
    </row>
    <row r="29" spans="1:15">
      <c r="A29">
        <v>459</v>
      </c>
      <c r="B29" t="s">
        <v>180</v>
      </c>
      <c r="C29" t="s">
        <v>1950</v>
      </c>
      <c r="D29" t="s">
        <v>1398</v>
      </c>
      <c r="E29" t="s">
        <v>186</v>
      </c>
      <c r="F29" t="s">
        <v>154</v>
      </c>
      <c r="G29">
        <v>171.75</v>
      </c>
      <c r="H29">
        <v>332.84</v>
      </c>
      <c r="I29">
        <v>0</v>
      </c>
      <c r="J29">
        <v>0</v>
      </c>
      <c r="K29" t="s">
        <v>1931</v>
      </c>
      <c r="L29" t="s">
        <v>1931</v>
      </c>
      <c r="M29" s="64">
        <v>161.08999999999997</v>
      </c>
      <c r="N29" s="64">
        <v>0</v>
      </c>
    </row>
    <row r="30" spans="1:15">
      <c r="B30" t="s">
        <v>423</v>
      </c>
      <c r="C30" t="s">
        <v>1950</v>
      </c>
      <c r="D30" t="s">
        <v>1398</v>
      </c>
      <c r="E30" t="s">
        <v>186</v>
      </c>
      <c r="F30" t="s">
        <v>154</v>
      </c>
      <c r="G30">
        <v>92.6</v>
      </c>
      <c r="H30">
        <v>154.83000000000001</v>
      </c>
      <c r="I30">
        <v>0</v>
      </c>
      <c r="J30">
        <v>199.6</v>
      </c>
      <c r="K30" t="s">
        <v>1936</v>
      </c>
      <c r="M30" s="64">
        <v>62.23</v>
      </c>
      <c r="N30" s="64">
        <v>199.6</v>
      </c>
    </row>
    <row r="31" spans="1:15">
      <c r="A31">
        <v>460</v>
      </c>
      <c r="B31" t="s">
        <v>1400</v>
      </c>
      <c r="C31" t="s">
        <v>1950</v>
      </c>
      <c r="D31" t="s">
        <v>1401</v>
      </c>
      <c r="E31" t="s">
        <v>1739</v>
      </c>
      <c r="F31" t="s">
        <v>154</v>
      </c>
      <c r="G31">
        <v>27.98</v>
      </c>
      <c r="H31">
        <v>326.19</v>
      </c>
      <c r="I31">
        <v>0</v>
      </c>
      <c r="J31">
        <v>0</v>
      </c>
      <c r="K31" t="s">
        <v>1931</v>
      </c>
      <c r="L31" t="s">
        <v>1931</v>
      </c>
      <c r="M31" s="64">
        <v>298.20999999999998</v>
      </c>
      <c r="N31" s="64">
        <v>0</v>
      </c>
    </row>
    <row r="32" spans="1:15">
      <c r="A32">
        <v>461</v>
      </c>
      <c r="B32" t="s">
        <v>1403</v>
      </c>
      <c r="C32" t="s">
        <v>1950</v>
      </c>
      <c r="D32" t="s">
        <v>1401</v>
      </c>
      <c r="E32" t="s">
        <v>1739</v>
      </c>
      <c r="F32" t="s">
        <v>154</v>
      </c>
      <c r="G32">
        <v>331.8</v>
      </c>
      <c r="H32">
        <v>1874.7</v>
      </c>
      <c r="I32">
        <v>0</v>
      </c>
      <c r="J32">
        <v>1779.5</v>
      </c>
      <c r="K32" t="s">
        <v>1931</v>
      </c>
      <c r="L32" t="s">
        <v>1931</v>
      </c>
      <c r="M32" s="64">
        <v>1542.9</v>
      </c>
      <c r="N32" s="64">
        <v>1779.5</v>
      </c>
    </row>
    <row r="33" spans="1:14">
      <c r="A33">
        <v>462</v>
      </c>
      <c r="B33" t="s">
        <v>1405</v>
      </c>
      <c r="C33" t="s">
        <v>1950</v>
      </c>
      <c r="D33" t="s">
        <v>1406</v>
      </c>
      <c r="E33" t="s">
        <v>1739</v>
      </c>
      <c r="F33" t="s">
        <v>154</v>
      </c>
      <c r="G33">
        <v>1758.4</v>
      </c>
      <c r="H33">
        <v>1990</v>
      </c>
      <c r="I33">
        <v>0</v>
      </c>
      <c r="J33">
        <v>0</v>
      </c>
      <c r="K33" t="s">
        <v>1931</v>
      </c>
      <c r="L33" t="s">
        <v>1931</v>
      </c>
      <c r="M33" s="64">
        <v>231.59999999999991</v>
      </c>
      <c r="N33" s="64">
        <v>0</v>
      </c>
    </row>
    <row r="34" spans="1:14">
      <c r="A34">
        <v>463</v>
      </c>
      <c r="B34" t="s">
        <v>203</v>
      </c>
      <c r="C34" t="s">
        <v>1950</v>
      </c>
      <c r="D34" t="s">
        <v>1408</v>
      </c>
      <c r="E34" t="s">
        <v>0</v>
      </c>
      <c r="F34" t="s">
        <v>154</v>
      </c>
      <c r="G34">
        <v>0</v>
      </c>
      <c r="H34">
        <v>0</v>
      </c>
      <c r="I34">
        <v>1771.4</v>
      </c>
      <c r="J34">
        <v>2090</v>
      </c>
      <c r="K34" t="s">
        <v>1931</v>
      </c>
      <c r="M34" s="64">
        <v>0</v>
      </c>
      <c r="N34" s="64">
        <v>318.59999999999991</v>
      </c>
    </row>
    <row r="35" spans="1:14">
      <c r="A35">
        <v>464</v>
      </c>
      <c r="B35" t="s">
        <v>1410</v>
      </c>
      <c r="C35" t="s">
        <v>1950</v>
      </c>
      <c r="D35" t="s">
        <v>1411</v>
      </c>
      <c r="E35" t="s">
        <v>1739</v>
      </c>
      <c r="F35" t="s">
        <v>154</v>
      </c>
      <c r="G35">
        <v>1990</v>
      </c>
      <c r="H35">
        <v>2074.7600000000002</v>
      </c>
      <c r="I35">
        <v>0</v>
      </c>
      <c r="J35">
        <v>0</v>
      </c>
      <c r="K35" t="s">
        <v>1931</v>
      </c>
      <c r="M35" s="64">
        <v>84.760000000000218</v>
      </c>
      <c r="N35" s="64">
        <v>0</v>
      </c>
    </row>
    <row r="36" spans="1:14">
      <c r="A36">
        <v>465</v>
      </c>
      <c r="B36" t="s">
        <v>1413</v>
      </c>
      <c r="C36" t="s">
        <v>1950</v>
      </c>
      <c r="D36" t="s">
        <v>1414</v>
      </c>
      <c r="E36" t="s">
        <v>1739</v>
      </c>
      <c r="F36" t="s">
        <v>154</v>
      </c>
      <c r="G36">
        <v>0</v>
      </c>
      <c r="H36">
        <v>0</v>
      </c>
      <c r="I36">
        <v>2090</v>
      </c>
      <c r="J36">
        <v>2135.96</v>
      </c>
      <c r="K36" t="s">
        <v>1931</v>
      </c>
      <c r="M36" s="64">
        <v>0</v>
      </c>
      <c r="N36" s="64">
        <v>45.960000000000036</v>
      </c>
    </row>
    <row r="37" spans="1:14">
      <c r="A37">
        <v>466</v>
      </c>
      <c r="B37" t="s">
        <v>1416</v>
      </c>
      <c r="C37" t="s">
        <v>1950</v>
      </c>
      <c r="D37" t="s">
        <v>1417</v>
      </c>
      <c r="E37" t="s">
        <v>1739</v>
      </c>
      <c r="F37" t="s">
        <v>154</v>
      </c>
      <c r="G37">
        <v>2074.7600000000002</v>
      </c>
      <c r="H37">
        <v>2168.77</v>
      </c>
      <c r="I37">
        <v>0</v>
      </c>
      <c r="J37">
        <v>0</v>
      </c>
      <c r="K37" t="s">
        <v>1931</v>
      </c>
      <c r="M37" s="64">
        <v>94.009999999999764</v>
      </c>
      <c r="N37" s="64">
        <v>0</v>
      </c>
    </row>
    <row r="38" spans="1:14">
      <c r="A38">
        <v>467</v>
      </c>
      <c r="B38" t="s">
        <v>1419</v>
      </c>
      <c r="C38" t="s">
        <v>1950</v>
      </c>
      <c r="D38" t="s">
        <v>1420</v>
      </c>
      <c r="E38" t="s">
        <v>1739</v>
      </c>
      <c r="F38" t="s">
        <v>154</v>
      </c>
      <c r="G38">
        <v>0</v>
      </c>
      <c r="H38">
        <v>0</v>
      </c>
      <c r="I38">
        <v>2135.96</v>
      </c>
      <c r="J38">
        <v>2201.84</v>
      </c>
      <c r="K38" t="s">
        <v>1931</v>
      </c>
      <c r="L38" t="s">
        <v>1931</v>
      </c>
      <c r="M38" s="64">
        <v>0</v>
      </c>
      <c r="N38" s="64">
        <v>65.880000000000109</v>
      </c>
    </row>
    <row r="39" spans="1:14">
      <c r="A39">
        <v>468</v>
      </c>
      <c r="B39" t="s">
        <v>1422</v>
      </c>
      <c r="C39" t="s">
        <v>1950</v>
      </c>
      <c r="D39" t="s">
        <v>1423</v>
      </c>
      <c r="E39" t="s">
        <v>1739</v>
      </c>
      <c r="F39" t="s">
        <v>154</v>
      </c>
      <c r="G39">
        <v>2168.7600000000002</v>
      </c>
      <c r="H39">
        <v>2274.4</v>
      </c>
      <c r="I39">
        <v>0</v>
      </c>
      <c r="J39">
        <v>0</v>
      </c>
      <c r="K39" t="s">
        <v>1931</v>
      </c>
      <c r="L39" t="s">
        <v>1931</v>
      </c>
      <c r="M39" s="64">
        <v>105.63999999999987</v>
      </c>
      <c r="N39" s="64">
        <v>0</v>
      </c>
    </row>
    <row r="40" spans="1:14">
      <c r="A40">
        <v>469</v>
      </c>
      <c r="B40" t="s">
        <v>1425</v>
      </c>
      <c r="C40" t="s">
        <v>1950</v>
      </c>
      <c r="D40" t="s">
        <v>1426</v>
      </c>
      <c r="E40" t="s">
        <v>1739</v>
      </c>
      <c r="F40" t="s">
        <v>154</v>
      </c>
      <c r="G40">
        <v>2279.4499999999998</v>
      </c>
      <c r="H40">
        <v>2326.52</v>
      </c>
      <c r="I40">
        <v>0</v>
      </c>
      <c r="J40">
        <v>0</v>
      </c>
      <c r="K40" t="s">
        <v>1931</v>
      </c>
      <c r="L40" t="s">
        <v>1931</v>
      </c>
      <c r="M40" s="64">
        <v>47.070000000000164</v>
      </c>
      <c r="N40" s="64">
        <v>0</v>
      </c>
    </row>
    <row r="41" spans="1:14">
      <c r="A41">
        <v>470</v>
      </c>
      <c r="B41" t="s">
        <v>1428</v>
      </c>
      <c r="C41" t="s">
        <v>1950</v>
      </c>
      <c r="D41" t="s">
        <v>1420</v>
      </c>
      <c r="E41" t="s">
        <v>1739</v>
      </c>
      <c r="F41" t="s">
        <v>154</v>
      </c>
      <c r="G41">
        <v>0</v>
      </c>
      <c r="H41">
        <v>0</v>
      </c>
      <c r="I41">
        <v>2201.84</v>
      </c>
      <c r="J41">
        <v>2322.2800000000002</v>
      </c>
      <c r="K41" t="s">
        <v>1931</v>
      </c>
      <c r="L41" t="s">
        <v>1931</v>
      </c>
      <c r="M41" s="64">
        <v>0</v>
      </c>
      <c r="N41" s="64">
        <v>120.44000000000005</v>
      </c>
    </row>
    <row r="42" spans="1:14">
      <c r="A42">
        <v>471</v>
      </c>
      <c r="B42" t="s">
        <v>1430</v>
      </c>
      <c r="C42" t="s">
        <v>1950</v>
      </c>
      <c r="D42" t="s">
        <v>1426</v>
      </c>
      <c r="E42" t="s">
        <v>1739</v>
      </c>
      <c r="F42" t="s">
        <v>154</v>
      </c>
      <c r="G42">
        <v>2326.52</v>
      </c>
      <c r="H42">
        <v>2398.5700000000002</v>
      </c>
      <c r="I42">
        <v>0</v>
      </c>
      <c r="J42">
        <v>0</v>
      </c>
      <c r="K42" t="s">
        <v>1931</v>
      </c>
      <c r="L42" t="s">
        <v>1931</v>
      </c>
      <c r="M42" s="64">
        <v>72.050000000000182</v>
      </c>
      <c r="N42" s="64">
        <v>0</v>
      </c>
    </row>
    <row r="43" spans="1:14">
      <c r="A43">
        <v>472</v>
      </c>
      <c r="B43" t="s">
        <v>178</v>
      </c>
      <c r="C43" t="s">
        <v>1950</v>
      </c>
      <c r="D43" t="s">
        <v>1432</v>
      </c>
      <c r="E43" t="s">
        <v>0</v>
      </c>
      <c r="F43" t="s">
        <v>154</v>
      </c>
      <c r="G43">
        <v>2398.5700000000002</v>
      </c>
      <c r="H43">
        <v>2539.38</v>
      </c>
      <c r="I43">
        <v>0</v>
      </c>
      <c r="J43">
        <v>0</v>
      </c>
      <c r="K43" t="s">
        <v>1931</v>
      </c>
      <c r="L43" t="s">
        <v>1931</v>
      </c>
      <c r="M43" s="64">
        <v>140.80999999999995</v>
      </c>
      <c r="N43" s="64">
        <v>0</v>
      </c>
    </row>
    <row r="44" spans="1:14">
      <c r="A44">
        <v>473</v>
      </c>
      <c r="B44" t="s">
        <v>1433</v>
      </c>
      <c r="C44" t="s">
        <v>1950</v>
      </c>
      <c r="D44" t="s">
        <v>1434</v>
      </c>
      <c r="E44" t="s">
        <v>1739</v>
      </c>
      <c r="F44" t="s">
        <v>154</v>
      </c>
      <c r="G44">
        <v>2505.9499999999998</v>
      </c>
      <c r="H44">
        <v>2546.66</v>
      </c>
      <c r="I44">
        <v>0</v>
      </c>
      <c r="J44">
        <v>0</v>
      </c>
      <c r="K44" t="s">
        <v>1931</v>
      </c>
      <c r="M44" s="64">
        <v>40.710000000000036</v>
      </c>
      <c r="N44" s="64">
        <v>0</v>
      </c>
    </row>
    <row r="45" spans="1:14">
      <c r="A45">
        <v>474</v>
      </c>
      <c r="B45" t="s">
        <v>1436</v>
      </c>
      <c r="C45" t="s">
        <v>1950</v>
      </c>
      <c r="D45" t="s">
        <v>1437</v>
      </c>
      <c r="E45" t="s">
        <v>1739</v>
      </c>
      <c r="F45" t="s">
        <v>154</v>
      </c>
      <c r="G45">
        <v>2539.38</v>
      </c>
      <c r="H45">
        <v>2636.9</v>
      </c>
      <c r="I45">
        <v>2546.66</v>
      </c>
      <c r="J45">
        <v>2664.21</v>
      </c>
      <c r="K45" t="s">
        <v>1931</v>
      </c>
      <c r="M45" s="64">
        <v>97.519999999999982</v>
      </c>
      <c r="N45" s="64">
        <v>117.55000000000018</v>
      </c>
    </row>
    <row r="46" spans="1:14">
      <c r="A46">
        <v>475</v>
      </c>
      <c r="B46" t="s">
        <v>197</v>
      </c>
      <c r="C46" t="s">
        <v>1950</v>
      </c>
      <c r="D46" t="s">
        <v>1439</v>
      </c>
      <c r="E46" t="s">
        <v>53</v>
      </c>
      <c r="F46" t="s">
        <v>154</v>
      </c>
      <c r="G46">
        <v>2664.21</v>
      </c>
      <c r="H46">
        <v>2750</v>
      </c>
      <c r="I46">
        <v>0</v>
      </c>
      <c r="J46">
        <v>0</v>
      </c>
      <c r="K46" t="s">
        <v>1931</v>
      </c>
      <c r="L46" t="s">
        <v>1931</v>
      </c>
      <c r="M46" s="64">
        <v>85.789999999999964</v>
      </c>
      <c r="N46" s="64">
        <v>0</v>
      </c>
    </row>
    <row r="47" spans="1:14">
      <c r="A47">
        <v>476</v>
      </c>
      <c r="B47" t="s">
        <v>1441</v>
      </c>
      <c r="C47" t="s">
        <v>1950</v>
      </c>
      <c r="D47" t="s">
        <v>1442</v>
      </c>
      <c r="E47" t="s">
        <v>1739</v>
      </c>
      <c r="F47" t="s">
        <v>154</v>
      </c>
      <c r="G47">
        <v>0</v>
      </c>
      <c r="H47">
        <v>0</v>
      </c>
      <c r="I47">
        <v>2322.2800000000002</v>
      </c>
      <c r="J47">
        <v>2867.53</v>
      </c>
      <c r="K47" t="s">
        <v>1931</v>
      </c>
      <c r="M47" s="64">
        <v>0</v>
      </c>
      <c r="N47" s="64">
        <v>545.25</v>
      </c>
    </row>
    <row r="48" spans="1:14">
      <c r="A48">
        <v>477</v>
      </c>
      <c r="B48" t="s">
        <v>1444</v>
      </c>
      <c r="C48" t="s">
        <v>1950</v>
      </c>
      <c r="D48" t="s">
        <v>1445</v>
      </c>
      <c r="E48" t="s">
        <v>1739</v>
      </c>
      <c r="F48" t="s">
        <v>154</v>
      </c>
      <c r="G48">
        <v>2713.3</v>
      </c>
      <c r="H48">
        <v>2757.9</v>
      </c>
      <c r="I48">
        <v>0</v>
      </c>
      <c r="J48">
        <v>0</v>
      </c>
      <c r="K48" t="s">
        <v>1931</v>
      </c>
      <c r="M48" s="64">
        <v>44.599999999999909</v>
      </c>
      <c r="N48" s="64">
        <v>0</v>
      </c>
    </row>
    <row r="49" spans="1:14">
      <c r="A49">
        <v>478</v>
      </c>
      <c r="B49" t="s">
        <v>1447</v>
      </c>
      <c r="C49" t="s">
        <v>1950</v>
      </c>
      <c r="D49" t="s">
        <v>1448</v>
      </c>
      <c r="E49" t="s">
        <v>1739</v>
      </c>
      <c r="F49" t="s">
        <v>154</v>
      </c>
      <c r="G49">
        <v>2711.8</v>
      </c>
      <c r="H49">
        <v>2756.86</v>
      </c>
      <c r="I49">
        <v>0</v>
      </c>
      <c r="J49">
        <v>0</v>
      </c>
      <c r="K49" t="s">
        <v>1931</v>
      </c>
      <c r="M49" s="64">
        <v>45.059999999999945</v>
      </c>
      <c r="N49" s="64">
        <v>0</v>
      </c>
    </row>
    <row r="50" spans="1:14">
      <c r="A50">
        <v>479</v>
      </c>
      <c r="B50" t="s">
        <v>1450</v>
      </c>
      <c r="C50" t="s">
        <v>1950</v>
      </c>
      <c r="D50" t="s">
        <v>1451</v>
      </c>
      <c r="E50" t="s">
        <v>1739</v>
      </c>
      <c r="F50" t="s">
        <v>154</v>
      </c>
      <c r="G50">
        <v>0</v>
      </c>
      <c r="H50">
        <v>0</v>
      </c>
      <c r="I50">
        <v>2711.8</v>
      </c>
      <c r="J50">
        <v>2756.86</v>
      </c>
      <c r="K50" t="s">
        <v>1931</v>
      </c>
      <c r="M50" s="64">
        <v>0</v>
      </c>
      <c r="N50" s="64">
        <v>45.059999999999945</v>
      </c>
    </row>
    <row r="51" spans="1:14">
      <c r="A51">
        <v>480</v>
      </c>
      <c r="B51" t="s">
        <v>1453</v>
      </c>
      <c r="C51" t="s">
        <v>1950</v>
      </c>
      <c r="D51" t="s">
        <v>1454</v>
      </c>
      <c r="E51" t="s">
        <v>1739</v>
      </c>
      <c r="F51" t="s">
        <v>154</v>
      </c>
      <c r="G51">
        <v>2713.3</v>
      </c>
      <c r="H51">
        <v>2757.9</v>
      </c>
      <c r="I51">
        <v>2751.47</v>
      </c>
      <c r="J51">
        <v>2898.18</v>
      </c>
      <c r="K51" t="s">
        <v>1931</v>
      </c>
      <c r="M51" s="64">
        <v>44.599999999999909</v>
      </c>
      <c r="N51" s="64">
        <v>146.71000000000004</v>
      </c>
    </row>
    <row r="52" spans="1:14">
      <c r="A52">
        <v>481</v>
      </c>
      <c r="B52" t="s">
        <v>176</v>
      </c>
      <c r="C52" t="s">
        <v>1950</v>
      </c>
      <c r="D52" t="s">
        <v>1456</v>
      </c>
      <c r="E52" t="s">
        <v>56</v>
      </c>
      <c r="F52" t="s">
        <v>154</v>
      </c>
      <c r="G52">
        <v>2762.61</v>
      </c>
      <c r="H52">
        <v>2812.66</v>
      </c>
      <c r="I52">
        <v>0</v>
      </c>
      <c r="J52">
        <v>0</v>
      </c>
      <c r="K52" t="s">
        <v>1931</v>
      </c>
      <c r="M52" s="64">
        <v>50.049999999999727</v>
      </c>
      <c r="N52" s="64">
        <v>0</v>
      </c>
    </row>
    <row r="53" spans="1:14">
      <c r="A53">
        <v>482</v>
      </c>
      <c r="B53" t="s">
        <v>1458</v>
      </c>
      <c r="C53" t="s">
        <v>1950</v>
      </c>
      <c r="D53" t="s">
        <v>1459</v>
      </c>
      <c r="E53" t="s">
        <v>1739</v>
      </c>
      <c r="F53" t="s">
        <v>154</v>
      </c>
      <c r="G53">
        <v>2804.4</v>
      </c>
      <c r="H53">
        <v>2863.76</v>
      </c>
      <c r="I53">
        <v>0</v>
      </c>
      <c r="J53">
        <v>0</v>
      </c>
      <c r="K53" t="s">
        <v>1931</v>
      </c>
      <c r="M53" s="64">
        <v>59.360000000000127</v>
      </c>
      <c r="N53" s="64">
        <v>0</v>
      </c>
    </row>
    <row r="54" spans="1:14">
      <c r="A54">
        <v>483</v>
      </c>
      <c r="B54" t="s">
        <v>420</v>
      </c>
      <c r="C54" t="s">
        <v>1950</v>
      </c>
      <c r="D54" t="s">
        <v>1461</v>
      </c>
      <c r="E54" t="s">
        <v>1739</v>
      </c>
      <c r="F54" t="s">
        <v>154</v>
      </c>
      <c r="G54">
        <v>2812.66</v>
      </c>
      <c r="H54">
        <v>2878</v>
      </c>
      <c r="I54">
        <v>3190</v>
      </c>
      <c r="J54">
        <v>3210.4</v>
      </c>
      <c r="K54" t="s">
        <v>1931</v>
      </c>
      <c r="L54" t="s">
        <v>1931</v>
      </c>
      <c r="M54" s="64">
        <v>65.340000000000146</v>
      </c>
      <c r="N54" s="64">
        <v>20.400000000000091</v>
      </c>
    </row>
    <row r="55" spans="1:14">
      <c r="A55">
        <v>484</v>
      </c>
      <c r="B55" t="s">
        <v>420</v>
      </c>
      <c r="C55" t="s">
        <v>1950</v>
      </c>
      <c r="D55">
        <v>0</v>
      </c>
      <c r="E55" t="s">
        <v>1739</v>
      </c>
      <c r="F55" t="s">
        <v>154</v>
      </c>
      <c r="G55">
        <v>3125</v>
      </c>
      <c r="H55">
        <v>3170</v>
      </c>
      <c r="I55">
        <v>0</v>
      </c>
      <c r="J55">
        <v>0</v>
      </c>
      <c r="K55" t="s">
        <v>1931</v>
      </c>
      <c r="M55" s="64">
        <v>45</v>
      </c>
      <c r="N55" s="64">
        <v>0</v>
      </c>
    </row>
    <row r="56" spans="1:14">
      <c r="A56">
        <v>485</v>
      </c>
      <c r="B56" t="s">
        <v>1463</v>
      </c>
      <c r="C56" t="s">
        <v>1950</v>
      </c>
      <c r="D56" t="s">
        <v>1464</v>
      </c>
      <c r="E56" t="s">
        <v>1739</v>
      </c>
      <c r="F56" t="s">
        <v>154</v>
      </c>
      <c r="G56">
        <v>2918.07</v>
      </c>
      <c r="H56">
        <v>3094.06</v>
      </c>
      <c r="I56">
        <v>2867.53</v>
      </c>
      <c r="J56">
        <v>3208.75</v>
      </c>
      <c r="K56" t="s">
        <v>1931</v>
      </c>
      <c r="L56" t="s">
        <v>1931</v>
      </c>
      <c r="M56" s="64">
        <v>175.98999999999978</v>
      </c>
      <c r="N56" s="64">
        <v>341.2199999999998</v>
      </c>
    </row>
    <row r="57" spans="1:14">
      <c r="A57">
        <v>486</v>
      </c>
      <c r="B57" t="s">
        <v>1466</v>
      </c>
      <c r="C57" t="s">
        <v>1950</v>
      </c>
      <c r="D57" t="s">
        <v>1464</v>
      </c>
      <c r="E57" t="s">
        <v>1739</v>
      </c>
      <c r="F57" t="s">
        <v>154</v>
      </c>
      <c r="G57">
        <v>0</v>
      </c>
      <c r="H57">
        <v>0</v>
      </c>
      <c r="I57">
        <v>3236.19</v>
      </c>
      <c r="J57">
        <v>3596.7</v>
      </c>
      <c r="K57" t="s">
        <v>1931</v>
      </c>
      <c r="L57" t="s">
        <v>1931</v>
      </c>
      <c r="M57" s="64">
        <v>0</v>
      </c>
      <c r="N57" s="64">
        <v>360.50999999999976</v>
      </c>
    </row>
    <row r="58" spans="1:14">
      <c r="A58">
        <v>487</v>
      </c>
      <c r="B58" t="s">
        <v>419</v>
      </c>
      <c r="C58" t="s">
        <v>1950</v>
      </c>
      <c r="D58" t="s">
        <v>1468</v>
      </c>
      <c r="E58" t="s">
        <v>1739</v>
      </c>
      <c r="F58" t="s">
        <v>154</v>
      </c>
      <c r="G58">
        <v>3170</v>
      </c>
      <c r="H58">
        <v>3889.2</v>
      </c>
      <c r="I58">
        <v>3210.4</v>
      </c>
      <c r="J58">
        <v>3279.25</v>
      </c>
      <c r="K58" t="s">
        <v>1931</v>
      </c>
      <c r="L58" t="s">
        <v>1931</v>
      </c>
      <c r="M58" s="64">
        <v>719.19999999999982</v>
      </c>
      <c r="N58" s="64">
        <v>68.849999999999909</v>
      </c>
    </row>
    <row r="59" spans="1:14">
      <c r="A59">
        <v>488</v>
      </c>
      <c r="B59" t="s">
        <v>1470</v>
      </c>
      <c r="C59" t="s">
        <v>1950</v>
      </c>
      <c r="D59" t="s">
        <v>1471</v>
      </c>
      <c r="E59" t="s">
        <v>1739</v>
      </c>
      <c r="F59" t="s">
        <v>154</v>
      </c>
      <c r="G59">
        <v>0</v>
      </c>
      <c r="H59">
        <v>0</v>
      </c>
      <c r="I59">
        <v>3596.96</v>
      </c>
      <c r="J59">
        <v>3692.04</v>
      </c>
      <c r="K59" t="s">
        <v>1931</v>
      </c>
      <c r="M59" s="64">
        <v>0</v>
      </c>
      <c r="N59" s="64">
        <v>95.079999999999927</v>
      </c>
    </row>
    <row r="60" spans="1:14">
      <c r="A60">
        <v>489</v>
      </c>
      <c r="B60" t="s">
        <v>174</v>
      </c>
      <c r="C60" t="s">
        <v>1950</v>
      </c>
      <c r="D60" t="s">
        <v>1473</v>
      </c>
      <c r="E60" t="s">
        <v>186</v>
      </c>
      <c r="F60" t="s">
        <v>154</v>
      </c>
      <c r="G60">
        <v>3932.25</v>
      </c>
      <c r="H60">
        <v>4016</v>
      </c>
      <c r="I60">
        <v>3694.68</v>
      </c>
      <c r="J60">
        <v>4071.64</v>
      </c>
      <c r="K60" t="s">
        <v>1931</v>
      </c>
      <c r="L60" t="s">
        <v>1931</v>
      </c>
      <c r="M60" s="64">
        <v>83.75</v>
      </c>
      <c r="N60" s="64">
        <v>376.96000000000004</v>
      </c>
    </row>
    <row r="61" spans="1:14">
      <c r="A61">
        <v>490</v>
      </c>
      <c r="B61" t="s">
        <v>174</v>
      </c>
      <c r="C61" t="s">
        <v>1950</v>
      </c>
      <c r="D61">
        <v>0</v>
      </c>
      <c r="E61" t="s">
        <v>186</v>
      </c>
      <c r="F61" t="s">
        <v>154</v>
      </c>
      <c r="G61">
        <v>0</v>
      </c>
      <c r="H61">
        <v>0</v>
      </c>
      <c r="I61">
        <v>4231</v>
      </c>
      <c r="J61">
        <v>4340.6000000000004</v>
      </c>
      <c r="K61" t="s">
        <v>1931</v>
      </c>
      <c r="M61" s="64">
        <v>0</v>
      </c>
      <c r="N61" s="64">
        <v>109.60000000000036</v>
      </c>
    </row>
    <row r="62" spans="1:14">
      <c r="A62">
        <v>491</v>
      </c>
      <c r="B62" t="s">
        <v>184</v>
      </c>
      <c r="C62" t="s">
        <v>1950</v>
      </c>
      <c r="D62" t="s">
        <v>1475</v>
      </c>
      <c r="E62" t="s">
        <v>53</v>
      </c>
      <c r="F62" t="s">
        <v>154</v>
      </c>
      <c r="G62">
        <v>3941.84</v>
      </c>
      <c r="H62">
        <v>4156.3999999999996</v>
      </c>
      <c r="I62">
        <v>4106.68</v>
      </c>
      <c r="J62">
        <v>4156.2299999999996</v>
      </c>
      <c r="K62" t="s">
        <v>1931</v>
      </c>
      <c r="L62" t="s">
        <v>1931</v>
      </c>
      <c r="M62" s="64">
        <v>214.55999999999949</v>
      </c>
      <c r="N62" s="64">
        <v>49.549999999999272</v>
      </c>
    </row>
    <row r="63" spans="1:14">
      <c r="A63">
        <v>492</v>
      </c>
      <c r="B63" t="s">
        <v>1477</v>
      </c>
      <c r="C63" t="s">
        <v>1950</v>
      </c>
      <c r="D63" t="s">
        <v>1478</v>
      </c>
      <c r="E63" t="s">
        <v>1739</v>
      </c>
      <c r="F63" t="s">
        <v>154</v>
      </c>
      <c r="G63">
        <v>4156.3999999999996</v>
      </c>
      <c r="H63">
        <v>4552.05</v>
      </c>
      <c r="I63">
        <v>4156.2299999999996</v>
      </c>
      <c r="J63">
        <v>4505</v>
      </c>
      <c r="K63" t="s">
        <v>1931</v>
      </c>
      <c r="M63" s="64">
        <v>395.65000000000055</v>
      </c>
      <c r="N63" s="64">
        <v>348.77000000000044</v>
      </c>
    </row>
    <row r="64" spans="1:14">
      <c r="A64">
        <v>493</v>
      </c>
      <c r="B64" t="s">
        <v>196</v>
      </c>
      <c r="C64" t="s">
        <v>1950</v>
      </c>
      <c r="D64" t="s">
        <v>1480</v>
      </c>
      <c r="E64" t="s">
        <v>1739</v>
      </c>
      <c r="F64" t="s">
        <v>154</v>
      </c>
      <c r="G64">
        <v>4557.95</v>
      </c>
      <c r="H64">
        <v>4629.45</v>
      </c>
      <c r="I64">
        <v>4340.6000000000004</v>
      </c>
      <c r="J64">
        <v>4647.2</v>
      </c>
      <c r="K64" t="s">
        <v>1931</v>
      </c>
      <c r="L64" t="s">
        <v>1931</v>
      </c>
      <c r="M64" s="64">
        <v>71.5</v>
      </c>
      <c r="N64" s="64">
        <v>306.59999999999945</v>
      </c>
    </row>
    <row r="65" spans="1:14">
      <c r="A65">
        <v>494</v>
      </c>
      <c r="B65" t="s">
        <v>196</v>
      </c>
      <c r="C65" t="s">
        <v>1950</v>
      </c>
      <c r="D65">
        <v>0</v>
      </c>
      <c r="E65" t="s">
        <v>1739</v>
      </c>
      <c r="F65" t="s">
        <v>154</v>
      </c>
      <c r="G65">
        <v>0</v>
      </c>
      <c r="H65">
        <v>0</v>
      </c>
      <c r="I65">
        <v>0</v>
      </c>
      <c r="J65">
        <v>0</v>
      </c>
      <c r="K65" t="s">
        <v>1931</v>
      </c>
      <c r="M65" s="64">
        <v>0</v>
      </c>
      <c r="N65" s="64">
        <v>0</v>
      </c>
    </row>
    <row r="66" spans="1:14">
      <c r="A66">
        <v>495</v>
      </c>
      <c r="B66" t="s">
        <v>1482</v>
      </c>
      <c r="C66" t="s">
        <v>1950</v>
      </c>
      <c r="D66" t="s">
        <v>1483</v>
      </c>
      <c r="E66" t="s">
        <v>1739</v>
      </c>
      <c r="F66" t="s">
        <v>154</v>
      </c>
      <c r="G66">
        <v>0</v>
      </c>
      <c r="H66">
        <v>0</v>
      </c>
      <c r="I66">
        <v>4617.6000000000004</v>
      </c>
      <c r="J66">
        <v>4674.57</v>
      </c>
      <c r="K66" t="s">
        <v>1931</v>
      </c>
      <c r="M66" s="64">
        <v>0</v>
      </c>
      <c r="N66" s="64">
        <v>56.969999999999345</v>
      </c>
    </row>
    <row r="67" spans="1:14">
      <c r="A67">
        <v>496</v>
      </c>
      <c r="B67" t="s">
        <v>193</v>
      </c>
      <c r="C67" t="s">
        <v>1950</v>
      </c>
      <c r="D67" t="s">
        <v>1485</v>
      </c>
      <c r="E67" t="s">
        <v>1897</v>
      </c>
      <c r="F67" t="s">
        <v>154</v>
      </c>
      <c r="G67">
        <v>4629.45</v>
      </c>
      <c r="H67">
        <v>4800.3</v>
      </c>
      <c r="I67">
        <v>4669.37</v>
      </c>
      <c r="J67">
        <v>4856.8500000000004</v>
      </c>
      <c r="K67" t="s">
        <v>1931</v>
      </c>
      <c r="L67" t="s">
        <v>1931</v>
      </c>
      <c r="M67" s="64">
        <v>170.85000000000036</v>
      </c>
      <c r="N67" s="64">
        <v>187.48000000000047</v>
      </c>
    </row>
    <row r="68" spans="1:14">
      <c r="A68">
        <v>497</v>
      </c>
      <c r="B68" t="s">
        <v>194</v>
      </c>
      <c r="C68" t="s">
        <v>1950</v>
      </c>
      <c r="D68" t="s">
        <v>1487</v>
      </c>
      <c r="E68" t="s">
        <v>20</v>
      </c>
      <c r="F68" t="s">
        <v>154</v>
      </c>
      <c r="G68">
        <v>4776.2</v>
      </c>
      <c r="H68">
        <v>4853.17</v>
      </c>
      <c r="I68">
        <v>0</v>
      </c>
      <c r="J68">
        <v>0</v>
      </c>
      <c r="K68" t="s">
        <v>1931</v>
      </c>
      <c r="M68" s="64">
        <v>76.970000000000255</v>
      </c>
      <c r="N68" s="64">
        <v>0</v>
      </c>
    </row>
    <row r="69" spans="1:14">
      <c r="A69">
        <v>498</v>
      </c>
      <c r="B69" t="s">
        <v>1489</v>
      </c>
      <c r="C69" t="s">
        <v>1950</v>
      </c>
      <c r="D69" t="s">
        <v>1490</v>
      </c>
      <c r="E69" t="s">
        <v>1739</v>
      </c>
      <c r="F69" t="s">
        <v>154</v>
      </c>
      <c r="G69">
        <v>4853.17</v>
      </c>
      <c r="H69">
        <v>5064.8900000000003</v>
      </c>
      <c r="I69">
        <v>0</v>
      </c>
      <c r="J69">
        <v>0</v>
      </c>
      <c r="K69" t="s">
        <v>1931</v>
      </c>
      <c r="M69" s="64">
        <v>211.72000000000025</v>
      </c>
      <c r="N69" s="64">
        <v>0</v>
      </c>
    </row>
    <row r="70" spans="1:14">
      <c r="A70">
        <v>499</v>
      </c>
      <c r="B70" t="s">
        <v>189</v>
      </c>
      <c r="C70" t="s">
        <v>1950</v>
      </c>
      <c r="D70" t="s">
        <v>1492</v>
      </c>
      <c r="E70" t="s">
        <v>85</v>
      </c>
      <c r="F70" t="s">
        <v>154</v>
      </c>
      <c r="G70">
        <v>5265.98</v>
      </c>
      <c r="H70">
        <v>5467.4</v>
      </c>
      <c r="I70">
        <v>5119.05</v>
      </c>
      <c r="J70">
        <v>5511.3</v>
      </c>
      <c r="K70" t="s">
        <v>1931</v>
      </c>
      <c r="L70" t="s">
        <v>1931</v>
      </c>
      <c r="M70" s="64">
        <v>201.42000000000007</v>
      </c>
      <c r="N70" s="64">
        <v>392.25</v>
      </c>
    </row>
    <row r="71" spans="1:14">
      <c r="A71">
        <v>500</v>
      </c>
      <c r="B71" t="s">
        <v>1494</v>
      </c>
      <c r="C71" t="s">
        <v>1950</v>
      </c>
      <c r="D71" t="s">
        <v>1495</v>
      </c>
      <c r="E71" t="s">
        <v>1739</v>
      </c>
      <c r="F71" t="s">
        <v>154</v>
      </c>
      <c r="G71">
        <v>5150.3500000000004</v>
      </c>
      <c r="H71">
        <v>5220</v>
      </c>
      <c r="I71">
        <v>5511.3</v>
      </c>
      <c r="J71">
        <v>6001.75</v>
      </c>
      <c r="K71" t="s">
        <v>1931</v>
      </c>
      <c r="M71" s="64">
        <v>69.649999999999636</v>
      </c>
      <c r="N71" s="64">
        <v>490.44999999999982</v>
      </c>
    </row>
    <row r="72" spans="1:14">
      <c r="A72">
        <v>501</v>
      </c>
      <c r="B72" t="s">
        <v>1494</v>
      </c>
      <c r="C72" t="s">
        <v>1950</v>
      </c>
      <c r="D72">
        <v>0</v>
      </c>
      <c r="E72" t="s">
        <v>1739</v>
      </c>
      <c r="F72" t="s">
        <v>154</v>
      </c>
      <c r="G72">
        <v>5467.4</v>
      </c>
      <c r="H72">
        <v>5953.9</v>
      </c>
      <c r="I72">
        <v>0</v>
      </c>
      <c r="J72">
        <v>0</v>
      </c>
      <c r="K72" t="s">
        <v>1931</v>
      </c>
      <c r="M72" s="64">
        <v>486.5</v>
      </c>
      <c r="N72" s="64">
        <v>0</v>
      </c>
    </row>
    <row r="73" spans="1:14">
      <c r="A73">
        <v>502</v>
      </c>
      <c r="B73" t="s">
        <v>418</v>
      </c>
      <c r="C73" t="s">
        <v>1950</v>
      </c>
      <c r="D73" t="s">
        <v>1497</v>
      </c>
      <c r="E73" t="s">
        <v>1739</v>
      </c>
      <c r="F73" t="s">
        <v>154</v>
      </c>
      <c r="G73">
        <v>0</v>
      </c>
      <c r="H73">
        <v>0</v>
      </c>
      <c r="I73">
        <v>5972</v>
      </c>
      <c r="J73">
        <v>6278</v>
      </c>
      <c r="K73" t="s">
        <v>1931</v>
      </c>
      <c r="M73" s="64">
        <v>0</v>
      </c>
      <c r="N73" s="64">
        <v>306</v>
      </c>
    </row>
    <row r="74" spans="1:14">
      <c r="A74">
        <v>503</v>
      </c>
      <c r="B74" t="s">
        <v>1499</v>
      </c>
      <c r="C74" t="s">
        <v>1950</v>
      </c>
      <c r="D74" t="s">
        <v>1500</v>
      </c>
      <c r="E74" t="s">
        <v>1739</v>
      </c>
      <c r="F74" t="s">
        <v>154</v>
      </c>
      <c r="G74">
        <v>5925</v>
      </c>
      <c r="H74">
        <v>6280</v>
      </c>
      <c r="I74">
        <v>0</v>
      </c>
      <c r="J74">
        <v>0</v>
      </c>
      <c r="K74" t="s">
        <v>1931</v>
      </c>
      <c r="L74" t="s">
        <v>1931</v>
      </c>
      <c r="M74" s="64">
        <v>355</v>
      </c>
      <c r="N74" s="64">
        <v>0</v>
      </c>
    </row>
    <row r="75" spans="1:14">
      <c r="A75">
        <v>504</v>
      </c>
      <c r="B75" t="s">
        <v>417</v>
      </c>
      <c r="C75" t="s">
        <v>1950</v>
      </c>
      <c r="D75" t="s">
        <v>1502</v>
      </c>
      <c r="E75" t="s">
        <v>1739</v>
      </c>
      <c r="F75" t="s">
        <v>154</v>
      </c>
      <c r="G75">
        <v>6280</v>
      </c>
      <c r="H75">
        <v>6376.45</v>
      </c>
      <c r="I75">
        <v>6981</v>
      </c>
      <c r="J75">
        <v>6415.96</v>
      </c>
      <c r="K75" t="s">
        <v>1931</v>
      </c>
      <c r="L75" t="s">
        <v>1931</v>
      </c>
      <c r="M75" s="64">
        <v>96.449999999999818</v>
      </c>
      <c r="N75" s="64">
        <v>-565.04</v>
      </c>
    </row>
    <row r="76" spans="1:14">
      <c r="A76">
        <v>505</v>
      </c>
      <c r="B76" t="s">
        <v>187</v>
      </c>
      <c r="C76" t="s">
        <v>1950</v>
      </c>
      <c r="D76" t="s">
        <v>1504</v>
      </c>
      <c r="E76" t="s">
        <v>1897</v>
      </c>
      <c r="F76" t="s">
        <v>154</v>
      </c>
      <c r="G76">
        <v>6450</v>
      </c>
      <c r="H76">
        <v>6624.72</v>
      </c>
      <c r="I76">
        <v>6409.7</v>
      </c>
      <c r="J76">
        <v>6615.9</v>
      </c>
      <c r="K76" t="s">
        <v>1931</v>
      </c>
      <c r="L76" t="s">
        <v>1931</v>
      </c>
      <c r="M76" s="64">
        <v>174.72000000000025</v>
      </c>
      <c r="N76" s="64">
        <v>206.19999999999982</v>
      </c>
    </row>
    <row r="77" spans="1:14">
      <c r="A77">
        <v>506</v>
      </c>
      <c r="B77" t="s">
        <v>1505</v>
      </c>
      <c r="C77" t="s">
        <v>1950</v>
      </c>
      <c r="D77" t="s">
        <v>1506</v>
      </c>
      <c r="E77" t="s">
        <v>1739</v>
      </c>
      <c r="F77" t="s">
        <v>154</v>
      </c>
      <c r="G77">
        <v>0</v>
      </c>
      <c r="H77">
        <v>0</v>
      </c>
      <c r="I77">
        <v>6578.65</v>
      </c>
      <c r="J77">
        <v>6604.85</v>
      </c>
      <c r="K77" t="s">
        <v>1931</v>
      </c>
      <c r="M77" s="64">
        <v>0</v>
      </c>
      <c r="N77" s="64">
        <v>26.200000000000728</v>
      </c>
    </row>
    <row r="78" spans="1:14">
      <c r="A78">
        <v>507</v>
      </c>
      <c r="B78" t="s">
        <v>192</v>
      </c>
      <c r="C78" t="s">
        <v>1950</v>
      </c>
      <c r="D78" t="s">
        <v>1508</v>
      </c>
      <c r="E78" t="s">
        <v>53</v>
      </c>
      <c r="F78" t="s">
        <v>154</v>
      </c>
      <c r="G78">
        <v>6604.85</v>
      </c>
      <c r="H78">
        <v>6892.65</v>
      </c>
      <c r="I78">
        <v>0</v>
      </c>
      <c r="J78">
        <v>0</v>
      </c>
      <c r="K78" t="s">
        <v>1931</v>
      </c>
      <c r="M78" s="64">
        <v>287.79999999999927</v>
      </c>
      <c r="N78" s="64">
        <v>0</v>
      </c>
    </row>
    <row r="79" spans="1:14">
      <c r="A79">
        <v>508</v>
      </c>
      <c r="B79" t="s">
        <v>201</v>
      </c>
      <c r="C79" t="s">
        <v>1950</v>
      </c>
      <c r="D79" t="s">
        <v>1509</v>
      </c>
      <c r="E79" t="s">
        <v>1739</v>
      </c>
      <c r="F79" t="s">
        <v>154</v>
      </c>
      <c r="G79">
        <v>0</v>
      </c>
      <c r="H79">
        <v>0</v>
      </c>
      <c r="I79">
        <v>6624.72</v>
      </c>
      <c r="J79">
        <v>6851.5</v>
      </c>
      <c r="K79" t="s">
        <v>1931</v>
      </c>
      <c r="M79" s="64">
        <v>0</v>
      </c>
      <c r="N79" s="64">
        <v>226.77999999999975</v>
      </c>
    </row>
    <row r="80" spans="1:14">
      <c r="A80">
        <v>509</v>
      </c>
      <c r="B80" t="s">
        <v>190</v>
      </c>
      <c r="C80" t="s">
        <v>1950</v>
      </c>
      <c r="D80" t="s">
        <v>1511</v>
      </c>
      <c r="E80" t="s">
        <v>53</v>
      </c>
      <c r="F80" t="s">
        <v>154</v>
      </c>
      <c r="G80">
        <v>0</v>
      </c>
      <c r="H80">
        <v>0</v>
      </c>
      <c r="I80">
        <v>6851.5</v>
      </c>
      <c r="J80">
        <v>6993.29</v>
      </c>
      <c r="K80" t="s">
        <v>1931</v>
      </c>
      <c r="M80" s="64">
        <v>0</v>
      </c>
      <c r="N80" s="64">
        <v>141.78999999999996</v>
      </c>
    </row>
    <row r="81" spans="1:14">
      <c r="A81">
        <v>510</v>
      </c>
      <c r="B81" t="s">
        <v>1513</v>
      </c>
      <c r="C81" t="s">
        <v>1950</v>
      </c>
      <c r="D81" t="s">
        <v>1514</v>
      </c>
      <c r="E81" t="s">
        <v>1739</v>
      </c>
      <c r="F81" t="s">
        <v>154</v>
      </c>
      <c r="G81">
        <v>6925</v>
      </c>
      <c r="H81">
        <v>6953.92</v>
      </c>
      <c r="I81">
        <v>0</v>
      </c>
      <c r="J81">
        <v>0</v>
      </c>
      <c r="K81" t="s">
        <v>1931</v>
      </c>
      <c r="M81" s="64">
        <v>28.920000000000073</v>
      </c>
      <c r="N81" s="64">
        <v>0</v>
      </c>
    </row>
    <row r="82" spans="1:14">
      <c r="A82">
        <v>511</v>
      </c>
      <c r="B82" t="s">
        <v>1516</v>
      </c>
      <c r="C82" t="s">
        <v>1950</v>
      </c>
      <c r="D82" t="s">
        <v>1517</v>
      </c>
      <c r="E82" t="s">
        <v>1739</v>
      </c>
      <c r="F82" t="s">
        <v>154</v>
      </c>
      <c r="G82">
        <v>0</v>
      </c>
      <c r="H82">
        <v>0</v>
      </c>
      <c r="I82">
        <v>0</v>
      </c>
      <c r="J82">
        <v>110</v>
      </c>
      <c r="K82" t="s">
        <v>1931</v>
      </c>
      <c r="L82" t="s">
        <v>1931</v>
      </c>
      <c r="M82" s="64">
        <v>0</v>
      </c>
      <c r="N82" s="64">
        <v>110</v>
      </c>
    </row>
    <row r="83" spans="1:14">
      <c r="A83">
        <v>512</v>
      </c>
      <c r="B83" t="s">
        <v>1516</v>
      </c>
      <c r="C83" t="s">
        <v>1950</v>
      </c>
      <c r="D83">
        <v>0</v>
      </c>
      <c r="E83" t="s">
        <v>1739</v>
      </c>
      <c r="F83" t="s">
        <v>154</v>
      </c>
      <c r="G83">
        <v>0</v>
      </c>
      <c r="H83">
        <v>0</v>
      </c>
      <c r="I83">
        <v>7004.3</v>
      </c>
      <c r="J83">
        <v>7050.15</v>
      </c>
      <c r="K83" t="s">
        <v>1931</v>
      </c>
      <c r="M83" s="64">
        <v>0</v>
      </c>
      <c r="N83" s="64">
        <v>45.849999999999454</v>
      </c>
    </row>
    <row r="84" spans="1:14">
      <c r="A84">
        <v>513</v>
      </c>
      <c r="B84" t="s">
        <v>1519</v>
      </c>
      <c r="C84" t="s">
        <v>1950</v>
      </c>
      <c r="D84" t="s">
        <v>1517</v>
      </c>
      <c r="E84" t="s">
        <v>1739</v>
      </c>
      <c r="F84" t="s">
        <v>154</v>
      </c>
      <c r="G84">
        <v>0</v>
      </c>
      <c r="H84">
        <v>243.98</v>
      </c>
      <c r="I84">
        <v>7129.79</v>
      </c>
      <c r="J84">
        <v>7390.07</v>
      </c>
      <c r="K84" t="s">
        <v>1931</v>
      </c>
      <c r="L84" t="s">
        <v>1931</v>
      </c>
      <c r="M84" s="64">
        <v>243.98</v>
      </c>
      <c r="N84" s="64">
        <v>260.27999999999975</v>
      </c>
    </row>
    <row r="85" spans="1:14">
      <c r="A85">
        <v>514</v>
      </c>
      <c r="B85" t="s">
        <v>199</v>
      </c>
      <c r="C85" t="s">
        <v>1950</v>
      </c>
      <c r="D85" t="s">
        <v>1521</v>
      </c>
      <c r="E85" t="s">
        <v>0</v>
      </c>
      <c r="F85" t="s">
        <v>154</v>
      </c>
      <c r="G85">
        <v>6978.8</v>
      </c>
      <c r="H85">
        <v>7335.33</v>
      </c>
      <c r="I85">
        <v>0</v>
      </c>
      <c r="J85">
        <v>0</v>
      </c>
      <c r="K85" t="s">
        <v>1931</v>
      </c>
      <c r="M85" s="64">
        <v>356.52999999999975</v>
      </c>
      <c r="N85" s="64">
        <v>0</v>
      </c>
    </row>
    <row r="86" spans="1:14">
      <c r="A86" s="62" t="s">
        <v>1895</v>
      </c>
      <c r="B86" s="62"/>
      <c r="C86" s="62"/>
      <c r="D86" s="62"/>
      <c r="E86" s="62"/>
      <c r="F86" s="62"/>
      <c r="G86" s="62"/>
      <c r="H86" s="62"/>
      <c r="I86" s="62"/>
      <c r="J86" s="62"/>
      <c r="K86" s="62"/>
      <c r="L86" s="62"/>
      <c r="M86" s="64">
        <v>8011.3099999999995</v>
      </c>
      <c r="N86" s="6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298" t="s">
        <v>1943</v>
      </c>
      <c r="B1" s="299"/>
      <c r="C1" s="299"/>
      <c r="D1" s="299"/>
      <c r="E1" s="299"/>
      <c r="F1" s="299"/>
      <c r="G1" s="300"/>
    </row>
    <row r="2" spans="1:11">
      <c r="A2" s="298" t="s">
        <v>1944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1945</v>
      </c>
      <c r="B5" s="301"/>
      <c r="C5" s="43">
        <f>COUNTA(E27:E95)</f>
        <v>69</v>
      </c>
      <c r="E5" s="40" t="e">
        <f>#REF!</f>
        <v>#REF!</v>
      </c>
      <c r="F5" s="140" t="e">
        <f>#REF!+1</f>
        <v>#REF!</v>
      </c>
      <c r="H5" s="49">
        <v>58</v>
      </c>
      <c r="I5" s="139" t="e">
        <f>H5/(F18-F16)</f>
        <v>#REF!</v>
      </c>
    </row>
    <row r="6" spans="1:11" ht="25.5">
      <c r="A6" s="197"/>
      <c r="B6" s="197"/>
      <c r="C6" s="35"/>
      <c r="E6" s="40" t="e">
        <f>#REF!</f>
        <v>#REF!</v>
      </c>
      <c r="F6" s="140" t="e">
        <f>#REF!</f>
        <v>#REF!</v>
      </c>
      <c r="H6" s="46" t="s">
        <v>1922</v>
      </c>
      <c r="I6" s="46" t="s">
        <v>1923</v>
      </c>
      <c r="K6" s="56"/>
    </row>
    <row r="7" spans="1:11" ht="15.75">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f>H7/M96</f>
        <v>0.93702854525892099</v>
      </c>
      <c r="I8">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11</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57">
        <f>1-H8</f>
        <v>6.2971454741079014E-2</v>
      </c>
      <c r="I15" s="57">
        <f>1-I8</f>
        <v>7.8994007107561215E-3</v>
      </c>
      <c r="J15" s="57">
        <f>1-J8</f>
        <v>0.31664951729786617</v>
      </c>
      <c r="K15" s="57">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515</v>
      </c>
      <c r="B27" t="s">
        <v>215</v>
      </c>
      <c r="C27" t="s">
        <v>1950</v>
      </c>
      <c r="D27" t="s">
        <v>1523</v>
      </c>
      <c r="E27" t="s">
        <v>30</v>
      </c>
      <c r="F27" t="s">
        <v>31</v>
      </c>
      <c r="G27">
        <v>40283.29</v>
      </c>
      <c r="H27">
        <v>40753.26</v>
      </c>
      <c r="I27">
        <v>35968.6</v>
      </c>
      <c r="J27">
        <v>39885.83</v>
      </c>
      <c r="K27" t="s">
        <v>1931</v>
      </c>
      <c r="M27" s="64">
        <v>469.97000000000116</v>
      </c>
      <c r="N27" s="64">
        <v>3917.2300000000032</v>
      </c>
    </row>
    <row r="28" spans="1:15">
      <c r="A28">
        <v>516</v>
      </c>
      <c r="B28" t="s">
        <v>215</v>
      </c>
      <c r="C28" t="s">
        <v>1950</v>
      </c>
      <c r="D28">
        <v>0</v>
      </c>
      <c r="E28" t="s">
        <v>30</v>
      </c>
      <c r="F28" t="s">
        <v>31</v>
      </c>
      <c r="G28">
        <v>0</v>
      </c>
      <c r="H28">
        <v>0</v>
      </c>
      <c r="I28">
        <v>40268.89</v>
      </c>
      <c r="J28">
        <v>40762.75</v>
      </c>
      <c r="K28" t="s">
        <v>1931</v>
      </c>
      <c r="M28" s="64">
        <v>0</v>
      </c>
      <c r="N28" s="64">
        <v>493.86000000000058</v>
      </c>
    </row>
    <row r="29" spans="1:15">
      <c r="A29">
        <v>517</v>
      </c>
      <c r="B29" t="s">
        <v>1525</v>
      </c>
      <c r="C29" t="s">
        <v>1950</v>
      </c>
      <c r="D29" t="s">
        <v>1526</v>
      </c>
      <c r="E29" t="s">
        <v>1739</v>
      </c>
      <c r="F29" t="s">
        <v>31</v>
      </c>
      <c r="G29">
        <v>0</v>
      </c>
      <c r="H29">
        <v>0</v>
      </c>
      <c r="I29">
        <v>40100</v>
      </c>
      <c r="J29">
        <v>40225.050000000003</v>
      </c>
      <c r="K29" t="s">
        <v>1931</v>
      </c>
      <c r="L29" t="s">
        <v>1931</v>
      </c>
      <c r="M29" s="64">
        <v>0</v>
      </c>
      <c r="N29" s="64">
        <v>125.05000000000291</v>
      </c>
    </row>
    <row r="30" spans="1:15">
      <c r="A30">
        <v>518</v>
      </c>
      <c r="B30" t="s">
        <v>1528</v>
      </c>
      <c r="C30" t="s">
        <v>1950</v>
      </c>
      <c r="D30" t="s">
        <v>1529</v>
      </c>
      <c r="E30" t="s">
        <v>1739</v>
      </c>
      <c r="F30" t="s">
        <v>31</v>
      </c>
      <c r="G30">
        <v>40893.89</v>
      </c>
      <c r="H30">
        <v>40931.620000000003</v>
      </c>
      <c r="I30">
        <v>40900</v>
      </c>
      <c r="J30">
        <v>40944.67</v>
      </c>
      <c r="K30" t="s">
        <v>1931</v>
      </c>
      <c r="L30" t="s">
        <v>1931</v>
      </c>
      <c r="M30" s="64">
        <v>37.730000000003201</v>
      </c>
      <c r="N30" s="64">
        <v>44.669999999998254</v>
      </c>
    </row>
    <row r="31" spans="1:15">
      <c r="A31">
        <v>519</v>
      </c>
      <c r="B31" t="s">
        <v>1528</v>
      </c>
      <c r="C31" t="s">
        <v>1950</v>
      </c>
      <c r="D31">
        <v>0</v>
      </c>
      <c r="E31" t="s">
        <v>1739</v>
      </c>
      <c r="F31" t="s">
        <v>31</v>
      </c>
      <c r="G31">
        <v>40970.86</v>
      </c>
      <c r="H31">
        <v>41063.97</v>
      </c>
      <c r="I31">
        <v>40986.480000000003</v>
      </c>
      <c r="J31">
        <v>41054.36</v>
      </c>
      <c r="K31" t="s">
        <v>1931</v>
      </c>
      <c r="M31" s="64">
        <v>93.110000000000582</v>
      </c>
      <c r="N31" s="64">
        <v>67.879999999997381</v>
      </c>
    </row>
    <row r="32" spans="1:15">
      <c r="A32">
        <v>520</v>
      </c>
      <c r="B32" t="s">
        <v>1531</v>
      </c>
      <c r="C32" t="s">
        <v>1950</v>
      </c>
      <c r="D32" t="s">
        <v>1532</v>
      </c>
      <c r="E32" t="s">
        <v>1896</v>
      </c>
      <c r="F32" t="s">
        <v>31</v>
      </c>
      <c r="G32">
        <v>0</v>
      </c>
      <c r="H32">
        <v>0</v>
      </c>
      <c r="I32">
        <v>41163.199999999997</v>
      </c>
      <c r="J32">
        <v>41291.75</v>
      </c>
      <c r="K32" t="s">
        <v>1932</v>
      </c>
      <c r="L32" t="s">
        <v>1931</v>
      </c>
      <c r="M32" s="64">
        <v>0</v>
      </c>
      <c r="N32" s="64">
        <v>128.55000000000291</v>
      </c>
    </row>
    <row r="33" spans="1:14">
      <c r="A33">
        <v>521</v>
      </c>
      <c r="B33" t="s">
        <v>210</v>
      </c>
      <c r="C33" t="s">
        <v>1950</v>
      </c>
      <c r="D33" t="s">
        <v>1533</v>
      </c>
      <c r="E33" t="s">
        <v>0</v>
      </c>
      <c r="F33" t="s">
        <v>31</v>
      </c>
      <c r="G33">
        <v>41063.97</v>
      </c>
      <c r="H33">
        <v>41203.699999999997</v>
      </c>
      <c r="I33">
        <v>41054.36</v>
      </c>
      <c r="J33">
        <v>41196.800000000003</v>
      </c>
      <c r="K33" t="s">
        <v>1931</v>
      </c>
      <c r="M33" s="64">
        <v>139.72999999999593</v>
      </c>
      <c r="N33" s="64">
        <v>142.44000000000233</v>
      </c>
    </row>
    <row r="34" spans="1:14">
      <c r="A34">
        <v>522</v>
      </c>
      <c r="B34" t="s">
        <v>1534</v>
      </c>
      <c r="C34" t="s">
        <v>1950</v>
      </c>
      <c r="D34" t="s">
        <v>1535</v>
      </c>
      <c r="E34" t="s">
        <v>1896</v>
      </c>
      <c r="F34" t="s">
        <v>31</v>
      </c>
      <c r="G34">
        <v>41291.75</v>
      </c>
      <c r="H34">
        <v>41402.25</v>
      </c>
      <c r="I34">
        <v>0</v>
      </c>
      <c r="J34">
        <v>0</v>
      </c>
      <c r="K34" t="s">
        <v>1932</v>
      </c>
      <c r="L34" t="s">
        <v>1931</v>
      </c>
      <c r="M34" s="64">
        <v>110.5</v>
      </c>
      <c r="N34" s="64">
        <v>0</v>
      </c>
    </row>
    <row r="35" spans="1:14">
      <c r="A35">
        <v>523</v>
      </c>
      <c r="B35" t="s">
        <v>1536</v>
      </c>
      <c r="C35" t="s">
        <v>1950</v>
      </c>
      <c r="D35" t="s">
        <v>1537</v>
      </c>
      <c r="E35" t="s">
        <v>1739</v>
      </c>
      <c r="F35" t="s">
        <v>31</v>
      </c>
      <c r="G35">
        <v>41203.730000000003</v>
      </c>
      <c r="H35">
        <v>42157.19</v>
      </c>
      <c r="I35">
        <v>41196.800000000003</v>
      </c>
      <c r="J35">
        <v>42149.25</v>
      </c>
      <c r="K35" t="s">
        <v>1931</v>
      </c>
      <c r="M35" s="64">
        <v>953.45999999999913</v>
      </c>
      <c r="N35" s="64">
        <v>952.44999999999709</v>
      </c>
    </row>
    <row r="36" spans="1:14">
      <c r="A36">
        <v>524</v>
      </c>
      <c r="B36" t="s">
        <v>1539</v>
      </c>
      <c r="C36" t="s">
        <v>1950</v>
      </c>
      <c r="D36" t="s">
        <v>1540</v>
      </c>
      <c r="E36" t="s">
        <v>1739</v>
      </c>
      <c r="F36" t="s">
        <v>31</v>
      </c>
      <c r="G36">
        <v>42157.19</v>
      </c>
      <c r="H36">
        <v>42268.95</v>
      </c>
      <c r="I36">
        <v>42149.25</v>
      </c>
      <c r="J36">
        <v>42247.6</v>
      </c>
      <c r="K36" t="s">
        <v>1931</v>
      </c>
      <c r="L36" t="s">
        <v>1931</v>
      </c>
      <c r="M36" s="64">
        <v>111.75999999999476</v>
      </c>
      <c r="N36" s="64">
        <v>98.349999999998545</v>
      </c>
    </row>
    <row r="37" spans="1:14">
      <c r="A37">
        <v>525</v>
      </c>
      <c r="B37" t="s">
        <v>224</v>
      </c>
      <c r="C37" t="s">
        <v>1950</v>
      </c>
      <c r="D37" t="s">
        <v>1542</v>
      </c>
      <c r="E37" t="s">
        <v>0</v>
      </c>
      <c r="F37" t="s">
        <v>31</v>
      </c>
      <c r="G37">
        <v>42268.95</v>
      </c>
      <c r="H37">
        <v>42653.82</v>
      </c>
      <c r="I37">
        <v>42247.6</v>
      </c>
      <c r="J37">
        <v>42596.9</v>
      </c>
      <c r="K37" t="s">
        <v>1931</v>
      </c>
      <c r="L37" t="s">
        <v>1931</v>
      </c>
      <c r="M37" s="64">
        <v>384.87000000000262</v>
      </c>
      <c r="N37" s="64">
        <v>349.30000000000291</v>
      </c>
    </row>
    <row r="38" spans="1:14">
      <c r="A38">
        <v>526</v>
      </c>
      <c r="B38" t="s">
        <v>225</v>
      </c>
      <c r="C38" t="s">
        <v>1950</v>
      </c>
      <c r="D38" t="s">
        <v>1542</v>
      </c>
      <c r="E38" t="s">
        <v>0</v>
      </c>
      <c r="F38" t="s">
        <v>31</v>
      </c>
      <c r="G38">
        <v>42653.82</v>
      </c>
      <c r="H38">
        <v>43202.27</v>
      </c>
      <c r="I38">
        <v>42979.1</v>
      </c>
      <c r="J38">
        <v>43015.5</v>
      </c>
      <c r="K38" t="s">
        <v>1931</v>
      </c>
      <c r="L38" t="s">
        <v>1931</v>
      </c>
      <c r="M38" s="64">
        <v>548.44999999999709</v>
      </c>
      <c r="N38" s="64">
        <v>36.400000000001455</v>
      </c>
    </row>
    <row r="39" spans="1:14">
      <c r="A39">
        <v>527</v>
      </c>
      <c r="B39" t="s">
        <v>213</v>
      </c>
      <c r="C39" t="s">
        <v>1950</v>
      </c>
      <c r="D39" t="s">
        <v>1545</v>
      </c>
      <c r="E39" t="s">
        <v>1739</v>
      </c>
      <c r="F39" t="s">
        <v>31</v>
      </c>
      <c r="G39">
        <v>0</v>
      </c>
      <c r="H39">
        <v>0</v>
      </c>
      <c r="I39">
        <v>42596.9</v>
      </c>
      <c r="J39">
        <v>42657.61</v>
      </c>
      <c r="K39" t="s">
        <v>1931</v>
      </c>
      <c r="M39" s="64">
        <v>0</v>
      </c>
      <c r="N39" s="64">
        <v>60.709999999999127</v>
      </c>
    </row>
    <row r="40" spans="1:14">
      <c r="A40">
        <v>528</v>
      </c>
      <c r="B40" t="s">
        <v>1547</v>
      </c>
      <c r="C40" t="s">
        <v>1950</v>
      </c>
      <c r="D40" t="s">
        <v>1548</v>
      </c>
      <c r="E40" t="s">
        <v>1739</v>
      </c>
      <c r="F40" t="s">
        <v>31</v>
      </c>
      <c r="G40">
        <v>0</v>
      </c>
      <c r="H40">
        <v>0</v>
      </c>
      <c r="I40">
        <v>42657.61</v>
      </c>
      <c r="J40">
        <v>42672.51</v>
      </c>
      <c r="K40" t="s">
        <v>1931</v>
      </c>
      <c r="M40" s="64">
        <v>0</v>
      </c>
      <c r="N40" s="64">
        <v>14.900000000001455</v>
      </c>
    </row>
    <row r="41" spans="1:14">
      <c r="A41">
        <v>529</v>
      </c>
      <c r="B41" t="s">
        <v>1550</v>
      </c>
      <c r="C41" t="s">
        <v>1950</v>
      </c>
      <c r="D41" t="s">
        <v>1551</v>
      </c>
      <c r="E41" t="s">
        <v>1739</v>
      </c>
      <c r="F41" t="s">
        <v>31</v>
      </c>
      <c r="G41">
        <v>0</v>
      </c>
      <c r="H41">
        <v>0</v>
      </c>
      <c r="I41">
        <v>42672.51</v>
      </c>
      <c r="J41">
        <v>42684.67</v>
      </c>
      <c r="K41" t="s">
        <v>1931</v>
      </c>
      <c r="M41" s="64">
        <v>0</v>
      </c>
      <c r="N41" s="64">
        <v>12.159999999996217</v>
      </c>
    </row>
    <row r="42" spans="1:14">
      <c r="A42">
        <v>530</v>
      </c>
      <c r="B42" t="s">
        <v>1553</v>
      </c>
      <c r="C42" t="s">
        <v>1950</v>
      </c>
      <c r="D42" t="s">
        <v>1554</v>
      </c>
      <c r="E42" t="s">
        <v>1739</v>
      </c>
      <c r="F42" t="s">
        <v>31</v>
      </c>
      <c r="G42">
        <v>0</v>
      </c>
      <c r="H42">
        <v>0</v>
      </c>
      <c r="I42">
        <v>42684.67</v>
      </c>
      <c r="J42">
        <v>42700</v>
      </c>
      <c r="K42" t="s">
        <v>1931</v>
      </c>
      <c r="M42" s="64">
        <v>0</v>
      </c>
      <c r="N42" s="64">
        <v>15.330000000001746</v>
      </c>
    </row>
    <row r="43" spans="1:14">
      <c r="A43">
        <v>531</v>
      </c>
      <c r="B43" t="s">
        <v>1556</v>
      </c>
      <c r="C43" t="s">
        <v>1950</v>
      </c>
      <c r="D43" t="s">
        <v>1557</v>
      </c>
      <c r="E43" t="s">
        <v>1739</v>
      </c>
      <c r="F43" t="s">
        <v>31</v>
      </c>
      <c r="G43">
        <v>0</v>
      </c>
      <c r="H43">
        <v>0</v>
      </c>
      <c r="I43">
        <v>42700</v>
      </c>
      <c r="J43">
        <v>42714.15</v>
      </c>
      <c r="K43" t="s">
        <v>1931</v>
      </c>
      <c r="M43" s="64">
        <v>0</v>
      </c>
      <c r="N43" s="64">
        <v>14.150000000001455</v>
      </c>
    </row>
    <row r="44" spans="1:14">
      <c r="A44">
        <v>532</v>
      </c>
      <c r="B44" t="s">
        <v>206</v>
      </c>
      <c r="C44" t="s">
        <v>1950</v>
      </c>
      <c r="D44" t="s">
        <v>1559</v>
      </c>
      <c r="E44" t="s">
        <v>85</v>
      </c>
      <c r="F44" t="s">
        <v>31</v>
      </c>
      <c r="G44">
        <v>0</v>
      </c>
      <c r="H44">
        <v>0</v>
      </c>
      <c r="I44">
        <v>42714.15</v>
      </c>
      <c r="J44">
        <v>42735.69</v>
      </c>
      <c r="K44" t="s">
        <v>1931</v>
      </c>
      <c r="M44" s="64">
        <v>0</v>
      </c>
      <c r="N44" s="64">
        <v>21.540000000000873</v>
      </c>
    </row>
    <row r="45" spans="1:14">
      <c r="A45">
        <v>533</v>
      </c>
      <c r="B45" t="s">
        <v>1560</v>
      </c>
      <c r="C45" t="s">
        <v>1950</v>
      </c>
      <c r="D45" t="s">
        <v>1561</v>
      </c>
      <c r="E45" t="s">
        <v>1739</v>
      </c>
      <c r="F45" t="s">
        <v>31</v>
      </c>
      <c r="G45">
        <v>0</v>
      </c>
      <c r="H45">
        <v>0</v>
      </c>
      <c r="I45">
        <v>42735.69</v>
      </c>
      <c r="J45">
        <v>42754.21</v>
      </c>
      <c r="K45" t="s">
        <v>1931</v>
      </c>
      <c r="M45" s="64">
        <v>0</v>
      </c>
      <c r="N45" s="64">
        <v>18.519999999996799</v>
      </c>
    </row>
    <row r="46" spans="1:14">
      <c r="A46">
        <v>534</v>
      </c>
      <c r="B46" t="s">
        <v>1562</v>
      </c>
      <c r="C46" t="s">
        <v>1950</v>
      </c>
      <c r="D46" t="s">
        <v>1563</v>
      </c>
      <c r="E46" t="s">
        <v>1739</v>
      </c>
      <c r="F46" t="s">
        <v>31</v>
      </c>
      <c r="G46">
        <v>0</v>
      </c>
      <c r="H46">
        <v>0</v>
      </c>
      <c r="I46">
        <v>42754.21</v>
      </c>
      <c r="J46">
        <v>42769</v>
      </c>
      <c r="K46" t="s">
        <v>1931</v>
      </c>
      <c r="M46" s="64">
        <v>0</v>
      </c>
      <c r="N46" s="64">
        <v>14.790000000000873</v>
      </c>
    </row>
    <row r="47" spans="1:14">
      <c r="A47">
        <v>535</v>
      </c>
      <c r="B47" t="s">
        <v>222</v>
      </c>
      <c r="C47" t="s">
        <v>1950</v>
      </c>
      <c r="D47" t="s">
        <v>1564</v>
      </c>
      <c r="E47" t="s">
        <v>1739</v>
      </c>
      <c r="F47" t="s">
        <v>31</v>
      </c>
      <c r="G47">
        <v>0</v>
      </c>
      <c r="H47">
        <v>0</v>
      </c>
      <c r="I47">
        <v>42787.040000000001</v>
      </c>
      <c r="J47">
        <v>42809.14</v>
      </c>
      <c r="K47" t="s">
        <v>1931</v>
      </c>
      <c r="M47" s="64">
        <v>0</v>
      </c>
      <c r="N47" s="64">
        <v>22.099999999998545</v>
      </c>
    </row>
    <row r="48" spans="1:14">
      <c r="A48">
        <v>536</v>
      </c>
      <c r="B48" t="s">
        <v>212</v>
      </c>
      <c r="C48" t="s">
        <v>1950</v>
      </c>
      <c r="D48" t="s">
        <v>1559</v>
      </c>
      <c r="E48" t="s">
        <v>1897</v>
      </c>
      <c r="F48" t="s">
        <v>31</v>
      </c>
      <c r="G48">
        <v>0</v>
      </c>
      <c r="H48">
        <v>0</v>
      </c>
      <c r="I48">
        <v>42786.16</v>
      </c>
      <c r="J48">
        <v>42913.33</v>
      </c>
      <c r="K48" t="s">
        <v>1931</v>
      </c>
      <c r="M48" s="64">
        <v>0</v>
      </c>
      <c r="N48" s="64">
        <v>127.16999999999825</v>
      </c>
    </row>
    <row r="49" spans="1:14">
      <c r="A49">
        <v>537</v>
      </c>
      <c r="B49" t="s">
        <v>1566</v>
      </c>
      <c r="C49" t="s">
        <v>1950</v>
      </c>
      <c r="D49" t="s">
        <v>1567</v>
      </c>
      <c r="E49" t="s">
        <v>1739</v>
      </c>
      <c r="F49" t="s">
        <v>31</v>
      </c>
      <c r="G49">
        <v>0</v>
      </c>
      <c r="H49">
        <v>0</v>
      </c>
      <c r="I49">
        <v>42913.33</v>
      </c>
      <c r="J49">
        <v>43109.39</v>
      </c>
      <c r="K49" t="s">
        <v>1931</v>
      </c>
      <c r="M49" s="64">
        <v>0</v>
      </c>
      <c r="N49" s="64">
        <v>196.05999999999767</v>
      </c>
    </row>
    <row r="50" spans="1:14">
      <c r="A50">
        <v>538</v>
      </c>
      <c r="B50" t="s">
        <v>1569</v>
      </c>
      <c r="C50" t="s">
        <v>1950</v>
      </c>
      <c r="D50" t="s">
        <v>1567</v>
      </c>
      <c r="E50" t="s">
        <v>1739</v>
      </c>
      <c r="F50" t="s">
        <v>31</v>
      </c>
      <c r="G50">
        <v>0</v>
      </c>
      <c r="H50">
        <v>0</v>
      </c>
      <c r="I50">
        <v>43137.23</v>
      </c>
      <c r="J50">
        <v>43173.15</v>
      </c>
      <c r="K50" t="s">
        <v>1931</v>
      </c>
      <c r="M50" s="64">
        <v>0</v>
      </c>
      <c r="N50" s="64">
        <v>35.919999999998254</v>
      </c>
    </row>
    <row r="51" spans="1:14">
      <c r="A51">
        <v>539</v>
      </c>
      <c r="B51" t="s">
        <v>1571</v>
      </c>
      <c r="C51" t="s">
        <v>1950</v>
      </c>
      <c r="D51" t="s">
        <v>1572</v>
      </c>
      <c r="E51" t="s">
        <v>1739</v>
      </c>
      <c r="F51" t="s">
        <v>31</v>
      </c>
      <c r="G51">
        <v>43215.82</v>
      </c>
      <c r="H51">
        <v>43576.9</v>
      </c>
      <c r="I51">
        <v>43201.9</v>
      </c>
      <c r="J51">
        <v>43337.1</v>
      </c>
      <c r="K51" t="s">
        <v>1931</v>
      </c>
      <c r="M51" s="64">
        <v>361.08000000000175</v>
      </c>
      <c r="N51" s="64">
        <v>135.19999999999709</v>
      </c>
    </row>
    <row r="52" spans="1:14">
      <c r="A52">
        <v>540</v>
      </c>
      <c r="B52" t="s">
        <v>1574</v>
      </c>
      <c r="C52" t="s">
        <v>1950</v>
      </c>
      <c r="D52" t="s">
        <v>1575</v>
      </c>
      <c r="E52" t="s">
        <v>1739</v>
      </c>
      <c r="F52" t="s">
        <v>31</v>
      </c>
      <c r="G52">
        <v>43266.3</v>
      </c>
      <c r="H52">
        <v>43270.3</v>
      </c>
      <c r="I52">
        <v>0</v>
      </c>
      <c r="J52">
        <v>0</v>
      </c>
      <c r="K52" t="s">
        <v>1931</v>
      </c>
      <c r="M52" s="64">
        <v>4</v>
      </c>
      <c r="N52" s="64">
        <v>0</v>
      </c>
    </row>
    <row r="53" spans="1:14">
      <c r="A53">
        <v>541</v>
      </c>
      <c r="B53" t="s">
        <v>1577</v>
      </c>
      <c r="C53" t="s">
        <v>1950</v>
      </c>
      <c r="D53" t="s">
        <v>1578</v>
      </c>
      <c r="E53" t="s">
        <v>1739</v>
      </c>
      <c r="F53" t="s">
        <v>31</v>
      </c>
      <c r="G53">
        <v>43270.3</v>
      </c>
      <c r="H53">
        <v>43280</v>
      </c>
      <c r="I53">
        <v>0</v>
      </c>
      <c r="J53">
        <v>0</v>
      </c>
      <c r="K53" t="s">
        <v>1931</v>
      </c>
      <c r="M53" s="64">
        <v>9.6999999999970896</v>
      </c>
      <c r="N53" s="64">
        <v>0</v>
      </c>
    </row>
    <row r="54" spans="1:14">
      <c r="A54">
        <v>542</v>
      </c>
      <c r="B54" t="s">
        <v>1580</v>
      </c>
      <c r="C54" t="s">
        <v>1950</v>
      </c>
      <c r="D54" t="s">
        <v>1581</v>
      </c>
      <c r="E54" t="s">
        <v>1739</v>
      </c>
      <c r="F54" t="s">
        <v>31</v>
      </c>
      <c r="G54">
        <v>43280</v>
      </c>
      <c r="H54">
        <v>43290.400000000001</v>
      </c>
      <c r="I54">
        <v>0</v>
      </c>
      <c r="J54">
        <v>0</v>
      </c>
      <c r="K54" t="s">
        <v>1931</v>
      </c>
      <c r="M54" s="64">
        <v>10.400000000001455</v>
      </c>
      <c r="N54" s="64">
        <v>0</v>
      </c>
    </row>
    <row r="55" spans="1:14">
      <c r="A55">
        <v>543</v>
      </c>
      <c r="B55" t="s">
        <v>424</v>
      </c>
      <c r="C55" t="s">
        <v>1950</v>
      </c>
      <c r="D55" t="s">
        <v>1471</v>
      </c>
      <c r="E55" t="s">
        <v>186</v>
      </c>
      <c r="F55" t="s">
        <v>31</v>
      </c>
      <c r="G55">
        <v>0</v>
      </c>
      <c r="H55">
        <v>0</v>
      </c>
      <c r="I55">
        <v>43249.5</v>
      </c>
      <c r="J55">
        <v>43266.3</v>
      </c>
      <c r="K55" t="s">
        <v>1936</v>
      </c>
      <c r="M55" s="64">
        <v>0</v>
      </c>
      <c r="N55" s="64">
        <v>16.80000000000291</v>
      </c>
    </row>
    <row r="56" spans="1:14">
      <c r="A56">
        <v>544</v>
      </c>
      <c r="B56" t="s">
        <v>1583</v>
      </c>
      <c r="C56" t="s">
        <v>1950</v>
      </c>
      <c r="D56" t="s">
        <v>1584</v>
      </c>
      <c r="E56" t="s">
        <v>1739</v>
      </c>
      <c r="F56" t="s">
        <v>31</v>
      </c>
      <c r="G56">
        <v>0</v>
      </c>
      <c r="H56">
        <v>0</v>
      </c>
      <c r="I56">
        <v>43201.9</v>
      </c>
      <c r="J56">
        <v>43326.67</v>
      </c>
      <c r="K56" t="s">
        <v>1931</v>
      </c>
      <c r="M56" s="64">
        <v>0</v>
      </c>
      <c r="N56" s="64">
        <v>124.7699999999968</v>
      </c>
    </row>
    <row r="57" spans="1:14">
      <c r="A57">
        <v>545</v>
      </c>
      <c r="B57" t="s">
        <v>1583</v>
      </c>
      <c r="C57" t="s">
        <v>1950</v>
      </c>
      <c r="D57">
        <v>0</v>
      </c>
      <c r="E57" t="s">
        <v>1739</v>
      </c>
      <c r="F57" t="s">
        <v>31</v>
      </c>
      <c r="G57">
        <v>0</v>
      </c>
      <c r="H57">
        <v>0</v>
      </c>
      <c r="I57">
        <v>43387.1</v>
      </c>
      <c r="J57">
        <v>43560</v>
      </c>
      <c r="K57" t="s">
        <v>1931</v>
      </c>
      <c r="M57" s="64">
        <v>0</v>
      </c>
      <c r="N57" s="64">
        <v>172.90000000000146</v>
      </c>
    </row>
    <row r="58" spans="1:14">
      <c r="A58">
        <v>546</v>
      </c>
      <c r="B58" t="s">
        <v>1587</v>
      </c>
      <c r="C58" t="s">
        <v>1950</v>
      </c>
      <c r="D58" t="s">
        <v>1588</v>
      </c>
      <c r="E58" t="s">
        <v>1739</v>
      </c>
      <c r="F58" t="s">
        <v>31</v>
      </c>
      <c r="G58">
        <v>0</v>
      </c>
      <c r="H58">
        <v>0</v>
      </c>
      <c r="I58">
        <v>43261.3</v>
      </c>
      <c r="J58">
        <v>43275.5</v>
      </c>
      <c r="K58" t="s">
        <v>1931</v>
      </c>
      <c r="M58" s="64">
        <v>0</v>
      </c>
      <c r="N58" s="64">
        <v>14.19999999999709</v>
      </c>
    </row>
    <row r="59" spans="1:14">
      <c r="A59">
        <v>547</v>
      </c>
      <c r="B59" t="s">
        <v>1590</v>
      </c>
      <c r="C59" t="s">
        <v>1950</v>
      </c>
      <c r="D59" t="s">
        <v>1591</v>
      </c>
      <c r="E59" t="s">
        <v>1739</v>
      </c>
      <c r="F59" t="s">
        <v>31</v>
      </c>
      <c r="G59">
        <v>0</v>
      </c>
      <c r="H59">
        <v>0</v>
      </c>
      <c r="I59">
        <v>43292.35</v>
      </c>
      <c r="J59">
        <v>43302.25</v>
      </c>
      <c r="K59" t="s">
        <v>1931</v>
      </c>
      <c r="L59" t="s">
        <v>1931</v>
      </c>
      <c r="M59" s="64">
        <v>0</v>
      </c>
      <c r="N59" s="64">
        <v>9.9000000000014552</v>
      </c>
    </row>
    <row r="60" spans="1:14">
      <c r="A60">
        <v>548</v>
      </c>
      <c r="B60" t="s">
        <v>1593</v>
      </c>
      <c r="C60" t="s">
        <v>1950</v>
      </c>
      <c r="D60" t="s">
        <v>1594</v>
      </c>
      <c r="E60" t="s">
        <v>1739</v>
      </c>
      <c r="F60" t="s">
        <v>31</v>
      </c>
      <c r="G60">
        <v>0</v>
      </c>
      <c r="H60">
        <v>0</v>
      </c>
      <c r="I60">
        <v>43326.67</v>
      </c>
      <c r="J60">
        <v>43387.1</v>
      </c>
      <c r="K60" t="s">
        <v>1931</v>
      </c>
      <c r="M60" s="64">
        <v>0</v>
      </c>
      <c r="N60" s="64">
        <v>60.430000000000291</v>
      </c>
    </row>
    <row r="61" spans="1:14">
      <c r="A61">
        <v>549</v>
      </c>
      <c r="B61" t="s">
        <v>1596</v>
      </c>
      <c r="C61" t="s">
        <v>1950</v>
      </c>
      <c r="D61" t="s">
        <v>1597</v>
      </c>
      <c r="E61" t="s">
        <v>1739</v>
      </c>
      <c r="F61" t="s">
        <v>31</v>
      </c>
      <c r="G61">
        <v>43576.9</v>
      </c>
      <c r="H61">
        <v>43697.46</v>
      </c>
      <c r="I61">
        <v>0</v>
      </c>
      <c r="J61">
        <v>0</v>
      </c>
      <c r="K61" t="s">
        <v>1931</v>
      </c>
      <c r="M61" s="64">
        <v>120.55999999999767</v>
      </c>
      <c r="N61" s="64">
        <v>0</v>
      </c>
    </row>
    <row r="62" spans="1:14">
      <c r="A62">
        <v>550</v>
      </c>
      <c r="B62" t="s">
        <v>1599</v>
      </c>
      <c r="C62" t="s">
        <v>1950</v>
      </c>
      <c r="D62" t="s">
        <v>1600</v>
      </c>
      <c r="E62" t="s">
        <v>1896</v>
      </c>
      <c r="F62" t="s">
        <v>31</v>
      </c>
      <c r="G62">
        <v>43697.45</v>
      </c>
      <c r="H62">
        <v>44361.1</v>
      </c>
      <c r="I62">
        <v>0</v>
      </c>
      <c r="J62">
        <v>0</v>
      </c>
      <c r="K62" t="s">
        <v>1932</v>
      </c>
      <c r="M62" s="64">
        <v>663.65000000000146</v>
      </c>
      <c r="N62" s="64">
        <v>0</v>
      </c>
    </row>
    <row r="63" spans="1:14">
      <c r="A63">
        <v>551</v>
      </c>
      <c r="B63" t="s">
        <v>1601</v>
      </c>
      <c r="C63" t="s">
        <v>1950</v>
      </c>
      <c r="D63" t="s">
        <v>1602</v>
      </c>
      <c r="E63" t="s">
        <v>1739</v>
      </c>
      <c r="F63" t="s">
        <v>31</v>
      </c>
      <c r="G63">
        <v>0</v>
      </c>
      <c r="H63">
        <v>0</v>
      </c>
      <c r="I63">
        <v>43560</v>
      </c>
      <c r="J63">
        <v>44126.879999999997</v>
      </c>
      <c r="K63" t="s">
        <v>1931</v>
      </c>
      <c r="M63" s="64">
        <v>0</v>
      </c>
      <c r="N63" s="64">
        <v>566.87999999999738</v>
      </c>
    </row>
    <row r="64" spans="1:14">
      <c r="A64">
        <v>552</v>
      </c>
      <c r="B64" t="s">
        <v>1604</v>
      </c>
      <c r="C64" t="s">
        <v>1950</v>
      </c>
      <c r="D64" t="s">
        <v>1605</v>
      </c>
      <c r="E64" t="s">
        <v>1739</v>
      </c>
      <c r="F64" t="s">
        <v>31</v>
      </c>
      <c r="G64">
        <v>0</v>
      </c>
      <c r="H64">
        <v>0</v>
      </c>
      <c r="I64">
        <v>44126.879999999997</v>
      </c>
      <c r="J64">
        <v>44168.480000000003</v>
      </c>
      <c r="K64" t="s">
        <v>1931</v>
      </c>
      <c r="M64" s="64">
        <v>0</v>
      </c>
      <c r="N64" s="64">
        <v>41.600000000005821</v>
      </c>
    </row>
    <row r="65" spans="1:14">
      <c r="A65">
        <v>553</v>
      </c>
      <c r="B65" t="s">
        <v>1607</v>
      </c>
      <c r="C65" t="s">
        <v>1950</v>
      </c>
      <c r="D65" t="s">
        <v>1608</v>
      </c>
      <c r="E65" t="s">
        <v>1739</v>
      </c>
      <c r="F65" t="s">
        <v>31</v>
      </c>
      <c r="G65">
        <v>0</v>
      </c>
      <c r="H65">
        <v>0</v>
      </c>
      <c r="I65">
        <v>44168.480000000003</v>
      </c>
      <c r="J65">
        <v>44182.67</v>
      </c>
      <c r="K65" t="s">
        <v>1931</v>
      </c>
      <c r="M65" s="64">
        <v>0</v>
      </c>
      <c r="N65" s="64">
        <v>14.189999999995052</v>
      </c>
    </row>
    <row r="66" spans="1:14">
      <c r="A66">
        <v>554</v>
      </c>
      <c r="B66" t="s">
        <v>1610</v>
      </c>
      <c r="C66" t="s">
        <v>1950</v>
      </c>
      <c r="D66" t="s">
        <v>1611</v>
      </c>
      <c r="E66" t="s">
        <v>1739</v>
      </c>
      <c r="F66" t="s">
        <v>31</v>
      </c>
      <c r="G66">
        <v>0</v>
      </c>
      <c r="H66">
        <v>0</v>
      </c>
      <c r="I66">
        <v>44182.67</v>
      </c>
      <c r="J66">
        <v>44209.120000000003</v>
      </c>
      <c r="K66" t="s">
        <v>1931</v>
      </c>
      <c r="L66" t="s">
        <v>1931</v>
      </c>
      <c r="M66" s="64">
        <v>0</v>
      </c>
      <c r="N66" s="64">
        <v>26.450000000004366</v>
      </c>
    </row>
    <row r="67" spans="1:14">
      <c r="A67">
        <v>555</v>
      </c>
      <c r="B67" t="s">
        <v>1613</v>
      </c>
      <c r="C67" t="s">
        <v>1950</v>
      </c>
      <c r="D67" t="s">
        <v>1614</v>
      </c>
      <c r="E67" t="s">
        <v>1739</v>
      </c>
      <c r="F67" t="s">
        <v>31</v>
      </c>
      <c r="G67">
        <v>0</v>
      </c>
      <c r="H67">
        <v>0</v>
      </c>
      <c r="I67">
        <v>44209.120000000003</v>
      </c>
      <c r="J67">
        <v>44261.27</v>
      </c>
      <c r="K67" t="s">
        <v>1931</v>
      </c>
      <c r="M67" s="64">
        <v>0</v>
      </c>
      <c r="N67" s="64">
        <v>52.149999999994179</v>
      </c>
    </row>
    <row r="68" spans="1:14">
      <c r="A68">
        <v>556</v>
      </c>
      <c r="B68" t="s">
        <v>1616</v>
      </c>
      <c r="C68" t="s">
        <v>1950</v>
      </c>
      <c r="D68" t="s">
        <v>1617</v>
      </c>
      <c r="E68" t="s">
        <v>1739</v>
      </c>
      <c r="F68" t="s">
        <v>31</v>
      </c>
      <c r="G68">
        <v>0</v>
      </c>
      <c r="H68">
        <v>0</v>
      </c>
      <c r="I68">
        <v>44261.27</v>
      </c>
      <c r="J68">
        <v>44367.92</v>
      </c>
      <c r="K68" t="s">
        <v>1931</v>
      </c>
      <c r="L68" t="s">
        <v>1931</v>
      </c>
      <c r="M68" s="64">
        <v>0</v>
      </c>
      <c r="N68" s="64">
        <v>106.65000000000146</v>
      </c>
    </row>
    <row r="69" spans="1:14">
      <c r="A69">
        <v>557</v>
      </c>
      <c r="B69" t="s">
        <v>208</v>
      </c>
      <c r="C69" t="s">
        <v>1950</v>
      </c>
      <c r="D69" t="s">
        <v>1619</v>
      </c>
      <c r="E69" t="s">
        <v>0</v>
      </c>
      <c r="F69" t="s">
        <v>31</v>
      </c>
      <c r="G69">
        <v>0</v>
      </c>
      <c r="H69">
        <v>0</v>
      </c>
      <c r="I69">
        <v>44367.92</v>
      </c>
      <c r="J69">
        <v>44486.5</v>
      </c>
      <c r="K69" t="s">
        <v>1931</v>
      </c>
      <c r="L69" t="s">
        <v>1931</v>
      </c>
      <c r="M69" s="64">
        <v>0</v>
      </c>
      <c r="N69" s="64">
        <v>118.58000000000175</v>
      </c>
    </row>
    <row r="70" spans="1:14">
      <c r="A70">
        <v>558</v>
      </c>
      <c r="B70" t="s">
        <v>1621</v>
      </c>
      <c r="C70" t="s">
        <v>1950</v>
      </c>
      <c r="D70" t="s">
        <v>1622</v>
      </c>
      <c r="E70" t="s">
        <v>1739</v>
      </c>
      <c r="F70" t="s">
        <v>31</v>
      </c>
      <c r="G70">
        <v>0</v>
      </c>
      <c r="H70">
        <v>0</v>
      </c>
      <c r="I70">
        <v>44486.5</v>
      </c>
      <c r="J70">
        <v>44519.53</v>
      </c>
      <c r="K70" t="s">
        <v>1931</v>
      </c>
      <c r="M70" s="64">
        <v>0</v>
      </c>
      <c r="N70" s="64">
        <v>33.029999999998836</v>
      </c>
    </row>
    <row r="71" spans="1:14">
      <c r="A71">
        <v>559</v>
      </c>
      <c r="B71" t="s">
        <v>1624</v>
      </c>
      <c r="C71" t="s">
        <v>1950</v>
      </c>
      <c r="D71" t="s">
        <v>1625</v>
      </c>
      <c r="E71" t="s">
        <v>1739</v>
      </c>
      <c r="F71" t="s">
        <v>31</v>
      </c>
      <c r="G71">
        <v>0</v>
      </c>
      <c r="H71">
        <v>0</v>
      </c>
      <c r="I71">
        <v>44519.53</v>
      </c>
      <c r="J71">
        <v>44582.95</v>
      </c>
      <c r="K71" t="s">
        <v>1931</v>
      </c>
      <c r="M71" s="64">
        <v>0</v>
      </c>
      <c r="N71" s="64">
        <v>63.419999999998254</v>
      </c>
    </row>
    <row r="72" spans="1:14">
      <c r="A72">
        <v>560</v>
      </c>
      <c r="B72" t="s">
        <v>1627</v>
      </c>
      <c r="C72" t="s">
        <v>1950</v>
      </c>
      <c r="D72" t="s">
        <v>1628</v>
      </c>
      <c r="E72" t="s">
        <v>1739</v>
      </c>
      <c r="F72" t="s">
        <v>31</v>
      </c>
      <c r="G72">
        <v>0</v>
      </c>
      <c r="H72">
        <v>0</v>
      </c>
      <c r="I72">
        <v>44582.95</v>
      </c>
      <c r="J72">
        <v>44598.11</v>
      </c>
      <c r="K72" t="s">
        <v>1931</v>
      </c>
      <c r="M72" s="64">
        <v>0</v>
      </c>
      <c r="N72" s="64">
        <v>15.160000000003492</v>
      </c>
    </row>
    <row r="73" spans="1:14">
      <c r="A73">
        <v>561</v>
      </c>
      <c r="B73" t="s">
        <v>1630</v>
      </c>
      <c r="C73" t="s">
        <v>1950</v>
      </c>
      <c r="D73" t="s">
        <v>1631</v>
      </c>
      <c r="E73" t="s">
        <v>1739</v>
      </c>
      <c r="F73" t="s">
        <v>31</v>
      </c>
      <c r="G73">
        <v>0</v>
      </c>
      <c r="H73">
        <v>0</v>
      </c>
      <c r="I73">
        <v>44598.11</v>
      </c>
      <c r="J73">
        <v>44679.81</v>
      </c>
      <c r="K73" t="s">
        <v>1931</v>
      </c>
      <c r="M73" s="64">
        <v>0</v>
      </c>
      <c r="N73" s="64">
        <v>81.69999999999709</v>
      </c>
    </row>
    <row r="74" spans="1:14">
      <c r="A74">
        <v>562</v>
      </c>
      <c r="B74" t="s">
        <v>228</v>
      </c>
      <c r="C74" t="s">
        <v>1950</v>
      </c>
      <c r="D74" t="s">
        <v>1398</v>
      </c>
      <c r="E74" t="s">
        <v>85</v>
      </c>
      <c r="F74" t="s">
        <v>31</v>
      </c>
      <c r="G74">
        <v>44376.3</v>
      </c>
      <c r="H74">
        <v>44668.22</v>
      </c>
      <c r="I74">
        <v>0</v>
      </c>
      <c r="J74">
        <v>0</v>
      </c>
      <c r="K74" t="s">
        <v>1931</v>
      </c>
      <c r="L74" t="s">
        <v>1931</v>
      </c>
      <c r="M74" s="64">
        <v>291.91999999999825</v>
      </c>
      <c r="N74" s="64">
        <v>0</v>
      </c>
    </row>
    <row r="75" spans="1:14">
      <c r="A75">
        <v>563</v>
      </c>
      <c r="B75" t="s">
        <v>1634</v>
      </c>
      <c r="C75" t="s">
        <v>1950</v>
      </c>
      <c r="D75" t="s">
        <v>1619</v>
      </c>
      <c r="E75" t="s">
        <v>1896</v>
      </c>
      <c r="F75" t="s">
        <v>31</v>
      </c>
      <c r="G75">
        <v>44668.22</v>
      </c>
      <c r="H75">
        <v>44704.08</v>
      </c>
      <c r="I75">
        <v>0</v>
      </c>
      <c r="J75">
        <v>0</v>
      </c>
      <c r="K75" t="s">
        <v>1932</v>
      </c>
      <c r="M75" s="64">
        <v>35.860000000000582</v>
      </c>
      <c r="N75" s="64">
        <v>0</v>
      </c>
    </row>
    <row r="76" spans="1:14">
      <c r="A76">
        <v>564</v>
      </c>
      <c r="B76" t="s">
        <v>217</v>
      </c>
      <c r="C76" t="s">
        <v>1950</v>
      </c>
      <c r="D76" t="s">
        <v>1635</v>
      </c>
      <c r="E76" t="s">
        <v>20</v>
      </c>
      <c r="F76" t="s">
        <v>31</v>
      </c>
      <c r="G76">
        <v>44734.27</v>
      </c>
      <c r="H76">
        <v>45607.47</v>
      </c>
      <c r="I76">
        <v>44690.94</v>
      </c>
      <c r="J76">
        <v>45848.5</v>
      </c>
      <c r="K76" t="s">
        <v>1931</v>
      </c>
      <c r="L76" t="s">
        <v>1931</v>
      </c>
      <c r="M76" s="64">
        <v>873.20000000000437</v>
      </c>
      <c r="N76" s="64">
        <v>1157.5599999999977</v>
      </c>
    </row>
    <row r="77" spans="1:14">
      <c r="A77">
        <v>565</v>
      </c>
      <c r="B77" t="s">
        <v>219</v>
      </c>
      <c r="C77" t="s">
        <v>1950</v>
      </c>
      <c r="D77" t="s">
        <v>1637</v>
      </c>
      <c r="E77" t="s">
        <v>20</v>
      </c>
      <c r="F77" t="s">
        <v>31</v>
      </c>
      <c r="G77">
        <v>45607.47</v>
      </c>
      <c r="H77">
        <v>46107.76</v>
      </c>
      <c r="I77">
        <v>45594.81</v>
      </c>
      <c r="J77">
        <v>45763.199999999997</v>
      </c>
      <c r="K77" t="s">
        <v>1931</v>
      </c>
      <c r="L77" t="s">
        <v>1931</v>
      </c>
      <c r="M77" s="64">
        <v>500.29000000000087</v>
      </c>
      <c r="N77" s="64">
        <v>168.38999999999942</v>
      </c>
    </row>
    <row r="78" spans="1:14">
      <c r="A78">
        <v>566</v>
      </c>
      <c r="B78" t="s">
        <v>221</v>
      </c>
      <c r="C78" t="s">
        <v>1950</v>
      </c>
      <c r="D78" t="s">
        <v>1637</v>
      </c>
      <c r="E78" t="s">
        <v>20</v>
      </c>
      <c r="F78" t="s">
        <v>31</v>
      </c>
      <c r="G78">
        <v>46107.76</v>
      </c>
      <c r="H78">
        <v>47599.54</v>
      </c>
      <c r="I78">
        <v>45848.5</v>
      </c>
      <c r="J78">
        <v>47605.53</v>
      </c>
      <c r="K78" t="s">
        <v>1931</v>
      </c>
      <c r="L78" t="s">
        <v>1931</v>
      </c>
      <c r="M78" s="64">
        <v>1491.7799999999988</v>
      </c>
      <c r="N78" s="64">
        <v>1757.0299999999988</v>
      </c>
    </row>
    <row r="79" spans="1:14">
      <c r="A79">
        <v>567</v>
      </c>
      <c r="B79" t="s">
        <v>1640</v>
      </c>
      <c r="C79" t="s">
        <v>1950</v>
      </c>
      <c r="D79" t="s">
        <v>1641</v>
      </c>
      <c r="E79" t="s">
        <v>1739</v>
      </c>
      <c r="F79" t="s">
        <v>31</v>
      </c>
      <c r="G79">
        <v>47599.54</v>
      </c>
      <c r="H79">
        <v>49929.79</v>
      </c>
      <c r="I79">
        <v>47605.53</v>
      </c>
      <c r="J79">
        <v>48440.09</v>
      </c>
      <c r="K79" t="s">
        <v>1931</v>
      </c>
      <c r="L79" t="s">
        <v>1931</v>
      </c>
      <c r="M79" s="64">
        <v>2330.25</v>
      </c>
      <c r="N79" s="64">
        <v>834.55999999999767</v>
      </c>
    </row>
    <row r="80" spans="1:14">
      <c r="A80">
        <v>568</v>
      </c>
      <c r="B80" t="s">
        <v>1640</v>
      </c>
      <c r="C80" t="s">
        <v>1950</v>
      </c>
      <c r="D80">
        <v>0</v>
      </c>
      <c r="E80" t="s">
        <v>1739</v>
      </c>
      <c r="F80" t="s">
        <v>31</v>
      </c>
      <c r="G80">
        <v>0</v>
      </c>
      <c r="H80">
        <v>0</v>
      </c>
      <c r="I80">
        <v>49401.19</v>
      </c>
      <c r="J80">
        <v>49920.08</v>
      </c>
      <c r="K80" t="s">
        <v>1931</v>
      </c>
      <c r="M80" s="64">
        <v>0</v>
      </c>
      <c r="N80" s="64">
        <v>518.88999999999942</v>
      </c>
    </row>
    <row r="81" spans="1:14">
      <c r="A81">
        <v>569</v>
      </c>
      <c r="B81" t="s">
        <v>1643</v>
      </c>
      <c r="C81" t="s">
        <v>1950</v>
      </c>
      <c r="D81" t="s">
        <v>1641</v>
      </c>
      <c r="E81" t="s">
        <v>1739</v>
      </c>
      <c r="F81" t="s">
        <v>31</v>
      </c>
      <c r="G81">
        <v>0</v>
      </c>
      <c r="H81">
        <v>0</v>
      </c>
      <c r="I81">
        <v>48584.21</v>
      </c>
      <c r="J81">
        <v>49401.19</v>
      </c>
      <c r="K81" t="s">
        <v>1931</v>
      </c>
      <c r="L81" t="s">
        <v>1931</v>
      </c>
      <c r="M81" s="64">
        <v>0</v>
      </c>
      <c r="N81" s="64">
        <v>816.9800000000032</v>
      </c>
    </row>
    <row r="82" spans="1:14">
      <c r="A82">
        <v>570</v>
      </c>
      <c r="B82" t="s">
        <v>1645</v>
      </c>
      <c r="C82" t="s">
        <v>1950</v>
      </c>
      <c r="D82" t="s">
        <v>1646</v>
      </c>
      <c r="E82" t="s">
        <v>1739</v>
      </c>
      <c r="F82" t="s">
        <v>31</v>
      </c>
      <c r="G82">
        <v>49933.16</v>
      </c>
      <c r="H82">
        <v>50017.73</v>
      </c>
      <c r="I82">
        <v>49923.82</v>
      </c>
      <c r="J82">
        <v>50012.2</v>
      </c>
      <c r="K82" t="s">
        <v>1931</v>
      </c>
      <c r="M82" s="64">
        <v>84.569999999999709</v>
      </c>
      <c r="N82" s="64">
        <v>88.379999999997381</v>
      </c>
    </row>
    <row r="83" spans="1:14">
      <c r="A83">
        <v>571</v>
      </c>
      <c r="B83" t="s">
        <v>1648</v>
      </c>
      <c r="C83" t="s">
        <v>1950</v>
      </c>
      <c r="D83" t="s">
        <v>1649</v>
      </c>
      <c r="E83" t="s">
        <v>1739</v>
      </c>
      <c r="F83" t="s">
        <v>31</v>
      </c>
      <c r="G83">
        <v>50017.73</v>
      </c>
      <c r="H83">
        <v>50668.53</v>
      </c>
      <c r="I83">
        <v>50012.2</v>
      </c>
      <c r="J83">
        <v>50672.86</v>
      </c>
      <c r="K83" t="s">
        <v>1931</v>
      </c>
      <c r="M83" s="64">
        <v>650.79999999999563</v>
      </c>
      <c r="N83" s="64">
        <v>660.66000000000349</v>
      </c>
    </row>
    <row r="84" spans="1:14">
      <c r="A84">
        <v>572</v>
      </c>
      <c r="B84" t="s">
        <v>1651</v>
      </c>
      <c r="C84" t="s">
        <v>1950</v>
      </c>
      <c r="D84" t="s">
        <v>1652</v>
      </c>
      <c r="E84" t="s">
        <v>1739</v>
      </c>
      <c r="F84" t="s">
        <v>31</v>
      </c>
      <c r="G84">
        <v>50668.53</v>
      </c>
      <c r="H84">
        <v>51261.01</v>
      </c>
      <c r="I84">
        <v>50672.86</v>
      </c>
      <c r="J84">
        <v>51269</v>
      </c>
      <c r="K84" t="s">
        <v>1931</v>
      </c>
      <c r="M84" s="64">
        <v>592.4800000000032</v>
      </c>
      <c r="N84" s="64">
        <v>596.13999999999942</v>
      </c>
    </row>
    <row r="85" spans="1:14">
      <c r="A85">
        <v>573</v>
      </c>
      <c r="B85" t="s">
        <v>1654</v>
      </c>
      <c r="C85" t="s">
        <v>1950</v>
      </c>
      <c r="D85" t="s">
        <v>1655</v>
      </c>
      <c r="E85" t="s">
        <v>1739</v>
      </c>
      <c r="F85" t="s">
        <v>31</v>
      </c>
      <c r="G85">
        <v>51261.01</v>
      </c>
      <c r="H85">
        <v>51723.1</v>
      </c>
      <c r="I85">
        <v>0</v>
      </c>
      <c r="J85">
        <v>0</v>
      </c>
      <c r="K85" t="s">
        <v>1931</v>
      </c>
      <c r="L85" t="s">
        <v>1931</v>
      </c>
      <c r="M85" s="64">
        <v>462.08999999999651</v>
      </c>
      <c r="N85" s="64">
        <v>0</v>
      </c>
    </row>
    <row r="86" spans="1:14">
      <c r="A86">
        <v>574</v>
      </c>
      <c r="B86" t="s">
        <v>1657</v>
      </c>
      <c r="C86" t="s">
        <v>1950</v>
      </c>
      <c r="D86" t="s">
        <v>1658</v>
      </c>
      <c r="E86" t="s">
        <v>1739</v>
      </c>
      <c r="F86" t="s">
        <v>31</v>
      </c>
      <c r="G86">
        <v>0</v>
      </c>
      <c r="H86">
        <v>0</v>
      </c>
      <c r="I86">
        <v>51269</v>
      </c>
      <c r="J86">
        <v>52364.800000000003</v>
      </c>
      <c r="K86" t="s">
        <v>1931</v>
      </c>
      <c r="L86" t="s">
        <v>1931</v>
      </c>
      <c r="M86" s="64">
        <v>0</v>
      </c>
      <c r="N86" s="64">
        <v>1095.8000000000029</v>
      </c>
    </row>
    <row r="87" spans="1:14">
      <c r="A87">
        <v>575</v>
      </c>
      <c r="B87" t="s">
        <v>1660</v>
      </c>
      <c r="C87" t="s">
        <v>1950</v>
      </c>
      <c r="D87" t="s">
        <v>1661</v>
      </c>
      <c r="E87" t="s">
        <v>1896</v>
      </c>
      <c r="F87" t="s">
        <v>31</v>
      </c>
      <c r="G87">
        <v>51760.5</v>
      </c>
      <c r="H87">
        <v>51808.5</v>
      </c>
      <c r="I87">
        <v>0</v>
      </c>
      <c r="J87">
        <v>0</v>
      </c>
      <c r="K87" t="s">
        <v>1932</v>
      </c>
      <c r="L87" t="s">
        <v>1931</v>
      </c>
      <c r="M87" s="64">
        <v>48</v>
      </c>
      <c r="N87" s="64">
        <v>0</v>
      </c>
    </row>
    <row r="88" spans="1:14">
      <c r="A88">
        <v>576</v>
      </c>
      <c r="B88" t="s">
        <v>1662</v>
      </c>
      <c r="C88" t="s">
        <v>1950</v>
      </c>
      <c r="D88" t="s">
        <v>1663</v>
      </c>
      <c r="E88" t="s">
        <v>1739</v>
      </c>
      <c r="F88" t="s">
        <v>31</v>
      </c>
      <c r="G88">
        <v>51723.1</v>
      </c>
      <c r="H88">
        <v>51759.7</v>
      </c>
      <c r="I88">
        <v>51727.1</v>
      </c>
      <c r="J88">
        <v>51768.9</v>
      </c>
      <c r="K88" t="s">
        <v>1931</v>
      </c>
      <c r="L88" t="s">
        <v>1931</v>
      </c>
      <c r="M88" s="64">
        <v>36.599999999998545</v>
      </c>
      <c r="N88" s="64">
        <v>41.80000000000291</v>
      </c>
    </row>
    <row r="89" spans="1:14">
      <c r="A89">
        <v>577</v>
      </c>
      <c r="B89" t="s">
        <v>1662</v>
      </c>
      <c r="C89" t="s">
        <v>1950</v>
      </c>
      <c r="D89">
        <v>0</v>
      </c>
      <c r="E89" t="s">
        <v>1739</v>
      </c>
      <c r="F89" t="s">
        <v>31</v>
      </c>
      <c r="G89">
        <v>52214.5</v>
      </c>
      <c r="H89">
        <v>52339.6</v>
      </c>
      <c r="I89">
        <v>52210.15</v>
      </c>
      <c r="J89">
        <v>52351.58</v>
      </c>
      <c r="K89" t="s">
        <v>1931</v>
      </c>
      <c r="M89" s="64">
        <v>125.09999999999854</v>
      </c>
      <c r="N89" s="64">
        <v>141.43000000000029</v>
      </c>
    </row>
    <row r="90" spans="1:14">
      <c r="A90">
        <v>578</v>
      </c>
      <c r="B90" t="s">
        <v>1665</v>
      </c>
      <c r="C90" t="s">
        <v>1950</v>
      </c>
      <c r="D90" t="s">
        <v>1666</v>
      </c>
      <c r="E90" t="s">
        <v>1739</v>
      </c>
      <c r="F90" t="s">
        <v>31</v>
      </c>
      <c r="G90">
        <v>52364.73</v>
      </c>
      <c r="H90">
        <v>54448.2</v>
      </c>
      <c r="I90">
        <v>52383.83</v>
      </c>
      <c r="J90">
        <v>52963.360000000001</v>
      </c>
      <c r="K90" t="s">
        <v>1931</v>
      </c>
      <c r="L90" t="s">
        <v>1931</v>
      </c>
      <c r="M90" s="64">
        <v>2083.4699999999939</v>
      </c>
      <c r="N90" s="64">
        <v>579.52999999999884</v>
      </c>
    </row>
    <row r="91" spans="1:14">
      <c r="A91">
        <v>579</v>
      </c>
      <c r="B91" t="s">
        <v>1668</v>
      </c>
      <c r="C91" t="s">
        <v>1950</v>
      </c>
      <c r="D91" t="s">
        <v>1669</v>
      </c>
      <c r="E91" t="s">
        <v>1739</v>
      </c>
      <c r="F91" t="s">
        <v>31</v>
      </c>
      <c r="G91">
        <v>0</v>
      </c>
      <c r="H91">
        <v>0</v>
      </c>
      <c r="I91">
        <v>52963.360000000001</v>
      </c>
      <c r="J91">
        <v>54118.8</v>
      </c>
      <c r="K91" t="s">
        <v>1931</v>
      </c>
      <c r="L91" t="s">
        <v>1931</v>
      </c>
      <c r="M91" s="64">
        <v>0</v>
      </c>
      <c r="N91" s="64">
        <v>1155.4400000000023</v>
      </c>
    </row>
    <row r="92" spans="1:14">
      <c r="A92">
        <v>580</v>
      </c>
      <c r="B92" t="s">
        <v>1671</v>
      </c>
      <c r="C92" t="s">
        <v>1950</v>
      </c>
      <c r="D92" t="s">
        <v>1672</v>
      </c>
      <c r="E92" t="s">
        <v>1739</v>
      </c>
      <c r="F92" t="s">
        <v>31</v>
      </c>
      <c r="G92">
        <v>0</v>
      </c>
      <c r="H92">
        <v>0</v>
      </c>
      <c r="I92">
        <v>54118.8</v>
      </c>
      <c r="J92">
        <v>54224.2</v>
      </c>
      <c r="K92" t="s">
        <v>1931</v>
      </c>
      <c r="L92" t="s">
        <v>1931</v>
      </c>
      <c r="M92" s="64">
        <v>0</v>
      </c>
      <c r="N92" s="64">
        <v>105.39999999999418</v>
      </c>
    </row>
    <row r="93" spans="1:14">
      <c r="A93">
        <v>581</v>
      </c>
      <c r="B93" t="s">
        <v>1674</v>
      </c>
      <c r="C93" t="s">
        <v>1950</v>
      </c>
      <c r="D93" t="s">
        <v>1675</v>
      </c>
      <c r="E93" t="s">
        <v>1739</v>
      </c>
      <c r="F93" t="s">
        <v>31</v>
      </c>
      <c r="G93">
        <v>0</v>
      </c>
      <c r="H93">
        <v>0</v>
      </c>
      <c r="I93">
        <v>54224.2</v>
      </c>
      <c r="J93">
        <v>54290</v>
      </c>
      <c r="K93" t="s">
        <v>1931</v>
      </c>
      <c r="L93" t="s">
        <v>1931</v>
      </c>
      <c r="M93" s="64">
        <v>0</v>
      </c>
      <c r="N93" s="64">
        <v>65.80000000000291</v>
      </c>
    </row>
    <row r="94" spans="1:14">
      <c r="A94">
        <v>582</v>
      </c>
      <c r="B94" t="s">
        <v>1677</v>
      </c>
      <c r="C94" t="s">
        <v>1950</v>
      </c>
      <c r="D94" t="s">
        <v>1678</v>
      </c>
      <c r="E94" t="s">
        <v>1739</v>
      </c>
      <c r="F94" t="s">
        <v>31</v>
      </c>
      <c r="G94">
        <v>0</v>
      </c>
      <c r="H94">
        <v>0</v>
      </c>
      <c r="I94">
        <v>54277.9</v>
      </c>
      <c r="J94">
        <v>54299.8</v>
      </c>
      <c r="K94" t="s">
        <v>1931</v>
      </c>
      <c r="M94" s="64">
        <v>0</v>
      </c>
      <c r="N94" s="64">
        <v>21.900000000001455</v>
      </c>
    </row>
    <row r="95" spans="1:14">
      <c r="A95">
        <v>583</v>
      </c>
      <c r="B95" t="s">
        <v>1680</v>
      </c>
      <c r="C95" t="s">
        <v>1950</v>
      </c>
      <c r="D95" t="s">
        <v>1681</v>
      </c>
      <c r="E95" t="s">
        <v>1739</v>
      </c>
      <c r="F95" t="s">
        <v>31</v>
      </c>
      <c r="G95">
        <v>0</v>
      </c>
      <c r="H95">
        <v>0</v>
      </c>
      <c r="I95">
        <v>54299.8</v>
      </c>
      <c r="J95">
        <v>54330.7</v>
      </c>
      <c r="K95" t="s">
        <v>1931</v>
      </c>
      <c r="L95" t="s">
        <v>1931</v>
      </c>
      <c r="M95" s="64">
        <v>0</v>
      </c>
      <c r="N95" s="64">
        <v>30.899999999994179</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35"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298" t="s">
        <v>1946</v>
      </c>
      <c r="B1" s="299"/>
      <c r="C1" s="299"/>
      <c r="D1" s="299"/>
      <c r="E1" s="299"/>
      <c r="F1" s="299"/>
      <c r="G1" s="300"/>
    </row>
    <row r="2" spans="1:11">
      <c r="A2" s="298" t="s">
        <v>1947</v>
      </c>
      <c r="B2" s="299"/>
      <c r="C2" s="299"/>
      <c r="D2" s="299"/>
      <c r="E2" s="299"/>
      <c r="F2" s="299"/>
      <c r="G2" s="300"/>
    </row>
    <row r="4" spans="1:11" ht="12.75" customHeight="1">
      <c r="A4" s="304" t="s">
        <v>1918</v>
      </c>
      <c r="B4" s="301"/>
      <c r="C4" s="43" t="e">
        <f>SUMPRODUCT(1/COUNTIF(#REF!,#REF!))</f>
        <v>#REF!</v>
      </c>
      <c r="E4" s="302" t="s">
        <v>1919</v>
      </c>
      <c r="F4" s="303"/>
      <c r="H4" s="48" t="s">
        <v>1920</v>
      </c>
      <c r="I4" s="48"/>
      <c r="K4" s="2"/>
    </row>
    <row r="5" spans="1:11" ht="15.75">
      <c r="A5" s="304" t="s">
        <v>1948</v>
      </c>
      <c r="B5" s="301"/>
      <c r="C5" s="43" t="e">
        <f>F18</f>
        <v>#REF!</v>
      </c>
      <c r="E5" s="40" t="e">
        <f>#REF!</f>
        <v>#REF!</v>
      </c>
      <c r="F5" s="140" t="e">
        <f>#REF!</f>
        <v>#REF!</v>
      </c>
      <c r="H5" s="49">
        <f>COUNTIF(I24:I191,"Si")</f>
        <v>0</v>
      </c>
      <c r="I5" s="139" t="e">
        <f>H5/(F18-F16)</f>
        <v>#REF!</v>
      </c>
      <c r="K5" s="2"/>
    </row>
    <row r="6" spans="1:11" ht="12.75" customHeight="1">
      <c r="A6" s="41"/>
      <c r="B6" s="42"/>
      <c r="C6" s="44"/>
      <c r="E6" s="40" t="e">
        <f>#REF!</f>
        <v>#REF!</v>
      </c>
      <c r="F6" s="140" t="e">
        <f>#REF!</f>
        <v>#REF!</v>
      </c>
      <c r="H6" s="46" t="s">
        <v>1922</v>
      </c>
      <c r="I6" s="46" t="s">
        <v>1923</v>
      </c>
      <c r="K6" s="54"/>
    </row>
    <row r="7" spans="1:11" ht="15.75">
      <c r="A7" s="41"/>
      <c r="B7" s="42"/>
      <c r="C7" s="44"/>
      <c r="E7" s="40" t="e">
        <f>#REF!</f>
        <v>#REF!</v>
      </c>
      <c r="F7" s="140" t="e">
        <f>#REF!</f>
        <v>#REF!</v>
      </c>
      <c r="H7" s="47">
        <f>SUMIF($J$24:$J$175,"Si",M24:M175)</f>
        <v>41327.560000000041</v>
      </c>
      <c r="I7" s="47">
        <f>SUMIF($J$24:$J$175,"Si",N24:N175)</f>
        <v>42798.05000000001</v>
      </c>
      <c r="J7" s="47">
        <f>SUMIF($K$24:$K$175,"Si",M24:M175)</f>
        <v>29955.390000000029</v>
      </c>
      <c r="K7" s="47">
        <f>SUMIF($K$24:$K$175,"Si",N24:N175)</f>
        <v>32696.640000000014</v>
      </c>
    </row>
    <row r="8" spans="1:11">
      <c r="A8" s="41"/>
      <c r="B8" s="42"/>
      <c r="C8" s="44"/>
      <c r="E8" s="40" t="e">
        <f>#REF!</f>
        <v>#REF!</v>
      </c>
      <c r="F8" s="140" t="e">
        <f>#REF!</f>
        <v>#REF!</v>
      </c>
      <c r="H8" t="e">
        <f>H7/M176</f>
        <v>#DIV/0!</v>
      </c>
      <c r="I8" t="e">
        <f>I7/N176</f>
        <v>#DIV/0!</v>
      </c>
      <c r="J8" t="e">
        <f>J7/M176</f>
        <v>#DIV/0!</v>
      </c>
      <c r="K8" t="e">
        <f>K7/N176</f>
        <v>#DIV/0!</v>
      </c>
    </row>
    <row r="9" spans="1:11">
      <c r="A9" s="41"/>
      <c r="B9" s="42"/>
      <c r="C9" s="44"/>
      <c r="E9" s="40" t="e">
        <f>#REF!</f>
        <v>#REF!</v>
      </c>
      <c r="F9" s="140" t="e">
        <f>#REF!</f>
        <v>#REF!</v>
      </c>
      <c r="K9" s="2"/>
    </row>
    <row r="10" spans="1:11">
      <c r="A10" s="41"/>
      <c r="B10" s="42"/>
      <c r="C10" s="44"/>
      <c r="E10" s="40" t="e">
        <f>#REF!</f>
        <v>#REF!</v>
      </c>
      <c r="F10" s="140" t="e">
        <f>#REF!</f>
        <v>#REF!</v>
      </c>
      <c r="K10" s="2"/>
    </row>
    <row r="11" spans="1:11" ht="12.75" customHeight="1">
      <c r="A11" s="41"/>
      <c r="B11" s="42"/>
      <c r="C11" s="44"/>
      <c r="E11" s="40" t="e">
        <f>#REF!</f>
        <v>#REF!</v>
      </c>
      <c r="F11" s="140" t="e">
        <f>#REF!</f>
        <v>#REF!</v>
      </c>
      <c r="H11" s="52" t="s">
        <v>1924</v>
      </c>
      <c r="I11" s="52"/>
      <c r="K11" s="2"/>
    </row>
    <row r="12" spans="1:11" ht="15.75">
      <c r="A12" s="41"/>
      <c r="B12" s="42"/>
      <c r="C12" s="44"/>
      <c r="E12" s="40" t="e">
        <f>#REF!</f>
        <v>#REF!</v>
      </c>
      <c r="F12" s="140" t="e">
        <f>#REF!</f>
        <v>#REF!</v>
      </c>
      <c r="H12" s="53" t="e">
        <f>C5-H5</f>
        <v>#REF!</v>
      </c>
      <c r="I12" s="53"/>
      <c r="K12" s="2"/>
    </row>
    <row r="13" spans="1:11" ht="12.75" customHeight="1">
      <c r="A13" s="41"/>
      <c r="B13" s="42"/>
      <c r="C13" s="44"/>
      <c r="E13" s="40" t="e">
        <f>#REF!</f>
        <v>#REF!</v>
      </c>
      <c r="F13" s="140" t="e">
        <f>#REF!</f>
        <v>#REF!</v>
      </c>
      <c r="H13" s="51" t="s">
        <v>1925</v>
      </c>
      <c r="I13" s="51" t="s">
        <v>1926</v>
      </c>
      <c r="K13" s="54"/>
    </row>
    <row r="14" spans="1:11" ht="15.75">
      <c r="A14" s="41"/>
      <c r="B14" s="42"/>
      <c r="C14" s="44"/>
      <c r="E14" s="40" t="e">
        <f>#REF!</f>
        <v>#REF!</v>
      </c>
      <c r="F14" s="140" t="e">
        <f>#REF!</f>
        <v>#REF!</v>
      </c>
      <c r="H14" s="47">
        <f>SUMIF($J$24:$J$175,"No",M24:M175)</f>
        <v>5696.8100000000341</v>
      </c>
      <c r="I14" s="47">
        <f>SUMIF($J$24:$J$175,"No",N24:N175)</f>
        <v>9926.2100000000064</v>
      </c>
      <c r="J14" s="47">
        <f>SUMIF($K$24:$K$175,"",M31:M182)</f>
        <v>65317.870000000126</v>
      </c>
      <c r="K14" s="47">
        <f>SUMIF($K$24:$K$175,"",N24:N175)</f>
        <v>72751.880000000019</v>
      </c>
    </row>
    <row r="15" spans="1:11">
      <c r="A15" s="41"/>
      <c r="B15" s="42"/>
      <c r="C15" s="44"/>
      <c r="E15" s="40" t="e">
        <f>#REF!</f>
        <v>#REF!</v>
      </c>
      <c r="F15" s="140" t="e">
        <f>#REF!</f>
        <v>#REF!</v>
      </c>
      <c r="H15" s="50" t="e">
        <f>1-H8</f>
        <v>#DIV/0!</v>
      </c>
      <c r="I15" s="50" t="e">
        <f>1-I8</f>
        <v>#DIV/0!</v>
      </c>
      <c r="J15" s="50" t="e">
        <f>1-J8</f>
        <v>#DIV/0!</v>
      </c>
      <c r="K15" s="50" t="e">
        <f>1-K8</f>
        <v>#DIV/0!</v>
      </c>
    </row>
    <row r="16" spans="1:11">
      <c r="E16" s="40" t="e">
        <f>#REF!</f>
        <v>#REF!</v>
      </c>
      <c r="F16" s="140" t="e">
        <f>#REF!</f>
        <v>#REF!</v>
      </c>
    </row>
    <row r="17" spans="1:15">
      <c r="E17" s="40" t="e">
        <f>#REF!</f>
        <v>#REF!</v>
      </c>
      <c r="F17" s="39"/>
    </row>
    <row r="18" spans="1:15">
      <c r="E18" s="40" t="s">
        <v>1927</v>
      </c>
      <c r="F18" s="39" t="e">
        <f>SUM(F5:F17)</f>
        <v>#REF!</v>
      </c>
    </row>
    <row r="19" spans="1:15">
      <c r="E19" s="60"/>
      <c r="F19" s="61"/>
    </row>
    <row r="20" spans="1:15">
      <c r="A20" s="161" t="s">
        <v>3</v>
      </c>
      <c r="B20" s="162" t="s">
        <v>229</v>
      </c>
    </row>
    <row r="22" spans="1:15">
      <c r="A22" s="155"/>
      <c r="B22" s="156"/>
      <c r="C22" s="156"/>
      <c r="D22" s="156"/>
      <c r="E22" s="156"/>
      <c r="F22" s="156"/>
      <c r="G22" s="156"/>
      <c r="H22" s="156"/>
      <c r="I22" s="156"/>
      <c r="J22" s="156"/>
      <c r="K22" s="156"/>
      <c r="L22" s="156"/>
      <c r="M22" s="157" t="s">
        <v>1928</v>
      </c>
      <c r="N22" s="158"/>
    </row>
    <row r="23" spans="1:15" ht="12.75" customHeight="1">
      <c r="A23" s="157" t="s">
        <v>1904</v>
      </c>
      <c r="B23" s="167" t="s">
        <v>8</v>
      </c>
      <c r="C23" s="157" t="s">
        <v>1841</v>
      </c>
      <c r="D23" s="157" t="s">
        <v>1838</v>
      </c>
      <c r="E23" s="157" t="s">
        <v>5</v>
      </c>
      <c r="F23" s="176" t="s">
        <v>1832</v>
      </c>
      <c r="G23" s="176" t="s">
        <v>1833</v>
      </c>
      <c r="H23" s="176" t="s">
        <v>1836</v>
      </c>
      <c r="I23" s="176" t="s">
        <v>1835</v>
      </c>
      <c r="J23" s="157" t="s">
        <v>1903</v>
      </c>
      <c r="K23" s="157" t="s">
        <v>439</v>
      </c>
      <c r="L23" s="167" t="s">
        <v>6</v>
      </c>
      <c r="M23" s="170" t="s">
        <v>1929</v>
      </c>
      <c r="N23" s="171" t="s">
        <v>1930</v>
      </c>
      <c r="O23" s="62" t="s">
        <v>1949</v>
      </c>
    </row>
    <row r="24" spans="1:15">
      <c r="A24" s="155">
        <v>584</v>
      </c>
      <c r="B24" s="155" t="s">
        <v>356</v>
      </c>
      <c r="C24" s="155" t="s">
        <v>1907</v>
      </c>
      <c r="D24" s="155" t="s">
        <v>1683</v>
      </c>
      <c r="E24" s="155" t="s">
        <v>30</v>
      </c>
      <c r="F24" s="159">
        <v>0</v>
      </c>
      <c r="G24" s="159">
        <v>0</v>
      </c>
      <c r="H24" s="159">
        <v>54555.83</v>
      </c>
      <c r="I24" s="159">
        <v>54440</v>
      </c>
      <c r="J24" s="155" t="s">
        <v>1932</v>
      </c>
      <c r="K24" s="155" t="s">
        <v>1951</v>
      </c>
      <c r="L24" s="155" t="s">
        <v>31</v>
      </c>
      <c r="M24" s="163">
        <v>0</v>
      </c>
      <c r="N24" s="164">
        <v>115.83000000000175</v>
      </c>
      <c r="O24" s="45">
        <f>VLOOKUP(B24,cateogrias!$O$3:$P$120,2,0)</f>
        <v>1</v>
      </c>
    </row>
    <row r="25" spans="1:15">
      <c r="A25" s="155">
        <v>585</v>
      </c>
      <c r="B25" s="155" t="s">
        <v>266</v>
      </c>
      <c r="C25" s="155" t="s">
        <v>1907</v>
      </c>
      <c r="D25" s="155" t="s">
        <v>1685</v>
      </c>
      <c r="E25" s="155" t="s">
        <v>0</v>
      </c>
      <c r="F25" s="159">
        <v>54531</v>
      </c>
      <c r="G25" s="159">
        <v>54867.49</v>
      </c>
      <c r="H25" s="159">
        <v>54867.88</v>
      </c>
      <c r="I25" s="159">
        <v>54533</v>
      </c>
      <c r="J25" s="155" t="s">
        <v>1932</v>
      </c>
      <c r="K25" s="155" t="s">
        <v>1951</v>
      </c>
      <c r="L25" s="155" t="s">
        <v>31</v>
      </c>
      <c r="M25" s="163">
        <v>336.48999999999796</v>
      </c>
      <c r="N25" s="164">
        <v>334.87999999999738</v>
      </c>
      <c r="O25" s="45">
        <f>VLOOKUP(B25,cateogrias!$O$3:$P$120,2,0)</f>
        <v>21</v>
      </c>
    </row>
    <row r="26" spans="1:15">
      <c r="A26" s="155">
        <v>586</v>
      </c>
      <c r="B26" s="155" t="s">
        <v>369</v>
      </c>
      <c r="C26" s="155" t="s">
        <v>1908</v>
      </c>
      <c r="D26" s="155" t="s">
        <v>1686</v>
      </c>
      <c r="E26" s="155" t="s">
        <v>1739</v>
      </c>
      <c r="F26" s="159">
        <v>54867.15</v>
      </c>
      <c r="G26" s="159">
        <v>55043.4</v>
      </c>
      <c r="H26" s="159">
        <v>55043.5</v>
      </c>
      <c r="I26" s="159">
        <v>54878.6</v>
      </c>
      <c r="J26" s="155" t="s">
        <v>1931</v>
      </c>
      <c r="K26" s="155" t="s">
        <v>1931</v>
      </c>
      <c r="L26" s="155" t="s">
        <v>31</v>
      </c>
      <c r="M26" s="163">
        <v>176.25</v>
      </c>
      <c r="N26" s="164">
        <v>164.90000000000146</v>
      </c>
      <c r="O26" s="45">
        <f>VLOOKUP(B26,cateogrias!$O$3:$P$120,2,0)</f>
        <v>1</v>
      </c>
    </row>
    <row r="27" spans="1:15">
      <c r="A27" s="155">
        <v>587</v>
      </c>
      <c r="B27" s="155" t="s">
        <v>391</v>
      </c>
      <c r="C27" s="155" t="s">
        <v>1907</v>
      </c>
      <c r="D27" s="155" t="s">
        <v>1687</v>
      </c>
      <c r="E27" s="155" t="s">
        <v>56</v>
      </c>
      <c r="F27" s="159">
        <v>55080.67</v>
      </c>
      <c r="G27" s="159">
        <v>55266.42</v>
      </c>
      <c r="H27" s="159">
        <v>55303.34</v>
      </c>
      <c r="I27" s="159">
        <v>55084.52</v>
      </c>
      <c r="J27" s="155" t="s">
        <v>1931</v>
      </c>
      <c r="K27" s="155" t="s">
        <v>1931</v>
      </c>
      <c r="L27" s="155" t="s">
        <v>31</v>
      </c>
      <c r="M27" s="163">
        <v>185.75</v>
      </c>
      <c r="N27" s="164">
        <v>218.81999999999971</v>
      </c>
      <c r="O27" s="45">
        <f>VLOOKUP(B27,cateogrias!$O$3:$P$120,2,0)</f>
        <v>0</v>
      </c>
    </row>
    <row r="28" spans="1:15">
      <c r="A28" s="155">
        <v>588</v>
      </c>
      <c r="B28" s="155" t="s">
        <v>340</v>
      </c>
      <c r="C28" s="155" t="s">
        <v>1950</v>
      </c>
      <c r="D28" s="155" t="s">
        <v>1689</v>
      </c>
      <c r="E28" s="155" t="s">
        <v>1897</v>
      </c>
      <c r="F28" s="159">
        <v>55321.95</v>
      </c>
      <c r="G28" s="159">
        <v>55353.72</v>
      </c>
      <c r="H28" s="159">
        <v>370</v>
      </c>
      <c r="I28" s="159">
        <v>0</v>
      </c>
      <c r="J28" s="155" t="s">
        <v>1932</v>
      </c>
      <c r="K28" s="155" t="s">
        <v>1951</v>
      </c>
      <c r="L28" s="155" t="s">
        <v>31</v>
      </c>
      <c r="M28" s="163">
        <v>31.770000000004075</v>
      </c>
      <c r="N28" s="164">
        <v>370</v>
      </c>
      <c r="O28" s="45">
        <f>VLOOKUP(B28,cateogrias!$O$3:$P$120,2,0)</f>
        <v>0</v>
      </c>
    </row>
    <row r="29" spans="1:15">
      <c r="A29" s="155">
        <v>589</v>
      </c>
      <c r="B29" s="155" t="s">
        <v>251</v>
      </c>
      <c r="C29" s="155" t="s">
        <v>1950</v>
      </c>
      <c r="D29" s="155" t="s">
        <v>1690</v>
      </c>
      <c r="E29" s="155" t="s">
        <v>186</v>
      </c>
      <c r="F29" s="159">
        <v>55353.73</v>
      </c>
      <c r="G29" s="159">
        <v>55464.73</v>
      </c>
      <c r="H29" s="159">
        <v>55461.919999999998</v>
      </c>
      <c r="I29" s="159">
        <v>55304.82</v>
      </c>
      <c r="J29" s="155" t="s">
        <v>1931</v>
      </c>
      <c r="K29" s="155" t="s">
        <v>1951</v>
      </c>
      <c r="L29" s="155" t="s">
        <v>31</v>
      </c>
      <c r="M29" s="163">
        <v>111</v>
      </c>
      <c r="N29" s="164">
        <v>157.09999999999854</v>
      </c>
      <c r="O29" s="45">
        <f>VLOOKUP(B29,cateogrias!$O$3:$P$120,2,0)</f>
        <v>3</v>
      </c>
    </row>
    <row r="30" spans="1:15">
      <c r="A30" s="155">
        <v>590</v>
      </c>
      <c r="B30" s="155" t="s">
        <v>251</v>
      </c>
      <c r="C30" s="155" t="s">
        <v>1950</v>
      </c>
      <c r="D30" s="155">
        <v>0</v>
      </c>
      <c r="E30" s="155" t="s">
        <v>186</v>
      </c>
      <c r="F30" s="159">
        <v>61600</v>
      </c>
      <c r="G30" s="159">
        <v>61928.98</v>
      </c>
      <c r="H30" s="159">
        <v>61823.22</v>
      </c>
      <c r="I30" s="159">
        <v>61600</v>
      </c>
      <c r="J30" s="155" t="s">
        <v>1931</v>
      </c>
      <c r="K30" s="155" t="s">
        <v>1951</v>
      </c>
      <c r="L30" s="155" t="s">
        <v>31</v>
      </c>
      <c r="M30" s="163">
        <v>328.9800000000032</v>
      </c>
      <c r="N30" s="164">
        <v>223.22000000000116</v>
      </c>
      <c r="O30" s="45">
        <f>VLOOKUP(B30,cateogrias!$O$3:$P$120,2,0)</f>
        <v>3</v>
      </c>
    </row>
    <row r="31" spans="1:15">
      <c r="A31" s="155">
        <v>591</v>
      </c>
      <c r="B31" s="155" t="s">
        <v>318</v>
      </c>
      <c r="C31" s="155" t="s">
        <v>1950</v>
      </c>
      <c r="D31" s="155" t="s">
        <v>1692</v>
      </c>
      <c r="E31" s="155" t="s">
        <v>0</v>
      </c>
      <c r="F31" s="159">
        <v>0</v>
      </c>
      <c r="G31" s="159">
        <v>0</v>
      </c>
      <c r="H31" s="159">
        <v>61890.53</v>
      </c>
      <c r="I31" s="159">
        <v>61825.37</v>
      </c>
      <c r="J31" s="155" t="s">
        <v>1931</v>
      </c>
      <c r="K31" s="155" t="s">
        <v>1951</v>
      </c>
      <c r="L31" s="155" t="s">
        <v>31</v>
      </c>
      <c r="M31" s="163">
        <v>0</v>
      </c>
      <c r="N31" s="164">
        <v>65.159999999996217</v>
      </c>
      <c r="O31" s="45">
        <f>VLOOKUP(B31,cateogrias!$O$3:$P$120,2,0)</f>
        <v>0</v>
      </c>
    </row>
    <row r="32" spans="1:15">
      <c r="A32" s="155">
        <v>592</v>
      </c>
      <c r="B32" s="155" t="s">
        <v>388</v>
      </c>
      <c r="C32" s="155" t="s">
        <v>1950</v>
      </c>
      <c r="D32" s="155" t="s">
        <v>1686</v>
      </c>
      <c r="E32" s="155" t="s">
        <v>1739</v>
      </c>
      <c r="F32" s="159">
        <v>61928.5</v>
      </c>
      <c r="G32" s="159">
        <v>62157.9</v>
      </c>
      <c r="H32" s="159">
        <v>62021.55</v>
      </c>
      <c r="I32" s="159">
        <v>61965</v>
      </c>
      <c r="J32" s="155" t="s">
        <v>1931</v>
      </c>
      <c r="K32" s="155" t="s">
        <v>1931</v>
      </c>
      <c r="L32" s="155" t="s">
        <v>31</v>
      </c>
      <c r="M32" s="163">
        <v>229.40000000000146</v>
      </c>
      <c r="N32" s="164">
        <v>56.55000000000291</v>
      </c>
      <c r="O32" s="45">
        <f>VLOOKUP(B32,cateogrias!$O$3:$P$120,2,0)</f>
        <v>2</v>
      </c>
    </row>
    <row r="33" spans="1:15">
      <c r="A33" s="155">
        <v>593</v>
      </c>
      <c r="B33" s="155" t="s">
        <v>388</v>
      </c>
      <c r="C33" s="155" t="s">
        <v>1950</v>
      </c>
      <c r="D33" s="155">
        <v>0</v>
      </c>
      <c r="E33" s="155" t="s">
        <v>1739</v>
      </c>
      <c r="F33" s="159">
        <v>62273.8</v>
      </c>
      <c r="G33" s="159">
        <v>62695.3</v>
      </c>
      <c r="H33" s="159">
        <v>62686.9</v>
      </c>
      <c r="I33" s="159">
        <v>62425.7</v>
      </c>
      <c r="J33" s="155" t="s">
        <v>1931</v>
      </c>
      <c r="K33" s="155" t="s">
        <v>1931</v>
      </c>
      <c r="L33" s="155" t="s">
        <v>31</v>
      </c>
      <c r="M33" s="163">
        <v>421.5</v>
      </c>
      <c r="N33" s="164">
        <v>261.20000000000437</v>
      </c>
      <c r="O33" s="45">
        <f>VLOOKUP(B33,cateogrias!$O$3:$P$120,2,0)</f>
        <v>2</v>
      </c>
    </row>
    <row r="34" spans="1:15">
      <c r="A34" s="155">
        <v>594</v>
      </c>
      <c r="B34" s="155" t="s">
        <v>254</v>
      </c>
      <c r="C34" s="155" t="s">
        <v>1950</v>
      </c>
      <c r="D34" s="155" t="s">
        <v>1695</v>
      </c>
      <c r="E34" s="155" t="s">
        <v>186</v>
      </c>
      <c r="F34" s="159">
        <v>0</v>
      </c>
      <c r="G34" s="159">
        <v>0</v>
      </c>
      <c r="H34" s="159">
        <v>62110.239999999998</v>
      </c>
      <c r="I34" s="159">
        <v>62026.97</v>
      </c>
      <c r="J34" s="155" t="s">
        <v>1932</v>
      </c>
      <c r="K34" s="155" t="s">
        <v>1951</v>
      </c>
      <c r="L34" s="155" t="s">
        <v>31</v>
      </c>
      <c r="M34" s="163">
        <v>0</v>
      </c>
      <c r="N34" s="164">
        <v>83.269999999996799</v>
      </c>
      <c r="O34" s="45">
        <f>VLOOKUP(B34,cateogrias!$O$3:$P$120,2,0)</f>
        <v>8</v>
      </c>
    </row>
    <row r="35" spans="1:15">
      <c r="A35" s="155">
        <v>595</v>
      </c>
      <c r="B35" s="155" t="s">
        <v>349</v>
      </c>
      <c r="C35" s="155" t="s">
        <v>1950</v>
      </c>
      <c r="D35" s="155" t="s">
        <v>1696</v>
      </c>
      <c r="E35" s="155" t="s">
        <v>85</v>
      </c>
      <c r="F35" s="159">
        <v>62111.33</v>
      </c>
      <c r="G35" s="159">
        <v>62378.27</v>
      </c>
      <c r="H35" s="159">
        <v>62281.35</v>
      </c>
      <c r="I35" s="159">
        <v>62152.85</v>
      </c>
      <c r="J35" s="155" t="s">
        <v>1931</v>
      </c>
      <c r="K35" s="155" t="s">
        <v>1931</v>
      </c>
      <c r="L35" s="155" t="s">
        <v>31</v>
      </c>
      <c r="M35" s="163">
        <v>266.93999999999505</v>
      </c>
      <c r="N35" s="164">
        <v>128.5</v>
      </c>
      <c r="O35" s="45">
        <f>VLOOKUP(B35,cateogrias!$O$3:$P$120,2,0)</f>
        <v>0</v>
      </c>
    </row>
    <row r="36" spans="1:15">
      <c r="A36" s="155">
        <v>596</v>
      </c>
      <c r="B36" s="155" t="s">
        <v>355</v>
      </c>
      <c r="C36" s="155" t="s">
        <v>1950</v>
      </c>
      <c r="D36" s="155" t="s">
        <v>1697</v>
      </c>
      <c r="E36" s="155" t="s">
        <v>30</v>
      </c>
      <c r="F36" s="159">
        <v>0</v>
      </c>
      <c r="G36" s="159">
        <v>0</v>
      </c>
      <c r="H36" s="159">
        <v>62637.98</v>
      </c>
      <c r="I36" s="159">
        <v>62377.07</v>
      </c>
      <c r="J36" s="155" t="s">
        <v>1932</v>
      </c>
      <c r="K36" s="155" t="s">
        <v>1951</v>
      </c>
      <c r="L36" s="155" t="s">
        <v>31</v>
      </c>
      <c r="M36" s="163">
        <v>0</v>
      </c>
      <c r="N36" s="164">
        <v>260.91000000000349</v>
      </c>
      <c r="O36" s="45">
        <f>VLOOKUP(B36,cateogrias!$O$3:$P$120,2,0)</f>
        <v>14</v>
      </c>
    </row>
    <row r="37" spans="1:15">
      <c r="A37" s="155">
        <v>597</v>
      </c>
      <c r="B37" s="155" t="s">
        <v>317</v>
      </c>
      <c r="C37" s="155" t="s">
        <v>1950</v>
      </c>
      <c r="D37" s="155" t="s">
        <v>1686</v>
      </c>
      <c r="E37" s="155" t="s">
        <v>85</v>
      </c>
      <c r="F37" s="159">
        <v>62695.3</v>
      </c>
      <c r="G37" s="159">
        <v>63297.14</v>
      </c>
      <c r="H37" s="159">
        <v>63302.54</v>
      </c>
      <c r="I37" s="159">
        <v>62686.9</v>
      </c>
      <c r="J37" s="155" t="s">
        <v>1931</v>
      </c>
      <c r="K37" s="155" t="s">
        <v>1931</v>
      </c>
      <c r="L37" s="155" t="s">
        <v>31</v>
      </c>
      <c r="M37" s="163">
        <v>601.83999999999651</v>
      </c>
      <c r="N37" s="164">
        <v>615.63999999999942</v>
      </c>
      <c r="O37" s="45">
        <f>VLOOKUP(B37,cateogrias!$O$3:$P$120,2,0)</f>
        <v>11</v>
      </c>
    </row>
    <row r="38" spans="1:15">
      <c r="A38" s="155">
        <v>598</v>
      </c>
      <c r="B38" s="155" t="s">
        <v>317</v>
      </c>
      <c r="C38" s="155" t="s">
        <v>1950</v>
      </c>
      <c r="D38" s="155">
        <v>0</v>
      </c>
      <c r="E38" s="155" t="s">
        <v>85</v>
      </c>
      <c r="F38" s="159">
        <v>63355.14</v>
      </c>
      <c r="G38" s="159">
        <v>63381.24</v>
      </c>
      <c r="H38" s="159">
        <v>63302.54</v>
      </c>
      <c r="I38" s="159">
        <v>62868.9</v>
      </c>
      <c r="J38" s="155" t="s">
        <v>1931</v>
      </c>
      <c r="K38" s="155" t="s">
        <v>1931</v>
      </c>
      <c r="L38" s="155" t="s">
        <v>31</v>
      </c>
      <c r="M38" s="163">
        <v>26.099999999998545</v>
      </c>
      <c r="N38" s="164">
        <v>433.63999999999942</v>
      </c>
      <c r="O38" s="45">
        <f>VLOOKUP(B38,cateogrias!$O$3:$P$120,2,0)</f>
        <v>11</v>
      </c>
    </row>
    <row r="39" spans="1:15">
      <c r="A39" s="155">
        <v>599</v>
      </c>
      <c r="B39" s="155" t="s">
        <v>264</v>
      </c>
      <c r="C39" s="155" t="s">
        <v>1950</v>
      </c>
      <c r="D39" s="155" t="s">
        <v>1699</v>
      </c>
      <c r="E39" s="155" t="s">
        <v>186</v>
      </c>
      <c r="F39" s="159">
        <v>0</v>
      </c>
      <c r="G39" s="159">
        <v>0</v>
      </c>
      <c r="H39" s="159">
        <v>62859.56</v>
      </c>
      <c r="I39" s="159">
        <v>62635.26</v>
      </c>
      <c r="J39" s="155" t="s">
        <v>1932</v>
      </c>
      <c r="K39" s="155" t="s">
        <v>1951</v>
      </c>
      <c r="L39" s="155" t="s">
        <v>31</v>
      </c>
      <c r="M39" s="163">
        <v>0</v>
      </c>
      <c r="N39" s="164">
        <v>224.29999999999563</v>
      </c>
      <c r="O39" s="45">
        <f>VLOOKUP(B39,cateogrias!$O$3:$P$120,2,0)</f>
        <v>43</v>
      </c>
    </row>
    <row r="40" spans="1:15">
      <c r="A40" s="155">
        <v>600</v>
      </c>
      <c r="B40" s="155" t="s">
        <v>264</v>
      </c>
      <c r="C40" s="155" t="s">
        <v>1950</v>
      </c>
      <c r="D40" s="155">
        <v>0</v>
      </c>
      <c r="E40" s="155" t="s">
        <v>186</v>
      </c>
      <c r="F40" s="159">
        <v>0</v>
      </c>
      <c r="G40" s="159">
        <v>0</v>
      </c>
      <c r="H40" s="159">
        <v>62901.94</v>
      </c>
      <c r="I40" s="159">
        <v>62872.639999999999</v>
      </c>
      <c r="J40" s="155" t="s">
        <v>1932</v>
      </c>
      <c r="K40" s="155" t="s">
        <v>1951</v>
      </c>
      <c r="L40" s="155" t="s">
        <v>31</v>
      </c>
      <c r="M40" s="163">
        <v>0</v>
      </c>
      <c r="N40" s="164">
        <v>29.30000000000291</v>
      </c>
      <c r="O40" s="45">
        <f>VLOOKUP(B40,cateogrias!$O$3:$P$120,2,0)</f>
        <v>43</v>
      </c>
    </row>
    <row r="41" spans="1:15">
      <c r="A41" s="155">
        <v>601</v>
      </c>
      <c r="B41" s="155" t="s">
        <v>264</v>
      </c>
      <c r="C41" s="155" t="s">
        <v>1950</v>
      </c>
      <c r="D41" s="155">
        <v>0</v>
      </c>
      <c r="E41" s="155" t="s">
        <v>186</v>
      </c>
      <c r="F41" s="159">
        <v>0</v>
      </c>
      <c r="G41" s="159">
        <v>0</v>
      </c>
      <c r="H41" s="159">
        <v>62968.05</v>
      </c>
      <c r="I41" s="159">
        <v>62956.82</v>
      </c>
      <c r="J41" s="155" t="s">
        <v>1932</v>
      </c>
      <c r="K41" s="155" t="s">
        <v>1951</v>
      </c>
      <c r="L41" s="155" t="s">
        <v>31</v>
      </c>
      <c r="M41" s="163">
        <v>0</v>
      </c>
      <c r="N41" s="164">
        <v>11.230000000003201</v>
      </c>
      <c r="O41" s="45">
        <f>VLOOKUP(B41,cateogrias!$O$3:$P$120,2,0)</f>
        <v>43</v>
      </c>
    </row>
    <row r="42" spans="1:15">
      <c r="A42" s="155">
        <v>602</v>
      </c>
      <c r="B42" s="155" t="s">
        <v>264</v>
      </c>
      <c r="C42" s="155" t="s">
        <v>1950</v>
      </c>
      <c r="D42" s="155">
        <v>0</v>
      </c>
      <c r="E42" s="155" t="s">
        <v>186</v>
      </c>
      <c r="F42" s="159">
        <v>0</v>
      </c>
      <c r="G42" s="159">
        <v>0</v>
      </c>
      <c r="H42" s="159">
        <v>63122.1</v>
      </c>
      <c r="I42" s="159">
        <v>63098.78</v>
      </c>
      <c r="J42" s="155" t="s">
        <v>1932</v>
      </c>
      <c r="K42" s="155" t="s">
        <v>1951</v>
      </c>
      <c r="L42" s="155" t="s">
        <v>31</v>
      </c>
      <c r="M42" s="163">
        <v>0</v>
      </c>
      <c r="N42" s="164">
        <v>23.319999999999709</v>
      </c>
      <c r="O42" s="45">
        <f>VLOOKUP(B42,cateogrias!$O$3:$P$120,2,0)</f>
        <v>43</v>
      </c>
    </row>
    <row r="43" spans="1:15">
      <c r="A43" s="155">
        <v>603</v>
      </c>
      <c r="B43" s="155" t="s">
        <v>264</v>
      </c>
      <c r="C43" s="155" t="s">
        <v>1950</v>
      </c>
      <c r="D43" s="155">
        <v>0</v>
      </c>
      <c r="E43" s="155" t="s">
        <v>186</v>
      </c>
      <c r="F43" s="159">
        <v>0</v>
      </c>
      <c r="G43" s="159">
        <v>0</v>
      </c>
      <c r="H43" s="159">
        <v>63412.26</v>
      </c>
      <c r="I43" s="159">
        <v>63130</v>
      </c>
      <c r="J43" s="155" t="s">
        <v>1932</v>
      </c>
      <c r="K43" s="155" t="s">
        <v>1951</v>
      </c>
      <c r="L43" s="155" t="s">
        <v>31</v>
      </c>
      <c r="M43" s="163">
        <v>0</v>
      </c>
      <c r="N43" s="164">
        <v>282.26000000000204</v>
      </c>
      <c r="O43" s="45">
        <f>VLOOKUP(B43,cateogrias!$O$3:$P$120,2,0)</f>
        <v>43</v>
      </c>
    </row>
    <row r="44" spans="1:15">
      <c r="A44" s="155">
        <v>604</v>
      </c>
      <c r="B44" s="155" t="s">
        <v>320</v>
      </c>
      <c r="C44" s="155" t="s">
        <v>1843</v>
      </c>
      <c r="D44" s="155" t="s">
        <v>1700</v>
      </c>
      <c r="E44" s="155" t="s">
        <v>15</v>
      </c>
      <c r="F44" s="159">
        <v>0</v>
      </c>
      <c r="G44" s="159">
        <v>0</v>
      </c>
      <c r="H44" s="159">
        <v>62907.85</v>
      </c>
      <c r="I44" s="159">
        <v>62901.74</v>
      </c>
      <c r="J44" s="155" t="s">
        <v>1932</v>
      </c>
      <c r="K44" s="155" t="s">
        <v>1951</v>
      </c>
      <c r="L44" s="155" t="s">
        <v>31</v>
      </c>
      <c r="M44" s="163">
        <v>0</v>
      </c>
      <c r="N44" s="164">
        <v>6.1100000000005821</v>
      </c>
      <c r="O44" s="45">
        <f>VLOOKUP(B44,cateogrias!$O$3:$P$120,2,0)</f>
        <v>1</v>
      </c>
    </row>
    <row r="45" spans="1:15">
      <c r="A45" s="155">
        <v>605</v>
      </c>
      <c r="B45" s="155" t="s">
        <v>321</v>
      </c>
      <c r="C45" s="155" t="s">
        <v>1950</v>
      </c>
      <c r="D45" s="155" t="s">
        <v>1701</v>
      </c>
      <c r="E45" s="155" t="s">
        <v>1897</v>
      </c>
      <c r="F45" s="159">
        <v>0</v>
      </c>
      <c r="G45" s="159">
        <v>0</v>
      </c>
      <c r="H45" s="159">
        <v>62957.07</v>
      </c>
      <c r="I45" s="159">
        <v>62950.05</v>
      </c>
      <c r="J45" s="155" t="s">
        <v>1932</v>
      </c>
      <c r="K45" s="155" t="s">
        <v>1951</v>
      </c>
      <c r="L45" s="155" t="s">
        <v>31</v>
      </c>
      <c r="M45" s="163">
        <v>0</v>
      </c>
      <c r="N45" s="164">
        <v>7.0199999999967986</v>
      </c>
      <c r="O45" s="45">
        <f>VLOOKUP(B45,cateogrias!$O$3:$P$120,2,0)</f>
        <v>0</v>
      </c>
    </row>
    <row r="46" spans="1:15">
      <c r="A46" s="155">
        <v>606</v>
      </c>
      <c r="B46" s="155" t="s">
        <v>255</v>
      </c>
      <c r="C46" s="155" t="s">
        <v>1950</v>
      </c>
      <c r="D46" s="155" t="s">
        <v>1702</v>
      </c>
      <c r="E46" s="155" t="s">
        <v>1897</v>
      </c>
      <c r="F46" s="159">
        <v>0</v>
      </c>
      <c r="G46" s="159">
        <v>0</v>
      </c>
      <c r="H46" s="159">
        <v>62974.78</v>
      </c>
      <c r="I46" s="159">
        <v>62968.05</v>
      </c>
      <c r="J46" s="155" t="s">
        <v>1932</v>
      </c>
      <c r="K46" s="155" t="s">
        <v>1951</v>
      </c>
      <c r="L46" s="155" t="s">
        <v>31</v>
      </c>
      <c r="M46" s="163">
        <v>0</v>
      </c>
      <c r="N46" s="164">
        <v>6.7299999999959255</v>
      </c>
      <c r="O46" s="45">
        <f>VLOOKUP(B46,cateogrias!$O$3:$P$120,2,0)</f>
        <v>0</v>
      </c>
    </row>
    <row r="47" spans="1:15">
      <c r="A47" s="155">
        <v>607</v>
      </c>
      <c r="B47" s="155" t="s">
        <v>322</v>
      </c>
      <c r="C47" s="155" t="s">
        <v>1950</v>
      </c>
      <c r="D47" s="155" t="s">
        <v>1702</v>
      </c>
      <c r="E47" s="155" t="s">
        <v>1897</v>
      </c>
      <c r="F47" s="159">
        <v>0</v>
      </c>
      <c r="G47" s="159">
        <v>0</v>
      </c>
      <c r="H47" s="159">
        <v>62982.44</v>
      </c>
      <c r="I47" s="159">
        <v>62974.78</v>
      </c>
      <c r="J47" s="155" t="s">
        <v>1932</v>
      </c>
      <c r="K47" s="155" t="s">
        <v>1951</v>
      </c>
      <c r="L47" s="155" t="s">
        <v>31</v>
      </c>
      <c r="M47" s="163">
        <v>0</v>
      </c>
      <c r="N47" s="164">
        <v>7.6600000000034925</v>
      </c>
      <c r="O47" s="45">
        <f>VLOOKUP(B47,cateogrias!$O$3:$P$120,2,0)</f>
        <v>0</v>
      </c>
    </row>
    <row r="48" spans="1:15">
      <c r="A48" s="155">
        <v>608</v>
      </c>
      <c r="B48" s="155" t="s">
        <v>323</v>
      </c>
      <c r="C48" s="155" t="s">
        <v>1843</v>
      </c>
      <c r="D48" s="155" t="s">
        <v>1703</v>
      </c>
      <c r="E48" s="155" t="s">
        <v>1897</v>
      </c>
      <c r="F48" s="159">
        <v>0</v>
      </c>
      <c r="G48" s="159">
        <v>0</v>
      </c>
      <c r="H48" s="159">
        <v>62992.22</v>
      </c>
      <c r="I48" s="159">
        <v>62982.44</v>
      </c>
      <c r="J48" s="155" t="s">
        <v>1932</v>
      </c>
      <c r="K48" s="155" t="s">
        <v>1951</v>
      </c>
      <c r="L48" s="155" t="s">
        <v>31</v>
      </c>
      <c r="M48" s="163">
        <v>0</v>
      </c>
      <c r="N48" s="164">
        <v>9.7799999999988358</v>
      </c>
      <c r="O48" s="45">
        <f>VLOOKUP(B48,cateogrias!$O$3:$P$120,2,0)</f>
        <v>0</v>
      </c>
    </row>
    <row r="49" spans="1:15">
      <c r="A49" s="155">
        <v>609</v>
      </c>
      <c r="B49" s="155" t="s">
        <v>324</v>
      </c>
      <c r="C49" s="155" t="s">
        <v>1950</v>
      </c>
      <c r="D49" s="155" t="s">
        <v>1704</v>
      </c>
      <c r="E49" s="155" t="s">
        <v>1897</v>
      </c>
      <c r="F49" s="159">
        <v>0</v>
      </c>
      <c r="G49" s="159">
        <v>0</v>
      </c>
      <c r="H49" s="159">
        <v>62996.15</v>
      </c>
      <c r="I49" s="159">
        <v>62991.77</v>
      </c>
      <c r="J49" s="155" t="s">
        <v>1932</v>
      </c>
      <c r="K49" s="155" t="s">
        <v>1951</v>
      </c>
      <c r="L49" s="155" t="s">
        <v>31</v>
      </c>
      <c r="M49" s="163">
        <v>0</v>
      </c>
      <c r="N49" s="164">
        <v>4.3800000000046566</v>
      </c>
      <c r="O49" s="45">
        <f>VLOOKUP(B49,cateogrias!$O$3:$P$120,2,0)</f>
        <v>0</v>
      </c>
    </row>
    <row r="50" spans="1:15">
      <c r="A50" s="155">
        <v>610</v>
      </c>
      <c r="B50" s="155" t="s">
        <v>325</v>
      </c>
      <c r="C50" s="155" t="s">
        <v>1907</v>
      </c>
      <c r="D50" s="155" t="s">
        <v>1705</v>
      </c>
      <c r="E50" s="155" t="s">
        <v>1897</v>
      </c>
      <c r="F50" s="159">
        <v>0</v>
      </c>
      <c r="G50" s="159">
        <v>0</v>
      </c>
      <c r="H50" s="159">
        <v>63000.7</v>
      </c>
      <c r="I50" s="159">
        <v>62996.15</v>
      </c>
      <c r="J50" s="155" t="s">
        <v>1932</v>
      </c>
      <c r="K50" s="155" t="s">
        <v>1951</v>
      </c>
      <c r="L50" s="155" t="s">
        <v>31</v>
      </c>
      <c r="M50" s="163">
        <v>0</v>
      </c>
      <c r="N50" s="164">
        <v>4.5499999999956344</v>
      </c>
      <c r="O50" s="45">
        <f>VLOOKUP(B50,cateogrias!$O$3:$P$120,2,0)</f>
        <v>0</v>
      </c>
    </row>
    <row r="51" spans="1:15">
      <c r="A51" s="155">
        <v>611</v>
      </c>
      <c r="B51" s="155" t="s">
        <v>326</v>
      </c>
      <c r="C51" s="155" t="s">
        <v>1950</v>
      </c>
      <c r="D51" s="155" t="s">
        <v>1706</v>
      </c>
      <c r="E51" s="155" t="s">
        <v>1897</v>
      </c>
      <c r="F51" s="159">
        <v>0</v>
      </c>
      <c r="G51" s="159">
        <v>0</v>
      </c>
      <c r="H51" s="159">
        <v>63005.43</v>
      </c>
      <c r="I51" s="159">
        <v>63000.7</v>
      </c>
      <c r="J51" s="155" t="s">
        <v>1932</v>
      </c>
      <c r="K51" s="155" t="s">
        <v>1951</v>
      </c>
      <c r="L51" s="155" t="s">
        <v>31</v>
      </c>
      <c r="M51" s="163">
        <v>0</v>
      </c>
      <c r="N51" s="164">
        <v>4.7300000000032014</v>
      </c>
      <c r="O51" s="45">
        <f>VLOOKUP(B51,cateogrias!$O$3:$P$120,2,0)</f>
        <v>0</v>
      </c>
    </row>
    <row r="52" spans="1:15">
      <c r="A52" s="155">
        <v>612</v>
      </c>
      <c r="B52" s="155" t="s">
        <v>327</v>
      </c>
      <c r="C52" s="155" t="s">
        <v>1950</v>
      </c>
      <c r="D52" s="155" t="s">
        <v>1707</v>
      </c>
      <c r="E52" s="155" t="s">
        <v>1897</v>
      </c>
      <c r="F52" s="159">
        <v>0</v>
      </c>
      <c r="G52" s="159">
        <v>0</v>
      </c>
      <c r="H52" s="159">
        <v>63009.66</v>
      </c>
      <c r="I52" s="159">
        <v>63005.43</v>
      </c>
      <c r="J52" s="155" t="s">
        <v>1932</v>
      </c>
      <c r="K52" s="155" t="s">
        <v>1951</v>
      </c>
      <c r="L52" s="155" t="s">
        <v>31</v>
      </c>
      <c r="M52" s="163">
        <v>0</v>
      </c>
      <c r="N52" s="164">
        <v>4.2300000000032014</v>
      </c>
      <c r="O52" s="45">
        <f>VLOOKUP(B52,cateogrias!$O$3:$P$120,2,0)</f>
        <v>0</v>
      </c>
    </row>
    <row r="53" spans="1:15">
      <c r="A53" s="155">
        <v>613</v>
      </c>
      <c r="B53" s="155" t="s">
        <v>328</v>
      </c>
      <c r="C53" s="155" t="s">
        <v>1950</v>
      </c>
      <c r="D53" s="155" t="s">
        <v>1705</v>
      </c>
      <c r="E53" s="155" t="s">
        <v>1897</v>
      </c>
      <c r="F53" s="159">
        <v>0</v>
      </c>
      <c r="G53" s="159">
        <v>0</v>
      </c>
      <c r="H53" s="159">
        <v>63015.58</v>
      </c>
      <c r="I53" s="159">
        <v>63009.66</v>
      </c>
      <c r="J53" s="155" t="s">
        <v>1932</v>
      </c>
      <c r="K53" s="155" t="s">
        <v>1951</v>
      </c>
      <c r="L53" s="155" t="s">
        <v>31</v>
      </c>
      <c r="M53" s="163">
        <v>0</v>
      </c>
      <c r="N53" s="164">
        <v>5.9199999999982538</v>
      </c>
      <c r="O53" s="45">
        <f>VLOOKUP(B53,cateogrias!$O$3:$P$120,2,0)</f>
        <v>0</v>
      </c>
    </row>
    <row r="54" spans="1:15">
      <c r="A54" s="155">
        <v>614</v>
      </c>
      <c r="B54" s="155" t="s">
        <v>329</v>
      </c>
      <c r="C54" s="155" t="s">
        <v>1950</v>
      </c>
      <c r="D54" s="155" t="s">
        <v>1707</v>
      </c>
      <c r="E54" s="155" t="s">
        <v>1897</v>
      </c>
      <c r="F54" s="159">
        <v>0</v>
      </c>
      <c r="G54" s="159">
        <v>0</v>
      </c>
      <c r="H54" s="159">
        <v>63021.83</v>
      </c>
      <c r="I54" s="159">
        <v>63015.58</v>
      </c>
      <c r="J54" s="155" t="s">
        <v>1932</v>
      </c>
      <c r="K54" s="155" t="s">
        <v>1951</v>
      </c>
      <c r="L54" s="155" t="s">
        <v>31</v>
      </c>
      <c r="M54" s="163">
        <v>0</v>
      </c>
      <c r="N54" s="164">
        <v>6.25</v>
      </c>
      <c r="O54" s="45">
        <f>VLOOKUP(B54,cateogrias!$O$3:$P$120,2,0)</f>
        <v>0</v>
      </c>
    </row>
    <row r="55" spans="1:15">
      <c r="A55" s="155">
        <v>615</v>
      </c>
      <c r="B55" s="155" t="s">
        <v>330</v>
      </c>
      <c r="C55" s="155" t="s">
        <v>1950</v>
      </c>
      <c r="D55" s="155" t="s">
        <v>1708</v>
      </c>
      <c r="E55" s="155" t="s">
        <v>85</v>
      </c>
      <c r="F55" s="159">
        <v>0</v>
      </c>
      <c r="G55" s="159">
        <v>0</v>
      </c>
      <c r="H55" s="159">
        <v>63035.199999999997</v>
      </c>
      <c r="I55" s="159">
        <v>63021.83</v>
      </c>
      <c r="J55" s="155" t="s">
        <v>1932</v>
      </c>
      <c r="K55" s="155" t="s">
        <v>1951</v>
      </c>
      <c r="L55" s="155" t="s">
        <v>31</v>
      </c>
      <c r="M55" s="163">
        <v>0</v>
      </c>
      <c r="N55" s="164">
        <v>13.369999999995343</v>
      </c>
      <c r="O55" s="45">
        <f>VLOOKUP(B55,cateogrias!$O$3:$P$120,2,0)</f>
        <v>0</v>
      </c>
    </row>
    <row r="56" spans="1:15">
      <c r="A56" s="155">
        <v>616</v>
      </c>
      <c r="B56" s="155" t="s">
        <v>331</v>
      </c>
      <c r="C56" s="155" t="s">
        <v>1950</v>
      </c>
      <c r="D56" s="155" t="s">
        <v>1709</v>
      </c>
      <c r="E56" s="155" t="s">
        <v>1897</v>
      </c>
      <c r="F56" s="159">
        <v>0</v>
      </c>
      <c r="G56" s="159">
        <v>0</v>
      </c>
      <c r="H56" s="159">
        <v>63049.69</v>
      </c>
      <c r="I56" s="159">
        <v>63035.199999999997</v>
      </c>
      <c r="J56" s="155" t="s">
        <v>1932</v>
      </c>
      <c r="K56" s="155" t="s">
        <v>1951</v>
      </c>
      <c r="L56" s="155" t="s">
        <v>31</v>
      </c>
      <c r="M56" s="163">
        <v>0</v>
      </c>
      <c r="N56" s="164">
        <v>14.490000000005239</v>
      </c>
      <c r="O56" s="45">
        <f>VLOOKUP(B56,cateogrias!$O$3:$P$120,2,0)</f>
        <v>0</v>
      </c>
    </row>
    <row r="57" spans="1:15">
      <c r="A57" s="155">
        <v>617</v>
      </c>
      <c r="B57" s="155" t="s">
        <v>332</v>
      </c>
      <c r="C57" s="155" t="s">
        <v>1950</v>
      </c>
      <c r="D57" s="155" t="s">
        <v>1709</v>
      </c>
      <c r="E57" s="155" t="s">
        <v>1897</v>
      </c>
      <c r="F57" s="159">
        <v>0</v>
      </c>
      <c r="G57" s="159">
        <v>0</v>
      </c>
      <c r="H57" s="159">
        <v>63054</v>
      </c>
      <c r="I57" s="159">
        <v>63049.69</v>
      </c>
      <c r="J57" s="155" t="s">
        <v>1932</v>
      </c>
      <c r="K57" s="155" t="s">
        <v>1951</v>
      </c>
      <c r="L57" s="155" t="s">
        <v>31</v>
      </c>
      <c r="M57" s="163">
        <v>0</v>
      </c>
      <c r="N57" s="164">
        <v>4.3099999999976717</v>
      </c>
      <c r="O57" s="45">
        <f>VLOOKUP(B57,cateogrias!$O$3:$P$120,2,0)</f>
        <v>0</v>
      </c>
    </row>
    <row r="58" spans="1:15">
      <c r="A58" s="155">
        <v>618</v>
      </c>
      <c r="B58" s="155" t="s">
        <v>333</v>
      </c>
      <c r="C58" s="155" t="s">
        <v>1950</v>
      </c>
      <c r="D58" s="155" t="s">
        <v>1710</v>
      </c>
      <c r="E58" s="155" t="s">
        <v>85</v>
      </c>
      <c r="F58" s="159">
        <v>0</v>
      </c>
      <c r="G58" s="159">
        <v>0</v>
      </c>
      <c r="H58" s="159">
        <v>63062.84</v>
      </c>
      <c r="I58" s="159">
        <v>63054</v>
      </c>
      <c r="J58" s="155" t="s">
        <v>1932</v>
      </c>
      <c r="K58" s="155" t="s">
        <v>1951</v>
      </c>
      <c r="L58" s="155" t="s">
        <v>31</v>
      </c>
      <c r="M58" s="163">
        <v>0</v>
      </c>
      <c r="N58" s="164">
        <v>8.8399999999965075</v>
      </c>
      <c r="O58" s="45">
        <f>VLOOKUP(B58,cateogrias!$O$3:$P$120,2,0)</f>
        <v>0</v>
      </c>
    </row>
    <row r="59" spans="1:15">
      <c r="A59" s="155">
        <v>619</v>
      </c>
      <c r="B59" s="155" t="s">
        <v>257</v>
      </c>
      <c r="C59" s="155" t="s">
        <v>1950</v>
      </c>
      <c r="D59" s="155" t="s">
        <v>1711</v>
      </c>
      <c r="E59" s="155" t="s">
        <v>186</v>
      </c>
      <c r="F59" s="159">
        <v>0</v>
      </c>
      <c r="G59" s="159">
        <v>0</v>
      </c>
      <c r="H59" s="159">
        <v>63074.68</v>
      </c>
      <c r="I59" s="159">
        <v>63062.84</v>
      </c>
      <c r="J59" s="155" t="s">
        <v>1932</v>
      </c>
      <c r="K59" s="155" t="s">
        <v>1951</v>
      </c>
      <c r="L59" s="155" t="s">
        <v>31</v>
      </c>
      <c r="M59" s="163">
        <v>0</v>
      </c>
      <c r="N59" s="164">
        <v>11.840000000003783</v>
      </c>
      <c r="O59" s="45">
        <f>VLOOKUP(B59,cateogrias!$O$3:$P$120,2,0)</f>
        <v>0</v>
      </c>
    </row>
    <row r="60" spans="1:15">
      <c r="A60" s="155">
        <v>620</v>
      </c>
      <c r="B60" s="155" t="s">
        <v>259</v>
      </c>
      <c r="C60" s="155" t="s">
        <v>1950</v>
      </c>
      <c r="D60" s="155" t="s">
        <v>1712</v>
      </c>
      <c r="E60" s="155" t="s">
        <v>186</v>
      </c>
      <c r="F60" s="159">
        <v>0</v>
      </c>
      <c r="G60" s="159">
        <v>0</v>
      </c>
      <c r="H60" s="159">
        <v>63074.68</v>
      </c>
      <c r="I60" s="159">
        <v>63062.84</v>
      </c>
      <c r="J60" s="155" t="s">
        <v>1932</v>
      </c>
      <c r="K60" s="155" t="s">
        <v>1951</v>
      </c>
      <c r="L60" s="155" t="s">
        <v>31</v>
      </c>
      <c r="M60" s="163">
        <v>0</v>
      </c>
      <c r="N60" s="164">
        <v>11.840000000003783</v>
      </c>
      <c r="O60" s="45">
        <f>VLOOKUP(B60,cateogrias!$O$3:$P$120,2,0)</f>
        <v>0</v>
      </c>
    </row>
    <row r="61" spans="1:15">
      <c r="A61" s="155">
        <v>621</v>
      </c>
      <c r="B61" s="155" t="s">
        <v>260</v>
      </c>
      <c r="C61" s="155" t="s">
        <v>1950</v>
      </c>
      <c r="D61" s="155" t="s">
        <v>1713</v>
      </c>
      <c r="E61" s="155" t="s">
        <v>186</v>
      </c>
      <c r="F61" s="159">
        <v>0</v>
      </c>
      <c r="G61" s="159">
        <v>0</v>
      </c>
      <c r="H61" s="159">
        <v>63074.68</v>
      </c>
      <c r="I61" s="159">
        <v>63062.84</v>
      </c>
      <c r="J61" s="155" t="s">
        <v>1932</v>
      </c>
      <c r="K61" s="155" t="s">
        <v>1951</v>
      </c>
      <c r="L61" s="155" t="s">
        <v>31</v>
      </c>
      <c r="M61" s="163">
        <v>0</v>
      </c>
      <c r="N61" s="164">
        <v>11.840000000003783</v>
      </c>
      <c r="O61" s="45">
        <f>VLOOKUP(B61,cateogrias!$O$3:$P$120,2,0)</f>
        <v>0</v>
      </c>
    </row>
    <row r="62" spans="1:15">
      <c r="A62" s="155">
        <v>622</v>
      </c>
      <c r="B62" s="155" t="s">
        <v>261</v>
      </c>
      <c r="C62" s="155" t="s">
        <v>1950</v>
      </c>
      <c r="D62" s="155" t="s">
        <v>1711</v>
      </c>
      <c r="E62" s="155" t="s">
        <v>186</v>
      </c>
      <c r="F62" s="159">
        <v>0</v>
      </c>
      <c r="G62" s="159">
        <v>0</v>
      </c>
      <c r="H62" s="159">
        <v>63074.68</v>
      </c>
      <c r="I62" s="159">
        <v>63062.84</v>
      </c>
      <c r="J62" s="155" t="s">
        <v>1932</v>
      </c>
      <c r="K62" s="155" t="s">
        <v>1951</v>
      </c>
      <c r="L62" s="155" t="s">
        <v>31</v>
      </c>
      <c r="M62" s="163">
        <v>0</v>
      </c>
      <c r="N62" s="164">
        <v>11.840000000003783</v>
      </c>
      <c r="O62" s="45">
        <f>VLOOKUP(B62,cateogrias!$O$3:$P$120,2,0)</f>
        <v>0</v>
      </c>
    </row>
    <row r="63" spans="1:15">
      <c r="A63" s="155">
        <v>623</v>
      </c>
      <c r="B63" s="155" t="s">
        <v>262</v>
      </c>
      <c r="C63" s="155" t="s">
        <v>1950</v>
      </c>
      <c r="D63" s="155" t="s">
        <v>1714</v>
      </c>
      <c r="E63" s="155" t="s">
        <v>186</v>
      </c>
      <c r="F63" s="159">
        <v>0</v>
      </c>
      <c r="G63" s="159">
        <v>0</v>
      </c>
      <c r="H63" s="159">
        <v>63084.7</v>
      </c>
      <c r="I63" s="159">
        <v>63074.68</v>
      </c>
      <c r="J63" s="155" t="s">
        <v>1932</v>
      </c>
      <c r="K63" s="155" t="s">
        <v>1951</v>
      </c>
      <c r="L63" s="155" t="s">
        <v>31</v>
      </c>
      <c r="M63" s="163">
        <v>0</v>
      </c>
      <c r="N63" s="164">
        <v>10.019999999996799</v>
      </c>
      <c r="O63" s="45">
        <f>VLOOKUP(B63,cateogrias!$O$3:$P$120,2,0)</f>
        <v>0</v>
      </c>
    </row>
    <row r="64" spans="1:15">
      <c r="A64" s="155">
        <v>624</v>
      </c>
      <c r="B64" s="155" t="s">
        <v>263</v>
      </c>
      <c r="C64" s="155" t="s">
        <v>1950</v>
      </c>
      <c r="D64" s="155" t="s">
        <v>1715</v>
      </c>
      <c r="E64" s="155" t="s">
        <v>186</v>
      </c>
      <c r="F64" s="159">
        <v>0</v>
      </c>
      <c r="G64" s="159">
        <v>0</v>
      </c>
      <c r="H64" s="159">
        <v>63089.919999999998</v>
      </c>
      <c r="I64" s="159">
        <v>63084.7</v>
      </c>
      <c r="J64" s="155" t="s">
        <v>1932</v>
      </c>
      <c r="K64" s="155" t="s">
        <v>1951</v>
      </c>
      <c r="L64" s="155" t="s">
        <v>31</v>
      </c>
      <c r="M64" s="163">
        <v>0</v>
      </c>
      <c r="N64" s="164">
        <v>5.2200000000011642</v>
      </c>
      <c r="O64" s="45">
        <f>VLOOKUP(B64,cateogrias!$O$3:$P$120,2,0)</f>
        <v>0</v>
      </c>
    </row>
    <row r="65" spans="1:15">
      <c r="A65" s="155">
        <v>625</v>
      </c>
      <c r="B65" s="155" t="s">
        <v>334</v>
      </c>
      <c r="C65" s="155" t="s">
        <v>1950</v>
      </c>
      <c r="D65" s="155" t="s">
        <v>1716</v>
      </c>
      <c r="E65" s="155" t="s">
        <v>186</v>
      </c>
      <c r="F65" s="159">
        <v>0</v>
      </c>
      <c r="G65" s="159">
        <v>0</v>
      </c>
      <c r="H65" s="159">
        <v>63098.78</v>
      </c>
      <c r="I65" s="159">
        <v>63089.72</v>
      </c>
      <c r="J65" s="155" t="s">
        <v>1932</v>
      </c>
      <c r="K65" s="155" t="s">
        <v>1951</v>
      </c>
      <c r="L65" s="155" t="s">
        <v>31</v>
      </c>
      <c r="M65" s="163">
        <v>0</v>
      </c>
      <c r="N65" s="164">
        <v>9.0599999999976717</v>
      </c>
      <c r="O65" s="45">
        <f>VLOOKUP(B65,cateogrias!$O$3:$P$120,2,0)</f>
        <v>0</v>
      </c>
    </row>
    <row r="66" spans="1:15">
      <c r="A66" s="155">
        <v>626</v>
      </c>
      <c r="B66" s="155" t="s">
        <v>335</v>
      </c>
      <c r="C66" s="155" t="s">
        <v>1950</v>
      </c>
      <c r="D66" s="155" t="s">
        <v>1707</v>
      </c>
      <c r="E66" s="155" t="s">
        <v>1897</v>
      </c>
      <c r="F66" s="159">
        <v>0</v>
      </c>
      <c r="G66" s="159">
        <v>0</v>
      </c>
      <c r="H66" s="159">
        <v>63130</v>
      </c>
      <c r="I66" s="159">
        <v>63122.1</v>
      </c>
      <c r="J66" s="155" t="s">
        <v>1932</v>
      </c>
      <c r="K66" s="155" t="s">
        <v>1951</v>
      </c>
      <c r="L66" s="155" t="s">
        <v>31</v>
      </c>
      <c r="M66" s="163">
        <v>0</v>
      </c>
      <c r="N66" s="164">
        <v>7.9000000000014552</v>
      </c>
      <c r="O66" s="45">
        <f>VLOOKUP(B66,cateogrias!$O$3:$P$120,2,0)</f>
        <v>0</v>
      </c>
    </row>
    <row r="67" spans="1:15">
      <c r="A67" s="155">
        <v>627</v>
      </c>
      <c r="B67" s="155" t="s">
        <v>371</v>
      </c>
      <c r="C67" s="155" t="s">
        <v>1950</v>
      </c>
      <c r="D67" s="155" t="s">
        <v>1686</v>
      </c>
      <c r="E67" s="155" t="s">
        <v>1739</v>
      </c>
      <c r="F67" s="159">
        <v>63302.54</v>
      </c>
      <c r="G67" s="159">
        <v>63402.12</v>
      </c>
      <c r="H67" s="159">
        <v>63407.07</v>
      </c>
      <c r="I67" s="159">
        <v>63297.14</v>
      </c>
      <c r="J67" s="155" t="s">
        <v>1931</v>
      </c>
      <c r="K67" s="155" t="s">
        <v>1931</v>
      </c>
      <c r="L67" s="155" t="s">
        <v>31</v>
      </c>
      <c r="M67" s="163">
        <v>99.580000000001746</v>
      </c>
      <c r="N67" s="164">
        <v>109.93000000000029</v>
      </c>
      <c r="O67" s="45">
        <f>VLOOKUP(B67,cateogrias!$O$3:$P$120,2,0)</f>
        <v>0</v>
      </c>
    </row>
    <row r="68" spans="1:15">
      <c r="A68" s="155">
        <v>628</v>
      </c>
      <c r="B68" s="155" t="s">
        <v>383</v>
      </c>
      <c r="C68" s="155" t="s">
        <v>1950</v>
      </c>
      <c r="D68" s="155" t="s">
        <v>1718</v>
      </c>
      <c r="E68" s="155" t="s">
        <v>1739</v>
      </c>
      <c r="F68" s="159">
        <v>63407.07</v>
      </c>
      <c r="G68" s="159">
        <v>63641.68</v>
      </c>
      <c r="H68" s="159">
        <v>63649.64</v>
      </c>
      <c r="I68" s="159">
        <v>63412.26</v>
      </c>
      <c r="J68" s="155" t="s">
        <v>1931</v>
      </c>
      <c r="K68" s="155" t="s">
        <v>1931</v>
      </c>
      <c r="L68" s="155" t="s">
        <v>31</v>
      </c>
      <c r="M68" s="163">
        <v>234.61000000000058</v>
      </c>
      <c r="N68" s="164">
        <v>237.37999999999738</v>
      </c>
      <c r="O68" s="45">
        <f>VLOOKUP(B68,cateogrias!$O$3:$P$120,2,0)</f>
        <v>0</v>
      </c>
    </row>
    <row r="69" spans="1:15">
      <c r="A69" s="155">
        <v>629</v>
      </c>
      <c r="B69" s="155" t="s">
        <v>235</v>
      </c>
      <c r="C69" s="155" t="s">
        <v>1907</v>
      </c>
      <c r="D69" s="155" t="s">
        <v>1720</v>
      </c>
      <c r="E69" s="155" t="s">
        <v>186</v>
      </c>
      <c r="F69" s="159">
        <v>63658.720000000001</v>
      </c>
      <c r="G69" s="159">
        <v>64129.26</v>
      </c>
      <c r="H69" s="159">
        <v>64135.07</v>
      </c>
      <c r="I69" s="159">
        <v>63663.38</v>
      </c>
      <c r="J69" s="155" t="s">
        <v>1931</v>
      </c>
      <c r="K69" s="155" t="s">
        <v>1931</v>
      </c>
      <c r="L69" s="155" t="s">
        <v>31</v>
      </c>
      <c r="M69" s="163">
        <v>470.54000000000087</v>
      </c>
      <c r="N69" s="164">
        <v>471.69000000000233</v>
      </c>
      <c r="O69" s="45">
        <f>VLOOKUP(B69,cateogrias!$O$3:$P$120,2,0)</f>
        <v>3</v>
      </c>
    </row>
    <row r="70" spans="1:15">
      <c r="A70" s="155">
        <v>630</v>
      </c>
      <c r="B70" s="155" t="s">
        <v>337</v>
      </c>
      <c r="C70" s="155" t="s">
        <v>1907</v>
      </c>
      <c r="D70" s="155" t="s">
        <v>1722</v>
      </c>
      <c r="E70" s="155" t="s">
        <v>85</v>
      </c>
      <c r="F70" s="159">
        <v>64129.26</v>
      </c>
      <c r="G70" s="159">
        <v>64370.25</v>
      </c>
      <c r="H70" s="159">
        <v>64372.77</v>
      </c>
      <c r="I70" s="159">
        <v>64135.07</v>
      </c>
      <c r="J70" s="155" t="s">
        <v>1931</v>
      </c>
      <c r="K70" s="155" t="s">
        <v>1951</v>
      </c>
      <c r="L70" s="155" t="s">
        <v>31</v>
      </c>
      <c r="M70" s="163">
        <v>240.98999999999796</v>
      </c>
      <c r="N70" s="164">
        <v>237.69999999999709</v>
      </c>
      <c r="O70" s="45">
        <f>VLOOKUP(B70,cateogrias!$O$3:$P$120,2,0)</f>
        <v>0</v>
      </c>
    </row>
    <row r="71" spans="1:15">
      <c r="A71" s="155">
        <v>631</v>
      </c>
      <c r="B71" s="155" t="s">
        <v>345</v>
      </c>
      <c r="C71" s="155" t="s">
        <v>1907</v>
      </c>
      <c r="D71" s="155" t="s">
        <v>1729</v>
      </c>
      <c r="E71" s="155" t="s">
        <v>15</v>
      </c>
      <c r="F71" s="159">
        <v>64370.239999999998</v>
      </c>
      <c r="G71" s="159">
        <v>64719.1</v>
      </c>
      <c r="H71" s="159">
        <v>64728.17</v>
      </c>
      <c r="I71" s="159">
        <v>64372.62</v>
      </c>
      <c r="J71" s="155" t="s">
        <v>1931</v>
      </c>
      <c r="K71" s="155" t="s">
        <v>1951</v>
      </c>
      <c r="L71" s="155" t="s">
        <v>31</v>
      </c>
      <c r="M71" s="163">
        <v>348.86000000000058</v>
      </c>
      <c r="N71" s="164">
        <v>355.54999999999563</v>
      </c>
      <c r="O71" s="45">
        <f>VLOOKUP(B71,cateogrias!$O$3:$P$120,2,0)</f>
        <v>7</v>
      </c>
    </row>
    <row r="72" spans="1:15">
      <c r="A72" s="155">
        <v>632</v>
      </c>
      <c r="B72" s="155" t="s">
        <v>1730</v>
      </c>
      <c r="C72" s="155" t="s">
        <v>1950</v>
      </c>
      <c r="D72" s="155">
        <v>0</v>
      </c>
      <c r="E72" s="155" t="s">
        <v>1896</v>
      </c>
      <c r="F72" s="159">
        <v>64462</v>
      </c>
      <c r="G72" s="159">
        <v>64540</v>
      </c>
      <c r="H72" s="159">
        <v>0</v>
      </c>
      <c r="I72" s="159">
        <v>0</v>
      </c>
      <c r="J72" s="155" t="s">
        <v>1932</v>
      </c>
      <c r="K72" s="155" t="s">
        <v>1951</v>
      </c>
      <c r="L72" s="155" t="s">
        <v>31</v>
      </c>
      <c r="M72" s="163">
        <v>78</v>
      </c>
      <c r="N72" s="164">
        <v>0</v>
      </c>
      <c r="O72" s="45">
        <f>VLOOKUP(B72,cateogrias!$O$3:$P$120,2,0)</f>
        <v>0</v>
      </c>
    </row>
    <row r="73" spans="1:15">
      <c r="A73" s="155">
        <v>633</v>
      </c>
      <c r="B73" s="155" t="s">
        <v>384</v>
      </c>
      <c r="C73" s="155" t="s">
        <v>1907</v>
      </c>
      <c r="D73" s="155" t="s">
        <v>1731</v>
      </c>
      <c r="E73" s="155" t="s">
        <v>53</v>
      </c>
      <c r="F73" s="159">
        <v>64724.31</v>
      </c>
      <c r="G73" s="159">
        <v>65726.100000000006</v>
      </c>
      <c r="H73" s="159">
        <v>65738.539999999994</v>
      </c>
      <c r="I73" s="159">
        <v>64732.26</v>
      </c>
      <c r="J73" s="155" t="s">
        <v>1931</v>
      </c>
      <c r="K73" s="155" t="s">
        <v>1931</v>
      </c>
      <c r="L73" s="155" t="s">
        <v>31</v>
      </c>
      <c r="M73" s="163">
        <v>1001.7900000000081</v>
      </c>
      <c r="N73" s="164">
        <v>1006.2799999999916</v>
      </c>
      <c r="O73" s="45">
        <f>VLOOKUP(B73,cateogrias!$O$3:$P$120,2,0)</f>
        <v>0</v>
      </c>
    </row>
    <row r="74" spans="1:15">
      <c r="A74" s="155">
        <v>634</v>
      </c>
      <c r="B74" s="155" t="s">
        <v>231</v>
      </c>
      <c r="C74" s="155" t="s">
        <v>1909</v>
      </c>
      <c r="D74" s="155" t="s">
        <v>1733</v>
      </c>
      <c r="E74" s="155" t="s">
        <v>0</v>
      </c>
      <c r="F74" s="159">
        <v>0</v>
      </c>
      <c r="G74" s="159">
        <v>0</v>
      </c>
      <c r="H74" s="159">
        <v>66281.63</v>
      </c>
      <c r="I74" s="159">
        <v>65761.509999999995</v>
      </c>
      <c r="J74" s="155" t="s">
        <v>1932</v>
      </c>
      <c r="K74" s="155" t="s">
        <v>1951</v>
      </c>
      <c r="L74" s="155" t="s">
        <v>31</v>
      </c>
      <c r="M74" s="163">
        <v>0</v>
      </c>
      <c r="N74" s="164">
        <v>520.1200000000099</v>
      </c>
      <c r="O74" s="45">
        <f>VLOOKUP(B74,cateogrias!$O$3:$P$120,2,0)</f>
        <v>44</v>
      </c>
    </row>
    <row r="75" spans="1:15">
      <c r="A75" s="155">
        <v>635</v>
      </c>
      <c r="B75" s="155" t="s">
        <v>231</v>
      </c>
      <c r="C75" s="155" t="s">
        <v>1909</v>
      </c>
      <c r="D75" s="155">
        <v>0</v>
      </c>
      <c r="E75" s="155" t="s">
        <v>0</v>
      </c>
      <c r="F75" s="159">
        <v>0</v>
      </c>
      <c r="G75" s="159">
        <v>0</v>
      </c>
      <c r="H75" s="159">
        <v>67217.2</v>
      </c>
      <c r="I75" s="159">
        <v>66372.53</v>
      </c>
      <c r="J75" s="155" t="s">
        <v>1932</v>
      </c>
      <c r="K75" s="155" t="s">
        <v>1951</v>
      </c>
      <c r="L75" s="155" t="s">
        <v>31</v>
      </c>
      <c r="M75" s="163">
        <v>0</v>
      </c>
      <c r="N75" s="164">
        <v>844.66999999999825</v>
      </c>
      <c r="O75" s="45">
        <f>VLOOKUP(B75,cateogrias!$O$3:$P$120,2,0)</f>
        <v>44</v>
      </c>
    </row>
    <row r="76" spans="1:15">
      <c r="A76" s="155">
        <v>636</v>
      </c>
      <c r="B76" s="155" t="s">
        <v>365</v>
      </c>
      <c r="C76" s="155" t="s">
        <v>1907</v>
      </c>
      <c r="D76" s="155" t="s">
        <v>1734</v>
      </c>
      <c r="E76" s="155" t="s">
        <v>56</v>
      </c>
      <c r="F76" s="159">
        <v>65754.179999999993</v>
      </c>
      <c r="G76" s="159">
        <v>66649.33</v>
      </c>
      <c r="H76" s="159">
        <v>66670.84</v>
      </c>
      <c r="I76" s="159">
        <v>65758.13</v>
      </c>
      <c r="J76" s="155" t="s">
        <v>1931</v>
      </c>
      <c r="K76" s="155" t="s">
        <v>1951</v>
      </c>
      <c r="L76" s="155" t="s">
        <v>31</v>
      </c>
      <c r="M76" s="163">
        <v>895.15000000000873</v>
      </c>
      <c r="N76" s="164">
        <v>912.70999999999185</v>
      </c>
      <c r="O76" s="45">
        <f>VLOOKUP(B76,cateogrias!$O$3:$P$120,2,0)</f>
        <v>0</v>
      </c>
    </row>
    <row r="77" spans="1:15">
      <c r="A77" s="155">
        <v>637</v>
      </c>
      <c r="B77" s="155" t="s">
        <v>1736</v>
      </c>
      <c r="C77" s="155" t="s">
        <v>1907</v>
      </c>
      <c r="D77" s="155" t="s">
        <v>1737</v>
      </c>
      <c r="E77" s="155" t="s">
        <v>1739</v>
      </c>
      <c r="F77" s="159">
        <v>66649.33</v>
      </c>
      <c r="G77" s="159">
        <v>66918.990000000005</v>
      </c>
      <c r="H77" s="159">
        <v>66932.72</v>
      </c>
      <c r="I77" s="159">
        <v>66670.84</v>
      </c>
      <c r="J77" s="155" t="s">
        <v>1931</v>
      </c>
      <c r="K77" s="155" t="s">
        <v>1931</v>
      </c>
      <c r="L77" s="155" t="s">
        <v>31</v>
      </c>
      <c r="M77" s="163">
        <v>269.66000000000349</v>
      </c>
      <c r="N77" s="164">
        <v>261.88000000000466</v>
      </c>
      <c r="O77" s="45">
        <f>VLOOKUP(B77,cateogrias!$O$3:$P$120,2,0)</f>
        <v>0</v>
      </c>
    </row>
    <row r="78" spans="1:15">
      <c r="A78" s="155">
        <v>638</v>
      </c>
      <c r="B78" s="155" t="s">
        <v>386</v>
      </c>
      <c r="C78" s="155" t="s">
        <v>1907</v>
      </c>
      <c r="D78" s="155" t="s">
        <v>1733</v>
      </c>
      <c r="E78" s="155" t="s">
        <v>53</v>
      </c>
      <c r="F78" s="159">
        <v>66918.990000000005</v>
      </c>
      <c r="G78" s="159">
        <v>67110.36</v>
      </c>
      <c r="H78" s="159">
        <v>67123.199999999997</v>
      </c>
      <c r="I78" s="159">
        <v>66932.72</v>
      </c>
      <c r="J78" s="155" t="s">
        <v>1931</v>
      </c>
      <c r="K78" s="155" t="s">
        <v>1931</v>
      </c>
      <c r="L78" s="155" t="s">
        <v>31</v>
      </c>
      <c r="M78" s="163">
        <v>191.36999999999534</v>
      </c>
      <c r="N78" s="164">
        <v>190.47999999999593</v>
      </c>
      <c r="O78" s="45">
        <f>VLOOKUP(B78,cateogrias!$O$3:$P$120,2,0)</f>
        <v>0</v>
      </c>
    </row>
    <row r="79" spans="1:15">
      <c r="A79" s="155">
        <v>639</v>
      </c>
      <c r="B79" s="155" t="s">
        <v>386</v>
      </c>
      <c r="C79" s="155" t="s">
        <v>1907</v>
      </c>
      <c r="D79" s="155">
        <v>0</v>
      </c>
      <c r="E79" s="155" t="s">
        <v>53</v>
      </c>
      <c r="F79" s="159">
        <v>67284.36</v>
      </c>
      <c r="G79" s="159">
        <v>67663.34</v>
      </c>
      <c r="H79" s="159">
        <v>67679.5</v>
      </c>
      <c r="I79" s="159">
        <v>67302.14</v>
      </c>
      <c r="J79" s="155" t="s">
        <v>1931</v>
      </c>
      <c r="K79" s="155" t="s">
        <v>1931</v>
      </c>
      <c r="L79" s="155" t="s">
        <v>31</v>
      </c>
      <c r="M79" s="163">
        <v>378.97999999999593</v>
      </c>
      <c r="N79" s="164">
        <v>377.36000000000058</v>
      </c>
      <c r="O79" s="45">
        <f>VLOOKUP(B79,cateogrias!$O$3:$P$120,2,0)</f>
        <v>0</v>
      </c>
    </row>
    <row r="80" spans="1:15">
      <c r="A80" s="155">
        <v>640</v>
      </c>
      <c r="B80" s="155" t="s">
        <v>237</v>
      </c>
      <c r="C80" s="155" t="s">
        <v>1950</v>
      </c>
      <c r="D80" s="155" t="s">
        <v>1741</v>
      </c>
      <c r="E80" s="155" t="s">
        <v>0</v>
      </c>
      <c r="F80" s="159">
        <v>67110.36</v>
      </c>
      <c r="G80" s="159">
        <v>67284.36</v>
      </c>
      <c r="H80" s="159">
        <v>67302.14</v>
      </c>
      <c r="I80" s="159">
        <v>67123.199999999997</v>
      </c>
      <c r="J80" s="155" t="s">
        <v>1932</v>
      </c>
      <c r="K80" s="155" t="s">
        <v>1951</v>
      </c>
      <c r="L80" s="155" t="s">
        <v>31</v>
      </c>
      <c r="M80" s="163">
        <v>174</v>
      </c>
      <c r="N80" s="164">
        <v>178.94000000000233</v>
      </c>
      <c r="O80" s="45">
        <f>VLOOKUP(B80,cateogrias!$O$3:$P$120,2,0)</f>
        <v>0</v>
      </c>
    </row>
    <row r="81" spans="1:15">
      <c r="A81" s="155">
        <v>641</v>
      </c>
      <c r="B81" s="155" t="s">
        <v>358</v>
      </c>
      <c r="C81" s="155" t="s">
        <v>1907</v>
      </c>
      <c r="D81" s="155" t="s">
        <v>1742</v>
      </c>
      <c r="E81" s="155" t="s">
        <v>30</v>
      </c>
      <c r="F81" s="159">
        <v>0</v>
      </c>
      <c r="G81" s="159">
        <v>0</v>
      </c>
      <c r="H81" s="159">
        <v>67374.3</v>
      </c>
      <c r="I81" s="159">
        <v>67217.2</v>
      </c>
      <c r="J81" s="155" t="s">
        <v>1931</v>
      </c>
      <c r="K81" s="155" t="s">
        <v>1951</v>
      </c>
      <c r="L81" s="155" t="s">
        <v>31</v>
      </c>
      <c r="M81" s="163">
        <v>0</v>
      </c>
      <c r="N81" s="164">
        <v>157.10000000000582</v>
      </c>
      <c r="O81" s="45">
        <f>VLOOKUP(B81,cateogrias!$O$3:$P$120,2,0)</f>
        <v>0</v>
      </c>
    </row>
    <row r="82" spans="1:15">
      <c r="A82" s="155">
        <v>642</v>
      </c>
      <c r="B82" s="155" t="s">
        <v>336</v>
      </c>
      <c r="C82" s="155" t="s">
        <v>1907</v>
      </c>
      <c r="D82" s="155" t="s">
        <v>1741</v>
      </c>
      <c r="E82" s="155" t="s">
        <v>1897</v>
      </c>
      <c r="F82" s="159">
        <v>0</v>
      </c>
      <c r="G82" s="159">
        <v>0</v>
      </c>
      <c r="H82" s="159">
        <v>67986.2</v>
      </c>
      <c r="I82" s="159">
        <v>67374.3</v>
      </c>
      <c r="J82" s="155" t="s">
        <v>1932</v>
      </c>
      <c r="K82" s="155" t="s">
        <v>1931</v>
      </c>
      <c r="L82" s="155" t="s">
        <v>31</v>
      </c>
      <c r="M82" s="163">
        <v>0</v>
      </c>
      <c r="N82" s="164">
        <v>611.89999999999418</v>
      </c>
      <c r="O82" s="45">
        <f>VLOOKUP(B82,cateogrias!$O$3:$P$120,2,0)</f>
        <v>0</v>
      </c>
    </row>
    <row r="83" spans="1:15">
      <c r="A83" s="155">
        <v>643</v>
      </c>
      <c r="B83" s="155" t="s">
        <v>1744</v>
      </c>
      <c r="C83" s="155" t="s">
        <v>1907</v>
      </c>
      <c r="D83" s="155" t="s">
        <v>1742</v>
      </c>
      <c r="E83" s="155" t="s">
        <v>1739</v>
      </c>
      <c r="F83" s="159">
        <v>67663.34</v>
      </c>
      <c r="G83" s="159">
        <v>67855.73</v>
      </c>
      <c r="H83" s="159">
        <v>67864.37</v>
      </c>
      <c r="I83" s="159">
        <v>67679.5</v>
      </c>
      <c r="J83" s="155" t="s">
        <v>1931</v>
      </c>
      <c r="K83" s="155" t="s">
        <v>1931</v>
      </c>
      <c r="L83" s="155" t="s">
        <v>31</v>
      </c>
      <c r="M83" s="163">
        <v>192.38999999999942</v>
      </c>
      <c r="N83" s="164">
        <v>184.86999999999534</v>
      </c>
      <c r="O83" s="45">
        <f>VLOOKUP(B83,cateogrias!$O$3:$P$120,2,0)</f>
        <v>0</v>
      </c>
    </row>
    <row r="84" spans="1:15">
      <c r="A84" s="155">
        <v>644</v>
      </c>
      <c r="B84" s="155" t="s">
        <v>1746</v>
      </c>
      <c r="C84" s="155" t="s">
        <v>1950</v>
      </c>
      <c r="D84" s="155" t="s">
        <v>1741</v>
      </c>
      <c r="E84" s="155" t="s">
        <v>1739</v>
      </c>
      <c r="F84" s="159">
        <v>67855.73</v>
      </c>
      <c r="G84" s="159">
        <v>67978.899999999994</v>
      </c>
      <c r="H84" s="159">
        <v>67984.27</v>
      </c>
      <c r="I84" s="159">
        <v>67864.37</v>
      </c>
      <c r="J84" s="155" t="s">
        <v>1931</v>
      </c>
      <c r="K84" s="155" t="s">
        <v>1931</v>
      </c>
      <c r="L84" s="155" t="s">
        <v>31</v>
      </c>
      <c r="M84" s="163">
        <v>123.16999999999825</v>
      </c>
      <c r="N84" s="164">
        <v>119.90000000000873</v>
      </c>
      <c r="O84" s="45">
        <f>VLOOKUP(B84,cateogrias!$O$3:$P$120,2,0)</f>
        <v>0</v>
      </c>
    </row>
    <row r="85" spans="1:15">
      <c r="A85" s="155">
        <v>645</v>
      </c>
      <c r="B85" s="155" t="s">
        <v>239</v>
      </c>
      <c r="C85" s="155" t="s">
        <v>1907</v>
      </c>
      <c r="D85" s="155" t="s">
        <v>1748</v>
      </c>
      <c r="E85" s="155" t="s">
        <v>0</v>
      </c>
      <c r="F85" s="159">
        <v>67978.899999999994</v>
      </c>
      <c r="G85" s="159">
        <v>69130.039999999994</v>
      </c>
      <c r="H85" s="159">
        <v>68002.880000000005</v>
      </c>
      <c r="I85" s="159">
        <v>67986.2</v>
      </c>
      <c r="J85" s="155" t="s">
        <v>1931</v>
      </c>
      <c r="K85" s="155" t="s">
        <v>1931</v>
      </c>
      <c r="L85" s="155" t="s">
        <v>31</v>
      </c>
      <c r="M85" s="163">
        <v>1151.1399999999994</v>
      </c>
      <c r="N85" s="164">
        <v>16.680000000007567</v>
      </c>
      <c r="O85" s="45">
        <f>VLOOKUP(B85,cateogrias!$O$3:$P$120,2,0)</f>
        <v>0</v>
      </c>
    </row>
    <row r="86" spans="1:15">
      <c r="A86" s="155">
        <v>646</v>
      </c>
      <c r="B86" s="155" t="s">
        <v>239</v>
      </c>
      <c r="C86" s="155" t="s">
        <v>1907</v>
      </c>
      <c r="D86" s="155">
        <v>0</v>
      </c>
      <c r="E86" s="155" t="s">
        <v>0</v>
      </c>
      <c r="F86" s="159">
        <v>0</v>
      </c>
      <c r="G86" s="159">
        <v>0</v>
      </c>
      <c r="H86" s="159">
        <v>68972.86</v>
      </c>
      <c r="I86" s="159">
        <v>68135.61</v>
      </c>
      <c r="J86" s="155" t="s">
        <v>1931</v>
      </c>
      <c r="K86" s="155" t="s">
        <v>1931</v>
      </c>
      <c r="L86" s="155" t="s">
        <v>31</v>
      </c>
      <c r="M86" s="163">
        <v>0</v>
      </c>
      <c r="N86" s="164">
        <v>837.25</v>
      </c>
      <c r="O86" s="45">
        <f>VLOOKUP(B86,cateogrias!$O$3:$P$120,2,0)</f>
        <v>0</v>
      </c>
    </row>
    <row r="87" spans="1:15">
      <c r="A87" s="155">
        <v>647</v>
      </c>
      <c r="B87" s="155" t="s">
        <v>241</v>
      </c>
      <c r="C87" s="155" t="s">
        <v>1907</v>
      </c>
      <c r="D87" s="155" t="s">
        <v>1699</v>
      </c>
      <c r="E87" s="155" t="s">
        <v>186</v>
      </c>
      <c r="F87" s="159">
        <v>69171.42</v>
      </c>
      <c r="G87" s="159">
        <v>69740.44</v>
      </c>
      <c r="H87" s="159">
        <v>69191.53</v>
      </c>
      <c r="I87" s="159">
        <v>68995.23</v>
      </c>
      <c r="J87" s="155" t="s">
        <v>1931</v>
      </c>
      <c r="K87" s="155" t="s">
        <v>1951</v>
      </c>
      <c r="L87" s="155" t="s">
        <v>31</v>
      </c>
      <c r="M87" s="163">
        <v>569.02000000000407</v>
      </c>
      <c r="N87" s="164">
        <v>196.30000000000291</v>
      </c>
      <c r="O87" s="45">
        <f>VLOOKUP(B87,cateogrias!$O$3:$P$120,2,0)</f>
        <v>0</v>
      </c>
    </row>
    <row r="88" spans="1:15">
      <c r="A88" s="155">
        <v>648</v>
      </c>
      <c r="B88" s="155" t="s">
        <v>241</v>
      </c>
      <c r="C88" s="155" t="s">
        <v>1907</v>
      </c>
      <c r="D88" s="155">
        <v>0</v>
      </c>
      <c r="E88" s="155" t="s">
        <v>186</v>
      </c>
      <c r="F88" s="159">
        <v>0</v>
      </c>
      <c r="G88" s="159">
        <v>0</v>
      </c>
      <c r="H88" s="159">
        <v>69768.13</v>
      </c>
      <c r="I88" s="159">
        <v>69205.899999999994</v>
      </c>
      <c r="J88" s="155" t="s">
        <v>1931</v>
      </c>
      <c r="K88" s="155" t="s">
        <v>1951</v>
      </c>
      <c r="L88" s="155" t="s">
        <v>31</v>
      </c>
      <c r="M88" s="163">
        <v>0</v>
      </c>
      <c r="N88" s="164">
        <v>562.23000000001048</v>
      </c>
      <c r="O88" s="45">
        <f>VLOOKUP(B88,cateogrias!$O$3:$P$120,2,0)</f>
        <v>0</v>
      </c>
    </row>
    <row r="89" spans="1:15">
      <c r="A89" s="155">
        <v>649</v>
      </c>
      <c r="B89" s="155" t="s">
        <v>347</v>
      </c>
      <c r="C89" s="155" t="s">
        <v>1910</v>
      </c>
      <c r="D89" s="155" t="s">
        <v>1750</v>
      </c>
      <c r="E89" s="155" t="s">
        <v>30</v>
      </c>
      <c r="F89" s="159">
        <v>69752.17</v>
      </c>
      <c r="G89" s="159">
        <v>70009.429999999993</v>
      </c>
      <c r="H89" s="159">
        <v>70018.899999999994</v>
      </c>
      <c r="I89" s="159">
        <v>69775.86</v>
      </c>
      <c r="J89" s="155" t="s">
        <v>1932</v>
      </c>
      <c r="K89" s="155" t="s">
        <v>1951</v>
      </c>
      <c r="L89" s="155" t="s">
        <v>31</v>
      </c>
      <c r="M89" s="163">
        <v>257.25999999999476</v>
      </c>
      <c r="N89" s="164">
        <v>243.0399999999936</v>
      </c>
      <c r="O89" s="45">
        <f>VLOOKUP(B89,cateogrias!$O$3:$P$120,2,0)</f>
        <v>1</v>
      </c>
    </row>
    <row r="90" spans="1:15">
      <c r="A90" s="155">
        <v>650</v>
      </c>
      <c r="B90" s="155" t="s">
        <v>360</v>
      </c>
      <c r="C90" s="155" t="s">
        <v>1950</v>
      </c>
      <c r="D90" s="155" t="s">
        <v>1753</v>
      </c>
      <c r="E90" s="155" t="s">
        <v>0</v>
      </c>
      <c r="F90" s="159">
        <v>70028.38</v>
      </c>
      <c r="G90" s="159">
        <v>70079.960000000006</v>
      </c>
      <c r="H90" s="159">
        <v>70104.070000000007</v>
      </c>
      <c r="I90" s="159">
        <v>70018.89</v>
      </c>
      <c r="J90" s="155" t="s">
        <v>1932</v>
      </c>
      <c r="K90" s="155" t="s">
        <v>1951</v>
      </c>
      <c r="L90" s="155" t="s">
        <v>31</v>
      </c>
      <c r="M90" s="163">
        <v>51.580000000001746</v>
      </c>
      <c r="N90" s="164">
        <v>85.180000000007567</v>
      </c>
      <c r="O90" s="45">
        <f>VLOOKUP(B90,cateogrias!$O$3:$P$120,2,0)</f>
        <v>0</v>
      </c>
    </row>
    <row r="91" spans="1:15">
      <c r="A91" s="155">
        <v>651</v>
      </c>
      <c r="B91" s="155" t="s">
        <v>242</v>
      </c>
      <c r="C91" s="155" t="s">
        <v>1907</v>
      </c>
      <c r="D91" s="155" t="s">
        <v>1755</v>
      </c>
      <c r="E91" s="155" t="s">
        <v>0</v>
      </c>
      <c r="F91" s="159">
        <v>70072.350000000006</v>
      </c>
      <c r="G91" s="159">
        <v>71037.41</v>
      </c>
      <c r="H91" s="159">
        <v>71065.740000000005</v>
      </c>
      <c r="I91" s="159">
        <v>70104.070000000007</v>
      </c>
      <c r="J91" s="155" t="s">
        <v>1931</v>
      </c>
      <c r="K91" s="155" t="s">
        <v>1931</v>
      </c>
      <c r="L91" s="155" t="s">
        <v>31</v>
      </c>
      <c r="M91" s="163">
        <v>965.05999999999767</v>
      </c>
      <c r="N91" s="164">
        <v>961.66999999999825</v>
      </c>
      <c r="O91" s="45">
        <f>VLOOKUP(B91,cateogrias!$O$3:$P$120,2,0)</f>
        <v>3</v>
      </c>
    </row>
    <row r="92" spans="1:15">
      <c r="A92" s="155">
        <v>652</v>
      </c>
      <c r="B92" s="155" t="s">
        <v>242</v>
      </c>
      <c r="C92" s="155" t="s">
        <v>1907</v>
      </c>
      <c r="D92" s="155">
        <v>0</v>
      </c>
      <c r="E92" s="155" t="s">
        <v>0</v>
      </c>
      <c r="F92" s="159">
        <v>0</v>
      </c>
      <c r="G92" s="159">
        <v>0</v>
      </c>
      <c r="H92" s="159">
        <v>71004.570000000007</v>
      </c>
      <c r="I92" s="159">
        <v>70473.259999999995</v>
      </c>
      <c r="J92" s="155" t="s">
        <v>1931</v>
      </c>
      <c r="K92" s="155" t="s">
        <v>1931</v>
      </c>
      <c r="L92" s="155" t="s">
        <v>31</v>
      </c>
      <c r="M92" s="163">
        <v>0</v>
      </c>
      <c r="N92" s="164">
        <v>531.31000000001222</v>
      </c>
      <c r="O92" s="45">
        <f>VLOOKUP(B92,cateogrias!$O$3:$P$120,2,0)</f>
        <v>3</v>
      </c>
    </row>
    <row r="93" spans="1:15">
      <c r="A93" s="155">
        <v>653</v>
      </c>
      <c r="B93" s="155" t="s">
        <v>243</v>
      </c>
      <c r="C93" s="155" t="s">
        <v>1911</v>
      </c>
      <c r="D93" s="155" t="s">
        <v>1718</v>
      </c>
      <c r="E93" s="155" t="s">
        <v>186</v>
      </c>
      <c r="F93" s="159">
        <v>71020</v>
      </c>
      <c r="G93" s="159">
        <v>72213.5</v>
      </c>
      <c r="H93" s="159">
        <v>71054.05</v>
      </c>
      <c r="I93" s="159">
        <v>71004.570000000007</v>
      </c>
      <c r="J93" s="155" t="s">
        <v>1931</v>
      </c>
      <c r="K93" s="155" t="s">
        <v>1931</v>
      </c>
      <c r="L93" s="155" t="s">
        <v>31</v>
      </c>
      <c r="M93" s="163">
        <v>1193.5</v>
      </c>
      <c r="N93" s="164">
        <v>49.479999999995925</v>
      </c>
      <c r="O93" s="45">
        <f>VLOOKUP(B93,cateogrias!$O$3:$P$120,2,0)</f>
        <v>6</v>
      </c>
    </row>
    <row r="94" spans="1:15">
      <c r="A94" s="155">
        <v>654</v>
      </c>
      <c r="B94" s="155" t="s">
        <v>243</v>
      </c>
      <c r="C94" s="155" t="s">
        <v>1911</v>
      </c>
      <c r="D94" s="155">
        <v>0</v>
      </c>
      <c r="E94" s="155" t="s">
        <v>186</v>
      </c>
      <c r="F94" s="159">
        <v>0</v>
      </c>
      <c r="G94" s="159">
        <v>0</v>
      </c>
      <c r="H94" s="159">
        <v>71350.399999999994</v>
      </c>
      <c r="I94" s="159">
        <v>71290</v>
      </c>
      <c r="J94" s="155" t="s">
        <v>1931</v>
      </c>
      <c r="K94" s="155" t="s">
        <v>1931</v>
      </c>
      <c r="L94" s="155" t="s">
        <v>31</v>
      </c>
      <c r="M94" s="163">
        <v>0</v>
      </c>
      <c r="N94" s="164">
        <v>60.399999999994179</v>
      </c>
      <c r="O94" s="45">
        <f>VLOOKUP(B94,cateogrias!$O$3:$P$120,2,0)</f>
        <v>6</v>
      </c>
    </row>
    <row r="95" spans="1:15">
      <c r="A95" s="155">
        <v>655</v>
      </c>
      <c r="B95" s="155" t="s">
        <v>243</v>
      </c>
      <c r="C95" s="155" t="s">
        <v>1911</v>
      </c>
      <c r="D95" s="155">
        <v>0</v>
      </c>
      <c r="E95" s="155" t="s">
        <v>186</v>
      </c>
      <c r="F95" s="159">
        <v>0</v>
      </c>
      <c r="G95" s="159">
        <v>0</v>
      </c>
      <c r="H95" s="159">
        <v>72124.490000000005</v>
      </c>
      <c r="I95" s="159">
        <v>71480.69</v>
      </c>
      <c r="J95" s="155" t="s">
        <v>1931</v>
      </c>
      <c r="K95" s="155" t="s">
        <v>1931</v>
      </c>
      <c r="L95" s="155" t="s">
        <v>31</v>
      </c>
      <c r="M95" s="163">
        <v>0</v>
      </c>
      <c r="N95" s="164">
        <v>643.80000000000291</v>
      </c>
      <c r="O95" s="45">
        <f>VLOOKUP(B95,cateogrias!$O$3:$P$120,2,0)</f>
        <v>6</v>
      </c>
    </row>
    <row r="96" spans="1:15">
      <c r="A96" s="155">
        <v>656</v>
      </c>
      <c r="B96" s="155" t="s">
        <v>344</v>
      </c>
      <c r="C96" s="155" t="s">
        <v>1950</v>
      </c>
      <c r="D96" s="155" t="s">
        <v>1756</v>
      </c>
      <c r="E96" s="155" t="s">
        <v>85</v>
      </c>
      <c r="F96" s="159">
        <v>0</v>
      </c>
      <c r="G96" s="159">
        <v>0</v>
      </c>
      <c r="H96" s="159">
        <v>72255.56</v>
      </c>
      <c r="I96" s="159">
        <v>72018.039999999994</v>
      </c>
      <c r="J96" s="155" t="s">
        <v>1932</v>
      </c>
      <c r="K96" s="155" t="s">
        <v>1951</v>
      </c>
      <c r="L96" s="155" t="s">
        <v>31</v>
      </c>
      <c r="M96" s="163">
        <v>0</v>
      </c>
      <c r="N96" s="164">
        <v>237.52000000000407</v>
      </c>
      <c r="O96" s="45">
        <f>VLOOKUP(B96,cateogrias!$O$3:$P$120,2,0)</f>
        <v>3</v>
      </c>
    </row>
    <row r="97" spans="1:15">
      <c r="A97" s="155">
        <v>657</v>
      </c>
      <c r="B97" s="155" t="s">
        <v>338</v>
      </c>
      <c r="C97" s="155" t="s">
        <v>1907</v>
      </c>
      <c r="D97" s="155" t="s">
        <v>1757</v>
      </c>
      <c r="E97" s="155" t="s">
        <v>85</v>
      </c>
      <c r="F97" s="159">
        <v>72213.48</v>
      </c>
      <c r="G97" s="159">
        <v>72558.8</v>
      </c>
      <c r="H97" s="159">
        <v>72583.63</v>
      </c>
      <c r="I97" s="159">
        <v>72232.570000000007</v>
      </c>
      <c r="J97" s="155" t="s">
        <v>1932</v>
      </c>
      <c r="K97" s="155" t="s">
        <v>1951</v>
      </c>
      <c r="L97" s="155" t="s">
        <v>31</v>
      </c>
      <c r="M97" s="163">
        <v>345.32000000000698</v>
      </c>
      <c r="N97" s="164">
        <v>351.05999999999767</v>
      </c>
      <c r="O97" s="45">
        <f>VLOOKUP(B97,cateogrias!$O$3:$P$120,2,0)</f>
        <v>0</v>
      </c>
    </row>
    <row r="98" spans="1:15">
      <c r="A98" s="155">
        <v>658</v>
      </c>
      <c r="B98" s="155" t="s">
        <v>245</v>
      </c>
      <c r="C98" s="155" t="s">
        <v>1852</v>
      </c>
      <c r="D98" s="155" t="s">
        <v>1758</v>
      </c>
      <c r="E98" s="155" t="s">
        <v>0</v>
      </c>
      <c r="F98" s="159">
        <v>72558.7</v>
      </c>
      <c r="G98" s="159">
        <v>72694.460000000006</v>
      </c>
      <c r="H98" s="159">
        <v>72715.5</v>
      </c>
      <c r="I98" s="159">
        <v>72584</v>
      </c>
      <c r="J98" s="155" t="s">
        <v>1931</v>
      </c>
      <c r="K98" s="155" t="s">
        <v>1931</v>
      </c>
      <c r="L98" s="155" t="s">
        <v>31</v>
      </c>
      <c r="M98" s="163">
        <v>135.76000000000931</v>
      </c>
      <c r="N98" s="164">
        <v>131.5</v>
      </c>
      <c r="O98" s="45">
        <f>VLOOKUP(B98,cateogrias!$O$3:$P$120,2,0)</f>
        <v>0</v>
      </c>
    </row>
    <row r="99" spans="1:15">
      <c r="A99" s="155">
        <v>659</v>
      </c>
      <c r="B99" s="155" t="s">
        <v>233</v>
      </c>
      <c r="C99" s="155" t="s">
        <v>1912</v>
      </c>
      <c r="D99" s="155" t="s">
        <v>1758</v>
      </c>
      <c r="E99" s="155" t="s">
        <v>0</v>
      </c>
      <c r="F99" s="159">
        <v>0</v>
      </c>
      <c r="G99" s="159">
        <v>0</v>
      </c>
      <c r="H99" s="159">
        <v>72838.899999999994</v>
      </c>
      <c r="I99" s="159">
        <v>72724.38</v>
      </c>
      <c r="J99" s="155" t="s">
        <v>1931</v>
      </c>
      <c r="K99" s="155" t="s">
        <v>1951</v>
      </c>
      <c r="L99" s="155" t="s">
        <v>31</v>
      </c>
      <c r="M99" s="163">
        <v>0</v>
      </c>
      <c r="N99" s="164">
        <v>114.51999999998952</v>
      </c>
      <c r="O99" s="45">
        <f>VLOOKUP(B99,cateogrias!$O$3:$P$120,2,0)</f>
        <v>1</v>
      </c>
    </row>
    <row r="100" spans="1:15">
      <c r="A100" s="155">
        <v>660</v>
      </c>
      <c r="B100" s="155" t="s">
        <v>246</v>
      </c>
      <c r="C100" s="155" t="s">
        <v>1912</v>
      </c>
      <c r="D100" s="155" t="s">
        <v>1758</v>
      </c>
      <c r="E100" s="155" t="s">
        <v>0</v>
      </c>
      <c r="F100" s="159">
        <v>72699.179999999993</v>
      </c>
      <c r="G100" s="159">
        <v>72818.22</v>
      </c>
      <c r="H100" s="159">
        <v>0</v>
      </c>
      <c r="I100" s="159">
        <v>0</v>
      </c>
      <c r="J100" s="155" t="s">
        <v>1931</v>
      </c>
      <c r="K100" s="155" t="s">
        <v>1951</v>
      </c>
      <c r="L100" s="155" t="s">
        <v>31</v>
      </c>
      <c r="M100" s="163">
        <v>119.04000000000815</v>
      </c>
      <c r="N100" s="164">
        <v>0</v>
      </c>
      <c r="O100" s="45">
        <f>VLOOKUP(B100,cateogrias!$O$3:$P$120,2,0)</f>
        <v>3</v>
      </c>
    </row>
    <row r="101" spans="1:15">
      <c r="A101" s="155">
        <v>662</v>
      </c>
      <c r="B101" s="155" t="s">
        <v>339</v>
      </c>
      <c r="C101" s="155" t="s">
        <v>1907</v>
      </c>
      <c r="D101" s="155" t="s">
        <v>1759</v>
      </c>
      <c r="E101" s="155" t="s">
        <v>85</v>
      </c>
      <c r="F101" s="159">
        <v>72839</v>
      </c>
      <c r="G101" s="159">
        <v>73118.05</v>
      </c>
      <c r="H101" s="159">
        <v>73118.149999999994</v>
      </c>
      <c r="I101" s="159">
        <v>72839.12</v>
      </c>
      <c r="J101" s="155" t="s">
        <v>1932</v>
      </c>
      <c r="K101" s="155" t="s">
        <v>1951</v>
      </c>
      <c r="L101" s="155" t="s">
        <v>31</v>
      </c>
      <c r="M101" s="163">
        <v>279.05000000000291</v>
      </c>
      <c r="N101" s="164">
        <v>279.02999999999884</v>
      </c>
      <c r="O101" s="45"/>
    </row>
    <row r="102" spans="1:15">
      <c r="A102" s="155">
        <v>663</v>
      </c>
      <c r="B102" s="155" t="s">
        <v>348</v>
      </c>
      <c r="C102" s="155" t="s">
        <v>1913</v>
      </c>
      <c r="D102" s="155" t="s">
        <v>1760</v>
      </c>
      <c r="E102" s="155" t="s">
        <v>0</v>
      </c>
      <c r="F102" s="159">
        <v>73116.98</v>
      </c>
      <c r="G102" s="159">
        <v>73526.11</v>
      </c>
      <c r="H102" s="159">
        <v>73548.42</v>
      </c>
      <c r="I102" s="159">
        <v>73138.2</v>
      </c>
      <c r="J102" s="155" t="s">
        <v>1932</v>
      </c>
      <c r="K102" s="155" t="s">
        <v>1951</v>
      </c>
      <c r="L102" s="155" t="s">
        <v>31</v>
      </c>
      <c r="M102" s="163">
        <v>409.13000000000466</v>
      </c>
      <c r="N102" s="164">
        <v>410.22000000000116</v>
      </c>
      <c r="O102" s="45"/>
    </row>
    <row r="103" spans="1:15">
      <c r="A103" s="155">
        <v>664</v>
      </c>
      <c r="B103" s="155" t="s">
        <v>249</v>
      </c>
      <c r="C103" s="155" t="s">
        <v>1907</v>
      </c>
      <c r="D103" s="155" t="s">
        <v>1757</v>
      </c>
      <c r="E103" s="155" t="s">
        <v>85</v>
      </c>
      <c r="F103" s="159">
        <v>73550.080000000002</v>
      </c>
      <c r="G103" s="159">
        <v>73890.94</v>
      </c>
      <c r="H103" s="159">
        <v>73890.75</v>
      </c>
      <c r="I103" s="159">
        <v>73548.42</v>
      </c>
      <c r="J103" s="155" t="s">
        <v>1932</v>
      </c>
      <c r="K103" s="155" t="s">
        <v>1951</v>
      </c>
      <c r="L103" s="155" t="s">
        <v>31</v>
      </c>
      <c r="M103" s="163">
        <v>340.86000000000058</v>
      </c>
      <c r="N103" s="164">
        <v>342.33000000000175</v>
      </c>
      <c r="O103" s="45">
        <f>VLOOKUP(B103,cateogrias!$O$3:$P$120,2,0)</f>
        <v>21</v>
      </c>
    </row>
    <row r="104" spans="1:15">
      <c r="A104" s="155">
        <v>665</v>
      </c>
      <c r="B104" s="155" t="s">
        <v>250</v>
      </c>
      <c r="C104" s="155" t="s">
        <v>1913</v>
      </c>
      <c r="D104" s="155" t="s">
        <v>1761</v>
      </c>
      <c r="E104" s="155" t="s">
        <v>0</v>
      </c>
      <c r="F104" s="159">
        <v>73891.41</v>
      </c>
      <c r="G104" s="159">
        <v>75712.89</v>
      </c>
      <c r="H104" s="159">
        <v>75765.39</v>
      </c>
      <c r="I104" s="159">
        <v>73891.41</v>
      </c>
      <c r="J104" s="155" t="s">
        <v>1931</v>
      </c>
      <c r="K104" s="155" t="s">
        <v>1951</v>
      </c>
      <c r="L104" s="155" t="s">
        <v>31</v>
      </c>
      <c r="M104" s="163">
        <v>1821.4799999999959</v>
      </c>
      <c r="N104" s="164">
        <v>1873.9799999999959</v>
      </c>
      <c r="O104" s="45">
        <f>VLOOKUP(B104,cateogrias!$O$3:$P$120,2,0)</f>
        <v>4</v>
      </c>
    </row>
    <row r="105" spans="1:15">
      <c r="A105" s="155">
        <v>666</v>
      </c>
      <c r="B105" s="155" t="s">
        <v>269</v>
      </c>
      <c r="C105" s="155" t="s">
        <v>1907</v>
      </c>
      <c r="D105" s="155" t="s">
        <v>1718</v>
      </c>
      <c r="E105" s="155" t="s">
        <v>186</v>
      </c>
      <c r="F105" s="159">
        <v>75724.100000000006</v>
      </c>
      <c r="G105" s="159">
        <v>78262.399999999994</v>
      </c>
      <c r="H105" s="159">
        <v>76758.5</v>
      </c>
      <c r="I105" s="159">
        <v>75776.160000000003</v>
      </c>
      <c r="J105" s="155" t="s">
        <v>1931</v>
      </c>
      <c r="K105" s="155" t="s">
        <v>1931</v>
      </c>
      <c r="L105" s="155" t="s">
        <v>31</v>
      </c>
      <c r="M105" s="163">
        <v>2538.2999999999884</v>
      </c>
      <c r="N105" s="164">
        <v>982.33999999999651</v>
      </c>
      <c r="O105" s="45">
        <f>VLOOKUP(B105,cateogrias!$O$3:$P$120,2,0)</f>
        <v>0</v>
      </c>
    </row>
    <row r="106" spans="1:15">
      <c r="A106" s="155">
        <v>667</v>
      </c>
      <c r="B106" s="155" t="s">
        <v>269</v>
      </c>
      <c r="C106" s="155" t="s">
        <v>1907</v>
      </c>
      <c r="D106" s="155">
        <v>0</v>
      </c>
      <c r="E106" s="155" t="s">
        <v>186</v>
      </c>
      <c r="F106" s="159">
        <v>0</v>
      </c>
      <c r="G106" s="159">
        <v>0</v>
      </c>
      <c r="H106" s="159">
        <v>78302.22</v>
      </c>
      <c r="I106" s="159">
        <v>76887.88</v>
      </c>
      <c r="J106" s="155" t="s">
        <v>1931</v>
      </c>
      <c r="K106" s="155" t="s">
        <v>1931</v>
      </c>
      <c r="L106" s="155" t="s">
        <v>31</v>
      </c>
      <c r="M106" s="163">
        <v>0</v>
      </c>
      <c r="N106" s="164">
        <v>1414.3399999999965</v>
      </c>
      <c r="O106" s="45">
        <f>VLOOKUP(B106,cateogrias!$O$3:$P$120,2,0)</f>
        <v>0</v>
      </c>
    </row>
    <row r="107" spans="1:15">
      <c r="A107" s="155">
        <v>668</v>
      </c>
      <c r="B107" s="155" t="s">
        <v>271</v>
      </c>
      <c r="C107" s="155" t="s">
        <v>1909</v>
      </c>
      <c r="D107" s="155" t="s">
        <v>1762</v>
      </c>
      <c r="E107" s="155" t="s">
        <v>0</v>
      </c>
      <c r="F107" s="159">
        <v>78314.75</v>
      </c>
      <c r="G107" s="159">
        <v>79521.740000000005</v>
      </c>
      <c r="H107" s="159">
        <v>79579.17</v>
      </c>
      <c r="I107" s="159">
        <v>78352</v>
      </c>
      <c r="J107" s="155" t="s">
        <v>1931</v>
      </c>
      <c r="K107" s="155" t="s">
        <v>1931</v>
      </c>
      <c r="L107" s="155" t="s">
        <v>31</v>
      </c>
      <c r="M107" s="163">
        <v>1206.9900000000052</v>
      </c>
      <c r="N107" s="164">
        <v>1227.1699999999983</v>
      </c>
      <c r="O107" s="45">
        <f>VLOOKUP(B107,cateogrias!$O$3:$P$120,2,0)</f>
        <v>0</v>
      </c>
    </row>
    <row r="108" spans="1:15">
      <c r="A108" s="155">
        <v>669</v>
      </c>
      <c r="B108" s="155" t="s">
        <v>367</v>
      </c>
      <c r="C108" s="155" t="s">
        <v>1909</v>
      </c>
      <c r="D108" s="155" t="s">
        <v>1764</v>
      </c>
      <c r="E108" s="155" t="s">
        <v>1739</v>
      </c>
      <c r="F108" s="159">
        <v>79541</v>
      </c>
      <c r="G108" s="159">
        <v>80372.12</v>
      </c>
      <c r="H108" s="159">
        <v>80421.75</v>
      </c>
      <c r="I108" s="159">
        <v>79588.7</v>
      </c>
      <c r="J108" s="155" t="s">
        <v>1931</v>
      </c>
      <c r="K108" s="155" t="s">
        <v>1931</v>
      </c>
      <c r="L108" s="155" t="s">
        <v>31</v>
      </c>
      <c r="M108" s="163">
        <v>831.11999999999534</v>
      </c>
      <c r="N108" s="164">
        <v>833.05000000000291</v>
      </c>
      <c r="O108" s="45">
        <f>VLOOKUP(B108,cateogrias!$O$3:$P$120,2,0)</f>
        <v>0</v>
      </c>
    </row>
    <row r="109" spans="1:15">
      <c r="A109" s="155">
        <v>670</v>
      </c>
      <c r="B109" s="155" t="s">
        <v>390</v>
      </c>
      <c r="C109" s="155" t="s">
        <v>1950</v>
      </c>
      <c r="D109" s="155" t="s">
        <v>1766</v>
      </c>
      <c r="E109" s="155" t="s">
        <v>1739</v>
      </c>
      <c r="F109" s="159">
        <v>80372.12</v>
      </c>
      <c r="G109" s="159">
        <v>80846.64</v>
      </c>
      <c r="H109" s="159">
        <v>80895.14</v>
      </c>
      <c r="I109" s="159">
        <v>80421.75</v>
      </c>
      <c r="J109" s="155" t="s">
        <v>1931</v>
      </c>
      <c r="K109" s="155" t="s">
        <v>1931</v>
      </c>
      <c r="L109" s="155" t="s">
        <v>31</v>
      </c>
      <c r="M109" s="163">
        <v>474.52000000000407</v>
      </c>
      <c r="N109" s="164">
        <v>473.38999999999942</v>
      </c>
      <c r="O109" s="45">
        <f>VLOOKUP(B109,cateogrias!$O$3:$P$120,2,0)</f>
        <v>0</v>
      </c>
    </row>
    <row r="110" spans="1:15">
      <c r="A110" s="155">
        <v>671</v>
      </c>
      <c r="B110" s="155" t="s">
        <v>372</v>
      </c>
      <c r="C110" s="155" t="s">
        <v>1909</v>
      </c>
      <c r="D110" s="155" t="s">
        <v>1766</v>
      </c>
      <c r="E110" s="155" t="s">
        <v>20</v>
      </c>
      <c r="F110" s="159">
        <v>80846.64</v>
      </c>
      <c r="G110" s="159">
        <v>82328.960000000006</v>
      </c>
      <c r="H110" s="159">
        <v>82360.94</v>
      </c>
      <c r="I110" s="159">
        <v>80895.14</v>
      </c>
      <c r="J110" s="155" t="s">
        <v>1931</v>
      </c>
      <c r="K110" s="155" t="s">
        <v>1931</v>
      </c>
      <c r="L110" s="155" t="s">
        <v>31</v>
      </c>
      <c r="M110" s="163">
        <v>1482.320000000007</v>
      </c>
      <c r="N110" s="164">
        <v>1465.8000000000029</v>
      </c>
      <c r="O110" s="45">
        <f>VLOOKUP(B110,cateogrias!$O$3:$P$120,2,0)</f>
        <v>0</v>
      </c>
    </row>
    <row r="111" spans="1:15">
      <c r="A111" s="155">
        <v>672</v>
      </c>
      <c r="B111" s="155" t="s">
        <v>389</v>
      </c>
      <c r="C111" s="155" t="s">
        <v>1950</v>
      </c>
      <c r="D111" s="155" t="s">
        <v>1769</v>
      </c>
      <c r="E111" s="155" t="s">
        <v>20</v>
      </c>
      <c r="F111" s="159">
        <v>0</v>
      </c>
      <c r="G111" s="159">
        <v>0</v>
      </c>
      <c r="H111" s="159">
        <v>81450.66</v>
      </c>
      <c r="I111" s="159">
        <v>81446.399999999994</v>
      </c>
      <c r="J111" s="155" t="s">
        <v>1931</v>
      </c>
      <c r="K111" s="155" t="s">
        <v>1931</v>
      </c>
      <c r="L111" s="155" t="s">
        <v>31</v>
      </c>
      <c r="M111" s="163">
        <v>0</v>
      </c>
      <c r="N111" s="164">
        <v>4.2600000000093132</v>
      </c>
      <c r="O111" s="45">
        <f>VLOOKUP(B111,cateogrias!$O$3:$P$120,2,0)</f>
        <v>0</v>
      </c>
    </row>
    <row r="112" spans="1:15">
      <c r="A112" s="155">
        <v>673</v>
      </c>
      <c r="B112" s="155" t="s">
        <v>341</v>
      </c>
      <c r="C112" s="155" t="s">
        <v>1950</v>
      </c>
      <c r="D112" s="155" t="s">
        <v>1771</v>
      </c>
      <c r="E112" s="155" t="s">
        <v>1897</v>
      </c>
      <c r="F112" s="159">
        <v>0</v>
      </c>
      <c r="G112" s="159">
        <v>0</v>
      </c>
      <c r="H112" s="159">
        <v>81457.02</v>
      </c>
      <c r="I112" s="159">
        <v>81448.73</v>
      </c>
      <c r="J112" s="155" t="s">
        <v>1932</v>
      </c>
      <c r="K112" s="155" t="s">
        <v>1951</v>
      </c>
      <c r="L112" s="155" t="s">
        <v>71</v>
      </c>
      <c r="M112" s="163">
        <v>0</v>
      </c>
      <c r="N112" s="164">
        <v>8.2900000000081491</v>
      </c>
      <c r="O112" s="45">
        <f>VLOOKUP(B112,cateogrias!$O$3:$P$120,2,0)</f>
        <v>0</v>
      </c>
    </row>
    <row r="113" spans="1:15">
      <c r="A113" s="155">
        <v>674</v>
      </c>
      <c r="B113" s="155" t="s">
        <v>342</v>
      </c>
      <c r="C113" s="155" t="s">
        <v>1950</v>
      </c>
      <c r="D113" s="155" t="s">
        <v>1772</v>
      </c>
      <c r="E113" s="155" t="s">
        <v>0</v>
      </c>
      <c r="F113" s="159">
        <v>0</v>
      </c>
      <c r="G113" s="159">
        <v>0</v>
      </c>
      <c r="H113" s="159">
        <v>81473.3</v>
      </c>
      <c r="I113" s="159">
        <v>81444.41</v>
      </c>
      <c r="J113" s="155" t="s">
        <v>1932</v>
      </c>
      <c r="K113" s="155" t="s">
        <v>1951</v>
      </c>
      <c r="L113" s="155" t="s">
        <v>71</v>
      </c>
      <c r="M113" s="163">
        <v>0</v>
      </c>
      <c r="N113" s="164">
        <v>28.889999999999418</v>
      </c>
      <c r="O113" s="45">
        <f>VLOOKUP(B113,cateogrias!$O$3:$P$120,2,0)</f>
        <v>0</v>
      </c>
    </row>
    <row r="114" spans="1:15">
      <c r="A114" s="155">
        <v>675</v>
      </c>
      <c r="B114" s="155" t="s">
        <v>350</v>
      </c>
      <c r="C114" s="155" t="s">
        <v>1950</v>
      </c>
      <c r="D114" s="155" t="s">
        <v>1773</v>
      </c>
      <c r="E114" s="155" t="s">
        <v>85</v>
      </c>
      <c r="F114" s="159">
        <v>82381.47</v>
      </c>
      <c r="G114" s="159">
        <v>83732.23</v>
      </c>
      <c r="H114" s="159">
        <v>83728.899999999994</v>
      </c>
      <c r="I114" s="159">
        <v>82380.289999999994</v>
      </c>
      <c r="J114" s="155" t="s">
        <v>1931</v>
      </c>
      <c r="K114" s="155" t="s">
        <v>1931</v>
      </c>
      <c r="L114" s="155" t="s">
        <v>71</v>
      </c>
      <c r="M114" s="163">
        <v>1350.7599999999948</v>
      </c>
      <c r="N114" s="164">
        <v>1348.6100000000006</v>
      </c>
      <c r="O114" s="45">
        <f>VLOOKUP(B114,cateogrias!$O$3:$P$120,2,0)</f>
        <v>1</v>
      </c>
    </row>
    <row r="115" spans="1:15">
      <c r="A115" s="155">
        <v>676</v>
      </c>
      <c r="B115" s="155" t="s">
        <v>351</v>
      </c>
      <c r="C115" s="155" t="s">
        <v>1950</v>
      </c>
      <c r="D115" s="155" t="s">
        <v>1774</v>
      </c>
      <c r="E115" s="155" t="s">
        <v>30</v>
      </c>
      <c r="F115" s="159">
        <v>83728.7</v>
      </c>
      <c r="G115" s="159">
        <v>84319.17</v>
      </c>
      <c r="H115" s="159">
        <v>84414.85</v>
      </c>
      <c r="I115" s="159">
        <v>83872.649999999994</v>
      </c>
      <c r="J115" s="155" t="s">
        <v>1931</v>
      </c>
      <c r="K115" s="155" t="s">
        <v>1931</v>
      </c>
      <c r="L115" s="155" t="s">
        <v>71</v>
      </c>
      <c r="M115" s="163">
        <v>590.47000000000116</v>
      </c>
      <c r="N115" s="164">
        <v>542.20000000001164</v>
      </c>
      <c r="O115" s="45">
        <f>VLOOKUP(B115,cateogrias!$O$3:$P$120,2,0)</f>
        <v>44</v>
      </c>
    </row>
    <row r="116" spans="1:15">
      <c r="A116" s="155">
        <v>677</v>
      </c>
      <c r="B116" s="155" t="s">
        <v>351</v>
      </c>
      <c r="C116" s="155" t="s">
        <v>1950</v>
      </c>
      <c r="D116" s="155">
        <v>0</v>
      </c>
      <c r="E116" s="155" t="s">
        <v>30</v>
      </c>
      <c r="F116" s="159">
        <v>0</v>
      </c>
      <c r="G116" s="159">
        <v>0</v>
      </c>
      <c r="H116" s="159">
        <v>0</v>
      </c>
      <c r="I116" s="159">
        <v>0</v>
      </c>
      <c r="J116" s="155" t="s">
        <v>1931</v>
      </c>
      <c r="K116" s="155" t="s">
        <v>1931</v>
      </c>
      <c r="L116" s="155" t="s">
        <v>71</v>
      </c>
      <c r="M116" s="163">
        <v>0</v>
      </c>
      <c r="N116" s="164">
        <v>0</v>
      </c>
      <c r="O116" s="45">
        <f>VLOOKUP(B116,cateogrias!$O$3:$P$120,2,0)</f>
        <v>44</v>
      </c>
    </row>
    <row r="117" spans="1:15">
      <c r="A117" s="155">
        <v>678</v>
      </c>
      <c r="B117" s="155" t="s">
        <v>354</v>
      </c>
      <c r="C117" s="155" t="s">
        <v>1950</v>
      </c>
      <c r="D117" s="155" t="s">
        <v>1778</v>
      </c>
      <c r="E117" s="155" t="s">
        <v>1739</v>
      </c>
      <c r="F117" s="159">
        <v>0</v>
      </c>
      <c r="G117" s="159">
        <v>0</v>
      </c>
      <c r="H117" s="159">
        <v>83872.53</v>
      </c>
      <c r="I117" s="159">
        <v>83746.86</v>
      </c>
      <c r="J117" s="155" t="s">
        <v>1931</v>
      </c>
      <c r="K117" s="155" t="s">
        <v>1951</v>
      </c>
      <c r="L117" s="155" t="s">
        <v>71</v>
      </c>
      <c r="M117" s="163">
        <v>0</v>
      </c>
      <c r="N117" s="164">
        <v>125.66999999999825</v>
      </c>
      <c r="O117" s="45">
        <f>VLOOKUP(B117,cateogrias!$O$3:$P$120,2,0)</f>
        <v>1</v>
      </c>
    </row>
    <row r="118" spans="1:15">
      <c r="A118" s="155">
        <v>679</v>
      </c>
      <c r="B118" s="155" t="s">
        <v>279</v>
      </c>
      <c r="C118" s="155" t="s">
        <v>1950</v>
      </c>
      <c r="D118" s="155" t="s">
        <v>1780</v>
      </c>
      <c r="E118" s="155" t="s">
        <v>0</v>
      </c>
      <c r="F118" s="159">
        <v>84319.13</v>
      </c>
      <c r="G118" s="159">
        <v>85407.34</v>
      </c>
      <c r="H118" s="159">
        <v>0</v>
      </c>
      <c r="I118" s="159">
        <v>0</v>
      </c>
      <c r="J118" s="155" t="s">
        <v>1931</v>
      </c>
      <c r="K118" s="155" t="s">
        <v>1931</v>
      </c>
      <c r="L118" s="155" t="s">
        <v>71</v>
      </c>
      <c r="M118" s="163">
        <v>1088.2099999999919</v>
      </c>
      <c r="N118" s="164">
        <v>0</v>
      </c>
      <c r="O118" s="45" t="e">
        <f>VLOOKUP(B118,cateogrias!$O$3:$P$120,2,0)</f>
        <v>#N/A</v>
      </c>
    </row>
    <row r="119" spans="1:15">
      <c r="A119" s="155">
        <v>680</v>
      </c>
      <c r="B119" s="155" t="s">
        <v>281</v>
      </c>
      <c r="C119" s="155" t="s">
        <v>1950</v>
      </c>
      <c r="D119" s="155" t="s">
        <v>1773</v>
      </c>
      <c r="E119" s="155" t="s">
        <v>0</v>
      </c>
      <c r="F119" s="159">
        <v>85407</v>
      </c>
      <c r="G119" s="159">
        <v>85866.12</v>
      </c>
      <c r="H119" s="159">
        <v>0</v>
      </c>
      <c r="I119" s="159">
        <v>0</v>
      </c>
      <c r="J119" s="155" t="s">
        <v>1931</v>
      </c>
      <c r="K119" s="155" t="s">
        <v>1931</v>
      </c>
      <c r="L119" s="155" t="s">
        <v>71</v>
      </c>
      <c r="M119" s="163">
        <v>459.11999999999534</v>
      </c>
      <c r="N119" s="164">
        <v>0</v>
      </c>
      <c r="O119" s="45"/>
    </row>
    <row r="120" spans="1:15">
      <c r="A120" s="155">
        <v>681</v>
      </c>
      <c r="B120" s="155" t="s">
        <v>273</v>
      </c>
      <c r="C120" s="155" t="s">
        <v>1914</v>
      </c>
      <c r="D120" s="155" t="s">
        <v>1782</v>
      </c>
      <c r="E120" s="155" t="s">
        <v>85</v>
      </c>
      <c r="F120" s="159">
        <v>0</v>
      </c>
      <c r="G120" s="159">
        <v>0</v>
      </c>
      <c r="H120" s="159">
        <v>85186.86</v>
      </c>
      <c r="I120" s="159">
        <v>84412.7</v>
      </c>
      <c r="J120" s="155" t="s">
        <v>1931</v>
      </c>
      <c r="K120" s="155" t="s">
        <v>1931</v>
      </c>
      <c r="L120" s="155" t="s">
        <v>71</v>
      </c>
      <c r="M120" s="163">
        <v>0</v>
      </c>
      <c r="N120" s="164">
        <v>774.16000000000349</v>
      </c>
      <c r="O120" s="45"/>
    </row>
    <row r="121" spans="1:15">
      <c r="A121" s="155">
        <v>682</v>
      </c>
      <c r="B121" s="155" t="s">
        <v>343</v>
      </c>
      <c r="C121" s="155" t="s">
        <v>1950</v>
      </c>
      <c r="D121" s="155" t="s">
        <v>1783</v>
      </c>
      <c r="E121" s="155" t="s">
        <v>1897</v>
      </c>
      <c r="F121" s="159">
        <v>0</v>
      </c>
      <c r="G121" s="159">
        <v>0</v>
      </c>
      <c r="H121" s="159">
        <v>85302</v>
      </c>
      <c r="I121" s="159">
        <v>85186.86</v>
      </c>
      <c r="J121" s="155" t="s">
        <v>1931</v>
      </c>
      <c r="K121" s="155" t="s">
        <v>1951</v>
      </c>
      <c r="L121" s="155" t="s">
        <v>71</v>
      </c>
      <c r="M121" s="163">
        <v>0</v>
      </c>
      <c r="N121" s="164">
        <v>115.13999999999942</v>
      </c>
      <c r="O121" s="45">
        <f>VLOOKUP(B121,cateogrias!$O$3:$P$120,2,0)</f>
        <v>0</v>
      </c>
    </row>
    <row r="122" spans="1:15">
      <c r="A122" s="155">
        <v>683</v>
      </c>
      <c r="B122" s="155" t="s">
        <v>275</v>
      </c>
      <c r="C122" s="155" t="s">
        <v>1909</v>
      </c>
      <c r="D122" s="155" t="s">
        <v>1784</v>
      </c>
      <c r="E122" s="155" t="s">
        <v>0</v>
      </c>
      <c r="F122" s="159">
        <v>0</v>
      </c>
      <c r="G122" s="159">
        <v>0</v>
      </c>
      <c r="H122" s="159">
        <v>85414.399999999994</v>
      </c>
      <c r="I122" s="159">
        <v>85302</v>
      </c>
      <c r="J122" s="155" t="s">
        <v>1932</v>
      </c>
      <c r="K122" s="155" t="s">
        <v>1951</v>
      </c>
      <c r="L122" s="155" t="s">
        <v>71</v>
      </c>
      <c r="M122" s="163">
        <v>0</v>
      </c>
      <c r="N122" s="164">
        <v>112.39999999999418</v>
      </c>
      <c r="O122" s="45">
        <f>VLOOKUP(B122,cateogrias!$O$3:$P$120,2,0)</f>
        <v>0</v>
      </c>
    </row>
    <row r="123" spans="1:15">
      <c r="A123" s="155">
        <v>684</v>
      </c>
      <c r="B123" s="155" t="s">
        <v>1786</v>
      </c>
      <c r="C123" s="155" t="s">
        <v>1950</v>
      </c>
      <c r="D123" s="155" t="s">
        <v>1787</v>
      </c>
      <c r="E123" s="155" t="s">
        <v>1739</v>
      </c>
      <c r="F123" s="159">
        <v>0</v>
      </c>
      <c r="G123" s="159">
        <v>0</v>
      </c>
      <c r="H123" s="159">
        <v>85553.03</v>
      </c>
      <c r="I123" s="159">
        <v>85425.05</v>
      </c>
      <c r="J123" s="155" t="s">
        <v>1931</v>
      </c>
      <c r="K123" s="155" t="s">
        <v>1931</v>
      </c>
      <c r="L123" s="155" t="s">
        <v>71</v>
      </c>
      <c r="M123" s="163">
        <v>0</v>
      </c>
      <c r="N123" s="164">
        <v>127.97999999999593</v>
      </c>
      <c r="O123" s="45">
        <f>VLOOKUP(B123,cateogrias!$O$3:$P$120,2,0)</f>
        <v>0</v>
      </c>
    </row>
    <row r="124" spans="1:15">
      <c r="A124" s="155">
        <v>685</v>
      </c>
      <c r="B124" s="155" t="s">
        <v>277</v>
      </c>
      <c r="C124" s="155" t="s">
        <v>1950</v>
      </c>
      <c r="D124" s="155" t="s">
        <v>1782</v>
      </c>
      <c r="E124" s="155" t="s">
        <v>0</v>
      </c>
      <c r="F124" s="159">
        <v>0</v>
      </c>
      <c r="G124" s="159">
        <v>0</v>
      </c>
      <c r="H124" s="159">
        <v>86354.19</v>
      </c>
      <c r="I124" s="159">
        <v>85553.07</v>
      </c>
      <c r="J124" s="155" t="s">
        <v>1931</v>
      </c>
      <c r="K124" s="155" t="s">
        <v>1931</v>
      </c>
      <c r="L124" s="155" t="s">
        <v>71</v>
      </c>
      <c r="M124" s="163">
        <v>0</v>
      </c>
      <c r="N124" s="164">
        <v>801.11999999999534</v>
      </c>
      <c r="O124" s="45">
        <f>VLOOKUP(B124,cateogrias!$O$3:$P$120,2,0)</f>
        <v>1</v>
      </c>
    </row>
    <row r="125" spans="1:15">
      <c r="A125" s="155">
        <v>686</v>
      </c>
      <c r="B125" s="155" t="s">
        <v>277</v>
      </c>
      <c r="C125" s="155" t="s">
        <v>1950</v>
      </c>
      <c r="D125" s="155">
        <v>0</v>
      </c>
      <c r="E125" s="155" t="s">
        <v>0</v>
      </c>
      <c r="F125" s="159">
        <v>0</v>
      </c>
      <c r="G125" s="159">
        <v>0</v>
      </c>
      <c r="H125" s="159">
        <v>86334.27</v>
      </c>
      <c r="I125" s="159">
        <v>86087.51</v>
      </c>
      <c r="J125" s="155" t="s">
        <v>1931</v>
      </c>
      <c r="K125" s="155" t="s">
        <v>1931</v>
      </c>
      <c r="L125" s="155" t="s">
        <v>71</v>
      </c>
      <c r="M125" s="163">
        <v>0</v>
      </c>
      <c r="N125" s="164">
        <v>246.76000000000931</v>
      </c>
      <c r="O125" s="45">
        <f>VLOOKUP(B125,cateogrias!$O$3:$P$120,2,0)</f>
        <v>1</v>
      </c>
    </row>
    <row r="126" spans="1:15">
      <c r="A126" s="155">
        <v>687</v>
      </c>
      <c r="B126" s="155" t="s">
        <v>282</v>
      </c>
      <c r="C126" s="155" t="s">
        <v>1950</v>
      </c>
      <c r="D126" s="155" t="s">
        <v>1789</v>
      </c>
      <c r="E126" s="155" t="s">
        <v>0</v>
      </c>
      <c r="F126" s="159">
        <v>85866.12</v>
      </c>
      <c r="G126" s="159">
        <v>86353.27</v>
      </c>
      <c r="H126" s="159">
        <v>86073.86</v>
      </c>
      <c r="I126" s="159">
        <v>86001.51</v>
      </c>
      <c r="J126" s="155" t="s">
        <v>1931</v>
      </c>
      <c r="K126" s="155" t="s">
        <v>1931</v>
      </c>
      <c r="L126" s="155" t="s">
        <v>71</v>
      </c>
      <c r="M126" s="163">
        <v>487.15000000000873</v>
      </c>
      <c r="N126" s="164">
        <v>72.350000000005821</v>
      </c>
      <c r="O126" s="45">
        <f>VLOOKUP(B126,cateogrias!$O$3:$P$120,2,0)</f>
        <v>0</v>
      </c>
    </row>
    <row r="127" spans="1:15">
      <c r="A127" s="155">
        <v>688</v>
      </c>
      <c r="B127" s="155" t="s">
        <v>282</v>
      </c>
      <c r="C127" s="155" t="s">
        <v>1950</v>
      </c>
      <c r="D127" s="155">
        <v>0</v>
      </c>
      <c r="E127" s="155" t="s">
        <v>0</v>
      </c>
      <c r="F127" s="159">
        <v>0</v>
      </c>
      <c r="G127" s="159">
        <v>0</v>
      </c>
      <c r="H127" s="159">
        <v>86376.47</v>
      </c>
      <c r="I127" s="159">
        <v>86330.9</v>
      </c>
      <c r="J127" s="155" t="s">
        <v>1931</v>
      </c>
      <c r="K127" s="155" t="s">
        <v>1931</v>
      </c>
      <c r="L127" s="155" t="s">
        <v>71</v>
      </c>
      <c r="M127" s="163">
        <v>0</v>
      </c>
      <c r="N127" s="164">
        <v>45.570000000006985</v>
      </c>
      <c r="O127" s="45">
        <f>VLOOKUP(B127,cateogrias!$O$3:$P$120,2,0)</f>
        <v>0</v>
      </c>
    </row>
    <row r="128" spans="1:15">
      <c r="A128" s="155">
        <v>689</v>
      </c>
      <c r="B128" s="155" t="s">
        <v>285</v>
      </c>
      <c r="C128" s="155" t="s">
        <v>1909</v>
      </c>
      <c r="D128" s="155" t="s">
        <v>1782</v>
      </c>
      <c r="E128" s="155" t="s">
        <v>0</v>
      </c>
      <c r="F128" s="159">
        <v>86359.64</v>
      </c>
      <c r="G128" s="159">
        <v>87258.79</v>
      </c>
      <c r="H128" s="159">
        <v>87293.33</v>
      </c>
      <c r="I128" s="159">
        <v>86384.92</v>
      </c>
      <c r="J128" s="155" t="s">
        <v>1932</v>
      </c>
      <c r="K128" s="155" t="s">
        <v>1951</v>
      </c>
      <c r="L128" s="155" t="s">
        <v>71</v>
      </c>
      <c r="M128" s="163">
        <v>899.14999999999418</v>
      </c>
      <c r="N128" s="164">
        <v>908.41000000000349</v>
      </c>
      <c r="O128" s="45">
        <f>VLOOKUP(B128,cateogrias!$O$3:$P$120,2,0)</f>
        <v>3</v>
      </c>
    </row>
    <row r="129" spans="1:15">
      <c r="A129" s="155">
        <v>690</v>
      </c>
      <c r="B129" s="155" t="s">
        <v>287</v>
      </c>
      <c r="C129" s="155" t="s">
        <v>1950</v>
      </c>
      <c r="D129" s="155" t="s">
        <v>1790</v>
      </c>
      <c r="E129" s="155" t="s">
        <v>0</v>
      </c>
      <c r="F129" s="159">
        <v>87258.79</v>
      </c>
      <c r="G129" s="159">
        <v>87712.19</v>
      </c>
      <c r="H129" s="159">
        <v>87744.54</v>
      </c>
      <c r="I129" s="159">
        <v>87293.33</v>
      </c>
      <c r="J129" s="155" t="s">
        <v>1932</v>
      </c>
      <c r="K129" s="155" t="s">
        <v>1951</v>
      </c>
      <c r="L129" s="155" t="s">
        <v>71</v>
      </c>
      <c r="M129" s="163">
        <v>453.40000000000873</v>
      </c>
      <c r="N129" s="164">
        <v>451.20999999999185</v>
      </c>
      <c r="O129" s="45">
        <f>VLOOKUP(B129,cateogrias!$O$3:$P$120,2,0)</f>
        <v>0</v>
      </c>
    </row>
    <row r="130" spans="1:15">
      <c r="A130" s="155">
        <v>691</v>
      </c>
      <c r="B130" s="155" t="s">
        <v>288</v>
      </c>
      <c r="C130" s="155" t="s">
        <v>1950</v>
      </c>
      <c r="D130" s="155" t="s">
        <v>1791</v>
      </c>
      <c r="E130" s="155" t="s">
        <v>186</v>
      </c>
      <c r="F130" s="159">
        <v>87712.19</v>
      </c>
      <c r="G130" s="159">
        <v>87830.11</v>
      </c>
      <c r="H130" s="159">
        <v>87858.36</v>
      </c>
      <c r="I130" s="159">
        <v>87744.54</v>
      </c>
      <c r="J130" s="155" t="s">
        <v>1931</v>
      </c>
      <c r="K130" s="155" t="s">
        <v>1951</v>
      </c>
      <c r="L130" s="155" t="s">
        <v>71</v>
      </c>
      <c r="M130" s="163">
        <v>117.91999999999825</v>
      </c>
      <c r="N130" s="164">
        <v>113.82000000000698</v>
      </c>
      <c r="O130" s="45">
        <f>VLOOKUP(B130,cateogrias!$O$3:$P$120,2,0)</f>
        <v>0</v>
      </c>
    </row>
    <row r="131" spans="1:15">
      <c r="A131" s="155">
        <v>692</v>
      </c>
      <c r="B131" s="155" t="s">
        <v>289</v>
      </c>
      <c r="C131" s="155" t="s">
        <v>1950</v>
      </c>
      <c r="D131" s="155" t="s">
        <v>1792</v>
      </c>
      <c r="E131" s="155" t="s">
        <v>0</v>
      </c>
      <c r="F131" s="159">
        <v>87830.11</v>
      </c>
      <c r="G131" s="159">
        <v>88271.96</v>
      </c>
      <c r="H131" s="159">
        <v>88314.28</v>
      </c>
      <c r="I131" s="159">
        <v>87858.36</v>
      </c>
      <c r="J131" s="155" t="s">
        <v>1932</v>
      </c>
      <c r="K131" s="155" t="s">
        <v>1951</v>
      </c>
      <c r="L131" s="155" t="s">
        <v>71</v>
      </c>
      <c r="M131" s="163">
        <v>441.85000000000582</v>
      </c>
      <c r="N131" s="164">
        <v>455.91999999999825</v>
      </c>
      <c r="O131" s="45">
        <f>VLOOKUP(B131,cateogrias!$O$3:$P$120,2,0)</f>
        <v>0</v>
      </c>
    </row>
    <row r="132" spans="1:15">
      <c r="A132" s="155">
        <v>693</v>
      </c>
      <c r="B132" s="155" t="s">
        <v>290</v>
      </c>
      <c r="C132" s="155" t="s">
        <v>1950</v>
      </c>
      <c r="D132" s="155" t="s">
        <v>1762</v>
      </c>
      <c r="E132" s="155" t="s">
        <v>0</v>
      </c>
      <c r="F132" s="159">
        <v>88271.96</v>
      </c>
      <c r="G132" s="159">
        <v>88787.199999999997</v>
      </c>
      <c r="H132" s="159">
        <v>88819.82</v>
      </c>
      <c r="I132" s="159">
        <v>88309.05</v>
      </c>
      <c r="J132" s="155" t="s">
        <v>1931</v>
      </c>
      <c r="K132" s="155" t="s">
        <v>1931</v>
      </c>
      <c r="L132" s="155" t="s">
        <v>71</v>
      </c>
      <c r="M132" s="163">
        <v>515.23999999999069</v>
      </c>
      <c r="N132" s="164">
        <v>510.77000000000407</v>
      </c>
      <c r="O132" s="45">
        <f>VLOOKUP(B132,cateogrias!$O$3:$P$120,2,0)</f>
        <v>0</v>
      </c>
    </row>
    <row r="133" spans="1:15">
      <c r="A133" s="155">
        <v>694</v>
      </c>
      <c r="B133" s="155" t="s">
        <v>292</v>
      </c>
      <c r="C133" s="155" t="s">
        <v>1950</v>
      </c>
      <c r="D133" s="155" t="s">
        <v>1793</v>
      </c>
      <c r="E133" s="155" t="s">
        <v>0</v>
      </c>
      <c r="F133" s="159">
        <v>88787.25</v>
      </c>
      <c r="G133" s="159">
        <v>89440.69</v>
      </c>
      <c r="H133" s="159">
        <v>89468.37</v>
      </c>
      <c r="I133" s="159">
        <v>88819.82</v>
      </c>
      <c r="J133" s="155" t="s">
        <v>1931</v>
      </c>
      <c r="K133" s="155" t="s">
        <v>1931</v>
      </c>
      <c r="L133" s="155" t="s">
        <v>71</v>
      </c>
      <c r="M133" s="163">
        <v>653.44000000000233</v>
      </c>
      <c r="N133" s="164">
        <v>648.54999999998836</v>
      </c>
      <c r="O133" s="45">
        <f>VLOOKUP(B133,cateogrias!$O$3:$P$120,2,0)</f>
        <v>0</v>
      </c>
    </row>
    <row r="134" spans="1:15">
      <c r="A134" s="155">
        <v>695</v>
      </c>
      <c r="B134" s="155" t="s">
        <v>293</v>
      </c>
      <c r="C134" s="155" t="s">
        <v>1950</v>
      </c>
      <c r="D134" s="155" t="s">
        <v>1794</v>
      </c>
      <c r="E134" s="155" t="s">
        <v>0</v>
      </c>
      <c r="F134" s="159">
        <v>89605.05</v>
      </c>
      <c r="G134" s="159">
        <v>89972.34</v>
      </c>
      <c r="H134" s="159">
        <v>90383.31</v>
      </c>
      <c r="I134" s="159">
        <v>90034.74</v>
      </c>
      <c r="J134" s="155" t="s">
        <v>1932</v>
      </c>
      <c r="K134" s="155" t="s">
        <v>1951</v>
      </c>
      <c r="L134" s="155" t="s">
        <v>71</v>
      </c>
      <c r="M134" s="163">
        <v>367.2899999999936</v>
      </c>
      <c r="N134" s="164">
        <v>348.56999999999243</v>
      </c>
      <c r="O134" s="45">
        <f>VLOOKUP(B134,cateogrias!$O$3:$P$120,2,0)</f>
        <v>0</v>
      </c>
    </row>
    <row r="135" spans="1:15">
      <c r="A135" s="155">
        <v>696</v>
      </c>
      <c r="B135" s="155" t="s">
        <v>294</v>
      </c>
      <c r="C135" s="155" t="s">
        <v>1950</v>
      </c>
      <c r="D135" s="155" t="s">
        <v>1795</v>
      </c>
      <c r="E135" s="155" t="s">
        <v>0</v>
      </c>
      <c r="F135" s="159">
        <v>89459.67</v>
      </c>
      <c r="G135" s="159">
        <v>89504.2</v>
      </c>
      <c r="H135" s="159">
        <v>89727.21</v>
      </c>
      <c r="I135" s="159">
        <v>89488.02</v>
      </c>
      <c r="J135" s="155" t="s">
        <v>1931</v>
      </c>
      <c r="K135" s="155" t="s">
        <v>1931</v>
      </c>
      <c r="L135" s="155" t="s">
        <v>71</v>
      </c>
      <c r="M135" s="163">
        <v>44.529999999998836</v>
      </c>
      <c r="N135" s="164">
        <v>239.19000000000233</v>
      </c>
      <c r="O135" s="45">
        <f>VLOOKUP(B135,cateogrias!$O$3:$P$120,2,0)</f>
        <v>0</v>
      </c>
    </row>
    <row r="136" spans="1:15">
      <c r="A136" s="155">
        <v>697</v>
      </c>
      <c r="B136" s="155" t="s">
        <v>294</v>
      </c>
      <c r="C136" s="155" t="s">
        <v>1950</v>
      </c>
      <c r="D136" s="155">
        <v>0</v>
      </c>
      <c r="E136" s="155" t="s">
        <v>0</v>
      </c>
      <c r="F136" s="159">
        <v>0</v>
      </c>
      <c r="G136" s="159">
        <v>0</v>
      </c>
      <c r="H136" s="159">
        <v>90626.7</v>
      </c>
      <c r="I136" s="159">
        <v>89865.05</v>
      </c>
      <c r="J136" s="155" t="s">
        <v>1931</v>
      </c>
      <c r="K136" s="155" t="s">
        <v>1931</v>
      </c>
      <c r="L136" s="155" t="s">
        <v>71</v>
      </c>
      <c r="M136" s="163">
        <v>0</v>
      </c>
      <c r="N136" s="164">
        <v>761.64999999999418</v>
      </c>
      <c r="O136" s="45">
        <f>VLOOKUP(B136,cateogrias!$O$3:$P$120,2,0)</f>
        <v>0</v>
      </c>
    </row>
    <row r="137" spans="1:15">
      <c r="A137" s="155">
        <v>698</v>
      </c>
      <c r="B137" s="155" t="s">
        <v>295</v>
      </c>
      <c r="C137" s="155" t="s">
        <v>1950</v>
      </c>
      <c r="D137" s="155" t="s">
        <v>1796</v>
      </c>
      <c r="E137" s="155" t="s">
        <v>1897</v>
      </c>
      <c r="F137" s="159">
        <v>90357.42</v>
      </c>
      <c r="G137" s="159">
        <v>90607.35</v>
      </c>
      <c r="H137" s="159">
        <v>0</v>
      </c>
      <c r="I137" s="159">
        <v>0</v>
      </c>
      <c r="J137" s="155" t="s">
        <v>1932</v>
      </c>
      <c r="K137" s="155" t="s">
        <v>1951</v>
      </c>
      <c r="L137" s="155" t="s">
        <v>71</v>
      </c>
      <c r="M137" s="163">
        <v>249.93000000000757</v>
      </c>
      <c r="N137" s="164">
        <v>0</v>
      </c>
      <c r="O137" s="45">
        <f>VLOOKUP(B137,cateogrias!$O$3:$P$120,2,0)</f>
        <v>0</v>
      </c>
    </row>
    <row r="138" spans="1:15">
      <c r="A138" s="155">
        <v>699</v>
      </c>
      <c r="B138" s="155" t="s">
        <v>295</v>
      </c>
      <c r="C138" s="155" t="s">
        <v>1950</v>
      </c>
      <c r="D138" s="155">
        <v>0</v>
      </c>
      <c r="E138" s="155" t="s">
        <v>1897</v>
      </c>
      <c r="F138" s="159">
        <v>90956.98</v>
      </c>
      <c r="G138" s="159">
        <v>91126.1</v>
      </c>
      <c r="H138" s="159">
        <v>0</v>
      </c>
      <c r="I138" s="159">
        <v>0</v>
      </c>
      <c r="J138" s="155" t="s">
        <v>1932</v>
      </c>
      <c r="K138" s="155" t="s">
        <v>1951</v>
      </c>
      <c r="L138" s="155" t="s">
        <v>71</v>
      </c>
      <c r="M138" s="163">
        <v>169.1200000000099</v>
      </c>
      <c r="N138" s="164">
        <v>0</v>
      </c>
      <c r="O138" s="45">
        <f>VLOOKUP(B138,cateogrias!$O$3:$P$120,2,0)</f>
        <v>0</v>
      </c>
    </row>
    <row r="139" spans="1:15">
      <c r="A139" s="155">
        <v>700</v>
      </c>
      <c r="B139" s="155" t="s">
        <v>297</v>
      </c>
      <c r="C139" s="155" t="s">
        <v>1950</v>
      </c>
      <c r="D139" s="155" t="s">
        <v>1797</v>
      </c>
      <c r="E139" s="155" t="s">
        <v>0</v>
      </c>
      <c r="F139" s="159">
        <v>90607.33</v>
      </c>
      <c r="G139" s="159">
        <v>92641.07</v>
      </c>
      <c r="H139" s="159">
        <v>92675.41</v>
      </c>
      <c r="I139" s="159">
        <v>90635.74</v>
      </c>
      <c r="J139" s="155" t="s">
        <v>1931</v>
      </c>
      <c r="K139" s="155" t="s">
        <v>1931</v>
      </c>
      <c r="L139" s="155" t="s">
        <v>71</v>
      </c>
      <c r="M139" s="163">
        <v>2033.7400000000052</v>
      </c>
      <c r="N139" s="164">
        <v>2039.6699999999983</v>
      </c>
      <c r="O139" s="45">
        <f>VLOOKUP(B139,cateogrias!$O$3:$P$120,2,0)</f>
        <v>0</v>
      </c>
    </row>
    <row r="140" spans="1:15">
      <c r="A140" s="155">
        <v>701</v>
      </c>
      <c r="B140" s="155" t="s">
        <v>298</v>
      </c>
      <c r="C140" s="155" t="s">
        <v>1950</v>
      </c>
      <c r="D140" s="155" t="s">
        <v>1797</v>
      </c>
      <c r="E140" s="155" t="s">
        <v>0</v>
      </c>
      <c r="F140" s="159">
        <v>92660</v>
      </c>
      <c r="G140" s="159">
        <v>92753.72</v>
      </c>
      <c r="H140" s="159">
        <v>90691.5</v>
      </c>
      <c r="I140" s="159">
        <v>90626.7</v>
      </c>
      <c r="J140" s="155" t="s">
        <v>1931</v>
      </c>
      <c r="K140" s="155" t="s">
        <v>1931</v>
      </c>
      <c r="L140" s="155" t="s">
        <v>71</v>
      </c>
      <c r="M140" s="163">
        <v>93.720000000001164</v>
      </c>
      <c r="N140" s="164">
        <v>64.80000000000291</v>
      </c>
      <c r="O140" s="45">
        <f>VLOOKUP(B140,cateogrias!$O$3:$P$120,2,0)</f>
        <v>0</v>
      </c>
    </row>
    <row r="141" spans="1:15">
      <c r="A141" s="155">
        <v>702</v>
      </c>
      <c r="B141" s="155" t="s">
        <v>298</v>
      </c>
      <c r="C141" s="155" t="s">
        <v>1950</v>
      </c>
      <c r="D141" s="155">
        <v>0</v>
      </c>
      <c r="E141" s="155" t="s">
        <v>0</v>
      </c>
      <c r="F141" s="159">
        <v>0</v>
      </c>
      <c r="G141" s="159">
        <v>0</v>
      </c>
      <c r="H141" s="159">
        <v>91023.17</v>
      </c>
      <c r="I141" s="159">
        <v>90870</v>
      </c>
      <c r="J141" s="155" t="s">
        <v>1931</v>
      </c>
      <c r="K141" s="155" t="s">
        <v>1931</v>
      </c>
      <c r="L141" s="155" t="s">
        <v>71</v>
      </c>
      <c r="M141" s="163">
        <v>0</v>
      </c>
      <c r="N141" s="164">
        <v>153.16999999999825</v>
      </c>
      <c r="O141" s="45">
        <f>VLOOKUP(B141,cateogrias!$O$3:$P$120,2,0)</f>
        <v>0</v>
      </c>
    </row>
    <row r="142" spans="1:15">
      <c r="A142" s="155">
        <v>703</v>
      </c>
      <c r="B142" s="155" t="s">
        <v>298</v>
      </c>
      <c r="C142" s="155" t="s">
        <v>1950</v>
      </c>
      <c r="D142" s="155">
        <v>0</v>
      </c>
      <c r="E142" s="155" t="s">
        <v>0</v>
      </c>
      <c r="F142" s="159">
        <v>0</v>
      </c>
      <c r="G142" s="159">
        <v>0</v>
      </c>
      <c r="H142" s="159">
        <v>91729.27</v>
      </c>
      <c r="I142" s="159">
        <v>91278.91</v>
      </c>
      <c r="J142" s="155" t="s">
        <v>1931</v>
      </c>
      <c r="K142" s="155" t="s">
        <v>1931</v>
      </c>
      <c r="L142" s="155" t="s">
        <v>71</v>
      </c>
      <c r="M142" s="163">
        <v>0</v>
      </c>
      <c r="N142" s="164">
        <v>450.36000000000058</v>
      </c>
      <c r="O142" s="45">
        <f>VLOOKUP(B142,cateogrias!$O$3:$P$120,2,0)</f>
        <v>0</v>
      </c>
    </row>
    <row r="143" spans="1:15">
      <c r="A143" s="155">
        <v>704</v>
      </c>
      <c r="B143" s="155" t="s">
        <v>298</v>
      </c>
      <c r="C143" s="155" t="s">
        <v>1950</v>
      </c>
      <c r="D143" s="155">
        <v>0</v>
      </c>
      <c r="E143" s="155" t="s">
        <v>0</v>
      </c>
      <c r="F143" s="159">
        <v>0</v>
      </c>
      <c r="G143" s="159">
        <v>0</v>
      </c>
      <c r="H143" s="159">
        <v>91985.66</v>
      </c>
      <c r="I143" s="159">
        <v>91913.11</v>
      </c>
      <c r="J143" s="155" t="s">
        <v>1931</v>
      </c>
      <c r="K143" s="155" t="s">
        <v>1931</v>
      </c>
      <c r="L143" s="155" t="s">
        <v>71</v>
      </c>
      <c r="M143" s="163">
        <v>0</v>
      </c>
      <c r="N143" s="164">
        <v>72.55000000000291</v>
      </c>
      <c r="O143" s="45">
        <f>VLOOKUP(B143,cateogrias!$O$3:$P$120,2,0)</f>
        <v>0</v>
      </c>
    </row>
    <row r="144" spans="1:15">
      <c r="A144" s="155">
        <v>705</v>
      </c>
      <c r="B144" s="155" t="s">
        <v>298</v>
      </c>
      <c r="C144" s="155" t="s">
        <v>1950</v>
      </c>
      <c r="D144" s="155">
        <v>0</v>
      </c>
      <c r="E144" s="155" t="s">
        <v>0</v>
      </c>
      <c r="F144" s="159">
        <v>0</v>
      </c>
      <c r="G144" s="159">
        <v>0</v>
      </c>
      <c r="H144" s="159">
        <v>92780.89</v>
      </c>
      <c r="I144" s="159">
        <v>92310.89</v>
      </c>
      <c r="J144" s="155" t="s">
        <v>1931</v>
      </c>
      <c r="K144" s="155" t="s">
        <v>1931</v>
      </c>
      <c r="L144" s="155" t="s">
        <v>71</v>
      </c>
      <c r="M144" s="163">
        <v>0</v>
      </c>
      <c r="N144" s="164">
        <v>470</v>
      </c>
      <c r="O144" s="45">
        <f>VLOOKUP(B144,cateogrias!$O$3:$P$120,2,0)</f>
        <v>0</v>
      </c>
    </row>
    <row r="145" spans="1:15">
      <c r="A145" s="155">
        <v>706</v>
      </c>
      <c r="B145" s="155" t="s">
        <v>1799</v>
      </c>
      <c r="C145" s="155" t="s">
        <v>1950</v>
      </c>
      <c r="D145" s="155" t="s">
        <v>1800</v>
      </c>
      <c r="E145" s="155" t="s">
        <v>1739</v>
      </c>
      <c r="F145" s="159">
        <v>92830</v>
      </c>
      <c r="G145" s="159">
        <v>92952.07</v>
      </c>
      <c r="H145" s="159">
        <v>92976.5</v>
      </c>
      <c r="I145" s="159">
        <v>92867.89</v>
      </c>
      <c r="J145" s="155" t="s">
        <v>1931</v>
      </c>
      <c r="K145" s="155" t="s">
        <v>1931</v>
      </c>
      <c r="L145" s="155" t="s">
        <v>154</v>
      </c>
      <c r="M145" s="163">
        <v>122.07000000000698</v>
      </c>
      <c r="N145" s="164">
        <v>108.61000000000058</v>
      </c>
      <c r="O145" s="45">
        <f>VLOOKUP(B145,cateogrias!$O$3:$P$120,2,0)</f>
        <v>0</v>
      </c>
    </row>
    <row r="146" spans="1:15">
      <c r="A146" s="155">
        <v>707</v>
      </c>
      <c r="B146" s="155" t="s">
        <v>313</v>
      </c>
      <c r="C146" s="155" t="s">
        <v>1950</v>
      </c>
      <c r="D146" s="155" t="s">
        <v>1802</v>
      </c>
      <c r="E146" s="155" t="s">
        <v>1897</v>
      </c>
      <c r="F146" s="159">
        <v>92770.9</v>
      </c>
      <c r="G146" s="159">
        <v>92807.55</v>
      </c>
      <c r="H146" s="159">
        <v>92872.79</v>
      </c>
      <c r="I146" s="159">
        <v>92799.16</v>
      </c>
      <c r="J146" s="155" t="s">
        <v>1932</v>
      </c>
      <c r="K146" s="155" t="s">
        <v>1951</v>
      </c>
      <c r="L146" s="155" t="s">
        <v>154</v>
      </c>
      <c r="M146" s="163">
        <v>36.650000000008731</v>
      </c>
      <c r="N146" s="164">
        <v>73.629999999990105</v>
      </c>
      <c r="O146" s="45">
        <f>VLOOKUP(B146,cateogrias!$O$3:$P$120,2,0)</f>
        <v>0</v>
      </c>
    </row>
    <row r="147" spans="1:15">
      <c r="A147" s="155">
        <v>708</v>
      </c>
      <c r="B147" s="155" t="s">
        <v>313</v>
      </c>
      <c r="C147" s="155" t="s">
        <v>1950</v>
      </c>
      <c r="D147" s="155">
        <v>0</v>
      </c>
      <c r="E147" s="155" t="s">
        <v>1897</v>
      </c>
      <c r="F147" s="159">
        <v>92952.07</v>
      </c>
      <c r="G147" s="159">
        <v>93344.6</v>
      </c>
      <c r="H147" s="159">
        <v>93269.3</v>
      </c>
      <c r="I147" s="159">
        <v>92990</v>
      </c>
      <c r="J147" s="155" t="s">
        <v>1932</v>
      </c>
      <c r="K147" s="155" t="s">
        <v>1951</v>
      </c>
      <c r="L147" s="155" t="s">
        <v>154</v>
      </c>
      <c r="M147" s="163">
        <v>392.52999999999884</v>
      </c>
      <c r="N147" s="164">
        <v>279.30000000000291</v>
      </c>
      <c r="O147" s="45">
        <f>VLOOKUP(B147,cateogrias!$O$3:$P$120,2,0)</f>
        <v>0</v>
      </c>
    </row>
    <row r="148" spans="1:15">
      <c r="A148" s="155">
        <v>709</v>
      </c>
      <c r="B148" s="155" t="s">
        <v>300</v>
      </c>
      <c r="C148" s="155" t="s">
        <v>1950</v>
      </c>
      <c r="D148" s="155" t="s">
        <v>1804</v>
      </c>
      <c r="E148" s="155" t="s">
        <v>0</v>
      </c>
      <c r="F148" s="159">
        <v>0</v>
      </c>
      <c r="G148" s="159">
        <v>0</v>
      </c>
      <c r="H148" s="159">
        <v>93375.64</v>
      </c>
      <c r="I148" s="159">
        <v>93270</v>
      </c>
      <c r="J148" s="155" t="s">
        <v>1932</v>
      </c>
      <c r="K148" s="155" t="s">
        <v>1951</v>
      </c>
      <c r="L148" s="155" t="s">
        <v>154</v>
      </c>
      <c r="M148" s="163">
        <v>0</v>
      </c>
      <c r="N148" s="164">
        <v>105.63999999999942</v>
      </c>
      <c r="O148" s="45">
        <f>VLOOKUP(B148,cateogrias!$O$3:$P$120,2,0)</f>
        <v>0</v>
      </c>
    </row>
    <row r="149" spans="1:15">
      <c r="A149" s="155">
        <v>710</v>
      </c>
      <c r="B149" s="155" t="s">
        <v>314</v>
      </c>
      <c r="C149" s="155" t="s">
        <v>1950</v>
      </c>
      <c r="D149" s="155" t="s">
        <v>1805</v>
      </c>
      <c r="E149" s="155" t="s">
        <v>53</v>
      </c>
      <c r="F149" s="159">
        <v>93344.6</v>
      </c>
      <c r="G149" s="159">
        <v>94080</v>
      </c>
      <c r="H149" s="159">
        <v>93682.09</v>
      </c>
      <c r="I149" s="159">
        <v>93375.64</v>
      </c>
      <c r="J149" s="155" t="s">
        <v>1931</v>
      </c>
      <c r="K149" s="155" t="s">
        <v>1951</v>
      </c>
      <c r="L149" s="155" t="s">
        <v>154</v>
      </c>
      <c r="M149" s="163">
        <v>735.39999999999418</v>
      </c>
      <c r="N149" s="164">
        <v>306.44999999999709</v>
      </c>
      <c r="O149" s="45">
        <f>VLOOKUP(B149,cateogrias!$O$3:$P$120,2,0)</f>
        <v>0</v>
      </c>
    </row>
    <row r="150" spans="1:15">
      <c r="A150" s="155">
        <v>711</v>
      </c>
      <c r="B150" s="155" t="s">
        <v>314</v>
      </c>
      <c r="C150" s="155" t="s">
        <v>1950</v>
      </c>
      <c r="D150" s="155">
        <v>0</v>
      </c>
      <c r="E150" s="155" t="s">
        <v>53</v>
      </c>
      <c r="F150" s="159">
        <v>94106.62</v>
      </c>
      <c r="G150" s="159">
        <v>94180</v>
      </c>
      <c r="H150" s="159">
        <v>93860</v>
      </c>
      <c r="I150" s="159">
        <v>93725.88</v>
      </c>
      <c r="J150" s="155" t="s">
        <v>1931</v>
      </c>
      <c r="K150" s="155" t="s">
        <v>1951</v>
      </c>
      <c r="L150" s="155" t="s">
        <v>154</v>
      </c>
      <c r="M150" s="163">
        <v>73.380000000004657</v>
      </c>
      <c r="N150" s="164">
        <v>134.11999999999534</v>
      </c>
      <c r="O150" s="45">
        <f>VLOOKUP(B150,cateogrias!$O$3:$P$120,2,0)</f>
        <v>0</v>
      </c>
    </row>
    <row r="151" spans="1:15">
      <c r="A151" s="155">
        <v>712</v>
      </c>
      <c r="B151" s="155" t="s">
        <v>314</v>
      </c>
      <c r="C151" s="155" t="s">
        <v>1950</v>
      </c>
      <c r="D151" s="155">
        <v>0</v>
      </c>
      <c r="E151" s="155" t="s">
        <v>53</v>
      </c>
      <c r="F151" s="159">
        <v>94233.33</v>
      </c>
      <c r="G151" s="159">
        <v>94453.23</v>
      </c>
      <c r="H151" s="159">
        <v>94068.17</v>
      </c>
      <c r="I151" s="159">
        <v>93963.5</v>
      </c>
      <c r="J151" s="155" t="s">
        <v>1931</v>
      </c>
      <c r="K151" s="155" t="s">
        <v>1951</v>
      </c>
      <c r="L151" s="155" t="s">
        <v>154</v>
      </c>
      <c r="M151" s="163">
        <v>219.89999999999418</v>
      </c>
      <c r="N151" s="164">
        <v>104.66999999999825</v>
      </c>
      <c r="O151" s="45">
        <f>VLOOKUP(B151,cateogrias!$O$3:$P$120,2,0)</f>
        <v>0</v>
      </c>
    </row>
    <row r="152" spans="1:15">
      <c r="A152" s="155">
        <v>713</v>
      </c>
      <c r="B152" s="155" t="s">
        <v>314</v>
      </c>
      <c r="C152" s="155" t="s">
        <v>1950</v>
      </c>
      <c r="D152" s="155">
        <v>0</v>
      </c>
      <c r="E152" s="155" t="s">
        <v>53</v>
      </c>
      <c r="F152" s="159">
        <v>95238.03</v>
      </c>
      <c r="G152" s="159">
        <v>96005.33</v>
      </c>
      <c r="H152" s="159">
        <v>94241.57</v>
      </c>
      <c r="I152" s="159">
        <v>94111.2</v>
      </c>
      <c r="J152" s="155" t="s">
        <v>1931</v>
      </c>
      <c r="K152" s="155" t="s">
        <v>1951</v>
      </c>
      <c r="L152" s="155" t="s">
        <v>154</v>
      </c>
      <c r="M152" s="163">
        <v>767.30000000000291</v>
      </c>
      <c r="N152" s="164">
        <v>130.3700000000099</v>
      </c>
      <c r="O152" s="45">
        <f>VLOOKUP(B152,cateogrias!$O$3:$P$120,2,0)</f>
        <v>0</v>
      </c>
    </row>
    <row r="153" spans="1:15">
      <c r="A153" s="155">
        <v>714</v>
      </c>
      <c r="B153" s="155" t="s">
        <v>314</v>
      </c>
      <c r="C153" s="155" t="s">
        <v>1950</v>
      </c>
      <c r="D153" s="155">
        <v>0</v>
      </c>
      <c r="E153" s="155" t="s">
        <v>53</v>
      </c>
      <c r="F153" s="159">
        <v>0</v>
      </c>
      <c r="G153" s="159">
        <v>0</v>
      </c>
      <c r="H153" s="159">
        <v>94590</v>
      </c>
      <c r="I153" s="159">
        <v>94402.52</v>
      </c>
      <c r="J153" s="155" t="s">
        <v>1931</v>
      </c>
      <c r="K153" s="155" t="s">
        <v>1951</v>
      </c>
      <c r="L153" s="155" t="s">
        <v>154</v>
      </c>
      <c r="M153" s="163">
        <v>0</v>
      </c>
      <c r="N153" s="164">
        <v>187.47999999999593</v>
      </c>
      <c r="O153" s="45">
        <f>VLOOKUP(B153,cateogrias!$O$3:$P$120,2,0)</f>
        <v>0</v>
      </c>
    </row>
    <row r="154" spans="1:15">
      <c r="A154" s="155">
        <v>715</v>
      </c>
      <c r="B154" s="155" t="s">
        <v>314</v>
      </c>
      <c r="C154" s="155" t="s">
        <v>1950</v>
      </c>
      <c r="D154" s="155">
        <v>0</v>
      </c>
      <c r="E154" s="155" t="s">
        <v>53</v>
      </c>
      <c r="F154" s="159">
        <v>0</v>
      </c>
      <c r="G154" s="159">
        <v>0</v>
      </c>
      <c r="H154" s="159">
        <v>95090</v>
      </c>
      <c r="I154" s="159">
        <v>94730</v>
      </c>
      <c r="J154" s="155" t="s">
        <v>1931</v>
      </c>
      <c r="K154" s="155" t="s">
        <v>1951</v>
      </c>
      <c r="L154" s="155" t="s">
        <v>154</v>
      </c>
      <c r="M154" s="163">
        <v>0</v>
      </c>
      <c r="N154" s="164">
        <v>360</v>
      </c>
      <c r="O154" s="45">
        <f>VLOOKUP(B154,cateogrias!$O$3:$P$120,2,0)</f>
        <v>0</v>
      </c>
    </row>
    <row r="155" spans="1:15">
      <c r="A155" s="155">
        <v>716</v>
      </c>
      <c r="B155" s="155" t="s">
        <v>314</v>
      </c>
      <c r="C155" s="155" t="s">
        <v>1950</v>
      </c>
      <c r="D155" s="155">
        <v>0</v>
      </c>
      <c r="E155" s="155" t="s">
        <v>53</v>
      </c>
      <c r="F155" s="159">
        <v>0</v>
      </c>
      <c r="G155" s="159">
        <v>0</v>
      </c>
      <c r="H155" s="159">
        <v>95440</v>
      </c>
      <c r="I155" s="159">
        <v>95259.51</v>
      </c>
      <c r="J155" s="155" t="s">
        <v>1931</v>
      </c>
      <c r="K155" s="155" t="s">
        <v>1951</v>
      </c>
      <c r="L155" s="155" t="s">
        <v>154</v>
      </c>
      <c r="M155" s="163">
        <v>0</v>
      </c>
      <c r="N155" s="164">
        <v>180.49000000000524</v>
      </c>
      <c r="O155" s="45">
        <f>VLOOKUP(B155,cateogrias!$O$3:$P$120,2,0)</f>
        <v>0</v>
      </c>
    </row>
    <row r="156" spans="1:15">
      <c r="A156" s="155">
        <v>717</v>
      </c>
      <c r="B156" s="155" t="s">
        <v>373</v>
      </c>
      <c r="C156" s="155" t="s">
        <v>1950</v>
      </c>
      <c r="D156" s="155" t="s">
        <v>1807</v>
      </c>
      <c r="E156" s="155" t="s">
        <v>53</v>
      </c>
      <c r="F156" s="159">
        <v>94453</v>
      </c>
      <c r="G156" s="159">
        <v>94522.22</v>
      </c>
      <c r="H156" s="159">
        <v>94543.94</v>
      </c>
      <c r="I156" s="159">
        <v>94475.85</v>
      </c>
      <c r="J156" s="155" t="s">
        <v>1932</v>
      </c>
      <c r="K156" s="155" t="s">
        <v>1951</v>
      </c>
      <c r="L156" s="155" t="s">
        <v>154</v>
      </c>
      <c r="M156" s="163">
        <v>69.220000000001164</v>
      </c>
      <c r="N156" s="164">
        <v>68.089999999996508</v>
      </c>
      <c r="O156" s="45">
        <f>VLOOKUP(B156,cateogrias!$O$3:$P$120,2,0)</f>
        <v>0</v>
      </c>
    </row>
    <row r="157" spans="1:15">
      <c r="A157" s="155">
        <v>718</v>
      </c>
      <c r="B157" s="155" t="s">
        <v>375</v>
      </c>
      <c r="C157" s="155" t="s">
        <v>1950</v>
      </c>
      <c r="D157" s="155" t="s">
        <v>1809</v>
      </c>
      <c r="E157" s="155" t="s">
        <v>53</v>
      </c>
      <c r="F157" s="159">
        <v>94531.1</v>
      </c>
      <c r="G157" s="159">
        <v>94845.31</v>
      </c>
      <c r="H157" s="159">
        <v>0</v>
      </c>
      <c r="I157" s="159">
        <v>0</v>
      </c>
      <c r="J157" s="155" t="s">
        <v>1932</v>
      </c>
      <c r="K157" s="155" t="s">
        <v>1951</v>
      </c>
      <c r="L157" s="155" t="s">
        <v>154</v>
      </c>
      <c r="M157" s="163">
        <v>314.20999999999185</v>
      </c>
      <c r="N157" s="164">
        <v>0</v>
      </c>
      <c r="O157" s="45">
        <f>VLOOKUP(B157,cateogrias!$O$3:$P$120,2,0)</f>
        <v>0</v>
      </c>
    </row>
    <row r="158" spans="1:15">
      <c r="A158" s="155">
        <v>719</v>
      </c>
      <c r="B158" s="155" t="s">
        <v>364</v>
      </c>
      <c r="C158" s="155" t="s">
        <v>1950</v>
      </c>
      <c r="D158" s="155" t="s">
        <v>1811</v>
      </c>
      <c r="E158" s="155" t="s">
        <v>53</v>
      </c>
      <c r="F158" s="159">
        <v>94526.23</v>
      </c>
      <c r="G158" s="159">
        <v>95238.11</v>
      </c>
      <c r="H158" s="159">
        <v>95259.51</v>
      </c>
      <c r="I158" s="159">
        <v>94547.46</v>
      </c>
      <c r="J158" s="155" t="s">
        <v>1931</v>
      </c>
      <c r="K158" s="155" t="s">
        <v>1931</v>
      </c>
      <c r="L158" s="155" t="s">
        <v>154</v>
      </c>
      <c r="M158" s="163">
        <v>711.88000000000466</v>
      </c>
      <c r="N158" s="164">
        <v>712.04999999998836</v>
      </c>
      <c r="O158" s="45">
        <f>VLOOKUP(B158,cateogrias!$O$3:$P$120,2,0)</f>
        <v>1</v>
      </c>
    </row>
    <row r="159" spans="1:15">
      <c r="A159" s="155">
        <v>720</v>
      </c>
      <c r="B159" s="155" t="s">
        <v>352</v>
      </c>
      <c r="C159" s="155" t="s">
        <v>1950</v>
      </c>
      <c r="D159" s="155" t="s">
        <v>1813</v>
      </c>
      <c r="E159" s="155" t="s">
        <v>1897</v>
      </c>
      <c r="F159" s="159">
        <v>0</v>
      </c>
      <c r="G159" s="159">
        <v>0</v>
      </c>
      <c r="H159" s="159">
        <v>96019.71</v>
      </c>
      <c r="I159" s="159">
        <v>95500.28</v>
      </c>
      <c r="J159" s="155" t="s">
        <v>1931</v>
      </c>
      <c r="K159" s="155" t="s">
        <v>1931</v>
      </c>
      <c r="L159" s="155" t="s">
        <v>154</v>
      </c>
      <c r="M159" s="163">
        <v>0</v>
      </c>
      <c r="N159" s="164">
        <v>519.43000000000757</v>
      </c>
      <c r="O159" s="45">
        <f>VLOOKUP(B159,cateogrias!$O$3:$P$120,2,0)</f>
        <v>0</v>
      </c>
    </row>
    <row r="160" spans="1:15">
      <c r="A160" s="155">
        <v>721</v>
      </c>
      <c r="B160" s="155" t="s">
        <v>376</v>
      </c>
      <c r="C160" s="155" t="s">
        <v>1909</v>
      </c>
      <c r="D160" s="155" t="s">
        <v>1815</v>
      </c>
      <c r="E160" s="155" t="s">
        <v>20</v>
      </c>
      <c r="F160" s="159">
        <v>96005.34</v>
      </c>
      <c r="G160" s="159">
        <v>96421.86</v>
      </c>
      <c r="H160" s="159">
        <v>96578.58</v>
      </c>
      <c r="I160" s="159">
        <v>96019.24</v>
      </c>
      <c r="J160" s="155" t="s">
        <v>1931</v>
      </c>
      <c r="K160" s="155" t="s">
        <v>1931</v>
      </c>
      <c r="L160" s="155" t="s">
        <v>154</v>
      </c>
      <c r="M160" s="163">
        <v>416.52000000000407</v>
      </c>
      <c r="N160" s="164">
        <v>559.33999999999651</v>
      </c>
      <c r="O160" s="45">
        <f>VLOOKUP(B160,cateogrias!$O$3:$P$120,2,0)</f>
        <v>1</v>
      </c>
    </row>
    <row r="161" spans="1:15">
      <c r="A161" s="155">
        <v>722</v>
      </c>
      <c r="B161" s="155" t="s">
        <v>379</v>
      </c>
      <c r="C161" s="155" t="s">
        <v>1950</v>
      </c>
      <c r="D161" s="155" t="s">
        <v>1815</v>
      </c>
      <c r="E161" s="155" t="s">
        <v>53</v>
      </c>
      <c r="F161" s="159">
        <v>96421.56</v>
      </c>
      <c r="G161" s="159">
        <v>96655.71</v>
      </c>
      <c r="H161" s="159">
        <v>96656.7</v>
      </c>
      <c r="I161" s="159">
        <v>96635.41</v>
      </c>
      <c r="J161" s="155" t="s">
        <v>1931</v>
      </c>
      <c r="K161" s="155" t="s">
        <v>1931</v>
      </c>
      <c r="L161" s="155" t="s">
        <v>154</v>
      </c>
      <c r="M161" s="163">
        <v>234.15000000000873</v>
      </c>
      <c r="N161" s="164">
        <v>21.289999999993597</v>
      </c>
      <c r="O161" s="45">
        <f>VLOOKUP(B161,cateogrias!$O$3:$P$120,2,0)</f>
        <v>0</v>
      </c>
    </row>
    <row r="162" spans="1:15">
      <c r="A162" s="155">
        <v>723</v>
      </c>
      <c r="B162" s="155" t="s">
        <v>381</v>
      </c>
      <c r="C162" s="155" t="s">
        <v>1909</v>
      </c>
      <c r="D162" s="155" t="s">
        <v>1815</v>
      </c>
      <c r="E162" s="155" t="s">
        <v>20</v>
      </c>
      <c r="F162" s="159">
        <v>96668.2</v>
      </c>
      <c r="G162" s="159">
        <v>99115.72</v>
      </c>
      <c r="H162" s="159">
        <v>99044</v>
      </c>
      <c r="I162" s="159">
        <v>96688.3</v>
      </c>
      <c r="J162" s="155" t="s">
        <v>1931</v>
      </c>
      <c r="K162" s="155" t="s">
        <v>1931</v>
      </c>
      <c r="L162" s="155" t="s">
        <v>154</v>
      </c>
      <c r="M162" s="163">
        <v>2447.5200000000041</v>
      </c>
      <c r="N162" s="164">
        <v>2355.6999999999971</v>
      </c>
      <c r="O162" s="45">
        <f>VLOOKUP(B162,cateogrias!$O$3:$P$120,2,0)</f>
        <v>14</v>
      </c>
    </row>
    <row r="163" spans="1:15">
      <c r="A163" s="155">
        <v>724</v>
      </c>
      <c r="B163" s="155" t="s">
        <v>381</v>
      </c>
      <c r="C163" s="155" t="s">
        <v>1909</v>
      </c>
      <c r="D163" s="155">
        <v>0</v>
      </c>
      <c r="E163" s="155" t="s">
        <v>20</v>
      </c>
      <c r="F163" s="159">
        <v>0</v>
      </c>
      <c r="G163" s="159">
        <v>0</v>
      </c>
      <c r="H163" s="159">
        <v>99152.72</v>
      </c>
      <c r="I163" s="159">
        <v>99122.9</v>
      </c>
      <c r="J163" s="155" t="s">
        <v>1931</v>
      </c>
      <c r="K163" s="155" t="s">
        <v>1931</v>
      </c>
      <c r="L163" s="155" t="s">
        <v>154</v>
      </c>
      <c r="M163" s="163">
        <v>0</v>
      </c>
      <c r="N163" s="164">
        <v>29.820000000006985</v>
      </c>
      <c r="O163" s="45">
        <f>VLOOKUP(B163,cateogrias!$O$3:$P$120,2,0)</f>
        <v>14</v>
      </c>
    </row>
    <row r="164" spans="1:15">
      <c r="A164" s="155">
        <v>725</v>
      </c>
      <c r="B164" s="155" t="s">
        <v>393</v>
      </c>
      <c r="C164" s="155" t="s">
        <v>1950</v>
      </c>
      <c r="D164" s="155" t="s">
        <v>1819</v>
      </c>
      <c r="E164" s="155" t="s">
        <v>1739</v>
      </c>
      <c r="F164" s="159">
        <v>0</v>
      </c>
      <c r="G164" s="159">
        <v>0</v>
      </c>
      <c r="H164" s="159">
        <v>99122.9</v>
      </c>
      <c r="I164" s="159">
        <v>99044</v>
      </c>
      <c r="J164" s="155" t="s">
        <v>1932</v>
      </c>
      <c r="K164" s="155" t="s">
        <v>1931</v>
      </c>
      <c r="L164" s="155" t="s">
        <v>154</v>
      </c>
      <c r="M164" s="163">
        <v>0</v>
      </c>
      <c r="N164" s="164">
        <v>78.899999999994179</v>
      </c>
      <c r="O164" s="45">
        <f>VLOOKUP(B164,cateogrias!$O$3:$P$120,2,0)</f>
        <v>0</v>
      </c>
    </row>
    <row r="165" spans="1:15">
      <c r="A165" s="155">
        <v>726</v>
      </c>
      <c r="B165" s="155" t="s">
        <v>361</v>
      </c>
      <c r="C165" s="155" t="s">
        <v>1909</v>
      </c>
      <c r="D165" s="155" t="s">
        <v>1821</v>
      </c>
      <c r="E165" s="155" t="s">
        <v>20</v>
      </c>
      <c r="F165" s="159">
        <v>99115.31</v>
      </c>
      <c r="G165" s="159">
        <v>100767.27</v>
      </c>
      <c r="H165" s="159">
        <v>100808</v>
      </c>
      <c r="I165" s="159">
        <v>99152.72</v>
      </c>
      <c r="J165" s="155" t="s">
        <v>1931</v>
      </c>
      <c r="K165" s="155" t="s">
        <v>1931</v>
      </c>
      <c r="L165" s="155" t="s">
        <v>154</v>
      </c>
      <c r="M165" s="163">
        <v>1651.9600000000064</v>
      </c>
      <c r="N165" s="164">
        <v>1655.2799999999988</v>
      </c>
      <c r="O165" s="45">
        <f>VLOOKUP(B165,cateogrias!$O$3:$P$120,2,0)</f>
        <v>71</v>
      </c>
    </row>
    <row r="166" spans="1:15">
      <c r="A166" s="155">
        <v>727</v>
      </c>
      <c r="B166" s="155" t="s">
        <v>363</v>
      </c>
      <c r="C166" s="155" t="s">
        <v>1950</v>
      </c>
      <c r="D166" s="155" t="s">
        <v>1821</v>
      </c>
      <c r="E166" s="155" t="s">
        <v>20</v>
      </c>
      <c r="F166" s="159">
        <v>100767.27</v>
      </c>
      <c r="G166" s="159">
        <v>101071.4</v>
      </c>
      <c r="H166" s="159">
        <v>101089.36</v>
      </c>
      <c r="I166" s="159">
        <v>100808</v>
      </c>
      <c r="J166" s="155" t="s">
        <v>1931</v>
      </c>
      <c r="K166" s="155" t="s">
        <v>1931</v>
      </c>
      <c r="L166" s="155" t="s">
        <v>154</v>
      </c>
      <c r="M166" s="163">
        <v>304.1299999999901</v>
      </c>
      <c r="N166" s="164">
        <v>281.36000000000058</v>
      </c>
      <c r="O166" s="45">
        <f>VLOOKUP(B166,cateogrias!$O$3:$P$120,2,0)</f>
        <v>1</v>
      </c>
    </row>
    <row r="167" spans="1:15">
      <c r="A167" s="155">
        <v>728</v>
      </c>
      <c r="B167" s="155" t="s">
        <v>309</v>
      </c>
      <c r="C167" s="155" t="s">
        <v>1950</v>
      </c>
      <c r="D167" s="155" t="s">
        <v>1822</v>
      </c>
      <c r="E167" s="155" t="s">
        <v>0</v>
      </c>
      <c r="F167" s="159">
        <v>101089.4</v>
      </c>
      <c r="G167" s="159">
        <v>102991.6</v>
      </c>
      <c r="H167" s="159">
        <v>103011.4</v>
      </c>
      <c r="I167" s="159">
        <v>101089.36</v>
      </c>
      <c r="J167" s="155" t="s">
        <v>1931</v>
      </c>
      <c r="K167" s="155" t="s">
        <v>1931</v>
      </c>
      <c r="L167" s="155" t="s">
        <v>154</v>
      </c>
      <c r="M167" s="163">
        <v>1902.2000000000116</v>
      </c>
      <c r="N167" s="164">
        <v>1922.0399999999936</v>
      </c>
      <c r="O167" s="45">
        <f>VLOOKUP(B167,cateogrias!$O$3:$P$120,2,0)</f>
        <v>10</v>
      </c>
    </row>
    <row r="168" spans="1:15">
      <c r="A168" s="155">
        <v>729</v>
      </c>
      <c r="B168" s="155" t="s">
        <v>311</v>
      </c>
      <c r="C168" s="155" t="s">
        <v>1915</v>
      </c>
      <c r="D168" s="155" t="s">
        <v>1823</v>
      </c>
      <c r="E168" s="155" t="s">
        <v>0</v>
      </c>
      <c r="F168" s="159">
        <v>101779.13</v>
      </c>
      <c r="G168" s="159">
        <v>106802.88</v>
      </c>
      <c r="H168" s="159">
        <v>104651.1</v>
      </c>
      <c r="I168" s="159">
        <v>101798.64</v>
      </c>
      <c r="J168" s="155" t="s">
        <v>1931</v>
      </c>
      <c r="K168" s="155" t="s">
        <v>1951</v>
      </c>
      <c r="L168" s="155" t="s">
        <v>154</v>
      </c>
      <c r="M168" s="163">
        <v>5023.75</v>
      </c>
      <c r="N168" s="164">
        <v>2852.4600000000064</v>
      </c>
      <c r="O168" s="45">
        <f>VLOOKUP(B168,cateogrias!$O$3:$P$120,2,0)</f>
        <v>120</v>
      </c>
    </row>
    <row r="169" spans="1:15">
      <c r="A169" s="155">
        <v>730</v>
      </c>
      <c r="B169" s="155" t="s">
        <v>311</v>
      </c>
      <c r="C169" s="155" t="s">
        <v>1915</v>
      </c>
      <c r="D169" s="155">
        <v>0</v>
      </c>
      <c r="E169" s="155" t="s">
        <v>0</v>
      </c>
      <c r="F169" s="159">
        <v>0</v>
      </c>
      <c r="G169" s="159">
        <v>0</v>
      </c>
      <c r="H169" s="159">
        <v>106221.95</v>
      </c>
      <c r="I169" s="159">
        <v>105211.63</v>
      </c>
      <c r="J169" s="155" t="s">
        <v>1931</v>
      </c>
      <c r="K169" s="155" t="s">
        <v>1951</v>
      </c>
      <c r="L169" s="155" t="s">
        <v>154</v>
      </c>
      <c r="M169" s="163">
        <v>0</v>
      </c>
      <c r="N169" s="164">
        <v>1010.3199999999924</v>
      </c>
      <c r="O169" s="45">
        <f>VLOOKUP(B169,cateogrias!$O$3:$P$120,2,0)</f>
        <v>120</v>
      </c>
    </row>
    <row r="170" spans="1:15">
      <c r="A170" s="155">
        <v>731</v>
      </c>
      <c r="B170" s="155" t="s">
        <v>311</v>
      </c>
      <c r="C170" s="155" t="s">
        <v>1915</v>
      </c>
      <c r="D170" s="155">
        <v>0</v>
      </c>
      <c r="E170" s="155" t="s">
        <v>0</v>
      </c>
      <c r="F170" s="159">
        <v>0</v>
      </c>
      <c r="G170" s="159">
        <v>0</v>
      </c>
      <c r="H170" s="159">
        <v>106820</v>
      </c>
      <c r="I170" s="159">
        <v>106504.35</v>
      </c>
      <c r="J170" s="155" t="s">
        <v>1931</v>
      </c>
      <c r="K170" s="155" t="s">
        <v>1951</v>
      </c>
      <c r="L170" s="155" t="s">
        <v>154</v>
      </c>
      <c r="M170" s="163">
        <v>0</v>
      </c>
      <c r="N170" s="164">
        <v>315.64999999999418</v>
      </c>
      <c r="O170" s="45">
        <f>VLOOKUP(B170,cateogrias!$O$3:$P$120,2,0)</f>
        <v>120</v>
      </c>
    </row>
    <row r="171" spans="1:15">
      <c r="A171" s="155">
        <v>732</v>
      </c>
      <c r="B171" s="155" t="s">
        <v>302</v>
      </c>
      <c r="C171" s="155" t="s">
        <v>1950</v>
      </c>
      <c r="D171" s="155" t="s">
        <v>1824</v>
      </c>
      <c r="E171" s="155" t="s">
        <v>0</v>
      </c>
      <c r="F171" s="159">
        <v>0</v>
      </c>
      <c r="G171" s="159">
        <v>0</v>
      </c>
      <c r="H171" s="159">
        <v>105140.79</v>
      </c>
      <c r="I171" s="159">
        <v>104695.12</v>
      </c>
      <c r="J171" s="155" t="s">
        <v>1932</v>
      </c>
      <c r="K171" s="155" t="s">
        <v>1951</v>
      </c>
      <c r="L171" s="155" t="s">
        <v>154</v>
      </c>
      <c r="M171" s="163">
        <v>0</v>
      </c>
      <c r="N171" s="164">
        <v>445.66999999999825</v>
      </c>
      <c r="O171" s="45">
        <f>VLOOKUP(B171,cateogrias!$O$3:$P$120,2,0)</f>
        <v>1</v>
      </c>
    </row>
    <row r="172" spans="1:15">
      <c r="A172" s="155">
        <v>733</v>
      </c>
      <c r="B172" s="155" t="s">
        <v>305</v>
      </c>
      <c r="C172" s="155" t="s">
        <v>1950</v>
      </c>
      <c r="D172" s="155" t="s">
        <v>1824</v>
      </c>
      <c r="E172" s="155" t="s">
        <v>0</v>
      </c>
      <c r="F172" s="159">
        <v>0</v>
      </c>
      <c r="G172" s="159">
        <v>0</v>
      </c>
      <c r="H172" s="159">
        <v>105140.79</v>
      </c>
      <c r="I172" s="159">
        <v>104965.12</v>
      </c>
      <c r="J172" s="155" t="s">
        <v>1932</v>
      </c>
      <c r="K172" s="155" t="s">
        <v>1951</v>
      </c>
      <c r="L172" s="155" t="s">
        <v>154</v>
      </c>
      <c r="M172" s="163">
        <v>0</v>
      </c>
      <c r="N172" s="164">
        <v>175.66999999999825</v>
      </c>
      <c r="O172" s="45">
        <f>VLOOKUP(B172,cateogrias!$O$3:$P$120,2,0)</f>
        <v>18</v>
      </c>
    </row>
    <row r="173" spans="1:15">
      <c r="A173" s="155">
        <v>734</v>
      </c>
      <c r="B173" s="155" t="s">
        <v>307</v>
      </c>
      <c r="C173" s="155" t="s">
        <v>1914</v>
      </c>
      <c r="D173" s="155" t="s">
        <v>1824</v>
      </c>
      <c r="E173" s="155" t="s">
        <v>0</v>
      </c>
      <c r="F173" s="159">
        <v>0</v>
      </c>
      <c r="G173" s="159">
        <v>0</v>
      </c>
      <c r="H173" s="159">
        <v>105211.63</v>
      </c>
      <c r="I173" s="159">
        <v>105140.79</v>
      </c>
      <c r="J173" s="155" t="s">
        <v>1932</v>
      </c>
      <c r="K173" s="155" t="s">
        <v>1951</v>
      </c>
      <c r="L173" s="155" t="s">
        <v>154</v>
      </c>
      <c r="M173" s="163">
        <v>0</v>
      </c>
      <c r="N173" s="164">
        <v>70.840000000011059</v>
      </c>
      <c r="O173" s="45">
        <f>VLOOKUP(B173,cateogrias!$O$3:$P$120,2,0)</f>
        <v>0</v>
      </c>
    </row>
    <row r="174" spans="1:15">
      <c r="A174" s="155">
        <v>735</v>
      </c>
      <c r="B174" s="155" t="s">
        <v>308</v>
      </c>
      <c r="C174" s="155" t="s">
        <v>1950</v>
      </c>
      <c r="D174" s="155" t="s">
        <v>1825</v>
      </c>
      <c r="E174" s="155" t="s">
        <v>0</v>
      </c>
      <c r="F174" s="159">
        <v>0</v>
      </c>
      <c r="G174" s="159">
        <v>0</v>
      </c>
      <c r="H174" s="159">
        <v>106504.57</v>
      </c>
      <c r="I174" s="159">
        <v>106217.03</v>
      </c>
      <c r="J174" s="155" t="s">
        <v>1932</v>
      </c>
      <c r="K174" s="155" t="s">
        <v>1951</v>
      </c>
      <c r="L174" s="155" t="s">
        <v>154</v>
      </c>
      <c r="M174" s="163">
        <v>0</v>
      </c>
      <c r="N174" s="164">
        <v>287.54000000000815</v>
      </c>
      <c r="O174" s="45">
        <f>VLOOKUP(B174,cateogrias!$O$3:$P$120,2,0)</f>
        <v>0</v>
      </c>
    </row>
    <row r="175" spans="1:15">
      <c r="A175" s="168" t="s">
        <v>1895</v>
      </c>
      <c r="B175" s="169"/>
      <c r="C175" s="169"/>
      <c r="D175" s="169"/>
      <c r="E175" s="169"/>
      <c r="F175" s="169"/>
      <c r="G175" s="169"/>
      <c r="H175" s="169"/>
      <c r="I175" s="169"/>
      <c r="J175" s="169"/>
      <c r="K175" s="169"/>
      <c r="L175" s="169"/>
      <c r="M175" s="165">
        <v>47024.370000000075</v>
      </c>
      <c r="N175" s="166">
        <v>52724.260000000017</v>
      </c>
      <c r="O175" s="45" t="e">
        <f>VLOOKUP(B175,cateogrias!$O$3:$P$120,2,0)</f>
        <v>#N/A</v>
      </c>
    </row>
    <row r="176" spans="1:15">
      <c r="C176"/>
      <c r="O176" s="4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49" t="s">
        <v>394</v>
      </c>
      <c r="B1" s="148" t="s">
        <v>395</v>
      </c>
    </row>
    <row r="2" spans="1:7">
      <c r="A2" s="130"/>
      <c r="B2" s="62" t="s">
        <v>396</v>
      </c>
      <c r="E2" t="s">
        <v>397</v>
      </c>
      <c r="F2" t="s">
        <v>398</v>
      </c>
      <c r="G2" t="s">
        <v>399</v>
      </c>
    </row>
    <row r="3" spans="1:7">
      <c r="A3" s="131"/>
      <c r="B3" s="150" t="s">
        <v>400</v>
      </c>
      <c r="G3" t="s">
        <v>401</v>
      </c>
    </row>
    <row r="4" spans="1:7">
      <c r="A4" s="132"/>
      <c r="B4" s="62" t="s">
        <v>402</v>
      </c>
      <c r="E4" t="s">
        <v>403</v>
      </c>
      <c r="F4" t="s">
        <v>404</v>
      </c>
      <c r="G4" t="s">
        <v>405</v>
      </c>
    </row>
    <row r="5" spans="1:7">
      <c r="A5" s="133"/>
      <c r="B5" s="6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53" customFormat="1" ht="25.5" customHeight="1">
      <c r="A1" s="314" t="s">
        <v>1952</v>
      </c>
      <c r="B1" s="314" t="s">
        <v>427</v>
      </c>
      <c r="C1" s="314" t="s">
        <v>1953</v>
      </c>
      <c r="D1" s="314" t="s">
        <v>428</v>
      </c>
      <c r="E1" s="314" t="s">
        <v>432</v>
      </c>
      <c r="F1" s="314" t="s">
        <v>1954</v>
      </c>
      <c r="G1" s="314" t="s">
        <v>433</v>
      </c>
      <c r="H1" s="314" t="s">
        <v>1898</v>
      </c>
      <c r="I1" s="314" t="s">
        <v>1955</v>
      </c>
      <c r="J1" s="314" t="s">
        <v>1956</v>
      </c>
      <c r="K1" s="315" t="s">
        <v>434</v>
      </c>
      <c r="L1" s="315" t="s">
        <v>438</v>
      </c>
      <c r="M1" s="315" t="s">
        <v>1957</v>
      </c>
      <c r="N1" s="316" t="s">
        <v>1958</v>
      </c>
      <c r="O1" s="316" t="s">
        <v>1959</v>
      </c>
      <c r="P1" s="308" t="s">
        <v>1899</v>
      </c>
      <c r="Q1" s="308" t="s">
        <v>1900</v>
      </c>
      <c r="R1" s="308" t="s">
        <v>1901</v>
      </c>
      <c r="S1" s="308" t="s">
        <v>1902</v>
      </c>
      <c r="T1" s="308" t="s">
        <v>435</v>
      </c>
      <c r="U1" s="308" t="s">
        <v>436</v>
      </c>
      <c r="V1" s="308" t="s">
        <v>437</v>
      </c>
      <c r="W1" s="308" t="s">
        <v>1960</v>
      </c>
      <c r="X1" s="311">
        <v>1</v>
      </c>
      <c r="Y1" s="305" t="s">
        <v>1961</v>
      </c>
      <c r="Z1" s="308" t="s">
        <v>1962</v>
      </c>
    </row>
    <row r="2" spans="1:26" s="153" customFormat="1" ht="16.5" customHeight="1">
      <c r="A2" s="314"/>
      <c r="B2" s="314"/>
      <c r="C2" s="314"/>
      <c r="D2" s="314"/>
      <c r="E2" s="314"/>
      <c r="F2" s="314"/>
      <c r="G2" s="314"/>
      <c r="H2" s="314"/>
      <c r="I2" s="314"/>
      <c r="J2" s="314"/>
      <c r="K2" s="315"/>
      <c r="L2" s="315"/>
      <c r="M2" s="315"/>
      <c r="N2" s="316"/>
      <c r="O2" s="316"/>
      <c r="P2" s="309"/>
      <c r="Q2" s="309"/>
      <c r="R2" s="309"/>
      <c r="S2" s="309"/>
      <c r="T2" s="309"/>
      <c r="U2" s="309"/>
      <c r="V2" s="309"/>
      <c r="W2" s="309"/>
      <c r="X2" s="312"/>
      <c r="Y2" s="306"/>
      <c r="Z2" s="309"/>
    </row>
    <row r="3" spans="1:26" s="153" customFormat="1" ht="20.25" customHeight="1">
      <c r="A3" s="314"/>
      <c r="B3" s="314"/>
      <c r="C3" s="314"/>
      <c r="D3" s="314"/>
      <c r="E3" s="314"/>
      <c r="F3" s="314"/>
      <c r="G3" s="314"/>
      <c r="H3" s="314"/>
      <c r="I3" s="314"/>
      <c r="J3" s="314"/>
      <c r="K3" s="315"/>
      <c r="L3" s="315"/>
      <c r="M3" s="315"/>
      <c r="N3" s="316"/>
      <c r="O3" s="316"/>
      <c r="P3" s="309"/>
      <c r="Q3" s="309"/>
      <c r="R3" s="309"/>
      <c r="S3" s="309"/>
      <c r="T3" s="309"/>
      <c r="U3" s="309"/>
      <c r="V3" s="309"/>
      <c r="W3" s="309"/>
      <c r="X3" s="312"/>
      <c r="Y3" s="306"/>
      <c r="Z3" s="309"/>
    </row>
    <row r="4" spans="1:26" s="153" customFormat="1" ht="27.75" customHeight="1">
      <c r="A4" s="314"/>
      <c r="B4" s="314"/>
      <c r="C4" s="314"/>
      <c r="D4" s="314"/>
      <c r="E4" s="314"/>
      <c r="F4" s="314"/>
      <c r="G4" s="314"/>
      <c r="H4" s="314"/>
      <c r="I4" s="314"/>
      <c r="J4" s="314"/>
      <c r="K4" s="315"/>
      <c r="L4" s="315"/>
      <c r="M4" s="315"/>
      <c r="N4" s="316"/>
      <c r="O4" s="316"/>
      <c r="P4" s="310"/>
      <c r="Q4" s="310"/>
      <c r="R4" s="310"/>
      <c r="S4" s="310"/>
      <c r="T4" s="310"/>
      <c r="U4" s="310"/>
      <c r="V4" s="310"/>
      <c r="W4" s="310"/>
      <c r="X4" s="313"/>
      <c r="Y4" s="307"/>
      <c r="Z4" s="310"/>
    </row>
    <row r="5" spans="1:26">
      <c r="A5">
        <v>0</v>
      </c>
      <c r="B5" s="33" t="s">
        <v>441</v>
      </c>
      <c r="C5" s="33" t="s">
        <v>29</v>
      </c>
      <c r="D5" s="33" t="s">
        <v>442</v>
      </c>
      <c r="E5" s="33">
        <v>0</v>
      </c>
      <c r="F5" s="33">
        <v>0</v>
      </c>
      <c r="G5" s="33">
        <v>0</v>
      </c>
      <c r="H5" s="37">
        <v>0</v>
      </c>
      <c r="I5">
        <v>0</v>
      </c>
      <c r="J5">
        <v>0</v>
      </c>
      <c r="K5" s="38">
        <v>0</v>
      </c>
      <c r="P5">
        <v>0</v>
      </c>
      <c r="Q5">
        <v>0</v>
      </c>
      <c r="R5">
        <v>0</v>
      </c>
      <c r="S5">
        <v>0</v>
      </c>
      <c r="T5">
        <v>0</v>
      </c>
      <c r="U5">
        <v>0</v>
      </c>
      <c r="V5">
        <v>0</v>
      </c>
      <c r="W5">
        <v>0</v>
      </c>
      <c r="Y5" s="38">
        <f>+K5+365</f>
        <v>365</v>
      </c>
    </row>
    <row r="6" spans="1:26">
      <c r="A6">
        <v>0</v>
      </c>
      <c r="B6" s="33" t="s">
        <v>39</v>
      </c>
      <c r="C6" s="33" t="s">
        <v>29</v>
      </c>
      <c r="D6" s="33" t="s">
        <v>443</v>
      </c>
      <c r="E6" s="33">
        <v>43169</v>
      </c>
      <c r="F6" s="33">
        <v>0</v>
      </c>
      <c r="G6" s="33">
        <v>1471319265</v>
      </c>
      <c r="H6" s="37">
        <v>42758</v>
      </c>
      <c r="I6" t="s">
        <v>1963</v>
      </c>
      <c r="J6" t="s">
        <v>1964</v>
      </c>
      <c r="K6" s="38">
        <v>42758</v>
      </c>
      <c r="L6" t="s">
        <v>444</v>
      </c>
      <c r="P6">
        <v>11473.63</v>
      </c>
      <c r="Q6">
        <v>431408598.99999994</v>
      </c>
      <c r="R6">
        <v>0</v>
      </c>
      <c r="S6">
        <v>0</v>
      </c>
      <c r="T6">
        <v>992449832</v>
      </c>
      <c r="U6">
        <v>23028400</v>
      </c>
      <c r="V6">
        <v>24432434</v>
      </c>
      <c r="W6">
        <v>1471319265</v>
      </c>
      <c r="Y6" s="38">
        <f t="shared" ref="Y6:Y69" si="0">+K6+365</f>
        <v>43123</v>
      </c>
    </row>
    <row r="7" spans="1:26">
      <c r="A7">
        <v>1</v>
      </c>
      <c r="B7" s="33" t="s">
        <v>39</v>
      </c>
      <c r="C7" s="33" t="s">
        <v>29</v>
      </c>
      <c r="D7" s="33">
        <v>0</v>
      </c>
      <c r="E7" s="33">
        <v>0</v>
      </c>
      <c r="F7" s="33">
        <v>0</v>
      </c>
      <c r="G7" s="33">
        <v>0</v>
      </c>
      <c r="H7" s="37">
        <v>0</v>
      </c>
      <c r="I7">
        <v>0</v>
      </c>
      <c r="J7">
        <v>0</v>
      </c>
      <c r="K7" s="38">
        <v>0</v>
      </c>
      <c r="P7">
        <v>0</v>
      </c>
      <c r="Q7">
        <v>0</v>
      </c>
      <c r="R7">
        <v>0</v>
      </c>
      <c r="S7">
        <v>0</v>
      </c>
      <c r="T7">
        <v>0</v>
      </c>
      <c r="U7">
        <v>0</v>
      </c>
      <c r="V7">
        <v>0</v>
      </c>
      <c r="W7">
        <v>0</v>
      </c>
      <c r="Y7" s="38">
        <f t="shared" si="0"/>
        <v>365</v>
      </c>
    </row>
    <row r="8" spans="1:26">
      <c r="A8">
        <v>0</v>
      </c>
      <c r="B8" s="33" t="s">
        <v>445</v>
      </c>
      <c r="C8" s="33" t="s">
        <v>29</v>
      </c>
      <c r="D8" s="33" t="s">
        <v>446</v>
      </c>
      <c r="E8" s="33">
        <v>43127</v>
      </c>
      <c r="F8" s="33">
        <v>0</v>
      </c>
      <c r="G8" s="33">
        <v>1884479059</v>
      </c>
      <c r="H8" s="37">
        <v>42633</v>
      </c>
      <c r="I8" t="s">
        <v>1963</v>
      </c>
      <c r="J8" t="s">
        <v>1964</v>
      </c>
      <c r="K8" s="38">
        <v>42633</v>
      </c>
      <c r="L8" t="s">
        <v>447</v>
      </c>
      <c r="P8">
        <v>29447</v>
      </c>
      <c r="Q8">
        <v>100590952</v>
      </c>
      <c r="R8">
        <v>29447</v>
      </c>
      <c r="S8">
        <v>46644048</v>
      </c>
      <c r="T8">
        <v>1662152020</v>
      </c>
      <c r="U8">
        <v>12320960</v>
      </c>
      <c r="V8">
        <v>62771079</v>
      </c>
      <c r="W8">
        <v>1884479059</v>
      </c>
      <c r="Y8" s="38">
        <f t="shared" si="0"/>
        <v>42998</v>
      </c>
    </row>
    <row r="9" spans="1:26">
      <c r="A9">
        <v>0</v>
      </c>
      <c r="B9" s="33" t="s">
        <v>448</v>
      </c>
      <c r="C9" s="33" t="s">
        <v>29</v>
      </c>
      <c r="D9" s="33" t="s">
        <v>449</v>
      </c>
      <c r="E9" s="33">
        <v>43678</v>
      </c>
      <c r="F9" s="33">
        <v>0</v>
      </c>
      <c r="G9" s="33" t="s">
        <v>450</v>
      </c>
      <c r="H9" s="37">
        <v>43294</v>
      </c>
      <c r="I9" t="s">
        <v>1965</v>
      </c>
      <c r="J9" t="s">
        <v>1964</v>
      </c>
      <c r="K9" s="38">
        <v>43294</v>
      </c>
      <c r="L9">
        <v>0</v>
      </c>
      <c r="P9">
        <v>0</v>
      </c>
      <c r="Q9">
        <v>274776</v>
      </c>
      <c r="R9">
        <v>33021.157953900001</v>
      </c>
      <c r="S9">
        <v>8811695.9999982156</v>
      </c>
      <c r="T9">
        <v>0</v>
      </c>
      <c r="U9">
        <v>0</v>
      </c>
      <c r="V9">
        <v>0</v>
      </c>
      <c r="W9">
        <v>9086471.9999982156</v>
      </c>
      <c r="Y9" s="38">
        <f t="shared" si="0"/>
        <v>43659</v>
      </c>
    </row>
    <row r="10" spans="1:26">
      <c r="A10">
        <v>0</v>
      </c>
      <c r="B10" s="33" t="s">
        <v>451</v>
      </c>
      <c r="C10" s="33" t="s">
        <v>29</v>
      </c>
      <c r="D10" s="33" t="s">
        <v>452</v>
      </c>
      <c r="E10" s="33">
        <v>43686</v>
      </c>
      <c r="F10" s="33">
        <v>0</v>
      </c>
      <c r="G10" s="33">
        <v>13854429.9999368</v>
      </c>
      <c r="H10" s="37">
        <v>43203</v>
      </c>
      <c r="I10" t="s">
        <v>1963</v>
      </c>
      <c r="J10" t="s">
        <v>1964</v>
      </c>
      <c r="K10" s="38">
        <v>43203</v>
      </c>
      <c r="L10" t="s">
        <v>453</v>
      </c>
      <c r="P10">
        <v>13515.7148488</v>
      </c>
      <c r="Q10">
        <v>10285458.9999368</v>
      </c>
      <c r="R10">
        <v>0</v>
      </c>
      <c r="S10">
        <v>0</v>
      </c>
      <c r="T10">
        <v>0</v>
      </c>
      <c r="U10">
        <v>2708292</v>
      </c>
      <c r="V10">
        <v>860679</v>
      </c>
      <c r="W10">
        <v>13854429.9999368</v>
      </c>
      <c r="Y10" s="38">
        <f t="shared" si="0"/>
        <v>43568</v>
      </c>
    </row>
    <row r="11" spans="1:26">
      <c r="A11">
        <v>0</v>
      </c>
      <c r="B11" s="33" t="s">
        <v>454</v>
      </c>
      <c r="C11" s="33" t="s">
        <v>29</v>
      </c>
      <c r="D11" s="33" t="s">
        <v>455</v>
      </c>
      <c r="E11" s="33">
        <v>42910</v>
      </c>
      <c r="F11" s="33">
        <v>0</v>
      </c>
      <c r="G11" s="33">
        <v>892296002</v>
      </c>
      <c r="H11" s="37">
        <v>42473</v>
      </c>
      <c r="I11" t="s">
        <v>1963</v>
      </c>
      <c r="J11" t="s">
        <v>1964</v>
      </c>
      <c r="K11" s="38">
        <v>42473</v>
      </c>
      <c r="L11" t="s">
        <v>456</v>
      </c>
      <c r="P11">
        <v>17365</v>
      </c>
      <c r="Q11">
        <v>729364730</v>
      </c>
      <c r="R11">
        <v>0</v>
      </c>
      <c r="S11">
        <v>0</v>
      </c>
      <c r="T11">
        <v>0</v>
      </c>
      <c r="U11">
        <v>96400587</v>
      </c>
      <c r="V11">
        <v>66530685</v>
      </c>
      <c r="W11">
        <v>892296002</v>
      </c>
      <c r="Y11" s="38">
        <f t="shared" si="0"/>
        <v>42838</v>
      </c>
    </row>
    <row r="12" spans="1:26">
      <c r="A12">
        <v>0</v>
      </c>
      <c r="B12" s="33" t="s">
        <v>457</v>
      </c>
      <c r="C12" s="33" t="s">
        <v>29</v>
      </c>
      <c r="D12" s="33" t="s">
        <v>455</v>
      </c>
      <c r="E12" s="33">
        <v>42910</v>
      </c>
      <c r="F12" s="33">
        <v>0</v>
      </c>
      <c r="G12" s="33">
        <v>572137283</v>
      </c>
      <c r="H12" s="37">
        <v>42473</v>
      </c>
      <c r="I12" t="s">
        <v>1963</v>
      </c>
      <c r="J12" t="s">
        <v>1964</v>
      </c>
      <c r="K12" s="38">
        <v>42473</v>
      </c>
      <c r="L12" t="s">
        <v>458</v>
      </c>
      <c r="P12">
        <v>14108</v>
      </c>
      <c r="Q12">
        <v>477993148</v>
      </c>
      <c r="R12">
        <v>0</v>
      </c>
      <c r="S12">
        <v>0</v>
      </c>
      <c r="T12">
        <v>0</v>
      </c>
      <c r="U12">
        <v>47813939</v>
      </c>
      <c r="V12">
        <v>46330196</v>
      </c>
      <c r="W12">
        <v>572137283</v>
      </c>
      <c r="Y12" s="38">
        <f t="shared" si="0"/>
        <v>42838</v>
      </c>
    </row>
    <row r="13" spans="1:26">
      <c r="A13">
        <v>0</v>
      </c>
      <c r="B13" s="33" t="s">
        <v>459</v>
      </c>
      <c r="C13" s="33" t="s">
        <v>29</v>
      </c>
      <c r="D13" s="33" t="s">
        <v>460</v>
      </c>
      <c r="E13" s="33">
        <v>43116</v>
      </c>
      <c r="F13" s="33">
        <v>0</v>
      </c>
      <c r="G13" s="33">
        <v>16341701</v>
      </c>
      <c r="H13" s="37">
        <v>42423</v>
      </c>
      <c r="I13" t="s">
        <v>1965</v>
      </c>
      <c r="J13" t="s">
        <v>1964</v>
      </c>
      <c r="K13" s="38">
        <v>42423</v>
      </c>
      <c r="L13" t="s">
        <v>461</v>
      </c>
      <c r="P13">
        <v>14108</v>
      </c>
      <c r="Q13">
        <v>65644524</v>
      </c>
      <c r="R13">
        <v>0</v>
      </c>
      <c r="S13">
        <v>0</v>
      </c>
      <c r="T13">
        <v>0</v>
      </c>
      <c r="U13">
        <v>8489020</v>
      </c>
      <c r="V13">
        <v>19359539</v>
      </c>
      <c r="W13">
        <v>93493083</v>
      </c>
      <c r="Y13" s="38">
        <f t="shared" si="0"/>
        <v>42788</v>
      </c>
    </row>
    <row r="14" spans="1:26">
      <c r="A14">
        <v>0</v>
      </c>
      <c r="B14" s="33" t="s">
        <v>462</v>
      </c>
      <c r="C14" s="33" t="s">
        <v>29</v>
      </c>
      <c r="D14" s="33" t="s">
        <v>463</v>
      </c>
      <c r="E14" s="33">
        <v>42760</v>
      </c>
      <c r="F14" s="33">
        <v>0</v>
      </c>
      <c r="G14" s="33">
        <v>92279896</v>
      </c>
      <c r="H14" s="37">
        <v>42509</v>
      </c>
      <c r="I14" t="s">
        <v>1963</v>
      </c>
      <c r="J14" t="s">
        <v>1964</v>
      </c>
      <c r="K14" s="38">
        <v>42509</v>
      </c>
      <c r="L14" t="s">
        <v>464</v>
      </c>
      <c r="P14">
        <v>14108</v>
      </c>
      <c r="Q14">
        <v>77946700</v>
      </c>
      <c r="R14">
        <v>0</v>
      </c>
      <c r="S14">
        <v>0</v>
      </c>
      <c r="T14">
        <v>0</v>
      </c>
      <c r="U14">
        <v>14333196</v>
      </c>
      <c r="V14">
        <v>0</v>
      </c>
      <c r="W14">
        <v>92279896</v>
      </c>
      <c r="Y14" s="38">
        <f t="shared" si="0"/>
        <v>42874</v>
      </c>
    </row>
    <row r="15" spans="1:26">
      <c r="A15">
        <v>0</v>
      </c>
      <c r="B15" s="33" t="s">
        <v>465</v>
      </c>
      <c r="C15" s="33" t="s">
        <v>29</v>
      </c>
      <c r="D15" s="33" t="s">
        <v>460</v>
      </c>
      <c r="E15" s="33">
        <v>43116</v>
      </c>
      <c r="F15" s="33">
        <v>0</v>
      </c>
      <c r="G15" s="33">
        <v>87950085</v>
      </c>
      <c r="H15" s="37">
        <v>42423</v>
      </c>
      <c r="I15" t="s">
        <v>1965</v>
      </c>
      <c r="J15" t="s">
        <v>1964</v>
      </c>
      <c r="K15" s="38">
        <v>42423</v>
      </c>
      <c r="L15" t="s">
        <v>466</v>
      </c>
      <c r="P15">
        <v>14108</v>
      </c>
      <c r="Q15">
        <v>70032112</v>
      </c>
      <c r="R15">
        <v>0</v>
      </c>
      <c r="S15">
        <v>0</v>
      </c>
      <c r="T15">
        <v>0</v>
      </c>
      <c r="U15">
        <v>11045320</v>
      </c>
      <c r="V15">
        <v>6872653</v>
      </c>
      <c r="W15">
        <v>87950085</v>
      </c>
      <c r="Y15" s="38">
        <f t="shared" si="0"/>
        <v>42788</v>
      </c>
    </row>
    <row r="16" spans="1:26">
      <c r="A16">
        <v>0</v>
      </c>
      <c r="B16" s="33" t="s">
        <v>467</v>
      </c>
      <c r="C16" s="33" t="s">
        <v>29</v>
      </c>
      <c r="D16" s="33" t="s">
        <v>468</v>
      </c>
      <c r="E16" s="33">
        <v>43116</v>
      </c>
      <c r="F16" s="33">
        <v>0</v>
      </c>
      <c r="G16" s="33">
        <v>20520838</v>
      </c>
      <c r="H16" s="37">
        <v>42423</v>
      </c>
      <c r="I16" t="s">
        <v>1965</v>
      </c>
      <c r="J16" t="s">
        <v>1964</v>
      </c>
      <c r="K16" s="38">
        <v>42423</v>
      </c>
      <c r="L16" t="s">
        <v>469</v>
      </c>
      <c r="P16">
        <v>14108</v>
      </c>
      <c r="Q16">
        <v>62949896</v>
      </c>
      <c r="R16">
        <v>0</v>
      </c>
      <c r="S16">
        <v>0</v>
      </c>
      <c r="T16">
        <v>0</v>
      </c>
      <c r="U16">
        <v>10298020</v>
      </c>
      <c r="V16">
        <v>5267304</v>
      </c>
      <c r="W16">
        <v>78515220</v>
      </c>
      <c r="Y16" s="38">
        <f t="shared" si="0"/>
        <v>42788</v>
      </c>
    </row>
    <row r="17" spans="1:25">
      <c r="A17">
        <v>0</v>
      </c>
      <c r="B17" s="33" t="s">
        <v>470</v>
      </c>
      <c r="C17" s="33" t="s">
        <v>29</v>
      </c>
      <c r="D17" s="33" t="s">
        <v>471</v>
      </c>
      <c r="E17" s="33">
        <v>43116</v>
      </c>
      <c r="F17" s="33">
        <v>0</v>
      </c>
      <c r="G17" s="33">
        <v>19853064</v>
      </c>
      <c r="H17" s="37">
        <v>42423</v>
      </c>
      <c r="I17" t="s">
        <v>1965</v>
      </c>
      <c r="J17" t="s">
        <v>1964</v>
      </c>
      <c r="K17" s="38">
        <v>42423</v>
      </c>
      <c r="L17" t="s">
        <v>472</v>
      </c>
      <c r="P17">
        <v>14108</v>
      </c>
      <c r="Q17">
        <v>63302596</v>
      </c>
      <c r="R17">
        <v>0</v>
      </c>
      <c r="S17">
        <v>0</v>
      </c>
      <c r="T17">
        <v>0</v>
      </c>
      <c r="U17">
        <v>11446831</v>
      </c>
      <c r="V17">
        <v>5394721</v>
      </c>
      <c r="W17">
        <v>80144148</v>
      </c>
      <c r="Y17" s="38">
        <f t="shared" si="0"/>
        <v>42788</v>
      </c>
    </row>
    <row r="18" spans="1:25">
      <c r="A18">
        <v>0</v>
      </c>
      <c r="B18" s="33" t="s">
        <v>473</v>
      </c>
      <c r="C18" s="33" t="s">
        <v>29</v>
      </c>
      <c r="D18" s="33" t="s">
        <v>474</v>
      </c>
      <c r="E18" s="33">
        <v>0</v>
      </c>
      <c r="F18" s="33">
        <v>0</v>
      </c>
      <c r="G18" s="33">
        <v>0</v>
      </c>
      <c r="H18" s="37">
        <v>0</v>
      </c>
      <c r="I18">
        <v>0</v>
      </c>
      <c r="J18">
        <v>0</v>
      </c>
      <c r="K18" s="38">
        <v>0</v>
      </c>
      <c r="P18">
        <v>0</v>
      </c>
      <c r="Q18">
        <v>0</v>
      </c>
      <c r="R18">
        <v>0</v>
      </c>
      <c r="S18">
        <v>0</v>
      </c>
      <c r="T18">
        <v>0</v>
      </c>
      <c r="U18">
        <v>0</v>
      </c>
      <c r="V18">
        <v>0</v>
      </c>
      <c r="W18">
        <v>0</v>
      </c>
      <c r="Y18" s="38">
        <f t="shared" si="0"/>
        <v>365</v>
      </c>
    </row>
    <row r="19" spans="1:25">
      <c r="A19">
        <v>0</v>
      </c>
      <c r="B19" s="33" t="s">
        <v>475</v>
      </c>
      <c r="C19" s="33" t="s">
        <v>29</v>
      </c>
      <c r="D19" s="33" t="s">
        <v>476</v>
      </c>
      <c r="E19" s="33">
        <v>42733</v>
      </c>
      <c r="F19" s="33">
        <v>0</v>
      </c>
      <c r="G19" s="33">
        <v>19795740</v>
      </c>
      <c r="H19" s="37">
        <v>42339</v>
      </c>
      <c r="I19" t="s">
        <v>1963</v>
      </c>
      <c r="J19" t="s">
        <v>1964</v>
      </c>
      <c r="K19" s="38">
        <v>42339</v>
      </c>
      <c r="L19" t="s">
        <v>477</v>
      </c>
      <c r="P19">
        <v>26200</v>
      </c>
      <c r="Q19">
        <v>11894800</v>
      </c>
      <c r="R19">
        <v>0</v>
      </c>
      <c r="S19">
        <v>0</v>
      </c>
      <c r="T19">
        <v>0</v>
      </c>
      <c r="U19">
        <v>6756140</v>
      </c>
      <c r="V19">
        <v>1144800</v>
      </c>
      <c r="W19">
        <v>19795740</v>
      </c>
      <c r="Y19" s="38">
        <f t="shared" si="0"/>
        <v>42704</v>
      </c>
    </row>
    <row r="20" spans="1:25">
      <c r="A20">
        <v>0</v>
      </c>
      <c r="B20" s="33" t="s">
        <v>478</v>
      </c>
      <c r="C20" s="33" t="s">
        <v>29</v>
      </c>
      <c r="D20" s="33" t="s">
        <v>479</v>
      </c>
      <c r="E20" s="33">
        <v>43162</v>
      </c>
      <c r="F20" s="33">
        <v>0</v>
      </c>
      <c r="G20" s="33">
        <v>89562250</v>
      </c>
      <c r="H20" s="37">
        <v>42671</v>
      </c>
      <c r="I20" t="s">
        <v>1965</v>
      </c>
      <c r="J20" t="s">
        <v>1964</v>
      </c>
      <c r="K20" s="38">
        <v>42671</v>
      </c>
      <c r="L20" t="s">
        <v>480</v>
      </c>
      <c r="P20">
        <v>38696.809830041297</v>
      </c>
      <c r="Q20">
        <v>84242954.999999896</v>
      </c>
      <c r="R20">
        <v>0</v>
      </c>
      <c r="S20">
        <v>0</v>
      </c>
      <c r="T20">
        <v>0</v>
      </c>
      <c r="U20">
        <v>19183700</v>
      </c>
      <c r="V20">
        <v>24158619</v>
      </c>
      <c r="W20">
        <v>127585273.9999999</v>
      </c>
      <c r="Y20" s="38">
        <f t="shared" si="0"/>
        <v>43036</v>
      </c>
    </row>
    <row r="21" spans="1:25">
      <c r="A21">
        <v>0</v>
      </c>
      <c r="B21" s="33" t="s">
        <v>481</v>
      </c>
      <c r="C21" s="33" t="s">
        <v>29</v>
      </c>
      <c r="D21" s="33" t="s">
        <v>474</v>
      </c>
      <c r="E21" s="33">
        <v>0</v>
      </c>
      <c r="F21" s="33">
        <v>0</v>
      </c>
      <c r="G21" s="33">
        <v>0</v>
      </c>
      <c r="H21" s="37">
        <v>0</v>
      </c>
      <c r="I21">
        <v>0</v>
      </c>
      <c r="J21">
        <v>0</v>
      </c>
      <c r="K21" s="38">
        <v>0</v>
      </c>
      <c r="P21">
        <v>0</v>
      </c>
      <c r="Q21">
        <v>0</v>
      </c>
      <c r="R21">
        <v>0</v>
      </c>
      <c r="S21">
        <v>0</v>
      </c>
      <c r="T21">
        <v>0</v>
      </c>
      <c r="U21">
        <v>0</v>
      </c>
      <c r="V21">
        <v>0</v>
      </c>
      <c r="W21">
        <v>0</v>
      </c>
      <c r="Y21" s="38">
        <f t="shared" si="0"/>
        <v>365</v>
      </c>
    </row>
    <row r="22" spans="1:25">
      <c r="A22">
        <v>0</v>
      </c>
      <c r="B22" s="33" t="s">
        <v>482</v>
      </c>
      <c r="C22" s="33" t="s">
        <v>29</v>
      </c>
      <c r="D22" s="33" t="s">
        <v>474</v>
      </c>
      <c r="E22" s="33">
        <v>0</v>
      </c>
      <c r="F22" s="33">
        <v>0</v>
      </c>
      <c r="G22" s="33">
        <v>0</v>
      </c>
      <c r="H22" s="37">
        <v>0</v>
      </c>
      <c r="I22">
        <v>0</v>
      </c>
      <c r="J22">
        <v>0</v>
      </c>
      <c r="K22" s="38">
        <v>0</v>
      </c>
      <c r="P22">
        <v>0</v>
      </c>
      <c r="Q22">
        <v>0</v>
      </c>
      <c r="R22">
        <v>0</v>
      </c>
      <c r="S22">
        <v>0</v>
      </c>
      <c r="T22">
        <v>0</v>
      </c>
      <c r="U22">
        <v>0</v>
      </c>
      <c r="V22">
        <v>0</v>
      </c>
      <c r="W22">
        <v>0</v>
      </c>
      <c r="Y22" s="38">
        <f t="shared" si="0"/>
        <v>365</v>
      </c>
    </row>
    <row r="23" spans="1:25">
      <c r="A23">
        <v>0</v>
      </c>
      <c r="B23" s="33" t="s">
        <v>483</v>
      </c>
      <c r="C23" s="33" t="s">
        <v>29</v>
      </c>
      <c r="D23" s="33" t="s">
        <v>484</v>
      </c>
      <c r="E23" s="33">
        <v>42749</v>
      </c>
      <c r="F23" s="33">
        <v>0</v>
      </c>
      <c r="G23" s="33">
        <v>7861839</v>
      </c>
      <c r="H23" s="37">
        <v>42367</v>
      </c>
      <c r="I23" t="s">
        <v>1965</v>
      </c>
      <c r="J23" t="s">
        <v>1964</v>
      </c>
      <c r="K23" s="38">
        <v>42367</v>
      </c>
      <c r="L23" t="s">
        <v>485</v>
      </c>
      <c r="P23">
        <v>27615</v>
      </c>
      <c r="Q23">
        <v>4970700</v>
      </c>
      <c r="R23">
        <v>0</v>
      </c>
      <c r="S23">
        <v>0</v>
      </c>
      <c r="T23">
        <v>0</v>
      </c>
      <c r="U23">
        <v>1151000</v>
      </c>
      <c r="V23">
        <v>1740139</v>
      </c>
      <c r="W23">
        <v>7861839</v>
      </c>
      <c r="Y23" s="38">
        <f t="shared" si="0"/>
        <v>42732</v>
      </c>
    </row>
    <row r="24" spans="1:25">
      <c r="A24">
        <v>1</v>
      </c>
      <c r="B24" s="33" t="s">
        <v>483</v>
      </c>
      <c r="C24" s="33" t="s">
        <v>29</v>
      </c>
      <c r="D24" s="33">
        <v>0</v>
      </c>
      <c r="E24" s="33">
        <v>0</v>
      </c>
      <c r="F24" s="33">
        <v>0</v>
      </c>
      <c r="G24" s="33">
        <v>0</v>
      </c>
      <c r="H24" s="37">
        <v>0</v>
      </c>
      <c r="I24">
        <v>0</v>
      </c>
      <c r="J24">
        <v>0</v>
      </c>
      <c r="K24" s="38">
        <v>0</v>
      </c>
      <c r="P24">
        <v>0</v>
      </c>
      <c r="Q24">
        <v>0</v>
      </c>
      <c r="R24">
        <v>0</v>
      </c>
      <c r="S24">
        <v>0</v>
      </c>
      <c r="T24">
        <v>0</v>
      </c>
      <c r="U24">
        <v>0</v>
      </c>
      <c r="V24">
        <v>0</v>
      </c>
      <c r="W24">
        <v>0</v>
      </c>
      <c r="Y24" s="38">
        <f t="shared" si="0"/>
        <v>365</v>
      </c>
    </row>
    <row r="25" spans="1:25">
      <c r="A25">
        <v>0</v>
      </c>
      <c r="B25" s="33" t="s">
        <v>486</v>
      </c>
      <c r="C25" s="33" t="s">
        <v>29</v>
      </c>
      <c r="D25" s="33" t="s">
        <v>487</v>
      </c>
      <c r="E25" s="33">
        <v>43594</v>
      </c>
      <c r="F25" s="33">
        <v>0</v>
      </c>
      <c r="G25" s="33">
        <v>5554855</v>
      </c>
      <c r="H25" s="37">
        <v>42724</v>
      </c>
      <c r="I25" t="s">
        <v>1965</v>
      </c>
      <c r="J25" t="s">
        <v>1964</v>
      </c>
      <c r="K25" s="38">
        <v>42724</v>
      </c>
      <c r="L25" t="s">
        <v>488</v>
      </c>
      <c r="P25">
        <v>32596</v>
      </c>
      <c r="Q25">
        <v>4433056</v>
      </c>
      <c r="R25">
        <v>0</v>
      </c>
      <c r="S25">
        <v>0</v>
      </c>
      <c r="T25">
        <v>0</v>
      </c>
      <c r="U25">
        <v>941854</v>
      </c>
      <c r="V25">
        <v>179945</v>
      </c>
      <c r="W25">
        <v>5554855</v>
      </c>
      <c r="Y25" s="38">
        <f t="shared" si="0"/>
        <v>43089</v>
      </c>
    </row>
    <row r="26" spans="1:25">
      <c r="A26">
        <v>0</v>
      </c>
      <c r="B26" s="33" t="s">
        <v>489</v>
      </c>
      <c r="C26" s="33" t="s">
        <v>29</v>
      </c>
      <c r="D26" s="33" t="s">
        <v>490</v>
      </c>
      <c r="E26" s="33">
        <v>43099</v>
      </c>
      <c r="F26" s="33">
        <v>0</v>
      </c>
      <c r="G26" s="33">
        <v>8017767</v>
      </c>
      <c r="H26" s="37">
        <v>42367</v>
      </c>
      <c r="I26" t="s">
        <v>1965</v>
      </c>
      <c r="J26" t="s">
        <v>1964</v>
      </c>
      <c r="K26" s="38">
        <v>42367</v>
      </c>
      <c r="L26" t="s">
        <v>491</v>
      </c>
      <c r="P26">
        <v>27615</v>
      </c>
      <c r="Q26">
        <v>5909610</v>
      </c>
      <c r="R26">
        <v>0</v>
      </c>
      <c r="S26">
        <v>0</v>
      </c>
      <c r="T26">
        <v>0</v>
      </c>
      <c r="U26">
        <v>1893400</v>
      </c>
      <c r="V26">
        <v>214757</v>
      </c>
      <c r="W26">
        <v>8017767</v>
      </c>
      <c r="Y26" s="38">
        <f t="shared" si="0"/>
        <v>42732</v>
      </c>
    </row>
    <row r="27" spans="1:25">
      <c r="A27">
        <v>0</v>
      </c>
      <c r="B27" s="33" t="s">
        <v>492</v>
      </c>
      <c r="C27" s="33" t="s">
        <v>29</v>
      </c>
      <c r="D27" s="33" t="s">
        <v>493</v>
      </c>
      <c r="E27" s="33">
        <v>42981</v>
      </c>
      <c r="F27" s="33">
        <v>0</v>
      </c>
      <c r="G27" s="33">
        <v>27120498</v>
      </c>
      <c r="H27" s="37">
        <v>42795</v>
      </c>
      <c r="I27" t="s">
        <v>1965</v>
      </c>
      <c r="J27" t="s">
        <v>1964</v>
      </c>
      <c r="K27" s="38">
        <v>42795</v>
      </c>
      <c r="L27" t="s">
        <v>1966</v>
      </c>
      <c r="P27">
        <v>48726</v>
      </c>
      <c r="Q27">
        <v>6274484</v>
      </c>
      <c r="R27">
        <v>0</v>
      </c>
      <c r="S27">
        <v>0</v>
      </c>
      <c r="T27">
        <v>17873302</v>
      </c>
      <c r="U27">
        <v>0</v>
      </c>
      <c r="V27">
        <v>2972712</v>
      </c>
      <c r="W27">
        <v>27120498</v>
      </c>
      <c r="Y27" s="38">
        <f t="shared" si="0"/>
        <v>43160</v>
      </c>
    </row>
    <row r="28" spans="1:25">
      <c r="A28">
        <v>0</v>
      </c>
      <c r="B28" s="33" t="s">
        <v>494</v>
      </c>
      <c r="C28" s="33" t="s">
        <v>29</v>
      </c>
      <c r="D28" s="33" t="s">
        <v>495</v>
      </c>
      <c r="E28" s="33">
        <v>43162</v>
      </c>
      <c r="F28" s="33">
        <v>0</v>
      </c>
      <c r="G28" s="33">
        <v>29797229</v>
      </c>
      <c r="H28" s="37">
        <v>42758</v>
      </c>
      <c r="I28" t="s">
        <v>1965</v>
      </c>
      <c r="J28" t="s">
        <v>1964</v>
      </c>
      <c r="K28" s="38">
        <v>42758</v>
      </c>
      <c r="L28" t="s">
        <v>496</v>
      </c>
      <c r="P28">
        <v>26081</v>
      </c>
      <c r="Q28">
        <v>9702132</v>
      </c>
      <c r="R28">
        <v>0</v>
      </c>
      <c r="S28">
        <v>0</v>
      </c>
      <c r="T28">
        <v>0</v>
      </c>
      <c r="U28">
        <v>1858050</v>
      </c>
      <c r="V28">
        <v>18237047</v>
      </c>
      <c r="W28">
        <v>29797229</v>
      </c>
      <c r="Y28" s="38">
        <f t="shared" si="0"/>
        <v>43123</v>
      </c>
    </row>
    <row r="29" spans="1:25">
      <c r="A29">
        <v>0</v>
      </c>
      <c r="B29" s="33" t="s">
        <v>497</v>
      </c>
      <c r="C29" s="33" t="s">
        <v>29</v>
      </c>
      <c r="D29" s="33" t="s">
        <v>498</v>
      </c>
      <c r="E29" s="33">
        <v>42847</v>
      </c>
      <c r="F29" s="33">
        <v>0</v>
      </c>
      <c r="G29" s="33">
        <v>57766685</v>
      </c>
      <c r="H29" s="37">
        <v>42367</v>
      </c>
      <c r="I29" t="s">
        <v>1963</v>
      </c>
      <c r="J29" t="s">
        <v>1964</v>
      </c>
      <c r="K29" s="38">
        <v>42367</v>
      </c>
      <c r="L29" t="s">
        <v>1967</v>
      </c>
      <c r="P29">
        <v>26081</v>
      </c>
      <c r="Q29">
        <v>46241613</v>
      </c>
      <c r="R29">
        <v>0</v>
      </c>
      <c r="S29">
        <v>0</v>
      </c>
      <c r="T29">
        <v>0</v>
      </c>
      <c r="U29">
        <v>7577200</v>
      </c>
      <c r="V29">
        <v>16944772</v>
      </c>
      <c r="W29">
        <v>70763585</v>
      </c>
      <c r="Y29" s="38">
        <f t="shared" si="0"/>
        <v>42732</v>
      </c>
    </row>
    <row r="30" spans="1:25">
      <c r="A30">
        <v>0</v>
      </c>
      <c r="B30" s="33" t="s">
        <v>499</v>
      </c>
      <c r="C30" s="33" t="s">
        <v>29</v>
      </c>
      <c r="D30" s="33" t="s">
        <v>500</v>
      </c>
      <c r="E30" s="33">
        <v>43095</v>
      </c>
      <c r="F30" s="33">
        <v>0</v>
      </c>
      <c r="G30" s="33">
        <v>157066552</v>
      </c>
      <c r="H30" s="37">
        <v>42058</v>
      </c>
      <c r="I30" t="s">
        <v>1963</v>
      </c>
      <c r="J30" t="s">
        <v>1964</v>
      </c>
      <c r="K30" s="38">
        <v>42058</v>
      </c>
      <c r="L30" t="s">
        <v>501</v>
      </c>
      <c r="P30">
        <v>28795</v>
      </c>
      <c r="Q30">
        <v>48461985</v>
      </c>
      <c r="R30">
        <v>0</v>
      </c>
      <c r="S30">
        <v>0</v>
      </c>
      <c r="T30">
        <v>33717086</v>
      </c>
      <c r="U30">
        <v>14370040</v>
      </c>
      <c r="V30">
        <v>48399841</v>
      </c>
      <c r="W30">
        <v>144948952</v>
      </c>
      <c r="Y30" s="38">
        <f t="shared" si="0"/>
        <v>42423</v>
      </c>
    </row>
    <row r="31" spans="1:25">
      <c r="A31">
        <v>0</v>
      </c>
      <c r="B31" s="33" t="s">
        <v>502</v>
      </c>
      <c r="C31" s="33" t="s">
        <v>29</v>
      </c>
      <c r="D31" s="33" t="s">
        <v>443</v>
      </c>
      <c r="E31" s="33">
        <v>0</v>
      </c>
      <c r="F31" s="33">
        <v>0</v>
      </c>
      <c r="G31" s="33">
        <v>0</v>
      </c>
      <c r="H31" s="37">
        <v>0</v>
      </c>
      <c r="I31">
        <v>0</v>
      </c>
      <c r="J31">
        <v>0</v>
      </c>
      <c r="K31" s="38">
        <v>0</v>
      </c>
      <c r="P31">
        <v>0</v>
      </c>
      <c r="Q31">
        <v>0</v>
      </c>
      <c r="R31">
        <v>0</v>
      </c>
      <c r="S31">
        <v>0</v>
      </c>
      <c r="T31">
        <v>0</v>
      </c>
      <c r="U31">
        <v>0</v>
      </c>
      <c r="V31">
        <v>0</v>
      </c>
      <c r="W31">
        <v>0</v>
      </c>
      <c r="Y31" s="38">
        <f t="shared" si="0"/>
        <v>365</v>
      </c>
    </row>
    <row r="32" spans="1:25">
      <c r="A32">
        <v>0</v>
      </c>
      <c r="B32" s="33" t="s">
        <v>503</v>
      </c>
      <c r="C32" s="33" t="s">
        <v>29</v>
      </c>
      <c r="D32" s="33" t="s">
        <v>504</v>
      </c>
      <c r="E32" s="33">
        <v>43797</v>
      </c>
      <c r="F32" s="33">
        <v>0</v>
      </c>
      <c r="G32" s="33">
        <v>95967736.996160001</v>
      </c>
      <c r="H32" s="37">
        <v>43423</v>
      </c>
      <c r="I32" t="s">
        <v>1965</v>
      </c>
      <c r="J32" t="s">
        <v>1964</v>
      </c>
      <c r="K32" s="38">
        <v>43423</v>
      </c>
      <c r="L32" t="s">
        <v>505</v>
      </c>
      <c r="P32">
        <v>30491.801719999999</v>
      </c>
      <c r="Q32">
        <v>28296391.996160001</v>
      </c>
      <c r="R32">
        <v>0</v>
      </c>
      <c r="S32">
        <v>0</v>
      </c>
      <c r="T32">
        <v>0</v>
      </c>
      <c r="U32">
        <v>4689062</v>
      </c>
      <c r="V32">
        <v>62982283</v>
      </c>
      <c r="W32">
        <v>95967736.996160001</v>
      </c>
      <c r="Y32" s="38">
        <f t="shared" si="0"/>
        <v>43788</v>
      </c>
    </row>
    <row r="33" spans="1:25">
      <c r="A33">
        <v>0</v>
      </c>
      <c r="B33" s="33" t="s">
        <v>506</v>
      </c>
      <c r="C33" s="33" t="s">
        <v>29</v>
      </c>
      <c r="D33" s="33" t="s">
        <v>507</v>
      </c>
      <c r="E33" s="33">
        <v>43119</v>
      </c>
      <c r="F33" s="33">
        <v>0</v>
      </c>
      <c r="G33" s="33">
        <v>4508796</v>
      </c>
      <c r="H33" s="37">
        <v>42608</v>
      </c>
      <c r="I33" t="s">
        <v>1965</v>
      </c>
      <c r="J33" t="s">
        <v>1964</v>
      </c>
      <c r="K33" s="38">
        <v>42608</v>
      </c>
      <c r="L33" t="s">
        <v>508</v>
      </c>
      <c r="P33">
        <v>49088</v>
      </c>
      <c r="Q33">
        <v>2590832</v>
      </c>
      <c r="R33">
        <v>0</v>
      </c>
      <c r="S33">
        <v>0</v>
      </c>
      <c r="T33">
        <v>0</v>
      </c>
      <c r="U33">
        <v>1408500</v>
      </c>
      <c r="V33">
        <v>509464</v>
      </c>
      <c r="W33">
        <v>4508796</v>
      </c>
      <c r="Y33" s="38">
        <f t="shared" si="0"/>
        <v>42973</v>
      </c>
    </row>
    <row r="34" spans="1:25">
      <c r="A34">
        <v>0</v>
      </c>
      <c r="B34" s="33" t="s">
        <v>509</v>
      </c>
      <c r="C34" s="33" t="s">
        <v>29</v>
      </c>
      <c r="D34" s="33" t="s">
        <v>510</v>
      </c>
      <c r="E34" s="33">
        <v>43049</v>
      </c>
      <c r="F34" s="33">
        <v>0</v>
      </c>
      <c r="G34" s="33">
        <v>1573254</v>
      </c>
      <c r="H34" s="37">
        <v>42608</v>
      </c>
      <c r="I34" t="s">
        <v>1965</v>
      </c>
      <c r="J34" t="s">
        <v>1964</v>
      </c>
      <c r="K34" s="38">
        <v>42608</v>
      </c>
      <c r="L34" t="s">
        <v>511</v>
      </c>
      <c r="P34">
        <v>54166</v>
      </c>
      <c r="Q34">
        <v>1354150</v>
      </c>
      <c r="R34">
        <v>0</v>
      </c>
      <c r="S34">
        <v>0</v>
      </c>
      <c r="T34">
        <v>0</v>
      </c>
      <c r="U34">
        <v>180000</v>
      </c>
      <c r="V34">
        <v>39104</v>
      </c>
      <c r="W34">
        <v>1573254</v>
      </c>
      <c r="Y34" s="38">
        <f t="shared" si="0"/>
        <v>42973</v>
      </c>
    </row>
    <row r="35" spans="1:25">
      <c r="A35">
        <v>0</v>
      </c>
      <c r="B35" s="33" t="s">
        <v>512</v>
      </c>
      <c r="C35" s="33" t="s">
        <v>29</v>
      </c>
      <c r="D35" s="33" t="s">
        <v>510</v>
      </c>
      <c r="E35" s="33">
        <v>43049</v>
      </c>
      <c r="F35" s="33">
        <v>0</v>
      </c>
      <c r="G35" s="33">
        <v>5382480</v>
      </c>
      <c r="H35" s="37">
        <v>42608</v>
      </c>
      <c r="I35" t="s">
        <v>1965</v>
      </c>
      <c r="J35" t="s">
        <v>1964</v>
      </c>
      <c r="K35" s="38">
        <v>42608</v>
      </c>
      <c r="L35" t="s">
        <v>513</v>
      </c>
      <c r="P35">
        <v>54166</v>
      </c>
      <c r="Q35">
        <v>1354150</v>
      </c>
      <c r="R35">
        <v>0</v>
      </c>
      <c r="S35">
        <v>0</v>
      </c>
      <c r="T35">
        <v>0</v>
      </c>
      <c r="U35">
        <v>0</v>
      </c>
      <c r="V35">
        <v>4028330</v>
      </c>
      <c r="W35">
        <v>5382480</v>
      </c>
      <c r="Y35" s="38">
        <f t="shared" si="0"/>
        <v>42973</v>
      </c>
    </row>
    <row r="36" spans="1:25">
      <c r="A36">
        <v>0</v>
      </c>
      <c r="B36" s="33" t="s">
        <v>514</v>
      </c>
      <c r="C36" s="33" t="s">
        <v>29</v>
      </c>
      <c r="D36" s="33" t="s">
        <v>507</v>
      </c>
      <c r="E36" s="33">
        <v>43049</v>
      </c>
      <c r="F36" s="33">
        <v>0</v>
      </c>
      <c r="G36" s="33">
        <v>1643662</v>
      </c>
      <c r="H36" s="37">
        <v>42608</v>
      </c>
      <c r="I36" t="s">
        <v>1965</v>
      </c>
      <c r="J36" t="s">
        <v>1964</v>
      </c>
      <c r="K36" s="38">
        <v>42608</v>
      </c>
      <c r="L36" t="s">
        <v>515</v>
      </c>
      <c r="P36">
        <v>54166</v>
      </c>
      <c r="Q36">
        <v>1354150</v>
      </c>
      <c r="R36">
        <v>0</v>
      </c>
      <c r="S36">
        <v>0</v>
      </c>
      <c r="T36">
        <v>0</v>
      </c>
      <c r="U36">
        <v>138000</v>
      </c>
      <c r="V36">
        <v>151512</v>
      </c>
      <c r="W36">
        <v>1643662</v>
      </c>
      <c r="Y36" s="38">
        <f t="shared" si="0"/>
        <v>42973</v>
      </c>
    </row>
    <row r="37" spans="1:25">
      <c r="A37">
        <v>0</v>
      </c>
      <c r="B37" s="33" t="s">
        <v>516</v>
      </c>
      <c r="C37" s="33" t="s">
        <v>29</v>
      </c>
      <c r="D37" s="33" t="s">
        <v>517</v>
      </c>
      <c r="E37" s="33">
        <v>43049</v>
      </c>
      <c r="F37" s="33">
        <v>0</v>
      </c>
      <c r="G37" s="33">
        <v>1717705</v>
      </c>
      <c r="H37" s="37">
        <v>42608</v>
      </c>
      <c r="I37" t="s">
        <v>1965</v>
      </c>
      <c r="J37" t="s">
        <v>1964</v>
      </c>
      <c r="K37" s="38">
        <v>42608</v>
      </c>
      <c r="L37" t="s">
        <v>518</v>
      </c>
      <c r="P37">
        <v>54166</v>
      </c>
      <c r="Q37">
        <v>1354150</v>
      </c>
      <c r="R37">
        <v>0</v>
      </c>
      <c r="S37">
        <v>0</v>
      </c>
      <c r="T37">
        <v>0</v>
      </c>
      <c r="U37">
        <v>150000</v>
      </c>
      <c r="V37">
        <v>213555</v>
      </c>
      <c r="W37">
        <v>1717705</v>
      </c>
      <c r="Y37" s="38">
        <f t="shared" si="0"/>
        <v>42973</v>
      </c>
    </row>
    <row r="38" spans="1:25">
      <c r="A38">
        <v>0</v>
      </c>
      <c r="B38" s="33" t="s">
        <v>519</v>
      </c>
      <c r="C38" s="33" t="s">
        <v>29</v>
      </c>
      <c r="D38" s="33" t="s">
        <v>517</v>
      </c>
      <c r="E38" s="33">
        <v>43076</v>
      </c>
      <c r="F38" s="33">
        <v>0</v>
      </c>
      <c r="G38" s="33">
        <v>2070619</v>
      </c>
      <c r="H38" s="37">
        <v>42626</v>
      </c>
      <c r="I38" t="s">
        <v>1965</v>
      </c>
      <c r="J38" t="s">
        <v>1964</v>
      </c>
      <c r="K38" s="38">
        <v>42626</v>
      </c>
      <c r="L38" t="s">
        <v>520</v>
      </c>
      <c r="P38">
        <v>54166</v>
      </c>
      <c r="Q38">
        <v>1245818</v>
      </c>
      <c r="R38">
        <v>54166</v>
      </c>
      <c r="S38">
        <v>108332</v>
      </c>
      <c r="T38">
        <v>0</v>
      </c>
      <c r="U38">
        <v>230000</v>
      </c>
      <c r="V38">
        <v>486469</v>
      </c>
      <c r="W38">
        <v>2070619</v>
      </c>
      <c r="Y38" s="38">
        <f t="shared" si="0"/>
        <v>42991</v>
      </c>
    </row>
    <row r="39" spans="1:25">
      <c r="A39">
        <v>0</v>
      </c>
      <c r="B39" s="33" t="s">
        <v>521</v>
      </c>
      <c r="C39" s="33" t="s">
        <v>29</v>
      </c>
      <c r="D39" s="33" t="s">
        <v>517</v>
      </c>
      <c r="E39" s="33">
        <v>43076</v>
      </c>
      <c r="F39" s="33">
        <v>0</v>
      </c>
      <c r="G39" s="33">
        <v>1967690</v>
      </c>
      <c r="H39" s="37">
        <v>42626</v>
      </c>
      <c r="I39" t="s">
        <v>1965</v>
      </c>
      <c r="J39" t="s">
        <v>1964</v>
      </c>
      <c r="K39" s="38">
        <v>42626</v>
      </c>
      <c r="L39" t="s">
        <v>522</v>
      </c>
      <c r="P39">
        <v>54166</v>
      </c>
      <c r="Q39">
        <v>1191652</v>
      </c>
      <c r="R39">
        <v>54166</v>
      </c>
      <c r="S39">
        <v>162498</v>
      </c>
      <c r="T39">
        <v>0</v>
      </c>
      <c r="U39">
        <v>230000</v>
      </c>
      <c r="V39">
        <v>383540</v>
      </c>
      <c r="W39">
        <v>1967690</v>
      </c>
      <c r="Y39" s="38">
        <f t="shared" si="0"/>
        <v>42991</v>
      </c>
    </row>
    <row r="40" spans="1:25">
      <c r="A40">
        <v>0</v>
      </c>
      <c r="B40" s="33" t="s">
        <v>523</v>
      </c>
      <c r="C40" s="33" t="s">
        <v>29</v>
      </c>
      <c r="D40" s="33" t="s">
        <v>517</v>
      </c>
      <c r="E40" s="33">
        <v>43076</v>
      </c>
      <c r="F40" s="33">
        <v>0</v>
      </c>
      <c r="G40" s="33">
        <v>1967690</v>
      </c>
      <c r="H40" s="37">
        <v>42626</v>
      </c>
      <c r="I40" t="s">
        <v>1965</v>
      </c>
      <c r="J40" t="s">
        <v>1964</v>
      </c>
      <c r="K40" s="38">
        <v>42626</v>
      </c>
      <c r="L40" t="s">
        <v>522</v>
      </c>
      <c r="P40">
        <v>54166</v>
      </c>
      <c r="Q40">
        <v>1354150</v>
      </c>
      <c r="R40">
        <v>54166</v>
      </c>
      <c r="S40">
        <v>162498</v>
      </c>
      <c r="T40">
        <v>0</v>
      </c>
      <c r="U40">
        <v>230000</v>
      </c>
      <c r="V40">
        <v>383540</v>
      </c>
      <c r="W40">
        <v>2130188</v>
      </c>
      <c r="Y40" s="38">
        <f t="shared" si="0"/>
        <v>42991</v>
      </c>
    </row>
    <row r="41" spans="1:25">
      <c r="A41">
        <v>0</v>
      </c>
      <c r="B41" s="33" t="s">
        <v>524</v>
      </c>
      <c r="C41" s="33" t="s">
        <v>29</v>
      </c>
      <c r="D41" s="33" t="s">
        <v>517</v>
      </c>
      <c r="E41" s="33">
        <v>43076</v>
      </c>
      <c r="F41" s="33">
        <v>0</v>
      </c>
      <c r="G41" s="33">
        <v>2104700</v>
      </c>
      <c r="H41" s="37">
        <v>42626</v>
      </c>
      <c r="I41" t="s">
        <v>1965</v>
      </c>
      <c r="J41" t="s">
        <v>1964</v>
      </c>
      <c r="K41" s="38">
        <v>42626</v>
      </c>
      <c r="L41" t="s">
        <v>525</v>
      </c>
      <c r="P41">
        <v>54166</v>
      </c>
      <c r="Q41">
        <v>1354150</v>
      </c>
      <c r="R41">
        <v>54166</v>
      </c>
      <c r="S41">
        <v>216664</v>
      </c>
      <c r="T41">
        <v>0</v>
      </c>
      <c r="U41">
        <v>380000</v>
      </c>
      <c r="V41">
        <v>370550</v>
      </c>
      <c r="W41">
        <v>2321364</v>
      </c>
      <c r="Y41" s="38">
        <f t="shared" si="0"/>
        <v>42991</v>
      </c>
    </row>
    <row r="42" spans="1:25">
      <c r="A42">
        <v>0</v>
      </c>
      <c r="B42" s="33" t="s">
        <v>526</v>
      </c>
      <c r="C42" s="33" t="s">
        <v>29</v>
      </c>
      <c r="D42" s="33" t="s">
        <v>510</v>
      </c>
      <c r="E42" s="33">
        <v>43806</v>
      </c>
      <c r="F42" s="33">
        <v>0</v>
      </c>
      <c r="G42" s="33">
        <v>2245334</v>
      </c>
      <c r="H42" s="37">
        <v>42991</v>
      </c>
      <c r="I42" t="s">
        <v>1965</v>
      </c>
      <c r="J42" t="s">
        <v>1964</v>
      </c>
      <c r="K42" s="38">
        <v>42991</v>
      </c>
      <c r="L42" t="s">
        <v>527</v>
      </c>
      <c r="P42">
        <v>54166</v>
      </c>
      <c r="Q42">
        <v>1191652</v>
      </c>
      <c r="R42">
        <v>54166</v>
      </c>
      <c r="S42">
        <v>162498</v>
      </c>
      <c r="T42">
        <v>0</v>
      </c>
      <c r="U42">
        <v>310000</v>
      </c>
      <c r="V42">
        <v>581184</v>
      </c>
      <c r="W42">
        <v>2245334</v>
      </c>
      <c r="Y42" s="38">
        <f t="shared" si="0"/>
        <v>43356</v>
      </c>
    </row>
    <row r="43" spans="1:25">
      <c r="A43">
        <v>0</v>
      </c>
      <c r="B43" s="33" t="s">
        <v>528</v>
      </c>
      <c r="C43" s="33" t="s">
        <v>29</v>
      </c>
      <c r="D43" s="33" t="s">
        <v>529</v>
      </c>
      <c r="E43" s="33">
        <v>43049</v>
      </c>
      <c r="F43" s="33">
        <v>0</v>
      </c>
      <c r="G43" s="33">
        <v>2095780</v>
      </c>
      <c r="H43" s="37">
        <v>42608</v>
      </c>
      <c r="I43" t="s">
        <v>1965</v>
      </c>
      <c r="J43" t="s">
        <v>1964</v>
      </c>
      <c r="K43" s="38">
        <v>42608</v>
      </c>
      <c r="L43" t="s">
        <v>530</v>
      </c>
      <c r="P43">
        <v>54166</v>
      </c>
      <c r="Q43">
        <v>1354150</v>
      </c>
      <c r="R43">
        <v>54166</v>
      </c>
      <c r="S43">
        <v>162498</v>
      </c>
      <c r="T43">
        <v>0</v>
      </c>
      <c r="U43">
        <v>210000</v>
      </c>
      <c r="V43">
        <v>531630</v>
      </c>
      <c r="W43">
        <v>2258278</v>
      </c>
      <c r="Y43" s="38">
        <f t="shared" si="0"/>
        <v>42973</v>
      </c>
    </row>
    <row r="44" spans="1:25">
      <c r="A44">
        <v>0</v>
      </c>
      <c r="B44" s="33" t="s">
        <v>531</v>
      </c>
      <c r="C44" s="33" t="s">
        <v>29</v>
      </c>
      <c r="D44" s="33" t="s">
        <v>507</v>
      </c>
      <c r="E44" s="33">
        <v>43049</v>
      </c>
      <c r="F44" s="33">
        <v>0</v>
      </c>
      <c r="G44" s="33">
        <v>2182960</v>
      </c>
      <c r="H44" s="37">
        <v>42608</v>
      </c>
      <c r="I44" t="s">
        <v>1965</v>
      </c>
      <c r="J44" t="s">
        <v>1964</v>
      </c>
      <c r="K44" s="38">
        <v>42608</v>
      </c>
      <c r="L44" t="s">
        <v>532</v>
      </c>
      <c r="P44">
        <v>54166</v>
      </c>
      <c r="Q44">
        <v>1354150</v>
      </c>
      <c r="R44">
        <v>54166</v>
      </c>
      <c r="S44">
        <v>162498</v>
      </c>
      <c r="T44">
        <v>0</v>
      </c>
      <c r="U44">
        <v>310000</v>
      </c>
      <c r="V44">
        <v>518810</v>
      </c>
      <c r="W44">
        <v>2345458</v>
      </c>
      <c r="Y44" s="38">
        <f t="shared" si="0"/>
        <v>42973</v>
      </c>
    </row>
    <row r="45" spans="1:25">
      <c r="A45">
        <v>0</v>
      </c>
      <c r="B45" s="33" t="s">
        <v>533</v>
      </c>
      <c r="C45" s="33" t="s">
        <v>29</v>
      </c>
      <c r="D45" s="33" t="s">
        <v>507</v>
      </c>
      <c r="E45" s="33">
        <v>43049</v>
      </c>
      <c r="F45" s="33">
        <v>0</v>
      </c>
      <c r="G45" s="33">
        <v>2239345</v>
      </c>
      <c r="H45" s="37">
        <v>42608</v>
      </c>
      <c r="I45" t="s">
        <v>1965</v>
      </c>
      <c r="J45" t="s">
        <v>1964</v>
      </c>
      <c r="K45" s="38">
        <v>42608</v>
      </c>
      <c r="L45" t="s">
        <v>534</v>
      </c>
      <c r="P45">
        <v>54166</v>
      </c>
      <c r="Q45">
        <v>1354150</v>
      </c>
      <c r="R45">
        <v>54166</v>
      </c>
      <c r="S45">
        <v>108332</v>
      </c>
      <c r="T45">
        <v>0</v>
      </c>
      <c r="U45">
        <v>210000</v>
      </c>
      <c r="V45">
        <v>675195</v>
      </c>
      <c r="W45">
        <v>2347677</v>
      </c>
      <c r="Y45" s="38">
        <f t="shared" si="0"/>
        <v>42973</v>
      </c>
    </row>
    <row r="46" spans="1:25">
      <c r="A46">
        <v>0</v>
      </c>
      <c r="B46" s="33" t="s">
        <v>535</v>
      </c>
      <c r="C46" s="33" t="s">
        <v>29</v>
      </c>
      <c r="D46" s="33" t="s">
        <v>507</v>
      </c>
      <c r="E46" s="33">
        <v>43049</v>
      </c>
      <c r="F46" s="33">
        <v>0</v>
      </c>
      <c r="G46" s="33">
        <v>2239345</v>
      </c>
      <c r="H46" s="37">
        <v>42614</v>
      </c>
      <c r="I46" t="s">
        <v>1965</v>
      </c>
      <c r="J46" t="s">
        <v>1964</v>
      </c>
      <c r="K46" s="38">
        <v>42614</v>
      </c>
      <c r="L46" t="s">
        <v>534</v>
      </c>
      <c r="P46">
        <v>54166</v>
      </c>
      <c r="Q46">
        <v>1354150</v>
      </c>
      <c r="R46">
        <v>54166</v>
      </c>
      <c r="S46">
        <v>54166</v>
      </c>
      <c r="T46">
        <v>0</v>
      </c>
      <c r="U46">
        <v>210000</v>
      </c>
      <c r="V46">
        <v>675195</v>
      </c>
      <c r="W46">
        <v>2293511</v>
      </c>
      <c r="Y46" s="38">
        <f t="shared" si="0"/>
        <v>42979</v>
      </c>
    </row>
    <row r="47" spans="1:25">
      <c r="A47">
        <v>0</v>
      </c>
      <c r="B47" s="33" t="s">
        <v>536</v>
      </c>
      <c r="C47" s="33" t="s">
        <v>29</v>
      </c>
      <c r="D47" s="33" t="s">
        <v>507</v>
      </c>
      <c r="E47" s="33">
        <v>43076</v>
      </c>
      <c r="F47" s="33">
        <v>0</v>
      </c>
      <c r="G47" s="33">
        <v>1776660</v>
      </c>
      <c r="H47" s="37">
        <v>42671</v>
      </c>
      <c r="I47" t="s">
        <v>1965</v>
      </c>
      <c r="J47" t="s">
        <v>1964</v>
      </c>
      <c r="K47" s="38">
        <v>42671</v>
      </c>
      <c r="L47" t="s">
        <v>537</v>
      </c>
      <c r="P47">
        <v>54166</v>
      </c>
      <c r="Q47">
        <v>1354150</v>
      </c>
      <c r="R47">
        <v>0</v>
      </c>
      <c r="S47">
        <v>0</v>
      </c>
      <c r="T47">
        <v>0</v>
      </c>
      <c r="U47">
        <v>0</v>
      </c>
      <c r="V47">
        <v>422510</v>
      </c>
      <c r="W47">
        <v>1776660</v>
      </c>
      <c r="Y47" s="38">
        <f t="shared" si="0"/>
        <v>43036</v>
      </c>
    </row>
    <row r="48" spans="1:25">
      <c r="A48">
        <v>0</v>
      </c>
      <c r="B48" s="33" t="s">
        <v>538</v>
      </c>
      <c r="C48" s="33" t="s">
        <v>29</v>
      </c>
      <c r="D48" s="33" t="s">
        <v>507</v>
      </c>
      <c r="E48" s="33">
        <v>43049</v>
      </c>
      <c r="F48" s="33">
        <v>0</v>
      </c>
      <c r="G48" s="33">
        <v>1504150</v>
      </c>
      <c r="H48" s="37">
        <v>42608</v>
      </c>
      <c r="I48" t="s">
        <v>1965</v>
      </c>
      <c r="J48" t="s">
        <v>1964</v>
      </c>
      <c r="K48" s="38">
        <v>42608</v>
      </c>
      <c r="L48" t="s">
        <v>539</v>
      </c>
      <c r="P48">
        <v>54166</v>
      </c>
      <c r="Q48">
        <v>1354150</v>
      </c>
      <c r="R48">
        <v>0</v>
      </c>
      <c r="S48">
        <v>0</v>
      </c>
      <c r="T48">
        <v>0</v>
      </c>
      <c r="U48">
        <v>150000</v>
      </c>
      <c r="V48">
        <v>0</v>
      </c>
      <c r="W48">
        <v>1504150</v>
      </c>
      <c r="Y48" s="38">
        <f t="shared" si="0"/>
        <v>42973</v>
      </c>
    </row>
    <row r="49" spans="1:25">
      <c r="A49">
        <v>0</v>
      </c>
      <c r="B49" s="33" t="s">
        <v>540</v>
      </c>
      <c r="C49" s="33" t="s">
        <v>29</v>
      </c>
      <c r="D49" s="33" t="s">
        <v>507</v>
      </c>
      <c r="E49" s="33">
        <v>43049</v>
      </c>
      <c r="F49" s="33">
        <v>0</v>
      </c>
      <c r="G49" s="33">
        <v>1654150</v>
      </c>
      <c r="H49" s="37">
        <v>42608</v>
      </c>
      <c r="I49" t="s">
        <v>1965</v>
      </c>
      <c r="J49" t="s">
        <v>1964</v>
      </c>
      <c r="K49" s="38">
        <v>42608</v>
      </c>
      <c r="L49" t="s">
        <v>541</v>
      </c>
      <c r="P49">
        <v>54166</v>
      </c>
      <c r="Q49">
        <v>1354150</v>
      </c>
      <c r="R49">
        <v>0</v>
      </c>
      <c r="S49">
        <v>0</v>
      </c>
      <c r="T49">
        <v>0</v>
      </c>
      <c r="U49">
        <v>300000</v>
      </c>
      <c r="V49">
        <v>0</v>
      </c>
      <c r="W49">
        <v>1654150</v>
      </c>
      <c r="Y49" s="38">
        <f t="shared" si="0"/>
        <v>42973</v>
      </c>
    </row>
    <row r="50" spans="1:25">
      <c r="A50">
        <v>0</v>
      </c>
      <c r="B50" s="33" t="s">
        <v>542</v>
      </c>
      <c r="C50" s="33" t="s">
        <v>29</v>
      </c>
      <c r="D50" s="33" t="s">
        <v>529</v>
      </c>
      <c r="E50" s="33">
        <v>43076</v>
      </c>
      <c r="F50" s="33">
        <v>0</v>
      </c>
      <c r="G50" s="33">
        <v>2342937</v>
      </c>
      <c r="H50" s="37">
        <v>42671</v>
      </c>
      <c r="I50" t="s">
        <v>1965</v>
      </c>
      <c r="J50" t="s">
        <v>1964</v>
      </c>
      <c r="K50" s="38">
        <v>42671</v>
      </c>
      <c r="L50" t="s">
        <v>543</v>
      </c>
      <c r="P50">
        <v>54166</v>
      </c>
      <c r="Q50">
        <v>1245818</v>
      </c>
      <c r="R50">
        <v>54166</v>
      </c>
      <c r="S50">
        <v>108332</v>
      </c>
      <c r="T50">
        <v>0</v>
      </c>
      <c r="U50">
        <v>750000</v>
      </c>
      <c r="V50">
        <v>238787</v>
      </c>
      <c r="W50">
        <v>2342937</v>
      </c>
      <c r="Y50" s="38">
        <f t="shared" si="0"/>
        <v>43036</v>
      </c>
    </row>
    <row r="51" spans="1:25">
      <c r="A51">
        <v>0</v>
      </c>
      <c r="B51" s="33" t="s">
        <v>51</v>
      </c>
      <c r="C51" s="33" t="s">
        <v>29</v>
      </c>
      <c r="D51" s="33" t="s">
        <v>544</v>
      </c>
      <c r="E51" s="33">
        <v>43699</v>
      </c>
      <c r="F51" s="33">
        <v>0</v>
      </c>
      <c r="G51" s="33">
        <v>293862108</v>
      </c>
      <c r="H51" s="37">
        <v>43300</v>
      </c>
      <c r="I51" t="s">
        <v>1965</v>
      </c>
      <c r="J51" t="s">
        <v>1964</v>
      </c>
      <c r="K51" s="38">
        <v>43300</v>
      </c>
      <c r="L51" t="s">
        <v>545</v>
      </c>
      <c r="P51">
        <v>62369</v>
      </c>
      <c r="Q51">
        <v>27816574</v>
      </c>
      <c r="R51">
        <v>0</v>
      </c>
      <c r="S51">
        <v>0</v>
      </c>
      <c r="T51">
        <v>161430316</v>
      </c>
      <c r="U51">
        <v>4131678</v>
      </c>
      <c r="V51">
        <v>27710601</v>
      </c>
      <c r="W51">
        <v>221089169</v>
      </c>
      <c r="Y51" s="38">
        <f t="shared" si="0"/>
        <v>43665</v>
      </c>
    </row>
    <row r="52" spans="1:25">
      <c r="A52">
        <v>1</v>
      </c>
      <c r="B52" s="33" t="s">
        <v>51</v>
      </c>
      <c r="C52" s="33" t="s">
        <v>29</v>
      </c>
      <c r="D52" s="33">
        <v>0</v>
      </c>
      <c r="E52" s="33">
        <v>0</v>
      </c>
      <c r="F52" s="33">
        <v>0</v>
      </c>
      <c r="G52" s="33">
        <v>0</v>
      </c>
      <c r="H52" s="37">
        <v>0</v>
      </c>
      <c r="I52">
        <v>0</v>
      </c>
      <c r="J52">
        <v>0</v>
      </c>
      <c r="K52" s="38">
        <v>0</v>
      </c>
      <c r="P52">
        <v>0</v>
      </c>
      <c r="Q52">
        <v>0</v>
      </c>
      <c r="R52">
        <v>0</v>
      </c>
      <c r="S52">
        <v>0</v>
      </c>
      <c r="T52">
        <v>0</v>
      </c>
      <c r="U52">
        <v>0</v>
      </c>
      <c r="V52">
        <v>0</v>
      </c>
      <c r="W52">
        <v>0</v>
      </c>
      <c r="Y52" s="38">
        <f t="shared" si="0"/>
        <v>365</v>
      </c>
    </row>
    <row r="53" spans="1:25">
      <c r="A53">
        <v>0</v>
      </c>
      <c r="B53" s="33" t="s">
        <v>546</v>
      </c>
      <c r="C53" s="33" t="s">
        <v>29</v>
      </c>
      <c r="D53" s="33" t="s">
        <v>547</v>
      </c>
      <c r="E53" s="33">
        <v>43867</v>
      </c>
      <c r="F53" s="33">
        <v>0</v>
      </c>
      <c r="G53" s="33">
        <v>1106150586</v>
      </c>
      <c r="H53" s="37">
        <v>43501</v>
      </c>
      <c r="I53" t="s">
        <v>1963</v>
      </c>
      <c r="J53" t="s">
        <v>1964</v>
      </c>
      <c r="K53" s="38">
        <v>43501</v>
      </c>
      <c r="L53" t="s">
        <v>548</v>
      </c>
      <c r="P53">
        <v>10900</v>
      </c>
      <c r="Q53">
        <v>924047500</v>
      </c>
      <c r="R53">
        <v>0</v>
      </c>
      <c r="S53">
        <v>0</v>
      </c>
      <c r="T53">
        <v>0</v>
      </c>
      <c r="U53">
        <v>74337477</v>
      </c>
      <c r="V53">
        <v>107765609</v>
      </c>
      <c r="W53">
        <v>1106150586</v>
      </c>
      <c r="Y53" s="38">
        <f t="shared" si="0"/>
        <v>43866</v>
      </c>
    </row>
    <row r="54" spans="1:25">
      <c r="A54">
        <v>0</v>
      </c>
      <c r="B54" s="33" t="s">
        <v>549</v>
      </c>
      <c r="C54" s="33" t="s">
        <v>29</v>
      </c>
      <c r="D54" s="33" t="s">
        <v>550</v>
      </c>
      <c r="E54" s="33">
        <v>43091</v>
      </c>
      <c r="F54" s="33">
        <v>0</v>
      </c>
      <c r="G54" s="33">
        <v>92846041</v>
      </c>
      <c r="H54" s="37">
        <v>42710</v>
      </c>
      <c r="I54" t="s">
        <v>1963</v>
      </c>
      <c r="J54" t="s">
        <v>1964</v>
      </c>
      <c r="K54" s="38">
        <v>42710</v>
      </c>
      <c r="L54" t="s">
        <v>551</v>
      </c>
      <c r="P54">
        <v>10042</v>
      </c>
      <c r="Q54">
        <v>44606564</v>
      </c>
      <c r="R54">
        <v>0</v>
      </c>
      <c r="S54">
        <v>0</v>
      </c>
      <c r="T54">
        <v>0</v>
      </c>
      <c r="U54">
        <v>20052000</v>
      </c>
      <c r="V54">
        <v>28187477</v>
      </c>
      <c r="W54">
        <v>92846041</v>
      </c>
      <c r="Y54" s="38">
        <f t="shared" si="0"/>
        <v>43075</v>
      </c>
    </row>
    <row r="55" spans="1:25">
      <c r="A55">
        <v>0</v>
      </c>
      <c r="B55" s="33" t="s">
        <v>552</v>
      </c>
      <c r="C55" s="33" t="s">
        <v>29</v>
      </c>
      <c r="D55" s="33" t="s">
        <v>553</v>
      </c>
      <c r="E55" s="33">
        <v>43146</v>
      </c>
      <c r="F55" s="33">
        <v>0</v>
      </c>
      <c r="G55" s="33">
        <v>550583233</v>
      </c>
      <c r="H55" s="37">
        <v>42602</v>
      </c>
      <c r="I55" t="s">
        <v>1968</v>
      </c>
      <c r="J55" t="s">
        <v>1964</v>
      </c>
      <c r="K55" s="38">
        <v>42602</v>
      </c>
      <c r="L55" t="s">
        <v>554</v>
      </c>
      <c r="P55">
        <v>28143</v>
      </c>
      <c r="Q55">
        <v>233982252</v>
      </c>
      <c r="R55">
        <v>0</v>
      </c>
      <c r="S55">
        <v>0</v>
      </c>
      <c r="T55">
        <v>103147148</v>
      </c>
      <c r="U55">
        <v>3440000</v>
      </c>
      <c r="V55">
        <v>204181167</v>
      </c>
      <c r="W55">
        <v>544750567</v>
      </c>
      <c r="Y55" s="38">
        <f t="shared" si="0"/>
        <v>42967</v>
      </c>
    </row>
    <row r="56" spans="1:25">
      <c r="A56">
        <v>0</v>
      </c>
      <c r="B56" s="33" t="s">
        <v>555</v>
      </c>
      <c r="C56" s="33" t="s">
        <v>29</v>
      </c>
      <c r="D56" s="33" t="s">
        <v>556</v>
      </c>
      <c r="E56" s="33">
        <v>42857</v>
      </c>
      <c r="F56" s="33">
        <v>0</v>
      </c>
      <c r="G56" s="33">
        <v>416450055.99999994</v>
      </c>
      <c r="H56" s="37">
        <v>42252</v>
      </c>
      <c r="I56" t="s">
        <v>1963</v>
      </c>
      <c r="J56" t="s">
        <v>1964</v>
      </c>
      <c r="K56" s="38">
        <v>42252</v>
      </c>
      <c r="L56" t="s">
        <v>557</v>
      </c>
      <c r="P56">
        <v>15555.1913967611</v>
      </c>
      <c r="Q56">
        <v>30737057.999999933</v>
      </c>
      <c r="R56">
        <v>0</v>
      </c>
      <c r="S56">
        <v>0</v>
      </c>
      <c r="T56">
        <v>250682470</v>
      </c>
      <c r="U56">
        <v>7348000</v>
      </c>
      <c r="V56">
        <v>127682528</v>
      </c>
      <c r="W56">
        <v>416450055.99999994</v>
      </c>
      <c r="Y56" s="38">
        <f t="shared" si="0"/>
        <v>42617</v>
      </c>
    </row>
    <row r="57" spans="1:25">
      <c r="A57">
        <v>0</v>
      </c>
      <c r="B57" s="33" t="s">
        <v>558</v>
      </c>
      <c r="C57" s="33" t="s">
        <v>29</v>
      </c>
      <c r="D57" s="33" t="s">
        <v>559</v>
      </c>
      <c r="E57" s="33">
        <v>0</v>
      </c>
      <c r="F57" s="33">
        <v>0</v>
      </c>
      <c r="G57" s="33">
        <v>0</v>
      </c>
      <c r="H57" s="37">
        <v>0</v>
      </c>
      <c r="I57">
        <v>0</v>
      </c>
      <c r="J57">
        <v>0</v>
      </c>
      <c r="K57" s="38">
        <v>0</v>
      </c>
      <c r="P57">
        <v>0</v>
      </c>
      <c r="Q57">
        <v>0</v>
      </c>
      <c r="R57">
        <v>0</v>
      </c>
      <c r="S57">
        <v>0</v>
      </c>
      <c r="T57">
        <v>0</v>
      </c>
      <c r="U57">
        <v>0</v>
      </c>
      <c r="V57">
        <v>0</v>
      </c>
      <c r="W57">
        <v>0</v>
      </c>
      <c r="Y57" s="38">
        <f t="shared" si="0"/>
        <v>365</v>
      </c>
    </row>
    <row r="58" spans="1:25">
      <c r="A58">
        <v>0</v>
      </c>
      <c r="B58" s="33" t="s">
        <v>560</v>
      </c>
      <c r="C58" s="33" t="s">
        <v>29</v>
      </c>
      <c r="D58" s="33" t="s">
        <v>561</v>
      </c>
      <c r="E58" s="33">
        <v>0</v>
      </c>
      <c r="F58" s="33">
        <v>0</v>
      </c>
      <c r="G58" s="33">
        <v>0</v>
      </c>
      <c r="H58" s="37">
        <v>0</v>
      </c>
      <c r="I58">
        <v>0</v>
      </c>
      <c r="J58">
        <v>0</v>
      </c>
      <c r="K58" s="38">
        <v>0</v>
      </c>
      <c r="P58">
        <v>0</v>
      </c>
      <c r="Q58">
        <v>0</v>
      </c>
      <c r="R58">
        <v>0</v>
      </c>
      <c r="S58">
        <v>0</v>
      </c>
      <c r="T58">
        <v>0</v>
      </c>
      <c r="U58">
        <v>0</v>
      </c>
      <c r="V58">
        <v>0</v>
      </c>
      <c r="W58">
        <v>0</v>
      </c>
      <c r="Y58" s="38">
        <f t="shared" si="0"/>
        <v>365</v>
      </c>
    </row>
    <row r="59" spans="1:25">
      <c r="A59">
        <v>1</v>
      </c>
      <c r="B59" s="33" t="s">
        <v>560</v>
      </c>
      <c r="C59" s="33" t="s">
        <v>29</v>
      </c>
      <c r="D59" s="33">
        <v>0</v>
      </c>
      <c r="E59" s="33">
        <v>0</v>
      </c>
      <c r="F59" s="33">
        <v>0</v>
      </c>
      <c r="G59" s="33">
        <v>0</v>
      </c>
      <c r="H59" s="37">
        <v>0</v>
      </c>
      <c r="I59">
        <v>0</v>
      </c>
      <c r="J59">
        <v>0</v>
      </c>
      <c r="K59" s="38">
        <v>0</v>
      </c>
      <c r="P59">
        <v>0</v>
      </c>
      <c r="Q59">
        <v>0</v>
      </c>
      <c r="R59">
        <v>0</v>
      </c>
      <c r="S59">
        <v>0</v>
      </c>
      <c r="T59">
        <v>0</v>
      </c>
      <c r="U59">
        <v>0</v>
      </c>
      <c r="V59">
        <v>0</v>
      </c>
      <c r="W59">
        <v>0</v>
      </c>
      <c r="Y59" s="38">
        <f t="shared" si="0"/>
        <v>365</v>
      </c>
    </row>
    <row r="60" spans="1:25">
      <c r="A60">
        <v>0</v>
      </c>
      <c r="B60" s="33" t="s">
        <v>562</v>
      </c>
      <c r="C60" s="33" t="s">
        <v>29</v>
      </c>
      <c r="D60" s="33" t="s">
        <v>563</v>
      </c>
      <c r="E60" s="33">
        <v>42938</v>
      </c>
      <c r="F60" s="33">
        <v>0</v>
      </c>
      <c r="G60" s="33">
        <v>64655777</v>
      </c>
      <c r="H60" s="37">
        <v>42552</v>
      </c>
      <c r="I60" t="s">
        <v>1963</v>
      </c>
      <c r="J60" t="s">
        <v>1964</v>
      </c>
      <c r="K60" s="38">
        <v>42552</v>
      </c>
      <c r="L60" t="s">
        <v>564</v>
      </c>
      <c r="P60">
        <v>10042</v>
      </c>
      <c r="Q60">
        <v>33178768</v>
      </c>
      <c r="R60">
        <v>0</v>
      </c>
      <c r="S60">
        <v>0</v>
      </c>
      <c r="T60">
        <v>0</v>
      </c>
      <c r="U60">
        <v>10131204</v>
      </c>
      <c r="V60">
        <v>21345805</v>
      </c>
      <c r="W60">
        <v>64655777</v>
      </c>
      <c r="Y60" s="38">
        <f t="shared" si="0"/>
        <v>42917</v>
      </c>
    </row>
    <row r="61" spans="1:25">
      <c r="A61">
        <v>0</v>
      </c>
      <c r="B61" s="33" t="s">
        <v>565</v>
      </c>
      <c r="C61" s="33" t="s">
        <v>29</v>
      </c>
      <c r="D61" s="33" t="s">
        <v>566</v>
      </c>
      <c r="E61" s="33">
        <v>0</v>
      </c>
      <c r="F61" s="33">
        <v>0</v>
      </c>
      <c r="G61" s="33">
        <v>0</v>
      </c>
      <c r="H61" s="37">
        <v>0</v>
      </c>
      <c r="I61">
        <v>0</v>
      </c>
      <c r="J61">
        <v>0</v>
      </c>
      <c r="K61" s="38">
        <v>0</v>
      </c>
      <c r="P61">
        <v>0</v>
      </c>
      <c r="Q61">
        <v>0</v>
      </c>
      <c r="R61">
        <v>0</v>
      </c>
      <c r="S61">
        <v>0</v>
      </c>
      <c r="T61">
        <v>0</v>
      </c>
      <c r="U61">
        <v>0</v>
      </c>
      <c r="V61">
        <v>0</v>
      </c>
      <c r="W61">
        <v>0</v>
      </c>
      <c r="Y61" s="38">
        <f t="shared" si="0"/>
        <v>365</v>
      </c>
    </row>
    <row r="62" spans="1:25">
      <c r="A62">
        <v>0</v>
      </c>
      <c r="B62" s="33" t="s">
        <v>67</v>
      </c>
      <c r="C62" s="33" t="s">
        <v>29</v>
      </c>
      <c r="D62" s="33" t="s">
        <v>567</v>
      </c>
      <c r="E62" s="33">
        <v>44169</v>
      </c>
      <c r="F62" s="33">
        <v>0</v>
      </c>
      <c r="G62" s="33">
        <v>156669505</v>
      </c>
      <c r="H62" s="37">
        <v>43396</v>
      </c>
      <c r="I62" t="s">
        <v>1963</v>
      </c>
      <c r="J62" t="s">
        <v>1964</v>
      </c>
      <c r="K62" s="38">
        <v>43396</v>
      </c>
      <c r="L62" t="s">
        <v>568</v>
      </c>
      <c r="P62">
        <v>10900</v>
      </c>
      <c r="Q62">
        <v>116564600</v>
      </c>
      <c r="R62">
        <v>0</v>
      </c>
      <c r="S62">
        <v>0</v>
      </c>
      <c r="T62">
        <v>0</v>
      </c>
      <c r="U62">
        <v>9745114</v>
      </c>
      <c r="V62">
        <v>46101327</v>
      </c>
      <c r="W62">
        <v>172411041</v>
      </c>
      <c r="Y62" s="38">
        <f t="shared" si="0"/>
        <v>43761</v>
      </c>
    </row>
    <row r="63" spans="1:25">
      <c r="A63">
        <v>0</v>
      </c>
      <c r="B63" s="33" t="s">
        <v>569</v>
      </c>
      <c r="C63" s="33" t="s">
        <v>29</v>
      </c>
      <c r="D63" s="33" t="s">
        <v>570</v>
      </c>
      <c r="E63" s="33">
        <v>42721</v>
      </c>
      <c r="F63" s="33">
        <v>0</v>
      </c>
      <c r="G63" s="33">
        <v>196920802</v>
      </c>
      <c r="H63" s="37">
        <v>42339</v>
      </c>
      <c r="I63" t="s">
        <v>1963</v>
      </c>
      <c r="J63" t="s">
        <v>1964</v>
      </c>
      <c r="K63" s="38">
        <v>42339</v>
      </c>
      <c r="L63" t="s">
        <v>571</v>
      </c>
      <c r="P63">
        <v>26200</v>
      </c>
      <c r="Q63">
        <v>14724400</v>
      </c>
      <c r="R63">
        <v>0</v>
      </c>
      <c r="S63">
        <v>0</v>
      </c>
      <c r="T63">
        <v>175255080</v>
      </c>
      <c r="U63">
        <v>1275252</v>
      </c>
      <c r="V63">
        <v>5666070</v>
      </c>
      <c r="W63">
        <v>196920802</v>
      </c>
      <c r="Y63" s="38">
        <f t="shared" si="0"/>
        <v>42704</v>
      </c>
    </row>
    <row r="64" spans="1:25">
      <c r="A64">
        <v>0</v>
      </c>
      <c r="B64" s="33" t="s">
        <v>572</v>
      </c>
      <c r="C64" s="33" t="s">
        <v>29</v>
      </c>
      <c r="D64" s="33" t="s">
        <v>573</v>
      </c>
      <c r="E64" s="33">
        <v>42698</v>
      </c>
      <c r="F64" s="33">
        <v>0</v>
      </c>
      <c r="G64" s="33">
        <v>210827777</v>
      </c>
      <c r="H64" s="37">
        <v>42325</v>
      </c>
      <c r="I64" t="s">
        <v>1963</v>
      </c>
      <c r="J64" t="s">
        <v>1964</v>
      </c>
      <c r="K64" s="38">
        <v>42325</v>
      </c>
      <c r="L64" t="s">
        <v>574</v>
      </c>
      <c r="P64">
        <v>26200</v>
      </c>
      <c r="Q64">
        <v>61308000</v>
      </c>
      <c r="R64">
        <v>0</v>
      </c>
      <c r="S64">
        <v>0</v>
      </c>
      <c r="T64">
        <v>137891405</v>
      </c>
      <c r="U64">
        <v>3153988</v>
      </c>
      <c r="V64">
        <v>3074384</v>
      </c>
      <c r="W64">
        <v>205427777</v>
      </c>
      <c r="Y64" s="38">
        <f t="shared" si="0"/>
        <v>42690</v>
      </c>
    </row>
    <row r="65" spans="1:25">
      <c r="A65">
        <v>0</v>
      </c>
      <c r="B65" s="33" t="s">
        <v>575</v>
      </c>
      <c r="C65" s="33" t="s">
        <v>29</v>
      </c>
      <c r="D65" s="33" t="s">
        <v>576</v>
      </c>
      <c r="E65" s="33">
        <v>43116</v>
      </c>
      <c r="F65" s="33">
        <v>0</v>
      </c>
      <c r="G65" s="33">
        <v>487347792</v>
      </c>
      <c r="H65" s="37">
        <v>42608</v>
      </c>
      <c r="I65" t="s">
        <v>1965</v>
      </c>
      <c r="J65" t="s">
        <v>1964</v>
      </c>
      <c r="K65" s="38">
        <v>42608</v>
      </c>
      <c r="L65" t="s">
        <v>577</v>
      </c>
      <c r="P65">
        <v>28143</v>
      </c>
      <c r="Q65">
        <v>28311858</v>
      </c>
      <c r="R65">
        <v>28143</v>
      </c>
      <c r="S65">
        <v>113106717</v>
      </c>
      <c r="T65">
        <v>197081812</v>
      </c>
      <c r="U65">
        <v>23343024</v>
      </c>
      <c r="V65">
        <v>125504381</v>
      </c>
      <c r="W65">
        <v>487347792</v>
      </c>
      <c r="Y65" s="38">
        <f t="shared" si="0"/>
        <v>42973</v>
      </c>
    </row>
    <row r="66" spans="1:25">
      <c r="A66">
        <v>0</v>
      </c>
      <c r="B66" s="33" t="s">
        <v>578</v>
      </c>
      <c r="C66" s="33" t="s">
        <v>29</v>
      </c>
      <c r="D66" s="33" t="s">
        <v>579</v>
      </c>
      <c r="E66" s="33">
        <v>0</v>
      </c>
      <c r="F66" s="33">
        <v>0</v>
      </c>
      <c r="G66" s="33">
        <v>0</v>
      </c>
      <c r="H66" s="37">
        <v>0</v>
      </c>
      <c r="I66">
        <v>0</v>
      </c>
      <c r="J66">
        <v>0</v>
      </c>
      <c r="K66" s="38">
        <v>0</v>
      </c>
      <c r="P66">
        <v>0</v>
      </c>
      <c r="Q66">
        <v>0</v>
      </c>
      <c r="R66">
        <v>0</v>
      </c>
      <c r="S66">
        <v>0</v>
      </c>
      <c r="T66">
        <v>0</v>
      </c>
      <c r="U66">
        <v>0</v>
      </c>
      <c r="V66">
        <v>0</v>
      </c>
      <c r="W66">
        <v>0</v>
      </c>
      <c r="Y66" s="38">
        <f t="shared" si="0"/>
        <v>365</v>
      </c>
    </row>
    <row r="67" spans="1:25">
      <c r="A67">
        <v>0</v>
      </c>
      <c r="B67" s="33" t="s">
        <v>580</v>
      </c>
      <c r="C67" s="33" t="s">
        <v>29</v>
      </c>
      <c r="D67" s="33" t="s">
        <v>581</v>
      </c>
      <c r="E67" s="33">
        <v>43965</v>
      </c>
      <c r="F67" s="33">
        <v>0</v>
      </c>
      <c r="G67" s="33">
        <v>331911467</v>
      </c>
      <c r="H67" s="37">
        <v>43581</v>
      </c>
      <c r="I67" t="s">
        <v>1965</v>
      </c>
      <c r="J67" t="s">
        <v>1964</v>
      </c>
      <c r="K67" s="38">
        <v>43581</v>
      </c>
      <c r="L67" t="s">
        <v>582</v>
      </c>
      <c r="P67">
        <v>10439.5787</v>
      </c>
      <c r="Q67">
        <v>26725321</v>
      </c>
      <c r="R67">
        <v>0</v>
      </c>
      <c r="S67">
        <v>0</v>
      </c>
      <c r="T67">
        <v>242627810</v>
      </c>
      <c r="U67">
        <v>45664300</v>
      </c>
      <c r="V67">
        <v>16894036</v>
      </c>
      <c r="W67">
        <v>331911467</v>
      </c>
      <c r="Y67" s="38">
        <f t="shared" si="0"/>
        <v>43946</v>
      </c>
    </row>
    <row r="68" spans="1:25">
      <c r="A68">
        <v>0</v>
      </c>
      <c r="B68" s="33" t="s">
        <v>583</v>
      </c>
      <c r="C68" s="33" t="s">
        <v>29</v>
      </c>
      <c r="D68" s="33" t="s">
        <v>563</v>
      </c>
      <c r="E68" s="33">
        <v>42853</v>
      </c>
      <c r="F68" s="33">
        <v>0</v>
      </c>
      <c r="G68" s="33">
        <v>94367184</v>
      </c>
      <c r="H68" s="37">
        <v>42413</v>
      </c>
      <c r="I68" t="s">
        <v>1963</v>
      </c>
      <c r="J68" t="s">
        <v>1964</v>
      </c>
      <c r="K68" s="38">
        <v>42413</v>
      </c>
      <c r="L68" t="s">
        <v>584</v>
      </c>
      <c r="P68">
        <v>9324</v>
      </c>
      <c r="Q68">
        <v>57985956</v>
      </c>
      <c r="R68">
        <v>0</v>
      </c>
      <c r="S68">
        <v>0</v>
      </c>
      <c r="T68">
        <v>0</v>
      </c>
      <c r="U68">
        <v>17358764</v>
      </c>
      <c r="V68">
        <v>19022464</v>
      </c>
      <c r="W68">
        <v>94367184</v>
      </c>
      <c r="Y68" s="38">
        <f t="shared" si="0"/>
        <v>42778</v>
      </c>
    </row>
    <row r="69" spans="1:25">
      <c r="A69">
        <v>1</v>
      </c>
      <c r="B69" s="33" t="s">
        <v>583</v>
      </c>
      <c r="C69" s="33" t="s">
        <v>29</v>
      </c>
      <c r="D69" s="33">
        <v>0</v>
      </c>
      <c r="E69" s="33">
        <v>0</v>
      </c>
      <c r="F69" s="33">
        <v>0</v>
      </c>
      <c r="G69" s="33">
        <v>0</v>
      </c>
      <c r="H69" s="37">
        <v>0</v>
      </c>
      <c r="I69">
        <v>0</v>
      </c>
      <c r="J69">
        <v>0</v>
      </c>
      <c r="K69" s="38">
        <v>0</v>
      </c>
      <c r="P69">
        <v>0</v>
      </c>
      <c r="Q69">
        <v>0</v>
      </c>
      <c r="R69">
        <v>0</v>
      </c>
      <c r="S69">
        <v>0</v>
      </c>
      <c r="T69">
        <v>0</v>
      </c>
      <c r="U69">
        <v>0</v>
      </c>
      <c r="V69">
        <v>0</v>
      </c>
      <c r="W69">
        <v>0</v>
      </c>
      <c r="Y69" s="38">
        <f t="shared" si="0"/>
        <v>365</v>
      </c>
    </row>
    <row r="70" spans="1:25">
      <c r="A70">
        <v>0</v>
      </c>
      <c r="B70" s="33" t="s">
        <v>585</v>
      </c>
      <c r="C70" s="33" t="s">
        <v>29</v>
      </c>
      <c r="D70" s="33" t="s">
        <v>586</v>
      </c>
      <c r="E70" s="33">
        <v>43622</v>
      </c>
      <c r="F70" s="33">
        <v>0</v>
      </c>
      <c r="G70" s="33">
        <v>380086591.99999857</v>
      </c>
      <c r="H70" s="37">
        <v>43251</v>
      </c>
      <c r="I70" t="s">
        <v>1963</v>
      </c>
      <c r="J70" t="s">
        <v>1964</v>
      </c>
      <c r="K70" s="38">
        <v>43251</v>
      </c>
      <c r="L70" t="s">
        <v>587</v>
      </c>
      <c r="P70">
        <v>10285.351046698799</v>
      </c>
      <c r="Q70">
        <v>198003292.99999857</v>
      </c>
      <c r="R70">
        <v>0</v>
      </c>
      <c r="S70">
        <v>0</v>
      </c>
      <c r="T70">
        <v>0</v>
      </c>
      <c r="U70">
        <v>90673465</v>
      </c>
      <c r="V70">
        <v>91409834</v>
      </c>
      <c r="W70">
        <v>380086591.99999857</v>
      </c>
      <c r="Y70" s="38">
        <f t="shared" ref="Y70:Y133" si="1">+K70+365</f>
        <v>43616</v>
      </c>
    </row>
    <row r="71" spans="1:25">
      <c r="A71">
        <v>0</v>
      </c>
      <c r="B71" s="33" t="s">
        <v>588</v>
      </c>
      <c r="C71" s="33" t="s">
        <v>29</v>
      </c>
      <c r="D71" s="33" t="s">
        <v>589</v>
      </c>
      <c r="E71" s="33">
        <v>42760</v>
      </c>
      <c r="F71" s="33">
        <v>0</v>
      </c>
      <c r="G71" s="33">
        <v>710856127.99999988</v>
      </c>
      <c r="H71" s="37">
        <v>42283</v>
      </c>
      <c r="I71" t="s">
        <v>1963</v>
      </c>
      <c r="J71" t="s">
        <v>1964</v>
      </c>
      <c r="K71" s="38">
        <v>42283</v>
      </c>
      <c r="L71" t="s">
        <v>590</v>
      </c>
      <c r="P71">
        <v>9429.1749885317004</v>
      </c>
      <c r="Q71">
        <v>267213389.99999985</v>
      </c>
      <c r="R71">
        <v>0</v>
      </c>
      <c r="S71">
        <v>0</v>
      </c>
      <c r="T71">
        <v>195607760</v>
      </c>
      <c r="U71">
        <v>39026420</v>
      </c>
      <c r="V71">
        <v>209008558</v>
      </c>
      <c r="W71">
        <v>710856127.99999988</v>
      </c>
      <c r="Y71" s="38">
        <f t="shared" si="1"/>
        <v>42648</v>
      </c>
    </row>
    <row r="72" spans="1:25">
      <c r="A72">
        <v>0</v>
      </c>
      <c r="B72" s="33" t="s">
        <v>591</v>
      </c>
      <c r="C72" s="33" t="s">
        <v>29</v>
      </c>
      <c r="D72" s="33" t="s">
        <v>592</v>
      </c>
      <c r="E72" s="33">
        <v>43146</v>
      </c>
      <c r="F72" s="33">
        <v>0</v>
      </c>
      <c r="G72" s="33">
        <v>603181884</v>
      </c>
      <c r="H72" s="37">
        <v>42710</v>
      </c>
      <c r="I72" t="s">
        <v>1965</v>
      </c>
      <c r="J72" t="s">
        <v>1964</v>
      </c>
      <c r="K72" s="38">
        <v>42710</v>
      </c>
      <c r="L72" t="s">
        <v>593</v>
      </c>
      <c r="P72">
        <v>28795</v>
      </c>
      <c r="Q72">
        <v>48208505</v>
      </c>
      <c r="R72">
        <v>0</v>
      </c>
      <c r="S72">
        <v>0</v>
      </c>
      <c r="T72">
        <v>373828615</v>
      </c>
      <c r="U72">
        <v>20332700</v>
      </c>
      <c r="V72">
        <v>226101804</v>
      </c>
      <c r="W72">
        <v>668471624</v>
      </c>
      <c r="Y72" s="38">
        <f t="shared" si="1"/>
        <v>43075</v>
      </c>
    </row>
    <row r="73" spans="1:25">
      <c r="A73">
        <v>0</v>
      </c>
      <c r="B73" s="33" t="s">
        <v>594</v>
      </c>
      <c r="C73" s="33" t="s">
        <v>29</v>
      </c>
      <c r="D73" s="33" t="s">
        <v>595</v>
      </c>
      <c r="E73" s="33">
        <v>42760</v>
      </c>
      <c r="F73" s="33">
        <v>0</v>
      </c>
      <c r="G73" s="33">
        <v>425799877</v>
      </c>
      <c r="H73" s="37">
        <v>42283</v>
      </c>
      <c r="I73" t="s">
        <v>1963</v>
      </c>
      <c r="J73" t="s">
        <v>1964</v>
      </c>
      <c r="K73" s="38">
        <v>42283</v>
      </c>
      <c r="L73" t="s">
        <v>596</v>
      </c>
      <c r="P73">
        <v>26200</v>
      </c>
      <c r="Q73">
        <v>319011200</v>
      </c>
      <c r="R73">
        <v>0</v>
      </c>
      <c r="S73">
        <v>0</v>
      </c>
      <c r="T73">
        <v>0</v>
      </c>
      <c r="U73">
        <v>26450480</v>
      </c>
      <c r="V73">
        <v>80338197</v>
      </c>
      <c r="W73">
        <v>425799877</v>
      </c>
      <c r="Y73" s="38">
        <f t="shared" si="1"/>
        <v>42648</v>
      </c>
    </row>
    <row r="74" spans="1:25">
      <c r="A74">
        <v>1</v>
      </c>
      <c r="B74" s="33" t="s">
        <v>594</v>
      </c>
      <c r="C74" s="33" t="s">
        <v>29</v>
      </c>
      <c r="D74" s="33">
        <v>0</v>
      </c>
      <c r="E74" s="33">
        <v>0</v>
      </c>
      <c r="F74" s="33">
        <v>0</v>
      </c>
      <c r="G74" s="33">
        <v>0</v>
      </c>
      <c r="H74" s="37">
        <v>0</v>
      </c>
      <c r="I74">
        <v>0</v>
      </c>
      <c r="J74">
        <v>0</v>
      </c>
      <c r="K74" s="38">
        <v>0</v>
      </c>
      <c r="P74">
        <v>0</v>
      </c>
      <c r="Q74">
        <v>0</v>
      </c>
      <c r="R74">
        <v>0</v>
      </c>
      <c r="S74">
        <v>0</v>
      </c>
      <c r="T74">
        <v>0</v>
      </c>
      <c r="U74">
        <v>0</v>
      </c>
      <c r="V74">
        <v>0</v>
      </c>
      <c r="W74">
        <v>0</v>
      </c>
      <c r="Y74" s="38">
        <f t="shared" si="1"/>
        <v>365</v>
      </c>
    </row>
    <row r="75" spans="1:25">
      <c r="A75">
        <v>0</v>
      </c>
      <c r="B75" s="33" t="s">
        <v>597</v>
      </c>
      <c r="C75" s="33" t="s">
        <v>29</v>
      </c>
      <c r="D75" s="33" t="s">
        <v>443</v>
      </c>
      <c r="E75" s="33">
        <v>0</v>
      </c>
      <c r="F75" s="33">
        <v>0</v>
      </c>
      <c r="G75" s="33">
        <v>0</v>
      </c>
      <c r="H75" s="37">
        <v>0</v>
      </c>
      <c r="I75">
        <v>0</v>
      </c>
      <c r="J75">
        <v>0</v>
      </c>
      <c r="K75" s="38">
        <v>0</v>
      </c>
      <c r="P75">
        <v>0</v>
      </c>
      <c r="Q75">
        <v>0</v>
      </c>
      <c r="R75">
        <v>0</v>
      </c>
      <c r="S75">
        <v>0</v>
      </c>
      <c r="T75">
        <v>0</v>
      </c>
      <c r="U75">
        <v>0</v>
      </c>
      <c r="V75">
        <v>0</v>
      </c>
      <c r="W75">
        <v>0</v>
      </c>
      <c r="Y75" s="38">
        <f t="shared" si="1"/>
        <v>365</v>
      </c>
    </row>
    <row r="76" spans="1:25">
      <c r="A76">
        <v>0</v>
      </c>
      <c r="B76" s="33" t="s">
        <v>598</v>
      </c>
      <c r="C76" s="33" t="s">
        <v>29</v>
      </c>
      <c r="D76" s="33" t="s">
        <v>599</v>
      </c>
      <c r="E76" s="33">
        <v>43165</v>
      </c>
      <c r="F76" s="33">
        <v>0</v>
      </c>
      <c r="G76" s="33">
        <v>265766813</v>
      </c>
      <c r="H76" s="37">
        <v>42758</v>
      </c>
      <c r="I76" t="s">
        <v>1965</v>
      </c>
      <c r="J76" t="s">
        <v>1964</v>
      </c>
      <c r="K76" s="38">
        <v>42758</v>
      </c>
      <c r="L76" t="s">
        <v>600</v>
      </c>
      <c r="P76">
        <v>12227</v>
      </c>
      <c r="Q76">
        <v>194690521</v>
      </c>
      <c r="R76">
        <v>0</v>
      </c>
      <c r="S76">
        <v>0</v>
      </c>
      <c r="T76">
        <v>7496495</v>
      </c>
      <c r="U76">
        <v>12007020</v>
      </c>
      <c r="V76">
        <v>51572777</v>
      </c>
      <c r="W76">
        <v>265766813</v>
      </c>
      <c r="Y76" s="38">
        <f t="shared" si="1"/>
        <v>43123</v>
      </c>
    </row>
    <row r="77" spans="1:25">
      <c r="A77">
        <v>0</v>
      </c>
      <c r="B77" s="33" t="s">
        <v>601</v>
      </c>
      <c r="C77" s="33" t="s">
        <v>29</v>
      </c>
      <c r="D77" s="33" t="s">
        <v>602</v>
      </c>
      <c r="E77" s="33">
        <v>43049</v>
      </c>
      <c r="F77" s="33">
        <v>0</v>
      </c>
      <c r="G77" s="33">
        <v>203975826</v>
      </c>
      <c r="H77" s="37">
        <v>42551</v>
      </c>
      <c r="I77" t="s">
        <v>1963</v>
      </c>
      <c r="J77" t="s">
        <v>1964</v>
      </c>
      <c r="K77" s="38">
        <v>42551</v>
      </c>
      <c r="L77" t="s">
        <v>603</v>
      </c>
      <c r="P77">
        <v>10955</v>
      </c>
      <c r="Q77">
        <v>165310950</v>
      </c>
      <c r="R77">
        <v>0</v>
      </c>
      <c r="S77">
        <v>0</v>
      </c>
      <c r="T77">
        <v>0</v>
      </c>
      <c r="U77">
        <v>32805458</v>
      </c>
      <c r="V77">
        <v>81014903</v>
      </c>
      <c r="W77">
        <v>279131311</v>
      </c>
      <c r="Y77" s="38">
        <f t="shared" si="1"/>
        <v>42916</v>
      </c>
    </row>
    <row r="78" spans="1:25">
      <c r="A78">
        <v>0</v>
      </c>
      <c r="B78" s="33" t="s">
        <v>604</v>
      </c>
      <c r="C78" s="33" t="s">
        <v>29</v>
      </c>
      <c r="D78" s="33" t="s">
        <v>605</v>
      </c>
      <c r="E78" s="33">
        <v>43117</v>
      </c>
      <c r="F78" s="33">
        <v>0</v>
      </c>
      <c r="G78" s="33">
        <v>445059629</v>
      </c>
      <c r="H78" s="37">
        <v>42710</v>
      </c>
      <c r="I78" t="s">
        <v>1963</v>
      </c>
      <c r="J78" t="s">
        <v>1964</v>
      </c>
      <c r="K78" s="38">
        <v>42710</v>
      </c>
      <c r="L78" t="s">
        <v>606</v>
      </c>
      <c r="P78">
        <v>15502.168</v>
      </c>
      <c r="Q78">
        <v>307288716</v>
      </c>
      <c r="R78">
        <v>0</v>
      </c>
      <c r="S78">
        <v>0</v>
      </c>
      <c r="T78">
        <v>0</v>
      </c>
      <c r="U78">
        <v>47197787</v>
      </c>
      <c r="V78">
        <v>90573126</v>
      </c>
      <c r="W78">
        <v>445059629</v>
      </c>
      <c r="Y78" s="38">
        <f t="shared" si="1"/>
        <v>43075</v>
      </c>
    </row>
    <row r="79" spans="1:25">
      <c r="A79">
        <v>0</v>
      </c>
      <c r="B79" s="33" t="s">
        <v>607</v>
      </c>
      <c r="C79" s="33" t="s">
        <v>29</v>
      </c>
      <c r="D79" s="33" t="s">
        <v>608</v>
      </c>
      <c r="E79" s="33">
        <v>43026</v>
      </c>
      <c r="F79" s="33">
        <v>0</v>
      </c>
      <c r="G79" s="33">
        <v>104025294</v>
      </c>
      <c r="H79" s="37">
        <v>42509</v>
      </c>
      <c r="I79" t="s">
        <v>1965</v>
      </c>
      <c r="J79" t="s">
        <v>1964</v>
      </c>
      <c r="K79" s="38">
        <v>42509</v>
      </c>
      <c r="L79" t="s">
        <v>609</v>
      </c>
      <c r="P79">
        <v>27491</v>
      </c>
      <c r="Q79">
        <v>17759186</v>
      </c>
      <c r="R79">
        <v>0</v>
      </c>
      <c r="S79">
        <v>0</v>
      </c>
      <c r="T79">
        <v>19964352</v>
      </c>
      <c r="U79">
        <v>2700000</v>
      </c>
      <c r="V79">
        <v>57992956</v>
      </c>
      <c r="W79">
        <v>98416494</v>
      </c>
      <c r="Y79" s="38">
        <f t="shared" si="1"/>
        <v>42874</v>
      </c>
    </row>
    <row r="80" spans="1:25">
      <c r="A80">
        <v>0</v>
      </c>
      <c r="B80" s="33" t="s">
        <v>610</v>
      </c>
      <c r="C80" s="33" t="s">
        <v>29</v>
      </c>
      <c r="D80" s="33" t="s">
        <v>611</v>
      </c>
      <c r="E80" s="33">
        <v>43091</v>
      </c>
      <c r="F80" s="33">
        <v>0</v>
      </c>
      <c r="G80" s="33">
        <v>168297737</v>
      </c>
      <c r="H80" s="37">
        <v>42639</v>
      </c>
      <c r="I80" t="s">
        <v>1965</v>
      </c>
      <c r="J80" t="s">
        <v>1964</v>
      </c>
      <c r="K80" s="38">
        <v>42639</v>
      </c>
      <c r="L80" t="s">
        <v>612</v>
      </c>
      <c r="P80">
        <v>28143</v>
      </c>
      <c r="Q80">
        <v>13339782</v>
      </c>
      <c r="R80">
        <v>0</v>
      </c>
      <c r="S80">
        <v>0</v>
      </c>
      <c r="T80">
        <v>122287769</v>
      </c>
      <c r="U80">
        <v>4297300</v>
      </c>
      <c r="V80">
        <v>4304177</v>
      </c>
      <c r="W80">
        <v>144229028</v>
      </c>
      <c r="Y80" s="38">
        <f t="shared" si="1"/>
        <v>43004</v>
      </c>
    </row>
    <row r="81" spans="1:25">
      <c r="A81">
        <v>0</v>
      </c>
      <c r="B81" s="33" t="s">
        <v>613</v>
      </c>
      <c r="C81" s="33" t="s">
        <v>29</v>
      </c>
      <c r="D81" s="33" t="s">
        <v>614</v>
      </c>
      <c r="E81" s="33">
        <v>43067</v>
      </c>
      <c r="F81" s="33">
        <v>0</v>
      </c>
      <c r="G81" s="33">
        <v>147666461</v>
      </c>
      <c r="H81" s="37">
        <v>42608</v>
      </c>
      <c r="I81" t="s">
        <v>1965</v>
      </c>
      <c r="J81" t="s">
        <v>1964</v>
      </c>
      <c r="K81" s="38">
        <v>42608</v>
      </c>
      <c r="L81" t="s">
        <v>615</v>
      </c>
      <c r="P81">
        <v>28143</v>
      </c>
      <c r="Q81">
        <v>12185919</v>
      </c>
      <c r="R81">
        <v>0</v>
      </c>
      <c r="S81">
        <v>0</v>
      </c>
      <c r="T81">
        <v>120889714</v>
      </c>
      <c r="U81">
        <v>2475000</v>
      </c>
      <c r="V81">
        <v>10435828</v>
      </c>
      <c r="W81">
        <v>145986461</v>
      </c>
      <c r="Y81" s="38">
        <f t="shared" si="1"/>
        <v>42973</v>
      </c>
    </row>
    <row r="82" spans="1:25">
      <c r="A82">
        <v>0</v>
      </c>
      <c r="B82" s="33" t="s">
        <v>616</v>
      </c>
      <c r="C82" s="33" t="s">
        <v>29</v>
      </c>
      <c r="D82" s="33" t="s">
        <v>617</v>
      </c>
      <c r="E82" s="33">
        <v>43159</v>
      </c>
      <c r="F82" s="33">
        <v>0</v>
      </c>
      <c r="G82" s="33">
        <v>16213011</v>
      </c>
      <c r="H82" s="37">
        <v>42724</v>
      </c>
      <c r="I82" t="s">
        <v>1965</v>
      </c>
      <c r="J82" t="s">
        <v>1964</v>
      </c>
      <c r="K82" s="38">
        <v>42724</v>
      </c>
      <c r="L82" t="s">
        <v>618</v>
      </c>
      <c r="P82">
        <v>20933</v>
      </c>
      <c r="Q82">
        <v>5589111</v>
      </c>
      <c r="R82">
        <v>0</v>
      </c>
      <c r="S82">
        <v>0</v>
      </c>
      <c r="T82">
        <v>0</v>
      </c>
      <c r="U82">
        <v>3762000</v>
      </c>
      <c r="V82">
        <v>6861900</v>
      </c>
      <c r="W82">
        <v>16213011</v>
      </c>
      <c r="Y82" s="38">
        <f t="shared" si="1"/>
        <v>43089</v>
      </c>
    </row>
    <row r="83" spans="1:25">
      <c r="A83">
        <v>0</v>
      </c>
      <c r="B83" s="33" t="s">
        <v>619</v>
      </c>
      <c r="C83" s="33" t="s">
        <v>29</v>
      </c>
      <c r="D83" s="33" t="s">
        <v>620</v>
      </c>
      <c r="E83" s="33">
        <v>43609</v>
      </c>
      <c r="F83" s="33">
        <v>0</v>
      </c>
      <c r="G83" s="33">
        <v>256840190</v>
      </c>
      <c r="H83" s="37">
        <v>43199</v>
      </c>
      <c r="I83" t="s">
        <v>1963</v>
      </c>
      <c r="J83" t="s">
        <v>1964</v>
      </c>
      <c r="K83" s="38">
        <v>43199</v>
      </c>
      <c r="L83" t="s">
        <v>621</v>
      </c>
      <c r="P83">
        <v>10900</v>
      </c>
      <c r="Q83">
        <v>133132600</v>
      </c>
      <c r="R83">
        <v>0</v>
      </c>
      <c r="S83">
        <v>0</v>
      </c>
      <c r="T83">
        <v>0</v>
      </c>
      <c r="U83">
        <v>13498160</v>
      </c>
      <c r="V83">
        <v>110209430</v>
      </c>
      <c r="W83">
        <v>256840190</v>
      </c>
      <c r="Y83" s="38">
        <f t="shared" si="1"/>
        <v>43564</v>
      </c>
    </row>
    <row r="84" spans="1:25">
      <c r="A84">
        <v>0</v>
      </c>
      <c r="B84" s="33" t="s">
        <v>622</v>
      </c>
      <c r="C84" s="33" t="s">
        <v>29</v>
      </c>
      <c r="D84" s="33" t="s">
        <v>620</v>
      </c>
      <c r="E84" s="33">
        <v>0</v>
      </c>
      <c r="F84" s="33">
        <v>0</v>
      </c>
      <c r="G84" s="33">
        <v>0</v>
      </c>
      <c r="H84" s="37">
        <v>0</v>
      </c>
      <c r="I84">
        <v>0</v>
      </c>
      <c r="J84">
        <v>0</v>
      </c>
      <c r="K84" s="38">
        <v>0</v>
      </c>
      <c r="P84">
        <v>0</v>
      </c>
      <c r="Q84">
        <v>0</v>
      </c>
      <c r="R84">
        <v>0</v>
      </c>
      <c r="S84">
        <v>0</v>
      </c>
      <c r="T84">
        <v>0</v>
      </c>
      <c r="U84">
        <v>0</v>
      </c>
      <c r="V84">
        <v>0</v>
      </c>
      <c r="W84">
        <v>0</v>
      </c>
      <c r="Y84" s="38">
        <f t="shared" si="1"/>
        <v>365</v>
      </c>
    </row>
    <row r="85" spans="1:25">
      <c r="A85">
        <v>0</v>
      </c>
      <c r="B85" s="33" t="s">
        <v>54</v>
      </c>
      <c r="C85" s="33" t="s">
        <v>29</v>
      </c>
      <c r="D85" s="33" t="s">
        <v>623</v>
      </c>
      <c r="E85" s="33">
        <v>43873</v>
      </c>
      <c r="F85" s="33">
        <v>0</v>
      </c>
      <c r="G85" s="33">
        <v>944453406</v>
      </c>
      <c r="H85" s="37">
        <v>43502</v>
      </c>
      <c r="I85" t="s">
        <v>1963</v>
      </c>
      <c r="J85" t="s">
        <v>1964</v>
      </c>
      <c r="K85" s="38">
        <v>43502</v>
      </c>
      <c r="L85" t="s">
        <v>624</v>
      </c>
      <c r="P85">
        <v>10900</v>
      </c>
      <c r="Q85">
        <v>446311400</v>
      </c>
      <c r="R85">
        <v>0</v>
      </c>
      <c r="S85">
        <v>0</v>
      </c>
      <c r="T85">
        <v>0</v>
      </c>
      <c r="U85">
        <v>184945601</v>
      </c>
      <c r="V85">
        <v>227781337</v>
      </c>
      <c r="W85">
        <v>859038338</v>
      </c>
      <c r="Y85" s="38">
        <f t="shared" si="1"/>
        <v>43867</v>
      </c>
    </row>
    <row r="86" spans="1:25">
      <c r="A86">
        <v>0</v>
      </c>
      <c r="B86" s="33" t="s">
        <v>625</v>
      </c>
      <c r="C86" s="33" t="s">
        <v>29</v>
      </c>
      <c r="D86" s="33" t="s">
        <v>626</v>
      </c>
      <c r="E86" s="33">
        <v>43050</v>
      </c>
      <c r="F86" s="33">
        <v>0</v>
      </c>
      <c r="G86" s="33">
        <v>25818078</v>
      </c>
      <c r="H86" s="37">
        <v>42608</v>
      </c>
      <c r="I86" t="s">
        <v>1963</v>
      </c>
      <c r="J86" t="s">
        <v>1964</v>
      </c>
      <c r="K86" s="38">
        <v>42608</v>
      </c>
      <c r="L86" t="s">
        <v>627</v>
      </c>
      <c r="P86">
        <v>9563</v>
      </c>
      <c r="Q86">
        <v>17605483</v>
      </c>
      <c r="R86">
        <v>0</v>
      </c>
      <c r="S86">
        <v>0</v>
      </c>
      <c r="T86">
        <v>0</v>
      </c>
      <c r="U86">
        <v>2334000</v>
      </c>
      <c r="V86">
        <v>4003001</v>
      </c>
      <c r="W86">
        <v>23942484</v>
      </c>
      <c r="Y86" s="38">
        <f t="shared" si="1"/>
        <v>42973</v>
      </c>
    </row>
    <row r="87" spans="1:25">
      <c r="A87">
        <v>0</v>
      </c>
      <c r="B87" s="33" t="s">
        <v>57</v>
      </c>
      <c r="C87" s="33" t="s">
        <v>29</v>
      </c>
      <c r="D87" s="33" t="s">
        <v>628</v>
      </c>
      <c r="E87" s="33">
        <v>43678</v>
      </c>
      <c r="F87" s="33">
        <v>0</v>
      </c>
      <c r="G87" s="33">
        <v>151810356</v>
      </c>
      <c r="H87" s="37">
        <v>43306</v>
      </c>
      <c r="I87" t="s">
        <v>1965</v>
      </c>
      <c r="J87" t="s">
        <v>1964</v>
      </c>
      <c r="K87" s="38">
        <v>43306</v>
      </c>
      <c r="L87" t="s">
        <v>629</v>
      </c>
      <c r="P87">
        <v>37400</v>
      </c>
      <c r="Q87">
        <v>49293200</v>
      </c>
      <c r="R87">
        <v>0</v>
      </c>
      <c r="S87">
        <v>0</v>
      </c>
      <c r="T87">
        <v>56948682</v>
      </c>
      <c r="U87">
        <v>536786</v>
      </c>
      <c r="V87">
        <v>30927061</v>
      </c>
      <c r="W87">
        <v>137705729</v>
      </c>
      <c r="Y87" s="38">
        <f t="shared" si="1"/>
        <v>43671</v>
      </c>
    </row>
    <row r="88" spans="1:25">
      <c r="A88">
        <v>0</v>
      </c>
      <c r="B88" s="33" t="s">
        <v>59</v>
      </c>
      <c r="C88" s="33" t="s">
        <v>29</v>
      </c>
      <c r="D88" s="33" t="s">
        <v>630</v>
      </c>
      <c r="E88" s="33">
        <v>43671</v>
      </c>
      <c r="F88" s="33">
        <v>0</v>
      </c>
      <c r="G88" s="33">
        <v>129907068</v>
      </c>
      <c r="H88" s="37">
        <v>43275</v>
      </c>
      <c r="I88" t="s">
        <v>1965</v>
      </c>
      <c r="J88" t="s">
        <v>1964</v>
      </c>
      <c r="K88" s="38">
        <v>43275</v>
      </c>
      <c r="L88" t="s">
        <v>631</v>
      </c>
      <c r="P88">
        <v>37400</v>
      </c>
      <c r="Q88">
        <v>60962000</v>
      </c>
      <c r="R88">
        <v>0</v>
      </c>
      <c r="S88">
        <v>0</v>
      </c>
      <c r="T88">
        <v>0</v>
      </c>
      <c r="U88">
        <v>1219742</v>
      </c>
      <c r="V88">
        <v>67725326</v>
      </c>
      <c r="W88">
        <v>129907068</v>
      </c>
      <c r="Y88" s="38">
        <f t="shared" si="1"/>
        <v>43640</v>
      </c>
    </row>
    <row r="89" spans="1:25">
      <c r="A89">
        <v>0</v>
      </c>
      <c r="B89" s="33" t="s">
        <v>49</v>
      </c>
      <c r="C89" s="33" t="s">
        <v>29</v>
      </c>
      <c r="D89" s="33" t="s">
        <v>632</v>
      </c>
      <c r="E89" s="33">
        <v>44113</v>
      </c>
      <c r="F89" s="33">
        <v>0</v>
      </c>
      <c r="G89" s="33">
        <v>624198709</v>
      </c>
      <c r="H89" s="37">
        <v>43670</v>
      </c>
      <c r="I89" t="s">
        <v>1963</v>
      </c>
      <c r="J89" t="s">
        <v>1969</v>
      </c>
      <c r="K89" s="38">
        <v>43670</v>
      </c>
      <c r="L89" t="s">
        <v>633</v>
      </c>
      <c r="P89">
        <v>90000</v>
      </c>
      <c r="Q89">
        <v>431280000</v>
      </c>
      <c r="R89">
        <v>0</v>
      </c>
      <c r="S89">
        <v>0</v>
      </c>
      <c r="T89">
        <v>72671665</v>
      </c>
      <c r="U89">
        <v>20337968</v>
      </c>
      <c r="V89">
        <v>99909076</v>
      </c>
      <c r="W89">
        <v>624198709</v>
      </c>
      <c r="Y89" s="38">
        <f t="shared" si="1"/>
        <v>44035</v>
      </c>
    </row>
    <row r="90" spans="1:25">
      <c r="A90">
        <v>0</v>
      </c>
      <c r="B90" s="33" t="s">
        <v>634</v>
      </c>
      <c r="C90" s="33" t="s">
        <v>29</v>
      </c>
      <c r="D90" s="33" t="s">
        <v>620</v>
      </c>
      <c r="E90" s="33">
        <v>43105</v>
      </c>
      <c r="F90" s="33">
        <v>0</v>
      </c>
      <c r="G90" s="33">
        <v>341517867.99999875</v>
      </c>
      <c r="H90" s="37">
        <v>42509</v>
      </c>
      <c r="I90" t="s">
        <v>1965</v>
      </c>
      <c r="J90" t="s">
        <v>1964</v>
      </c>
      <c r="K90" s="38">
        <v>42509</v>
      </c>
      <c r="L90" t="s">
        <v>635</v>
      </c>
      <c r="P90">
        <v>15752.0197861619</v>
      </c>
      <c r="Q90">
        <v>256348369.99999875</v>
      </c>
      <c r="R90">
        <v>0</v>
      </c>
      <c r="S90">
        <v>0</v>
      </c>
      <c r="T90">
        <v>0</v>
      </c>
      <c r="U90">
        <v>26223521</v>
      </c>
      <c r="V90">
        <v>58945977</v>
      </c>
      <c r="W90">
        <v>341517867.99999875</v>
      </c>
      <c r="Y90" s="38">
        <f t="shared" si="1"/>
        <v>42874</v>
      </c>
    </row>
    <row r="91" spans="1:25">
      <c r="A91">
        <v>0</v>
      </c>
      <c r="B91" s="33" t="s">
        <v>636</v>
      </c>
      <c r="C91" s="33" t="s">
        <v>29</v>
      </c>
      <c r="D91" s="33" t="s">
        <v>620</v>
      </c>
      <c r="E91" s="33">
        <v>43105</v>
      </c>
      <c r="F91" s="33">
        <v>0</v>
      </c>
      <c r="G91" s="33">
        <v>1425851000.9999938</v>
      </c>
      <c r="H91" s="37">
        <v>42496</v>
      </c>
      <c r="I91" t="s">
        <v>1965</v>
      </c>
      <c r="J91" t="s">
        <v>1964</v>
      </c>
      <c r="K91" s="38">
        <v>42496</v>
      </c>
      <c r="L91" t="s">
        <v>637</v>
      </c>
      <c r="P91">
        <v>16964.196374809799</v>
      </c>
      <c r="Q91">
        <v>1093138885.9999938</v>
      </c>
      <c r="R91">
        <v>0</v>
      </c>
      <c r="S91">
        <v>0</v>
      </c>
      <c r="T91">
        <v>0</v>
      </c>
      <c r="U91">
        <v>127589679</v>
      </c>
      <c r="V91">
        <v>205122436</v>
      </c>
      <c r="W91">
        <v>1425851000.9999938</v>
      </c>
      <c r="Y91" s="38">
        <f t="shared" si="1"/>
        <v>42861</v>
      </c>
    </row>
    <row r="92" spans="1:25">
      <c r="A92">
        <v>0</v>
      </c>
      <c r="B92" s="33" t="s">
        <v>638</v>
      </c>
      <c r="C92" s="33" t="s">
        <v>29</v>
      </c>
      <c r="D92" s="33" t="s">
        <v>639</v>
      </c>
      <c r="E92" s="33">
        <v>43074</v>
      </c>
      <c r="F92" s="33">
        <v>0</v>
      </c>
      <c r="G92" s="33">
        <v>231744207.99999937</v>
      </c>
      <c r="H92" s="37">
        <v>42509</v>
      </c>
      <c r="I92" t="s">
        <v>1963</v>
      </c>
      <c r="J92" t="s">
        <v>1964</v>
      </c>
      <c r="K92" s="38">
        <v>42509</v>
      </c>
      <c r="L92" t="s">
        <v>640</v>
      </c>
      <c r="P92">
        <v>11251.836727325201</v>
      </c>
      <c r="Q92">
        <v>155815434.99999937</v>
      </c>
      <c r="R92">
        <v>0</v>
      </c>
      <c r="S92">
        <v>0</v>
      </c>
      <c r="T92">
        <v>0</v>
      </c>
      <c r="U92">
        <v>25779321</v>
      </c>
      <c r="V92">
        <v>50149452</v>
      </c>
      <c r="W92">
        <v>231744207.99999937</v>
      </c>
      <c r="Y92" s="38">
        <f t="shared" si="1"/>
        <v>42874</v>
      </c>
    </row>
    <row r="93" spans="1:25">
      <c r="A93">
        <v>0</v>
      </c>
      <c r="B93" s="33" t="s">
        <v>641</v>
      </c>
      <c r="C93" s="33" t="s">
        <v>29</v>
      </c>
      <c r="D93" s="33" t="s">
        <v>642</v>
      </c>
      <c r="E93" s="33">
        <v>43096</v>
      </c>
      <c r="F93" s="33">
        <v>0</v>
      </c>
      <c r="G93" s="33">
        <v>29062992</v>
      </c>
      <c r="H93" s="37">
        <v>42671</v>
      </c>
      <c r="I93" t="s">
        <v>1965</v>
      </c>
      <c r="J93" t="s">
        <v>1964</v>
      </c>
      <c r="K93" s="38">
        <v>42671</v>
      </c>
      <c r="L93" t="s">
        <v>643</v>
      </c>
      <c r="P93">
        <v>12227</v>
      </c>
      <c r="Q93">
        <v>17350113</v>
      </c>
      <c r="R93">
        <v>0</v>
      </c>
      <c r="S93">
        <v>0</v>
      </c>
      <c r="T93">
        <v>0</v>
      </c>
      <c r="U93">
        <v>838124</v>
      </c>
      <c r="V93">
        <v>10874755</v>
      </c>
      <c r="W93">
        <v>29062992</v>
      </c>
      <c r="Y93" s="38">
        <f t="shared" si="1"/>
        <v>43036</v>
      </c>
    </row>
    <row r="94" spans="1:25">
      <c r="A94">
        <v>0</v>
      </c>
      <c r="B94" s="33" t="s">
        <v>644</v>
      </c>
      <c r="C94" s="33" t="s">
        <v>29</v>
      </c>
      <c r="D94" s="33" t="s">
        <v>645</v>
      </c>
      <c r="E94" s="33">
        <v>43081</v>
      </c>
      <c r="F94" s="33">
        <v>0</v>
      </c>
      <c r="G94" s="33">
        <v>56623835</v>
      </c>
      <c r="H94" s="37">
        <v>42608</v>
      </c>
      <c r="I94" t="s">
        <v>1963</v>
      </c>
      <c r="J94" t="s">
        <v>1964</v>
      </c>
      <c r="K94" s="38">
        <v>42608</v>
      </c>
      <c r="L94" t="s">
        <v>646</v>
      </c>
      <c r="P94">
        <v>12227</v>
      </c>
      <c r="Q94">
        <v>46743821</v>
      </c>
      <c r="R94">
        <v>0</v>
      </c>
      <c r="S94">
        <v>0</v>
      </c>
      <c r="T94">
        <v>0</v>
      </c>
      <c r="U94">
        <v>12394800</v>
      </c>
      <c r="V94">
        <v>6434665</v>
      </c>
      <c r="W94">
        <v>65573286</v>
      </c>
      <c r="Y94" s="38">
        <f t="shared" si="1"/>
        <v>42973</v>
      </c>
    </row>
    <row r="95" spans="1:25">
      <c r="A95">
        <v>0</v>
      </c>
      <c r="B95" s="33" t="s">
        <v>647</v>
      </c>
      <c r="C95" s="33" t="s">
        <v>29</v>
      </c>
      <c r="D95" s="33" t="s">
        <v>648</v>
      </c>
      <c r="E95" s="33">
        <v>43081</v>
      </c>
      <c r="F95" s="33">
        <v>0</v>
      </c>
      <c r="G95" s="33">
        <v>67880196</v>
      </c>
      <c r="H95" s="37">
        <v>42524</v>
      </c>
      <c r="I95" t="s">
        <v>1963</v>
      </c>
      <c r="J95" t="s">
        <v>1964</v>
      </c>
      <c r="K95" s="38">
        <v>42524</v>
      </c>
      <c r="L95" t="s">
        <v>649</v>
      </c>
      <c r="P95">
        <v>12227</v>
      </c>
      <c r="Q95">
        <v>46694913</v>
      </c>
      <c r="R95">
        <v>0</v>
      </c>
      <c r="S95">
        <v>0</v>
      </c>
      <c r="T95">
        <v>0</v>
      </c>
      <c r="U95">
        <v>15207600</v>
      </c>
      <c r="V95">
        <v>5977683</v>
      </c>
      <c r="W95">
        <v>67880196</v>
      </c>
      <c r="Y95" s="38">
        <f t="shared" si="1"/>
        <v>42889</v>
      </c>
    </row>
    <row r="96" spans="1:25">
      <c r="A96">
        <v>0</v>
      </c>
      <c r="B96" s="33" t="s">
        <v>650</v>
      </c>
      <c r="C96" s="33" t="s">
        <v>29</v>
      </c>
      <c r="D96" s="33" t="s">
        <v>651</v>
      </c>
      <c r="E96" s="33">
        <v>43081</v>
      </c>
      <c r="F96" s="33">
        <v>0</v>
      </c>
      <c r="G96" s="33">
        <v>186135648</v>
      </c>
      <c r="H96" s="37">
        <v>42576</v>
      </c>
      <c r="I96" t="s">
        <v>1963</v>
      </c>
      <c r="J96" t="s">
        <v>1964</v>
      </c>
      <c r="K96" s="38">
        <v>42576</v>
      </c>
      <c r="L96" t="s">
        <v>652</v>
      </c>
      <c r="P96">
        <v>12227</v>
      </c>
      <c r="Q96">
        <v>126879579</v>
      </c>
      <c r="R96">
        <v>0</v>
      </c>
      <c r="S96">
        <v>0</v>
      </c>
      <c r="T96">
        <v>0</v>
      </c>
      <c r="U96">
        <v>20790596</v>
      </c>
      <c r="V96">
        <v>38465473</v>
      </c>
      <c r="W96">
        <v>186135648</v>
      </c>
      <c r="Y96" s="38">
        <f t="shared" si="1"/>
        <v>42941</v>
      </c>
    </row>
    <row r="97" spans="1:25">
      <c r="A97">
        <v>0</v>
      </c>
      <c r="B97" s="33" t="s">
        <v>653</v>
      </c>
      <c r="C97" s="33" t="s">
        <v>29</v>
      </c>
      <c r="D97" s="33" t="s">
        <v>654</v>
      </c>
      <c r="E97" s="33">
        <v>43032</v>
      </c>
      <c r="F97" s="33">
        <v>0</v>
      </c>
      <c r="G97" s="33">
        <v>33012042</v>
      </c>
      <c r="H97" s="37">
        <v>42608</v>
      </c>
      <c r="I97" t="s">
        <v>1965</v>
      </c>
      <c r="J97" t="s">
        <v>1964</v>
      </c>
      <c r="K97" s="38">
        <v>42608</v>
      </c>
      <c r="L97" t="s">
        <v>655</v>
      </c>
      <c r="P97">
        <v>14108</v>
      </c>
      <c r="Q97">
        <v>14728752</v>
      </c>
      <c r="R97">
        <v>0</v>
      </c>
      <c r="S97">
        <v>0</v>
      </c>
      <c r="T97">
        <v>0</v>
      </c>
      <c r="U97">
        <v>5236072</v>
      </c>
      <c r="V97">
        <v>13047218</v>
      </c>
      <c r="W97">
        <v>33012042</v>
      </c>
      <c r="Y97" s="38">
        <f t="shared" si="1"/>
        <v>42973</v>
      </c>
    </row>
    <row r="98" spans="1:25">
      <c r="A98">
        <v>0</v>
      </c>
      <c r="B98" s="33" t="s">
        <v>656</v>
      </c>
      <c r="C98" s="33" t="s">
        <v>29</v>
      </c>
      <c r="D98" s="33" t="s">
        <v>657</v>
      </c>
      <c r="E98" s="33">
        <v>43032</v>
      </c>
      <c r="F98" s="33">
        <v>0</v>
      </c>
      <c r="G98" s="33">
        <v>35929916</v>
      </c>
      <c r="H98" s="37">
        <v>42608</v>
      </c>
      <c r="I98" t="s">
        <v>1965</v>
      </c>
      <c r="J98" t="s">
        <v>1964</v>
      </c>
      <c r="K98" s="38">
        <v>42608</v>
      </c>
      <c r="L98" t="s">
        <v>658</v>
      </c>
      <c r="P98">
        <v>12227</v>
      </c>
      <c r="Q98">
        <v>26300277</v>
      </c>
      <c r="R98">
        <v>0</v>
      </c>
      <c r="S98">
        <v>0</v>
      </c>
      <c r="T98">
        <v>0</v>
      </c>
      <c r="U98">
        <v>6112832</v>
      </c>
      <c r="V98">
        <v>3516807</v>
      </c>
      <c r="W98">
        <v>35929916</v>
      </c>
      <c r="Y98" s="38">
        <f t="shared" si="1"/>
        <v>42973</v>
      </c>
    </row>
    <row r="99" spans="1:25">
      <c r="A99">
        <v>0</v>
      </c>
      <c r="B99" s="33" t="s">
        <v>659</v>
      </c>
      <c r="C99" s="33" t="s">
        <v>29</v>
      </c>
      <c r="D99" s="33" t="s">
        <v>620</v>
      </c>
      <c r="E99" s="33">
        <v>43105</v>
      </c>
      <c r="F99" s="33">
        <v>0</v>
      </c>
      <c r="G99" s="33">
        <v>724711145.99999976</v>
      </c>
      <c r="H99" s="37">
        <v>42509</v>
      </c>
      <c r="I99" t="s">
        <v>1965</v>
      </c>
      <c r="J99" t="s">
        <v>1964</v>
      </c>
      <c r="K99" s="38">
        <v>42509</v>
      </c>
      <c r="L99" t="s">
        <v>660</v>
      </c>
      <c r="P99">
        <v>16799.3848979346</v>
      </c>
      <c r="Q99">
        <v>557974769.99999976</v>
      </c>
      <c r="R99">
        <v>0</v>
      </c>
      <c r="S99">
        <v>0</v>
      </c>
      <c r="T99">
        <v>0</v>
      </c>
      <c r="U99">
        <v>54486622</v>
      </c>
      <c r="V99">
        <v>112249754</v>
      </c>
      <c r="W99">
        <v>724711145.99999976</v>
      </c>
      <c r="Y99" s="38">
        <f t="shared" si="1"/>
        <v>42874</v>
      </c>
    </row>
    <row r="100" spans="1:25">
      <c r="A100">
        <v>0</v>
      </c>
      <c r="B100" s="33" t="s">
        <v>661</v>
      </c>
      <c r="C100" s="33" t="s">
        <v>29</v>
      </c>
      <c r="D100" s="33" t="s">
        <v>662</v>
      </c>
      <c r="E100" s="33">
        <v>43001</v>
      </c>
      <c r="F100" s="33">
        <v>0</v>
      </c>
      <c r="G100" s="33">
        <v>120890003</v>
      </c>
      <c r="H100" s="37">
        <v>42496</v>
      </c>
      <c r="I100" t="s">
        <v>1965</v>
      </c>
      <c r="J100" t="s">
        <v>1964</v>
      </c>
      <c r="K100" s="38">
        <v>42496</v>
      </c>
      <c r="L100" t="s">
        <v>663</v>
      </c>
      <c r="P100">
        <v>17276</v>
      </c>
      <c r="Q100">
        <v>106178296</v>
      </c>
      <c r="R100">
        <v>0</v>
      </c>
      <c r="S100">
        <v>0</v>
      </c>
      <c r="T100">
        <v>0</v>
      </c>
      <c r="U100">
        <v>7659912</v>
      </c>
      <c r="V100">
        <v>7051795</v>
      </c>
      <c r="W100">
        <v>120890003</v>
      </c>
      <c r="Y100" s="38">
        <f t="shared" si="1"/>
        <v>42861</v>
      </c>
    </row>
    <row r="101" spans="1:25">
      <c r="A101">
        <v>0</v>
      </c>
      <c r="B101" s="33" t="s">
        <v>664</v>
      </c>
      <c r="C101" s="33" t="s">
        <v>29</v>
      </c>
      <c r="D101" s="33" t="s">
        <v>665</v>
      </c>
      <c r="E101" s="33">
        <v>43048</v>
      </c>
      <c r="F101" s="33">
        <v>0</v>
      </c>
      <c r="G101" s="33">
        <v>49355831</v>
      </c>
      <c r="H101" s="37">
        <v>42509</v>
      </c>
      <c r="I101" t="s">
        <v>1963</v>
      </c>
      <c r="J101" t="s">
        <v>1964</v>
      </c>
      <c r="K101" s="38">
        <v>42509</v>
      </c>
      <c r="L101" t="s">
        <v>666</v>
      </c>
      <c r="P101">
        <v>12227</v>
      </c>
      <c r="Q101">
        <v>38991903</v>
      </c>
      <c r="R101">
        <v>0</v>
      </c>
      <c r="S101">
        <v>0</v>
      </c>
      <c r="T101">
        <v>0</v>
      </c>
      <c r="U101">
        <v>9521592</v>
      </c>
      <c r="V101">
        <v>842336</v>
      </c>
      <c r="W101">
        <v>49355831</v>
      </c>
      <c r="Y101" s="38">
        <f t="shared" si="1"/>
        <v>42874</v>
      </c>
    </row>
    <row r="102" spans="1:25">
      <c r="A102">
        <v>0</v>
      </c>
      <c r="B102" s="33" t="s">
        <v>667</v>
      </c>
      <c r="C102" s="33" t="s">
        <v>29</v>
      </c>
      <c r="D102" s="33" t="s">
        <v>668</v>
      </c>
      <c r="E102" s="33">
        <v>43095</v>
      </c>
      <c r="F102" s="33">
        <v>0</v>
      </c>
      <c r="G102" s="33">
        <v>242435673</v>
      </c>
      <c r="H102" s="37">
        <v>42383</v>
      </c>
      <c r="I102" t="s">
        <v>1970</v>
      </c>
      <c r="J102" t="s">
        <v>1964</v>
      </c>
      <c r="K102" s="38">
        <v>42383</v>
      </c>
      <c r="L102" t="s">
        <v>669</v>
      </c>
      <c r="P102">
        <v>54054</v>
      </c>
      <c r="Q102">
        <v>93459366</v>
      </c>
      <c r="R102">
        <v>0</v>
      </c>
      <c r="S102">
        <v>0</v>
      </c>
      <c r="T102">
        <v>143640104</v>
      </c>
      <c r="U102">
        <v>1610400</v>
      </c>
      <c r="V102">
        <v>3725803</v>
      </c>
      <c r="W102">
        <v>242435673</v>
      </c>
      <c r="Y102" s="38">
        <f t="shared" si="1"/>
        <v>42748</v>
      </c>
    </row>
    <row r="103" spans="1:25">
      <c r="A103">
        <v>0</v>
      </c>
      <c r="B103" s="33" t="s">
        <v>670</v>
      </c>
      <c r="C103" s="33" t="s">
        <v>29</v>
      </c>
      <c r="D103" s="33" t="s">
        <v>671</v>
      </c>
      <c r="E103" s="33">
        <v>43095</v>
      </c>
      <c r="F103" s="33">
        <v>0</v>
      </c>
      <c r="G103" s="33">
        <v>21544041</v>
      </c>
      <c r="H103" s="37">
        <v>42383</v>
      </c>
      <c r="I103" t="s">
        <v>1965</v>
      </c>
      <c r="J103" t="s">
        <v>1964</v>
      </c>
      <c r="K103" s="38">
        <v>42383</v>
      </c>
      <c r="L103" t="s">
        <v>672</v>
      </c>
      <c r="P103">
        <v>40173</v>
      </c>
      <c r="Q103">
        <v>20729268</v>
      </c>
      <c r="R103">
        <v>0</v>
      </c>
      <c r="S103">
        <v>0</v>
      </c>
      <c r="T103">
        <v>0</v>
      </c>
      <c r="U103">
        <v>480900</v>
      </c>
      <c r="V103">
        <v>333873</v>
      </c>
      <c r="W103">
        <v>21544041</v>
      </c>
      <c r="Y103" s="38">
        <f t="shared" si="1"/>
        <v>42748</v>
      </c>
    </row>
    <row r="104" spans="1:25">
      <c r="A104">
        <v>0</v>
      </c>
      <c r="B104" s="33" t="s">
        <v>673</v>
      </c>
      <c r="C104" s="33" t="s">
        <v>29</v>
      </c>
      <c r="D104" s="33" t="s">
        <v>671</v>
      </c>
      <c r="E104" s="33">
        <v>43095</v>
      </c>
      <c r="F104" s="33">
        <v>0</v>
      </c>
      <c r="G104" s="33">
        <v>125003229</v>
      </c>
      <c r="H104" s="37">
        <v>42383</v>
      </c>
      <c r="I104" t="s">
        <v>1965</v>
      </c>
      <c r="J104" t="s">
        <v>1964</v>
      </c>
      <c r="K104" s="38">
        <v>42383</v>
      </c>
      <c r="L104" t="s">
        <v>674</v>
      </c>
      <c r="P104">
        <v>43043</v>
      </c>
      <c r="Q104">
        <v>118368250</v>
      </c>
      <c r="R104">
        <v>0</v>
      </c>
      <c r="S104">
        <v>0</v>
      </c>
      <c r="T104">
        <v>0</v>
      </c>
      <c r="U104">
        <v>3981700</v>
      </c>
      <c r="V104">
        <v>2653279</v>
      </c>
      <c r="W104">
        <v>125003229</v>
      </c>
      <c r="Y104" s="38">
        <f t="shared" si="1"/>
        <v>42748</v>
      </c>
    </row>
    <row r="105" spans="1:25">
      <c r="A105">
        <v>0</v>
      </c>
      <c r="B105" s="33" t="s">
        <v>675</v>
      </c>
      <c r="C105" s="33" t="s">
        <v>29</v>
      </c>
      <c r="D105" s="33" t="s">
        <v>443</v>
      </c>
      <c r="E105" s="33">
        <v>0</v>
      </c>
      <c r="F105" s="33">
        <v>0</v>
      </c>
      <c r="G105" s="33">
        <v>0</v>
      </c>
      <c r="H105" s="37">
        <v>0</v>
      </c>
      <c r="I105">
        <v>0</v>
      </c>
      <c r="J105">
        <v>0</v>
      </c>
      <c r="K105" s="38">
        <v>0</v>
      </c>
      <c r="P105">
        <v>0</v>
      </c>
      <c r="Q105">
        <v>0</v>
      </c>
      <c r="R105">
        <v>0</v>
      </c>
      <c r="S105">
        <v>0</v>
      </c>
      <c r="T105">
        <v>0</v>
      </c>
      <c r="U105">
        <v>0</v>
      </c>
      <c r="V105">
        <v>0</v>
      </c>
      <c r="W105">
        <v>0</v>
      </c>
      <c r="Y105" s="38">
        <f t="shared" si="1"/>
        <v>365</v>
      </c>
    </row>
    <row r="106" spans="1:25">
      <c r="A106">
        <v>0</v>
      </c>
      <c r="B106" s="33" t="s">
        <v>676</v>
      </c>
      <c r="C106" s="33" t="s">
        <v>29</v>
      </c>
      <c r="D106" s="33" t="s">
        <v>677</v>
      </c>
      <c r="E106" s="33">
        <v>43048</v>
      </c>
      <c r="F106" s="33">
        <v>0</v>
      </c>
      <c r="G106" s="33">
        <v>29123047</v>
      </c>
      <c r="H106" s="37">
        <v>42383</v>
      </c>
      <c r="I106" t="s">
        <v>1965</v>
      </c>
      <c r="J106" t="s">
        <v>1964</v>
      </c>
      <c r="K106" s="38">
        <v>42383</v>
      </c>
      <c r="L106" t="s">
        <v>678</v>
      </c>
      <c r="P106">
        <v>43043</v>
      </c>
      <c r="Q106">
        <v>26428402</v>
      </c>
      <c r="R106">
        <v>0</v>
      </c>
      <c r="S106">
        <v>0</v>
      </c>
      <c r="T106">
        <v>0</v>
      </c>
      <c r="U106">
        <v>1860900</v>
      </c>
      <c r="V106">
        <v>833745</v>
      </c>
      <c r="W106">
        <v>29123047</v>
      </c>
      <c r="Y106" s="38">
        <f t="shared" si="1"/>
        <v>42748</v>
      </c>
    </row>
    <row r="107" spans="1:25">
      <c r="A107">
        <v>0</v>
      </c>
      <c r="B107" s="33" t="s">
        <v>679</v>
      </c>
      <c r="C107" s="33" t="s">
        <v>29</v>
      </c>
      <c r="D107" s="33" t="s">
        <v>680</v>
      </c>
      <c r="E107" s="33">
        <v>43005</v>
      </c>
      <c r="F107" s="33">
        <v>0</v>
      </c>
      <c r="G107" s="33">
        <v>75194717</v>
      </c>
      <c r="H107" s="37">
        <v>42383</v>
      </c>
      <c r="I107" t="s">
        <v>1965</v>
      </c>
      <c r="J107" t="s">
        <v>1964</v>
      </c>
      <c r="K107" s="38">
        <v>42383</v>
      </c>
      <c r="L107" t="s">
        <v>681</v>
      </c>
      <c r="P107">
        <v>40173</v>
      </c>
      <c r="Q107">
        <v>60540711</v>
      </c>
      <c r="R107">
        <v>0</v>
      </c>
      <c r="S107">
        <v>0</v>
      </c>
      <c r="T107">
        <v>0</v>
      </c>
      <c r="U107">
        <v>7423840</v>
      </c>
      <c r="V107">
        <v>7230166</v>
      </c>
      <c r="W107">
        <v>75194717</v>
      </c>
      <c r="Y107" s="38">
        <f t="shared" si="1"/>
        <v>42748</v>
      </c>
    </row>
    <row r="108" spans="1:25">
      <c r="A108">
        <v>0</v>
      </c>
      <c r="B108" s="33" t="s">
        <v>682</v>
      </c>
      <c r="C108" s="33" t="s">
        <v>29</v>
      </c>
      <c r="D108" s="33" t="s">
        <v>683</v>
      </c>
      <c r="E108" s="33">
        <v>0</v>
      </c>
      <c r="F108" s="33">
        <v>0</v>
      </c>
      <c r="G108" s="33">
        <v>0</v>
      </c>
      <c r="H108" s="37">
        <v>0</v>
      </c>
      <c r="I108">
        <v>0</v>
      </c>
      <c r="J108">
        <v>0</v>
      </c>
      <c r="K108" s="38">
        <v>0</v>
      </c>
      <c r="P108">
        <v>0</v>
      </c>
      <c r="Q108">
        <v>0</v>
      </c>
      <c r="R108">
        <v>0</v>
      </c>
      <c r="S108">
        <v>0</v>
      </c>
      <c r="T108">
        <v>0</v>
      </c>
      <c r="U108">
        <v>0</v>
      </c>
      <c r="V108">
        <v>0</v>
      </c>
      <c r="W108">
        <v>0</v>
      </c>
      <c r="Y108" s="38">
        <f t="shared" si="1"/>
        <v>365</v>
      </c>
    </row>
    <row r="109" spans="1:25">
      <c r="A109">
        <v>0</v>
      </c>
      <c r="B109" s="33" t="s">
        <v>684</v>
      </c>
      <c r="C109" s="33" t="s">
        <v>29</v>
      </c>
      <c r="D109" s="33" t="s">
        <v>685</v>
      </c>
      <c r="E109" s="33">
        <v>0</v>
      </c>
      <c r="F109" s="33">
        <v>0</v>
      </c>
      <c r="G109" s="33">
        <v>0</v>
      </c>
      <c r="H109" s="37">
        <v>0</v>
      </c>
      <c r="I109">
        <v>0</v>
      </c>
      <c r="J109">
        <v>0</v>
      </c>
      <c r="K109" s="38">
        <v>0</v>
      </c>
      <c r="P109">
        <v>0</v>
      </c>
      <c r="Q109">
        <v>0</v>
      </c>
      <c r="R109">
        <v>0</v>
      </c>
      <c r="S109">
        <v>0</v>
      </c>
      <c r="T109">
        <v>0</v>
      </c>
      <c r="U109">
        <v>0</v>
      </c>
      <c r="V109">
        <v>0</v>
      </c>
      <c r="W109">
        <v>0</v>
      </c>
      <c r="Y109" s="38">
        <f t="shared" si="1"/>
        <v>365</v>
      </c>
    </row>
    <row r="110" spans="1:25">
      <c r="A110">
        <v>0</v>
      </c>
      <c r="B110" s="33" t="s">
        <v>686</v>
      </c>
      <c r="C110" s="33" t="s">
        <v>29</v>
      </c>
      <c r="D110" s="33" t="s">
        <v>687</v>
      </c>
      <c r="E110" s="33">
        <v>0</v>
      </c>
      <c r="F110" s="33">
        <v>0</v>
      </c>
      <c r="G110" s="33">
        <v>0</v>
      </c>
      <c r="H110" s="37">
        <v>0</v>
      </c>
      <c r="I110">
        <v>0</v>
      </c>
      <c r="J110">
        <v>0</v>
      </c>
      <c r="K110" s="38">
        <v>0</v>
      </c>
      <c r="P110">
        <v>0</v>
      </c>
      <c r="Q110">
        <v>0</v>
      </c>
      <c r="R110">
        <v>0</v>
      </c>
      <c r="S110">
        <v>0</v>
      </c>
      <c r="T110">
        <v>0</v>
      </c>
      <c r="U110">
        <v>0</v>
      </c>
      <c r="V110">
        <v>0</v>
      </c>
      <c r="W110">
        <v>0</v>
      </c>
      <c r="Y110" s="38">
        <f t="shared" si="1"/>
        <v>365</v>
      </c>
    </row>
    <row r="111" spans="1:25">
      <c r="A111">
        <v>0</v>
      </c>
      <c r="B111" s="33" t="s">
        <v>688</v>
      </c>
      <c r="C111" s="33" t="s">
        <v>29</v>
      </c>
      <c r="D111" s="33" t="s">
        <v>689</v>
      </c>
      <c r="E111" s="33">
        <v>43067</v>
      </c>
      <c r="F111" s="33">
        <v>0</v>
      </c>
      <c r="G111" s="33">
        <v>67811002</v>
      </c>
      <c r="H111" s="37">
        <v>42496</v>
      </c>
      <c r="I111" t="s">
        <v>1965</v>
      </c>
      <c r="J111" t="s">
        <v>1964</v>
      </c>
      <c r="K111" s="38">
        <v>42496</v>
      </c>
      <c r="L111" t="s">
        <v>690</v>
      </c>
      <c r="P111">
        <v>17276</v>
      </c>
      <c r="Q111">
        <v>45453156</v>
      </c>
      <c r="R111">
        <v>0</v>
      </c>
      <c r="S111">
        <v>0</v>
      </c>
      <c r="T111">
        <v>0</v>
      </c>
      <c r="U111">
        <v>3538113</v>
      </c>
      <c r="V111">
        <v>18819733</v>
      </c>
      <c r="W111">
        <v>67811002</v>
      </c>
      <c r="Y111" s="38">
        <f t="shared" si="1"/>
        <v>42861</v>
      </c>
    </row>
    <row r="112" spans="1:25">
      <c r="A112">
        <v>0</v>
      </c>
      <c r="B112" s="33" t="s">
        <v>691</v>
      </c>
      <c r="C112" s="33" t="s">
        <v>29</v>
      </c>
      <c r="D112" s="33" t="s">
        <v>692</v>
      </c>
      <c r="E112" s="33">
        <v>43055</v>
      </c>
      <c r="F112" s="33">
        <v>0</v>
      </c>
      <c r="G112" s="33">
        <v>69593148</v>
      </c>
      <c r="H112" s="37">
        <v>42496</v>
      </c>
      <c r="I112" t="s">
        <v>1965</v>
      </c>
      <c r="J112" t="s">
        <v>1964</v>
      </c>
      <c r="K112" s="38">
        <v>42496</v>
      </c>
      <c r="L112" t="s">
        <v>693</v>
      </c>
      <c r="P112">
        <v>17276</v>
      </c>
      <c r="Q112">
        <v>44140180</v>
      </c>
      <c r="R112">
        <v>0</v>
      </c>
      <c r="S112">
        <v>0</v>
      </c>
      <c r="T112">
        <v>0</v>
      </c>
      <c r="U112">
        <v>3589717</v>
      </c>
      <c r="V112">
        <v>21863251</v>
      </c>
      <c r="W112">
        <v>69593148</v>
      </c>
      <c r="Y112" s="38">
        <f t="shared" si="1"/>
        <v>42861</v>
      </c>
    </row>
    <row r="113" spans="1:25">
      <c r="A113">
        <v>0</v>
      </c>
      <c r="B113" s="33" t="s">
        <v>694</v>
      </c>
      <c r="C113" s="33" t="s">
        <v>29</v>
      </c>
      <c r="D113" s="33" t="s">
        <v>695</v>
      </c>
      <c r="E113" s="33">
        <v>0</v>
      </c>
      <c r="F113" s="33">
        <v>0</v>
      </c>
      <c r="G113" s="33">
        <v>0</v>
      </c>
      <c r="H113" s="37">
        <v>0</v>
      </c>
      <c r="I113">
        <v>0</v>
      </c>
      <c r="J113">
        <v>0</v>
      </c>
      <c r="K113" s="38">
        <v>0</v>
      </c>
      <c r="P113">
        <v>0</v>
      </c>
      <c r="Q113">
        <v>0</v>
      </c>
      <c r="R113">
        <v>0</v>
      </c>
      <c r="S113">
        <v>0</v>
      </c>
      <c r="T113">
        <v>0</v>
      </c>
      <c r="U113">
        <v>0</v>
      </c>
      <c r="V113">
        <v>0</v>
      </c>
      <c r="W113">
        <v>0</v>
      </c>
      <c r="Y113" s="38">
        <f t="shared" si="1"/>
        <v>365</v>
      </c>
    </row>
    <row r="114" spans="1:25">
      <c r="A114">
        <v>0</v>
      </c>
      <c r="B114" s="33" t="s">
        <v>696</v>
      </c>
      <c r="C114" s="33" t="s">
        <v>29</v>
      </c>
      <c r="D114" s="33" t="s">
        <v>697</v>
      </c>
      <c r="E114" s="33">
        <v>43622</v>
      </c>
      <c r="F114" s="33">
        <v>0</v>
      </c>
      <c r="G114" s="33">
        <v>397517579.99976492</v>
      </c>
      <c r="H114" s="37">
        <v>42496</v>
      </c>
      <c r="I114" t="s">
        <v>1965</v>
      </c>
      <c r="J114" t="s">
        <v>1964</v>
      </c>
      <c r="K114" s="38">
        <v>42496</v>
      </c>
      <c r="L114" t="s">
        <v>698</v>
      </c>
      <c r="P114">
        <v>23885.1552261</v>
      </c>
      <c r="Q114">
        <v>222346909.99976489</v>
      </c>
      <c r="R114">
        <v>0</v>
      </c>
      <c r="S114">
        <v>0</v>
      </c>
      <c r="T114">
        <v>0</v>
      </c>
      <c r="U114">
        <v>44028991</v>
      </c>
      <c r="V114">
        <v>131141679</v>
      </c>
      <c r="W114">
        <v>397517579.99976492</v>
      </c>
      <c r="Y114" s="38">
        <f t="shared" si="1"/>
        <v>42861</v>
      </c>
    </row>
    <row r="115" spans="1:25">
      <c r="A115">
        <v>0</v>
      </c>
      <c r="B115" s="33" t="s">
        <v>699</v>
      </c>
      <c r="C115" s="33" t="s">
        <v>29</v>
      </c>
      <c r="D115" s="33" t="s">
        <v>700</v>
      </c>
      <c r="E115" s="33">
        <v>0</v>
      </c>
      <c r="F115" s="33">
        <v>0</v>
      </c>
      <c r="G115" s="33">
        <v>0</v>
      </c>
      <c r="H115" s="37">
        <v>0</v>
      </c>
      <c r="I115">
        <v>0</v>
      </c>
      <c r="J115">
        <v>0</v>
      </c>
      <c r="K115" s="38">
        <v>0</v>
      </c>
      <c r="P115">
        <v>0</v>
      </c>
      <c r="Q115">
        <v>0</v>
      </c>
      <c r="R115">
        <v>0</v>
      </c>
      <c r="S115">
        <v>0</v>
      </c>
      <c r="T115">
        <v>0</v>
      </c>
      <c r="U115">
        <v>0</v>
      </c>
      <c r="V115">
        <v>0</v>
      </c>
      <c r="W115">
        <v>0</v>
      </c>
      <c r="Y115" s="38">
        <f t="shared" si="1"/>
        <v>365</v>
      </c>
    </row>
    <row r="116" spans="1:25">
      <c r="A116">
        <v>0</v>
      </c>
      <c r="B116" s="33" t="s">
        <v>701</v>
      </c>
      <c r="C116" s="33" t="s">
        <v>29</v>
      </c>
      <c r="D116" s="33" t="s">
        <v>702</v>
      </c>
      <c r="E116" s="33">
        <v>0</v>
      </c>
      <c r="F116" s="33">
        <v>0</v>
      </c>
      <c r="G116" s="33">
        <v>0</v>
      </c>
      <c r="H116" s="37">
        <v>0</v>
      </c>
      <c r="I116">
        <v>0</v>
      </c>
      <c r="J116">
        <v>0</v>
      </c>
      <c r="K116" s="38">
        <v>0</v>
      </c>
      <c r="P116">
        <v>0</v>
      </c>
      <c r="Q116">
        <v>0</v>
      </c>
      <c r="R116">
        <v>0</v>
      </c>
      <c r="S116">
        <v>0</v>
      </c>
      <c r="T116">
        <v>0</v>
      </c>
      <c r="U116">
        <v>0</v>
      </c>
      <c r="V116">
        <v>0</v>
      </c>
      <c r="W116">
        <v>0</v>
      </c>
      <c r="Y116" s="38">
        <f t="shared" si="1"/>
        <v>365</v>
      </c>
    </row>
    <row r="117" spans="1:25">
      <c r="A117">
        <v>0</v>
      </c>
      <c r="B117" s="33" t="s">
        <v>703</v>
      </c>
      <c r="C117" s="33" t="s">
        <v>29</v>
      </c>
      <c r="D117" s="33" t="s">
        <v>704</v>
      </c>
      <c r="E117" s="33">
        <v>43606</v>
      </c>
      <c r="F117" s="33">
        <v>0</v>
      </c>
      <c r="G117" s="33">
        <v>91403159</v>
      </c>
      <c r="H117" s="37">
        <v>43200</v>
      </c>
      <c r="I117" t="s">
        <v>1965</v>
      </c>
      <c r="J117" t="s">
        <v>1964</v>
      </c>
      <c r="K117" s="38">
        <v>43200</v>
      </c>
      <c r="L117" t="s">
        <v>705</v>
      </c>
      <c r="P117">
        <v>15781</v>
      </c>
      <c r="Q117">
        <v>77295338</v>
      </c>
      <c r="R117">
        <v>0</v>
      </c>
      <c r="S117">
        <v>0</v>
      </c>
      <c r="T117">
        <v>0</v>
      </c>
      <c r="U117">
        <v>6417684</v>
      </c>
      <c r="V117">
        <v>7690137</v>
      </c>
      <c r="W117">
        <v>91403159</v>
      </c>
      <c r="Y117" s="38">
        <f t="shared" si="1"/>
        <v>43565</v>
      </c>
    </row>
    <row r="118" spans="1:25">
      <c r="A118">
        <v>0</v>
      </c>
      <c r="B118" s="33" t="s">
        <v>706</v>
      </c>
      <c r="C118" s="33" t="s">
        <v>29</v>
      </c>
      <c r="D118" s="33" t="s">
        <v>707</v>
      </c>
      <c r="E118" s="33">
        <v>42969</v>
      </c>
      <c r="F118" s="33">
        <v>0</v>
      </c>
      <c r="G118" s="33">
        <v>77665964</v>
      </c>
      <c r="H118" s="37">
        <v>42524</v>
      </c>
      <c r="I118" t="s">
        <v>1963</v>
      </c>
      <c r="J118" t="s">
        <v>1964</v>
      </c>
      <c r="K118" s="38">
        <v>42524</v>
      </c>
      <c r="L118" t="s">
        <v>708</v>
      </c>
      <c r="P118">
        <v>12227</v>
      </c>
      <c r="Q118">
        <v>68764648</v>
      </c>
      <c r="R118">
        <v>0</v>
      </c>
      <c r="S118">
        <v>0</v>
      </c>
      <c r="T118">
        <v>0</v>
      </c>
      <c r="U118">
        <v>4321336</v>
      </c>
      <c r="V118">
        <v>4579980</v>
      </c>
      <c r="W118">
        <v>77665964</v>
      </c>
      <c r="Y118" s="38">
        <f t="shared" si="1"/>
        <v>42889</v>
      </c>
    </row>
    <row r="119" spans="1:25">
      <c r="A119">
        <v>0</v>
      </c>
      <c r="B119" s="33" t="s">
        <v>709</v>
      </c>
      <c r="C119" s="33" t="s">
        <v>29</v>
      </c>
      <c r="D119" s="33" t="s">
        <v>710</v>
      </c>
      <c r="E119" s="33">
        <v>42916</v>
      </c>
      <c r="F119" s="33">
        <v>0</v>
      </c>
      <c r="G119" s="33">
        <v>17488414</v>
      </c>
      <c r="H119" s="37">
        <v>42509</v>
      </c>
      <c r="I119" t="s">
        <v>1965</v>
      </c>
      <c r="J119" t="s">
        <v>1964</v>
      </c>
      <c r="K119" s="38">
        <v>42509</v>
      </c>
      <c r="L119" t="s">
        <v>711</v>
      </c>
      <c r="P119">
        <v>17276</v>
      </c>
      <c r="Q119">
        <v>16083956</v>
      </c>
      <c r="R119">
        <v>0</v>
      </c>
      <c r="S119">
        <v>0</v>
      </c>
      <c r="T119">
        <v>0</v>
      </c>
      <c r="U119">
        <v>5100882</v>
      </c>
      <c r="V119">
        <v>6885925</v>
      </c>
      <c r="W119">
        <v>28070763</v>
      </c>
      <c r="Y119" s="38">
        <f t="shared" si="1"/>
        <v>42874</v>
      </c>
    </row>
    <row r="120" spans="1:25">
      <c r="A120">
        <v>0</v>
      </c>
      <c r="B120" s="33" t="s">
        <v>712</v>
      </c>
      <c r="C120" s="33" t="s">
        <v>29</v>
      </c>
      <c r="D120" s="33" t="s">
        <v>713</v>
      </c>
      <c r="E120" s="33">
        <v>43069</v>
      </c>
      <c r="F120" s="33">
        <v>0</v>
      </c>
      <c r="G120" s="33">
        <v>2054523</v>
      </c>
      <c r="H120" s="37">
        <v>42423</v>
      </c>
      <c r="I120" t="s">
        <v>1965</v>
      </c>
      <c r="J120" t="s">
        <v>1964</v>
      </c>
      <c r="K120" s="38">
        <v>42423</v>
      </c>
      <c r="L120" t="s">
        <v>714</v>
      </c>
      <c r="P120">
        <v>18604</v>
      </c>
      <c r="Q120">
        <v>1692964</v>
      </c>
      <c r="R120">
        <v>0</v>
      </c>
      <c r="S120">
        <v>0</v>
      </c>
      <c r="T120">
        <v>0</v>
      </c>
      <c r="U120">
        <v>218436</v>
      </c>
      <c r="V120">
        <v>143123</v>
      </c>
      <c r="W120">
        <v>2054523</v>
      </c>
      <c r="Y120" s="38">
        <f t="shared" si="1"/>
        <v>42788</v>
      </c>
    </row>
    <row r="121" spans="1:25">
      <c r="A121">
        <v>0</v>
      </c>
      <c r="B121" s="33" t="s">
        <v>715</v>
      </c>
      <c r="C121" s="33" t="s">
        <v>29</v>
      </c>
      <c r="D121" s="33" t="s">
        <v>716</v>
      </c>
      <c r="E121" s="33">
        <v>43069</v>
      </c>
      <c r="F121" s="33">
        <v>0</v>
      </c>
      <c r="G121" s="33">
        <v>561009494</v>
      </c>
      <c r="H121" s="37">
        <v>42671</v>
      </c>
      <c r="I121" t="s">
        <v>1965</v>
      </c>
      <c r="J121" t="s">
        <v>1964</v>
      </c>
      <c r="K121" s="38">
        <v>42671</v>
      </c>
      <c r="L121" t="s">
        <v>717</v>
      </c>
      <c r="P121">
        <v>27906</v>
      </c>
      <c r="Q121">
        <v>86313258</v>
      </c>
      <c r="R121">
        <v>0</v>
      </c>
      <c r="S121">
        <v>0</v>
      </c>
      <c r="T121">
        <v>428486688</v>
      </c>
      <c r="U121">
        <v>4426300</v>
      </c>
      <c r="V121">
        <v>41783248</v>
      </c>
      <c r="W121">
        <v>561009494</v>
      </c>
      <c r="Y121" s="38">
        <f t="shared" si="1"/>
        <v>43036</v>
      </c>
    </row>
    <row r="122" spans="1:25">
      <c r="A122">
        <v>0</v>
      </c>
      <c r="B122" s="33" t="s">
        <v>41</v>
      </c>
      <c r="C122" s="33" t="s">
        <v>29</v>
      </c>
      <c r="D122" s="33" t="s">
        <v>718</v>
      </c>
      <c r="E122" s="33">
        <v>43811</v>
      </c>
      <c r="F122" s="33">
        <v>0</v>
      </c>
      <c r="G122" s="33">
        <v>553595825</v>
      </c>
      <c r="H122" s="37">
        <v>43374</v>
      </c>
      <c r="I122" t="s">
        <v>1965</v>
      </c>
      <c r="J122" t="s">
        <v>1964</v>
      </c>
      <c r="K122" s="38">
        <v>43374</v>
      </c>
      <c r="L122" t="s">
        <v>719</v>
      </c>
      <c r="P122">
        <v>18213</v>
      </c>
      <c r="Q122">
        <v>286053378</v>
      </c>
      <c r="R122">
        <v>0</v>
      </c>
      <c r="S122">
        <v>0</v>
      </c>
      <c r="T122">
        <v>0</v>
      </c>
      <c r="U122">
        <v>56203633</v>
      </c>
      <c r="V122">
        <v>139317714</v>
      </c>
      <c r="W122">
        <v>481574725</v>
      </c>
      <c r="Y122" s="38">
        <f t="shared" si="1"/>
        <v>43739</v>
      </c>
    </row>
    <row r="123" spans="1:25">
      <c r="A123">
        <v>0</v>
      </c>
      <c r="B123" s="33" t="s">
        <v>720</v>
      </c>
      <c r="C123" s="33" t="s">
        <v>29</v>
      </c>
      <c r="D123" s="33" t="s">
        <v>721</v>
      </c>
      <c r="E123" s="33">
        <v>42938</v>
      </c>
      <c r="F123" s="33">
        <v>0</v>
      </c>
      <c r="G123" s="33">
        <v>14367376</v>
      </c>
      <c r="H123" s="37">
        <v>42524</v>
      </c>
      <c r="I123" t="s">
        <v>1965</v>
      </c>
      <c r="J123" t="s">
        <v>1964</v>
      </c>
      <c r="K123" s="38">
        <v>42524</v>
      </c>
      <c r="L123" t="s">
        <v>722</v>
      </c>
      <c r="P123">
        <v>75800</v>
      </c>
      <c r="Q123">
        <v>10687800</v>
      </c>
      <c r="R123">
        <v>0</v>
      </c>
      <c r="S123">
        <v>0</v>
      </c>
      <c r="T123">
        <v>0</v>
      </c>
      <c r="U123">
        <v>2729360</v>
      </c>
      <c r="V123">
        <v>950216</v>
      </c>
      <c r="W123">
        <v>14367376</v>
      </c>
      <c r="Y123" s="38">
        <f t="shared" si="1"/>
        <v>42889</v>
      </c>
    </row>
    <row r="124" spans="1:25">
      <c r="A124">
        <v>0</v>
      </c>
      <c r="B124" s="33" t="s">
        <v>723</v>
      </c>
      <c r="C124" s="33" t="s">
        <v>29</v>
      </c>
      <c r="D124" s="33" t="s">
        <v>724</v>
      </c>
      <c r="E124" s="33">
        <v>43063</v>
      </c>
      <c r="F124" s="33">
        <v>0</v>
      </c>
      <c r="G124" s="33">
        <v>11929590</v>
      </c>
      <c r="H124" s="37">
        <v>42524</v>
      </c>
      <c r="I124" t="s">
        <v>1965</v>
      </c>
      <c r="J124" t="s">
        <v>1964</v>
      </c>
      <c r="K124" s="38">
        <v>42524</v>
      </c>
      <c r="L124" t="s">
        <v>725</v>
      </c>
      <c r="P124">
        <v>75800</v>
      </c>
      <c r="Q124">
        <v>8717000</v>
      </c>
      <c r="R124">
        <v>0</v>
      </c>
      <c r="S124">
        <v>0</v>
      </c>
      <c r="T124">
        <v>0</v>
      </c>
      <c r="U124">
        <v>2381150</v>
      </c>
      <c r="V124">
        <v>831440</v>
      </c>
      <c r="W124">
        <v>11929590</v>
      </c>
      <c r="Y124" s="38">
        <f t="shared" si="1"/>
        <v>42889</v>
      </c>
    </row>
    <row r="125" spans="1:25">
      <c r="A125">
        <v>0</v>
      </c>
      <c r="B125" s="33" t="s">
        <v>726</v>
      </c>
      <c r="C125" s="33" t="s">
        <v>29</v>
      </c>
      <c r="D125" s="33" t="s">
        <v>727</v>
      </c>
      <c r="E125" s="33">
        <v>43028</v>
      </c>
      <c r="F125" s="33">
        <v>0</v>
      </c>
      <c r="G125" s="33">
        <v>163774207</v>
      </c>
      <c r="H125" s="37">
        <v>42551</v>
      </c>
      <c r="I125" t="s">
        <v>1965</v>
      </c>
      <c r="J125" t="s">
        <v>1964</v>
      </c>
      <c r="K125" s="38">
        <v>42551</v>
      </c>
      <c r="L125" t="s">
        <v>728</v>
      </c>
      <c r="P125">
        <v>78326</v>
      </c>
      <c r="Q125">
        <v>62660800</v>
      </c>
      <c r="R125">
        <v>78326</v>
      </c>
      <c r="S125">
        <v>13237094</v>
      </c>
      <c r="T125">
        <v>68959386</v>
      </c>
      <c r="U125">
        <v>6042000</v>
      </c>
      <c r="V125">
        <v>12112021</v>
      </c>
      <c r="W125">
        <v>163011301</v>
      </c>
      <c r="Y125" s="38">
        <f t="shared" si="1"/>
        <v>42916</v>
      </c>
    </row>
    <row r="126" spans="1:25">
      <c r="A126">
        <v>0</v>
      </c>
      <c r="B126" s="33" t="s">
        <v>729</v>
      </c>
      <c r="C126" s="33" t="s">
        <v>29</v>
      </c>
      <c r="D126" s="33" t="s">
        <v>730</v>
      </c>
      <c r="E126" s="33">
        <v>43213</v>
      </c>
      <c r="F126" s="33">
        <v>0</v>
      </c>
      <c r="G126" s="33">
        <v>59849693</v>
      </c>
      <c r="H126" s="37">
        <v>42524</v>
      </c>
      <c r="I126" t="s">
        <v>1965</v>
      </c>
      <c r="J126" t="s">
        <v>1964</v>
      </c>
      <c r="K126" s="38">
        <v>42524</v>
      </c>
      <c r="L126" t="s">
        <v>731</v>
      </c>
      <c r="P126">
        <v>75800</v>
      </c>
      <c r="Q126">
        <v>20920800</v>
      </c>
      <c r="R126">
        <v>0</v>
      </c>
      <c r="S126">
        <v>0</v>
      </c>
      <c r="T126">
        <v>0</v>
      </c>
      <c r="U126">
        <v>2016320</v>
      </c>
      <c r="V126">
        <v>43776098</v>
      </c>
      <c r="W126">
        <v>66713218</v>
      </c>
      <c r="Y126" s="38">
        <f t="shared" si="1"/>
        <v>42889</v>
      </c>
    </row>
    <row r="127" spans="1:25">
      <c r="A127">
        <v>0</v>
      </c>
      <c r="B127" s="33" t="s">
        <v>732</v>
      </c>
      <c r="C127" s="33" t="s">
        <v>29</v>
      </c>
      <c r="D127" s="33" t="s">
        <v>733</v>
      </c>
      <c r="E127" s="33">
        <v>43041</v>
      </c>
      <c r="F127" s="33">
        <v>0</v>
      </c>
      <c r="G127" s="33">
        <v>27765092</v>
      </c>
      <c r="H127" s="37">
        <v>42524</v>
      </c>
      <c r="I127" t="s">
        <v>1965</v>
      </c>
      <c r="J127" t="s">
        <v>1964</v>
      </c>
      <c r="K127" s="38">
        <v>42524</v>
      </c>
      <c r="L127" t="s">
        <v>734</v>
      </c>
      <c r="P127">
        <v>78326</v>
      </c>
      <c r="Q127">
        <v>25220972</v>
      </c>
      <c r="R127">
        <v>0</v>
      </c>
      <c r="S127">
        <v>0</v>
      </c>
      <c r="T127">
        <v>0</v>
      </c>
      <c r="U127">
        <v>2544120</v>
      </c>
      <c r="V127">
        <v>0</v>
      </c>
      <c r="W127">
        <v>27765092</v>
      </c>
      <c r="Y127" s="38">
        <f t="shared" si="1"/>
        <v>42889</v>
      </c>
    </row>
    <row r="128" spans="1:25">
      <c r="A128">
        <v>0</v>
      </c>
      <c r="B128" s="33" t="s">
        <v>735</v>
      </c>
      <c r="C128" s="33" t="s">
        <v>29</v>
      </c>
      <c r="D128" s="33" t="s">
        <v>736</v>
      </c>
      <c r="E128" s="33">
        <v>42969</v>
      </c>
      <c r="F128" s="33">
        <v>0</v>
      </c>
      <c r="G128" s="33">
        <v>28584835</v>
      </c>
      <c r="H128" s="37">
        <v>42509</v>
      </c>
      <c r="I128" t="s">
        <v>1965</v>
      </c>
      <c r="J128" t="s">
        <v>1964</v>
      </c>
      <c r="K128" s="38">
        <v>42509</v>
      </c>
      <c r="L128" t="s">
        <v>737</v>
      </c>
      <c r="P128">
        <v>19933</v>
      </c>
      <c r="Q128">
        <v>19215412</v>
      </c>
      <c r="R128">
        <v>0</v>
      </c>
      <c r="S128">
        <v>0</v>
      </c>
      <c r="T128">
        <v>0</v>
      </c>
      <c r="U128">
        <v>5389460</v>
      </c>
      <c r="V128">
        <v>5139171</v>
      </c>
      <c r="W128">
        <v>29744043</v>
      </c>
      <c r="Y128" s="38">
        <f t="shared" si="1"/>
        <v>42874</v>
      </c>
    </row>
    <row r="129" spans="1:25">
      <c r="A129">
        <v>0</v>
      </c>
      <c r="B129" s="33" t="s">
        <v>738</v>
      </c>
      <c r="C129" s="33" t="s">
        <v>29</v>
      </c>
      <c r="D129" s="33" t="s">
        <v>739</v>
      </c>
      <c r="E129" s="33">
        <v>43067</v>
      </c>
      <c r="F129" s="33">
        <v>0</v>
      </c>
      <c r="G129" s="33">
        <v>287426136</v>
      </c>
      <c r="H129" s="37">
        <v>42576</v>
      </c>
      <c r="I129" t="s">
        <v>1965</v>
      </c>
      <c r="J129" t="s">
        <v>1964</v>
      </c>
      <c r="K129" s="38">
        <v>42576</v>
      </c>
      <c r="L129" t="s">
        <v>740</v>
      </c>
      <c r="P129">
        <v>85906</v>
      </c>
      <c r="Q129">
        <v>36853674</v>
      </c>
      <c r="R129">
        <v>85906</v>
      </c>
      <c r="S129">
        <v>17095294</v>
      </c>
      <c r="T129">
        <v>200170080</v>
      </c>
      <c r="U129">
        <v>6782600</v>
      </c>
      <c r="V129">
        <v>26524488</v>
      </c>
      <c r="W129">
        <v>287426136</v>
      </c>
      <c r="Y129" s="38">
        <f t="shared" si="1"/>
        <v>42941</v>
      </c>
    </row>
    <row r="130" spans="1:25">
      <c r="A130">
        <v>0</v>
      </c>
      <c r="B130" s="33" t="s">
        <v>741</v>
      </c>
      <c r="C130" s="33" t="s">
        <v>29</v>
      </c>
      <c r="D130" s="33" t="s">
        <v>742</v>
      </c>
      <c r="E130" s="33">
        <v>43165</v>
      </c>
      <c r="F130" s="33">
        <v>0</v>
      </c>
      <c r="G130" s="33">
        <v>158331157</v>
      </c>
      <c r="H130" s="37">
        <v>42242</v>
      </c>
      <c r="I130" t="s">
        <v>1965</v>
      </c>
      <c r="J130" t="s">
        <v>1964</v>
      </c>
      <c r="K130" s="38">
        <v>42242</v>
      </c>
      <c r="L130" t="s">
        <v>743</v>
      </c>
      <c r="P130">
        <v>85906</v>
      </c>
      <c r="Q130">
        <v>51371788</v>
      </c>
      <c r="R130">
        <v>0</v>
      </c>
      <c r="S130">
        <v>0</v>
      </c>
      <c r="T130">
        <v>96679557</v>
      </c>
      <c r="U130">
        <v>2656000</v>
      </c>
      <c r="V130">
        <v>7623812</v>
      </c>
      <c r="W130">
        <v>158331157</v>
      </c>
      <c r="Y130" s="38">
        <f t="shared" si="1"/>
        <v>42607</v>
      </c>
    </row>
    <row r="131" spans="1:25">
      <c r="A131">
        <v>0</v>
      </c>
      <c r="B131" s="33" t="s">
        <v>744</v>
      </c>
      <c r="C131" s="33" t="s">
        <v>29</v>
      </c>
      <c r="D131" s="33" t="s">
        <v>745</v>
      </c>
      <c r="E131" s="33">
        <v>43378</v>
      </c>
      <c r="F131" s="33">
        <v>0</v>
      </c>
      <c r="G131" s="33">
        <v>314510421</v>
      </c>
      <c r="H131" s="37">
        <v>42608</v>
      </c>
      <c r="I131" t="s">
        <v>1965</v>
      </c>
      <c r="J131" t="s">
        <v>1964</v>
      </c>
      <c r="K131" s="38">
        <v>42608</v>
      </c>
      <c r="L131" t="s">
        <v>746</v>
      </c>
      <c r="P131">
        <v>85906</v>
      </c>
      <c r="Q131">
        <v>61852320</v>
      </c>
      <c r="R131">
        <v>0</v>
      </c>
      <c r="S131">
        <v>0</v>
      </c>
      <c r="T131">
        <v>210172434</v>
      </c>
      <c r="U131">
        <v>9346000</v>
      </c>
      <c r="V131">
        <v>33139667</v>
      </c>
      <c r="W131">
        <v>314510421</v>
      </c>
      <c r="Y131" s="38">
        <f t="shared" si="1"/>
        <v>42973</v>
      </c>
    </row>
    <row r="132" spans="1:25">
      <c r="A132">
        <v>0</v>
      </c>
      <c r="B132" s="33" t="s">
        <v>60</v>
      </c>
      <c r="C132" s="33" t="s">
        <v>29</v>
      </c>
      <c r="D132" s="33" t="s">
        <v>747</v>
      </c>
      <c r="E132" s="33">
        <v>43769</v>
      </c>
      <c r="F132" s="33">
        <v>0</v>
      </c>
      <c r="G132" s="33">
        <v>24410037.999999993</v>
      </c>
      <c r="H132" s="37">
        <v>43396</v>
      </c>
      <c r="I132" t="s">
        <v>1965</v>
      </c>
      <c r="J132" t="s">
        <v>1964</v>
      </c>
      <c r="K132" s="38">
        <v>43396</v>
      </c>
      <c r="L132" t="s">
        <v>748</v>
      </c>
      <c r="P132">
        <v>85610.056074766297</v>
      </c>
      <c r="Q132">
        <v>9160275.9999999944</v>
      </c>
      <c r="R132">
        <v>0</v>
      </c>
      <c r="S132">
        <v>0</v>
      </c>
      <c r="T132">
        <v>0</v>
      </c>
      <c r="U132">
        <v>0</v>
      </c>
      <c r="V132">
        <v>749762</v>
      </c>
      <c r="W132">
        <v>9910037.9999999944</v>
      </c>
      <c r="Y132" s="38">
        <f t="shared" si="1"/>
        <v>43761</v>
      </c>
    </row>
    <row r="133" spans="1:25">
      <c r="A133">
        <v>0</v>
      </c>
      <c r="B133" s="33" t="s">
        <v>749</v>
      </c>
      <c r="C133" s="33" t="s">
        <v>29</v>
      </c>
      <c r="D133" s="33" t="s">
        <v>750</v>
      </c>
      <c r="E133" s="33">
        <v>43056</v>
      </c>
      <c r="F133" s="33">
        <v>0</v>
      </c>
      <c r="G133" s="33">
        <v>226769682</v>
      </c>
      <c r="H133" s="37">
        <v>42608</v>
      </c>
      <c r="I133" t="s">
        <v>1965</v>
      </c>
      <c r="J133" t="s">
        <v>1964</v>
      </c>
      <c r="K133" s="38">
        <v>42608</v>
      </c>
      <c r="L133" t="s">
        <v>751</v>
      </c>
      <c r="P133">
        <v>85906</v>
      </c>
      <c r="Q133">
        <v>24912740</v>
      </c>
      <c r="R133">
        <v>85906</v>
      </c>
      <c r="S133">
        <v>12885900</v>
      </c>
      <c r="T133">
        <v>211091205</v>
      </c>
      <c r="U133">
        <v>4100200</v>
      </c>
      <c r="V133">
        <v>6335992</v>
      </c>
      <c r="W133">
        <v>259326037</v>
      </c>
      <c r="Y133" s="38">
        <f t="shared" si="1"/>
        <v>42973</v>
      </c>
    </row>
    <row r="134" spans="1:25">
      <c r="A134">
        <v>0</v>
      </c>
      <c r="B134" s="33" t="s">
        <v>64</v>
      </c>
      <c r="C134" s="33" t="s">
        <v>29</v>
      </c>
      <c r="D134" s="33" t="s">
        <v>752</v>
      </c>
      <c r="E134" s="33">
        <v>43713</v>
      </c>
      <c r="F134" s="33">
        <v>0</v>
      </c>
      <c r="G134" s="33">
        <v>105752606</v>
      </c>
      <c r="H134" s="37">
        <v>43252</v>
      </c>
      <c r="I134" t="s">
        <v>1965</v>
      </c>
      <c r="J134" t="s">
        <v>1964</v>
      </c>
      <c r="K134" s="38">
        <v>43252</v>
      </c>
      <c r="L134" t="s">
        <v>753</v>
      </c>
      <c r="P134">
        <v>90000</v>
      </c>
      <c r="Q134">
        <v>9000000</v>
      </c>
      <c r="R134">
        <v>0</v>
      </c>
      <c r="S134">
        <v>0</v>
      </c>
      <c r="T134">
        <v>71267850</v>
      </c>
      <c r="U134">
        <v>0</v>
      </c>
      <c r="V134">
        <v>13372756</v>
      </c>
      <c r="W134">
        <v>93640606</v>
      </c>
      <c r="Y134" s="38">
        <f t="shared" ref="Y134:Y197" si="2">+K134+365</f>
        <v>43617</v>
      </c>
    </row>
    <row r="135" spans="1:25">
      <c r="A135">
        <v>0</v>
      </c>
      <c r="B135" s="33" t="s">
        <v>62</v>
      </c>
      <c r="C135" s="33" t="s">
        <v>29</v>
      </c>
      <c r="D135" s="33" t="s">
        <v>752</v>
      </c>
      <c r="E135" s="33">
        <v>43663</v>
      </c>
      <c r="F135" s="33">
        <v>0</v>
      </c>
      <c r="G135" s="33">
        <v>13279710</v>
      </c>
      <c r="H135" s="37">
        <v>43252</v>
      </c>
      <c r="I135" t="s">
        <v>1965</v>
      </c>
      <c r="J135" t="s">
        <v>1964</v>
      </c>
      <c r="K135" s="38">
        <v>43252</v>
      </c>
      <c r="L135" t="s">
        <v>754</v>
      </c>
      <c r="P135">
        <v>90000</v>
      </c>
      <c r="Q135">
        <v>6300000</v>
      </c>
      <c r="R135">
        <v>0</v>
      </c>
      <c r="S135">
        <v>0</v>
      </c>
      <c r="T135">
        <v>0</v>
      </c>
      <c r="U135">
        <v>0</v>
      </c>
      <c r="V135">
        <v>6979710</v>
      </c>
      <c r="W135">
        <v>13279710</v>
      </c>
      <c r="Y135" s="38">
        <f t="shared" si="2"/>
        <v>43617</v>
      </c>
    </row>
    <row r="136" spans="1:25">
      <c r="A136">
        <v>0</v>
      </c>
      <c r="B136" s="33" t="s">
        <v>755</v>
      </c>
      <c r="C136" s="33" t="s">
        <v>29</v>
      </c>
      <c r="D136" s="33" t="s">
        <v>756</v>
      </c>
      <c r="E136" s="33">
        <v>43032</v>
      </c>
      <c r="F136" s="33">
        <v>0</v>
      </c>
      <c r="G136" s="33">
        <v>321792264</v>
      </c>
      <c r="H136" s="37">
        <v>42608</v>
      </c>
      <c r="I136" t="s">
        <v>1965</v>
      </c>
      <c r="J136" t="s">
        <v>1964</v>
      </c>
      <c r="K136" s="38">
        <v>42608</v>
      </c>
      <c r="L136" t="s">
        <v>757</v>
      </c>
      <c r="P136">
        <v>85906</v>
      </c>
      <c r="Q136">
        <v>33331528</v>
      </c>
      <c r="R136">
        <v>85906</v>
      </c>
      <c r="S136">
        <v>17095294</v>
      </c>
      <c r="T136">
        <v>382939011</v>
      </c>
      <c r="U136">
        <v>4814000</v>
      </c>
      <c r="V136">
        <v>53916225</v>
      </c>
      <c r="W136">
        <v>492096058</v>
      </c>
      <c r="Y136" s="38">
        <f t="shared" si="2"/>
        <v>42973</v>
      </c>
    </row>
    <row r="137" spans="1:25">
      <c r="A137">
        <v>0</v>
      </c>
      <c r="B137" s="33" t="s">
        <v>758</v>
      </c>
      <c r="C137" s="33" t="s">
        <v>29</v>
      </c>
      <c r="D137" s="33" t="s">
        <v>759</v>
      </c>
      <c r="E137" s="33">
        <v>43167</v>
      </c>
      <c r="F137" s="33">
        <v>0</v>
      </c>
      <c r="G137" s="33">
        <v>96627960</v>
      </c>
      <c r="H137" s="37">
        <v>42761</v>
      </c>
      <c r="I137" t="s">
        <v>1965</v>
      </c>
      <c r="J137" t="s">
        <v>1964</v>
      </c>
      <c r="K137" s="38">
        <v>42761</v>
      </c>
      <c r="L137" t="s">
        <v>760</v>
      </c>
      <c r="P137">
        <v>65009</v>
      </c>
      <c r="Q137">
        <v>17162376</v>
      </c>
      <c r="R137">
        <v>0</v>
      </c>
      <c r="S137">
        <v>0</v>
      </c>
      <c r="T137">
        <v>40560812</v>
      </c>
      <c r="U137">
        <v>1566900</v>
      </c>
      <c r="V137">
        <v>37337872</v>
      </c>
      <c r="W137">
        <v>96627960</v>
      </c>
      <c r="Y137" s="38">
        <f t="shared" si="2"/>
        <v>43126</v>
      </c>
    </row>
    <row r="138" spans="1:25">
      <c r="A138">
        <v>0</v>
      </c>
      <c r="B138" s="33" t="s">
        <v>761</v>
      </c>
      <c r="C138" s="33" t="s">
        <v>29</v>
      </c>
      <c r="D138" s="33" t="s">
        <v>762</v>
      </c>
      <c r="E138" s="33">
        <v>43061</v>
      </c>
      <c r="F138" s="33">
        <v>0</v>
      </c>
      <c r="G138" s="33">
        <v>4864500</v>
      </c>
      <c r="H138" s="37">
        <v>42480</v>
      </c>
      <c r="I138" t="s">
        <v>1965</v>
      </c>
      <c r="J138" t="s">
        <v>1964</v>
      </c>
      <c r="K138" s="38">
        <v>42480</v>
      </c>
      <c r="L138" t="s">
        <v>763</v>
      </c>
      <c r="P138">
        <v>58914</v>
      </c>
      <c r="Q138">
        <v>6009228</v>
      </c>
      <c r="R138">
        <v>0</v>
      </c>
      <c r="S138">
        <v>0</v>
      </c>
      <c r="T138">
        <v>0</v>
      </c>
      <c r="U138">
        <v>0</v>
      </c>
      <c r="V138">
        <v>1314798</v>
      </c>
      <c r="W138">
        <v>7324026</v>
      </c>
      <c r="Y138" s="38">
        <f t="shared" si="2"/>
        <v>42845</v>
      </c>
    </row>
    <row r="139" spans="1:25">
      <c r="A139">
        <v>0</v>
      </c>
      <c r="B139" s="33" t="s">
        <v>764</v>
      </c>
      <c r="C139" s="33" t="s">
        <v>29</v>
      </c>
      <c r="D139" s="33" t="s">
        <v>765</v>
      </c>
      <c r="E139" s="33">
        <v>43162</v>
      </c>
      <c r="F139" s="33">
        <v>0</v>
      </c>
      <c r="G139" s="33">
        <v>28264343</v>
      </c>
      <c r="H139" s="37">
        <v>42711</v>
      </c>
      <c r="I139" t="s">
        <v>1965</v>
      </c>
      <c r="J139" t="s">
        <v>1964</v>
      </c>
      <c r="K139" s="38">
        <v>42711</v>
      </c>
      <c r="L139" t="s">
        <v>766</v>
      </c>
      <c r="P139">
        <v>60946</v>
      </c>
      <c r="Q139">
        <v>16760150</v>
      </c>
      <c r="R139">
        <v>0</v>
      </c>
      <c r="S139">
        <v>0</v>
      </c>
      <c r="T139">
        <v>0</v>
      </c>
      <c r="U139">
        <v>1818064</v>
      </c>
      <c r="V139">
        <v>9686129</v>
      </c>
      <c r="W139">
        <v>28264343</v>
      </c>
      <c r="Y139" s="38">
        <f t="shared" si="2"/>
        <v>43076</v>
      </c>
    </row>
    <row r="140" spans="1:25">
      <c r="A140">
        <v>0</v>
      </c>
      <c r="B140" s="33" t="s">
        <v>65</v>
      </c>
      <c r="C140" s="33" t="s">
        <v>29</v>
      </c>
      <c r="D140" s="33" t="s">
        <v>767</v>
      </c>
      <c r="E140" s="33">
        <v>43790</v>
      </c>
      <c r="F140" s="33">
        <v>0</v>
      </c>
      <c r="G140" s="33">
        <v>80308178</v>
      </c>
      <c r="H140" s="37">
        <v>43396</v>
      </c>
      <c r="I140" t="s">
        <v>1963</v>
      </c>
      <c r="J140" t="s">
        <v>1964</v>
      </c>
      <c r="K140" s="38">
        <v>43396</v>
      </c>
      <c r="L140" t="s">
        <v>768</v>
      </c>
      <c r="P140">
        <v>62369</v>
      </c>
      <c r="Q140">
        <v>37421400</v>
      </c>
      <c r="R140">
        <v>0</v>
      </c>
      <c r="S140">
        <v>0</v>
      </c>
      <c r="T140">
        <v>21927762</v>
      </c>
      <c r="U140">
        <v>219560</v>
      </c>
      <c r="V140">
        <v>20739456</v>
      </c>
      <c r="W140">
        <v>80308178</v>
      </c>
      <c r="Y140" s="38">
        <f t="shared" si="2"/>
        <v>43761</v>
      </c>
    </row>
    <row r="141" spans="1:25">
      <c r="A141">
        <v>0</v>
      </c>
      <c r="B141" s="33" t="s">
        <v>50</v>
      </c>
      <c r="C141" s="33" t="s">
        <v>29</v>
      </c>
      <c r="D141" s="33" t="s">
        <v>769</v>
      </c>
      <c r="E141" s="33">
        <v>43790</v>
      </c>
      <c r="F141" s="33">
        <v>0</v>
      </c>
      <c r="G141" s="33">
        <v>827808576.99999857</v>
      </c>
      <c r="H141" s="37">
        <v>43377</v>
      </c>
      <c r="I141" t="s">
        <v>1965</v>
      </c>
      <c r="J141" t="s">
        <v>1964</v>
      </c>
      <c r="K141" s="38">
        <v>43377</v>
      </c>
      <c r="L141" t="s">
        <v>770</v>
      </c>
      <c r="P141">
        <v>24065.714939024299</v>
      </c>
      <c r="Q141">
        <v>394677724.99999851</v>
      </c>
      <c r="R141">
        <v>0</v>
      </c>
      <c r="S141">
        <v>0</v>
      </c>
      <c r="T141">
        <v>9520002</v>
      </c>
      <c r="U141">
        <v>52121505</v>
      </c>
      <c r="V141">
        <v>204234530</v>
      </c>
      <c r="W141">
        <v>660553761.99999857</v>
      </c>
      <c r="Y141" s="38">
        <f t="shared" si="2"/>
        <v>43742</v>
      </c>
    </row>
    <row r="142" spans="1:25">
      <c r="A142">
        <v>0</v>
      </c>
      <c r="B142" s="33" t="s">
        <v>43</v>
      </c>
      <c r="C142" s="33" t="s">
        <v>29</v>
      </c>
      <c r="D142" s="33" t="s">
        <v>771</v>
      </c>
      <c r="E142" s="33">
        <v>43846</v>
      </c>
      <c r="F142" s="33">
        <v>0</v>
      </c>
      <c r="G142" s="33">
        <v>1220510547</v>
      </c>
      <c r="H142" s="37">
        <v>43405</v>
      </c>
      <c r="I142" t="s">
        <v>1965</v>
      </c>
      <c r="J142" t="s">
        <v>1964</v>
      </c>
      <c r="K142" s="38">
        <v>43405</v>
      </c>
      <c r="L142" t="s">
        <v>772</v>
      </c>
      <c r="P142">
        <v>18213</v>
      </c>
      <c r="Q142">
        <v>712255791</v>
      </c>
      <c r="R142">
        <v>0</v>
      </c>
      <c r="S142">
        <v>0</v>
      </c>
      <c r="T142">
        <v>0</v>
      </c>
      <c r="U142">
        <v>143594801</v>
      </c>
      <c r="V142">
        <v>196774357</v>
      </c>
      <c r="W142">
        <v>1052624949</v>
      </c>
      <c r="Y142" s="38">
        <f t="shared" si="2"/>
        <v>43770</v>
      </c>
    </row>
    <row r="143" spans="1:25">
      <c r="A143">
        <v>0</v>
      </c>
      <c r="B143" s="33" t="s">
        <v>44</v>
      </c>
      <c r="C143" s="33" t="s">
        <v>29</v>
      </c>
      <c r="D143" s="33" t="s">
        <v>771</v>
      </c>
      <c r="E143" s="33">
        <v>43846</v>
      </c>
      <c r="F143" s="33">
        <v>0</v>
      </c>
      <c r="G143" s="33">
        <v>435424072</v>
      </c>
      <c r="H143" s="37">
        <v>43405</v>
      </c>
      <c r="I143" t="s">
        <v>1965</v>
      </c>
      <c r="J143" t="s">
        <v>1964</v>
      </c>
      <c r="K143" s="38">
        <v>43405</v>
      </c>
      <c r="L143" t="s">
        <v>773</v>
      </c>
      <c r="P143">
        <v>38000</v>
      </c>
      <c r="Q143">
        <v>304228000</v>
      </c>
      <c r="R143">
        <v>0</v>
      </c>
      <c r="S143">
        <v>0</v>
      </c>
      <c r="T143">
        <v>0</v>
      </c>
      <c r="U143">
        <v>15489132</v>
      </c>
      <c r="V143">
        <v>60771415</v>
      </c>
      <c r="W143">
        <v>380488547</v>
      </c>
      <c r="Y143" s="38">
        <f t="shared" si="2"/>
        <v>43770</v>
      </c>
    </row>
    <row r="144" spans="1:25">
      <c r="A144">
        <v>0</v>
      </c>
      <c r="B144" s="33" t="s">
        <v>45</v>
      </c>
      <c r="C144" s="33" t="s">
        <v>29</v>
      </c>
      <c r="D144" s="33" t="s">
        <v>774</v>
      </c>
      <c r="E144" s="33">
        <v>43783</v>
      </c>
      <c r="F144" s="33">
        <v>0</v>
      </c>
      <c r="G144" s="33">
        <v>567182824.99999964</v>
      </c>
      <c r="H144" s="37">
        <v>43374</v>
      </c>
      <c r="I144" t="s">
        <v>1965</v>
      </c>
      <c r="J144" t="s">
        <v>1964</v>
      </c>
      <c r="K144" s="38">
        <v>43374</v>
      </c>
      <c r="L144" t="s">
        <v>775</v>
      </c>
      <c r="P144">
        <v>145165.63428571401</v>
      </c>
      <c r="Q144">
        <v>203231887.99999961</v>
      </c>
      <c r="R144">
        <v>0</v>
      </c>
      <c r="S144">
        <v>0</v>
      </c>
      <c r="T144">
        <v>314154001</v>
      </c>
      <c r="U144">
        <v>4503255</v>
      </c>
      <c r="V144">
        <v>21293681</v>
      </c>
      <c r="W144">
        <v>543182824.99999964</v>
      </c>
      <c r="Y144" s="38">
        <f t="shared" si="2"/>
        <v>43739</v>
      </c>
    </row>
    <row r="145" spans="1:25">
      <c r="A145">
        <v>0</v>
      </c>
      <c r="B145" s="33" t="s">
        <v>46</v>
      </c>
      <c r="C145" s="33" t="s">
        <v>29</v>
      </c>
      <c r="D145" s="33" t="s">
        <v>776</v>
      </c>
      <c r="E145" s="33">
        <v>43783</v>
      </c>
      <c r="F145" s="33">
        <v>0</v>
      </c>
      <c r="G145" s="33">
        <v>215365843</v>
      </c>
      <c r="H145" s="37">
        <v>43374</v>
      </c>
      <c r="I145" t="s">
        <v>1965</v>
      </c>
      <c r="J145" t="s">
        <v>1964</v>
      </c>
      <c r="K145" s="38">
        <v>43374</v>
      </c>
      <c r="L145" t="s">
        <v>777</v>
      </c>
      <c r="P145">
        <v>18213</v>
      </c>
      <c r="Q145">
        <v>166120773</v>
      </c>
      <c r="R145">
        <v>0</v>
      </c>
      <c r="S145">
        <v>0</v>
      </c>
      <c r="T145">
        <v>0</v>
      </c>
      <c r="U145">
        <v>15622151</v>
      </c>
      <c r="V145">
        <v>33622919</v>
      </c>
      <c r="W145">
        <v>215365843</v>
      </c>
      <c r="Y145" s="38">
        <f t="shared" si="2"/>
        <v>43739</v>
      </c>
    </row>
    <row r="146" spans="1:25">
      <c r="A146">
        <v>0</v>
      </c>
      <c r="B146" s="33" t="s">
        <v>47</v>
      </c>
      <c r="C146" s="33" t="s">
        <v>29</v>
      </c>
      <c r="D146" s="33" t="s">
        <v>778</v>
      </c>
      <c r="E146" s="33">
        <v>43811</v>
      </c>
      <c r="F146" s="33">
        <v>0</v>
      </c>
      <c r="G146" s="33">
        <v>240058885.99999994</v>
      </c>
      <c r="H146" s="37">
        <v>43374</v>
      </c>
      <c r="I146" t="s">
        <v>1965</v>
      </c>
      <c r="J146" t="s">
        <v>1964</v>
      </c>
      <c r="K146" s="38">
        <v>43374</v>
      </c>
      <c r="L146" t="s">
        <v>779</v>
      </c>
      <c r="P146">
        <v>17155.7607443509</v>
      </c>
      <c r="Q146">
        <v>116161655.99999994</v>
      </c>
      <c r="R146">
        <v>0</v>
      </c>
      <c r="S146">
        <v>0</v>
      </c>
      <c r="T146">
        <v>0</v>
      </c>
      <c r="U146">
        <v>29947492</v>
      </c>
      <c r="V146">
        <v>49686949</v>
      </c>
      <c r="W146">
        <v>195796096.99999994</v>
      </c>
      <c r="Y146" s="38">
        <f t="shared" si="2"/>
        <v>43739</v>
      </c>
    </row>
    <row r="147" spans="1:25">
      <c r="A147">
        <v>1</v>
      </c>
      <c r="B147" s="33" t="s">
        <v>47</v>
      </c>
      <c r="C147" s="33" t="s">
        <v>29</v>
      </c>
      <c r="D147" s="33">
        <v>0</v>
      </c>
      <c r="E147" s="33">
        <v>0</v>
      </c>
      <c r="F147" s="33">
        <v>0</v>
      </c>
      <c r="G147" s="33">
        <v>0</v>
      </c>
      <c r="H147" s="37">
        <v>0</v>
      </c>
      <c r="I147">
        <v>0</v>
      </c>
      <c r="J147">
        <v>0</v>
      </c>
      <c r="K147" s="38">
        <v>0</v>
      </c>
      <c r="P147">
        <v>0</v>
      </c>
      <c r="Q147">
        <v>0</v>
      </c>
      <c r="R147">
        <v>0</v>
      </c>
      <c r="S147">
        <v>0</v>
      </c>
      <c r="T147">
        <v>0</v>
      </c>
      <c r="U147">
        <v>0</v>
      </c>
      <c r="V147">
        <v>0</v>
      </c>
      <c r="W147">
        <v>0</v>
      </c>
      <c r="Y147" s="38">
        <f t="shared" si="2"/>
        <v>365</v>
      </c>
    </row>
    <row r="148" spans="1:25">
      <c r="A148">
        <v>0</v>
      </c>
      <c r="B148" s="33" t="s">
        <v>66</v>
      </c>
      <c r="C148" s="33" t="s">
        <v>29</v>
      </c>
      <c r="D148" s="33" t="s">
        <v>780</v>
      </c>
      <c r="E148" s="33">
        <v>43804</v>
      </c>
      <c r="F148" s="33">
        <v>0</v>
      </c>
      <c r="G148" s="33">
        <v>135469712</v>
      </c>
      <c r="H148" s="37">
        <v>43423</v>
      </c>
      <c r="I148" t="s">
        <v>1963</v>
      </c>
      <c r="J148" t="s">
        <v>1964</v>
      </c>
      <c r="K148" s="38">
        <v>43423</v>
      </c>
      <c r="L148" t="s">
        <v>781</v>
      </c>
      <c r="P148">
        <v>25045</v>
      </c>
      <c r="Q148">
        <v>85729035</v>
      </c>
      <c r="R148">
        <v>0</v>
      </c>
      <c r="S148">
        <v>0</v>
      </c>
      <c r="T148">
        <v>0</v>
      </c>
      <c r="U148">
        <v>19800258</v>
      </c>
      <c r="V148">
        <v>29940419</v>
      </c>
      <c r="W148">
        <v>135469712</v>
      </c>
      <c r="Y148" s="38">
        <f t="shared" si="2"/>
        <v>43788</v>
      </c>
    </row>
    <row r="149" spans="1:25">
      <c r="A149">
        <v>0</v>
      </c>
      <c r="B149" s="33" t="s">
        <v>782</v>
      </c>
      <c r="C149" s="33" t="s">
        <v>29</v>
      </c>
      <c r="D149" s="33" t="s">
        <v>783</v>
      </c>
      <c r="E149" s="33">
        <v>42847</v>
      </c>
      <c r="F149" s="33">
        <v>0</v>
      </c>
      <c r="G149" s="33">
        <v>63697630</v>
      </c>
      <c r="H149" s="37">
        <v>42368</v>
      </c>
      <c r="I149" t="s">
        <v>1963</v>
      </c>
      <c r="J149" t="s">
        <v>1964</v>
      </c>
      <c r="K149" s="38">
        <v>42368</v>
      </c>
      <c r="L149" t="s">
        <v>784</v>
      </c>
      <c r="P149">
        <v>18604</v>
      </c>
      <c r="Q149">
        <v>42733388</v>
      </c>
      <c r="R149">
        <v>0</v>
      </c>
      <c r="S149">
        <v>0</v>
      </c>
      <c r="T149">
        <v>0</v>
      </c>
      <c r="U149">
        <v>13243306</v>
      </c>
      <c r="V149">
        <v>7720936</v>
      </c>
      <c r="W149">
        <v>63697630</v>
      </c>
      <c r="Y149" s="38">
        <f t="shared" si="2"/>
        <v>42733</v>
      </c>
    </row>
    <row r="150" spans="1:25">
      <c r="A150">
        <v>0</v>
      </c>
      <c r="B150" s="33" t="s">
        <v>785</v>
      </c>
      <c r="C150" s="33" t="s">
        <v>29</v>
      </c>
      <c r="D150" s="33" t="s">
        <v>786</v>
      </c>
      <c r="E150" s="33">
        <v>76067</v>
      </c>
      <c r="F150" s="33">
        <v>0</v>
      </c>
      <c r="G150" s="33">
        <v>129422492</v>
      </c>
      <c r="H150" s="37">
        <v>42815</v>
      </c>
      <c r="I150" t="s">
        <v>1963</v>
      </c>
      <c r="J150" t="s">
        <v>1964</v>
      </c>
      <c r="K150" s="38">
        <v>42815</v>
      </c>
      <c r="L150" t="s">
        <v>787</v>
      </c>
      <c r="P150">
        <v>13167</v>
      </c>
      <c r="Q150">
        <v>69811435</v>
      </c>
      <c r="R150">
        <v>4002</v>
      </c>
      <c r="S150">
        <v>2049265</v>
      </c>
      <c r="T150">
        <v>0</v>
      </c>
      <c r="U150">
        <v>13739600</v>
      </c>
      <c r="V150">
        <v>43822192</v>
      </c>
      <c r="W150">
        <v>129422492</v>
      </c>
      <c r="Y150" s="38">
        <f t="shared" si="2"/>
        <v>43180</v>
      </c>
    </row>
    <row r="151" spans="1:25">
      <c r="A151">
        <v>0</v>
      </c>
      <c r="B151" s="33" t="s">
        <v>788</v>
      </c>
      <c r="C151" s="33" t="s">
        <v>29</v>
      </c>
      <c r="D151" s="33" t="s">
        <v>789</v>
      </c>
      <c r="E151" s="33">
        <v>43183</v>
      </c>
      <c r="F151" s="33">
        <v>0</v>
      </c>
      <c r="G151" s="33">
        <v>74070686</v>
      </c>
      <c r="H151" s="37">
        <v>42832</v>
      </c>
      <c r="I151" t="s">
        <v>1963</v>
      </c>
      <c r="J151" t="s">
        <v>1964</v>
      </c>
      <c r="K151" s="38">
        <v>42832</v>
      </c>
      <c r="L151" t="s">
        <v>790</v>
      </c>
      <c r="P151">
        <v>13637</v>
      </c>
      <c r="Q151">
        <v>58693648</v>
      </c>
      <c r="R151">
        <v>0</v>
      </c>
      <c r="S151">
        <v>0</v>
      </c>
      <c r="T151">
        <v>0</v>
      </c>
      <c r="U151">
        <v>8148000</v>
      </c>
      <c r="V151">
        <v>7229038</v>
      </c>
      <c r="W151">
        <v>74070686</v>
      </c>
      <c r="Y151" s="38">
        <f t="shared" si="2"/>
        <v>43197</v>
      </c>
    </row>
    <row r="152" spans="1:25">
      <c r="A152">
        <v>0</v>
      </c>
      <c r="B152" s="33" t="s">
        <v>791</v>
      </c>
      <c r="C152" s="33" t="s">
        <v>29</v>
      </c>
      <c r="D152" s="33" t="s">
        <v>792</v>
      </c>
      <c r="E152" s="33">
        <v>43194</v>
      </c>
      <c r="F152" s="33">
        <v>0</v>
      </c>
      <c r="G152" s="33">
        <v>53567152</v>
      </c>
      <c r="H152" s="37">
        <v>42798</v>
      </c>
      <c r="I152" t="s">
        <v>1963</v>
      </c>
      <c r="J152" t="s">
        <v>1964</v>
      </c>
      <c r="K152" s="38">
        <v>42798</v>
      </c>
      <c r="L152" t="s">
        <v>793</v>
      </c>
      <c r="P152">
        <v>13167</v>
      </c>
      <c r="Q152">
        <v>42542577</v>
      </c>
      <c r="R152">
        <v>0</v>
      </c>
      <c r="S152">
        <v>0</v>
      </c>
      <c r="T152">
        <v>0</v>
      </c>
      <c r="U152">
        <v>6585400</v>
      </c>
      <c r="V152">
        <v>4439175</v>
      </c>
      <c r="W152">
        <v>53567152</v>
      </c>
      <c r="Y152" s="38">
        <f t="shared" si="2"/>
        <v>43163</v>
      </c>
    </row>
    <row r="153" spans="1:25">
      <c r="A153">
        <v>0</v>
      </c>
      <c r="B153" s="33" t="s">
        <v>794</v>
      </c>
      <c r="C153" s="33" t="s">
        <v>29</v>
      </c>
      <c r="D153" s="33" t="s">
        <v>795</v>
      </c>
      <c r="E153" s="33">
        <v>43622</v>
      </c>
      <c r="F153" s="33">
        <v>0</v>
      </c>
      <c r="G153" s="33">
        <v>93112538</v>
      </c>
      <c r="H153" s="37">
        <v>43251</v>
      </c>
      <c r="I153" t="s">
        <v>1965</v>
      </c>
      <c r="J153" t="s">
        <v>1964</v>
      </c>
      <c r="K153" s="38">
        <v>43251</v>
      </c>
      <c r="L153" t="s">
        <v>796</v>
      </c>
      <c r="P153">
        <v>25045</v>
      </c>
      <c r="Q153">
        <v>64240425</v>
      </c>
      <c r="R153">
        <v>0</v>
      </c>
      <c r="S153">
        <v>0</v>
      </c>
      <c r="T153">
        <v>0</v>
      </c>
      <c r="U153">
        <v>9098456</v>
      </c>
      <c r="V153">
        <v>19773657</v>
      </c>
      <c r="W153">
        <v>93112538</v>
      </c>
      <c r="Y153" s="38">
        <f t="shared" si="2"/>
        <v>43616</v>
      </c>
    </row>
    <row r="154" spans="1:25">
      <c r="A154">
        <v>0</v>
      </c>
      <c r="B154" s="33" t="s">
        <v>33</v>
      </c>
      <c r="C154" s="33" t="s">
        <v>29</v>
      </c>
      <c r="D154" s="33" t="s">
        <v>797</v>
      </c>
      <c r="E154" s="33">
        <v>43846</v>
      </c>
      <c r="F154" s="33">
        <v>0</v>
      </c>
      <c r="G154" s="33">
        <v>360394622</v>
      </c>
      <c r="H154" s="37">
        <v>43423</v>
      </c>
      <c r="I154" t="s">
        <v>1965</v>
      </c>
      <c r="J154" t="s">
        <v>1964</v>
      </c>
      <c r="K154" s="38">
        <v>43423</v>
      </c>
      <c r="L154" t="s">
        <v>1971</v>
      </c>
      <c r="P154">
        <v>51161</v>
      </c>
      <c r="Q154">
        <v>90196843</v>
      </c>
      <c r="R154">
        <v>0</v>
      </c>
      <c r="S154">
        <v>0</v>
      </c>
      <c r="T154">
        <v>102881973</v>
      </c>
      <c r="U154">
        <v>21427456</v>
      </c>
      <c r="V154">
        <v>145888350</v>
      </c>
      <c r="W154">
        <v>360394622</v>
      </c>
      <c r="Y154" s="38">
        <f t="shared" si="2"/>
        <v>43788</v>
      </c>
    </row>
    <row r="155" spans="1:25">
      <c r="A155">
        <v>0</v>
      </c>
      <c r="B155" s="33" t="s">
        <v>798</v>
      </c>
      <c r="C155" s="33" t="s">
        <v>29</v>
      </c>
      <c r="D155" s="33" t="s">
        <v>799</v>
      </c>
      <c r="E155" s="33">
        <v>42875</v>
      </c>
      <c r="F155" s="33">
        <v>0</v>
      </c>
      <c r="G155" s="33">
        <v>50428193</v>
      </c>
      <c r="H155" s="37">
        <v>42473</v>
      </c>
      <c r="I155" t="s">
        <v>1965</v>
      </c>
      <c r="J155" t="s">
        <v>1964</v>
      </c>
      <c r="K155" s="38">
        <v>42473</v>
      </c>
      <c r="L155" t="s">
        <v>800</v>
      </c>
      <c r="P155">
        <v>17276</v>
      </c>
      <c r="Q155">
        <v>34569276</v>
      </c>
      <c r="R155">
        <v>0</v>
      </c>
      <c r="S155">
        <v>0</v>
      </c>
      <c r="T155">
        <v>0</v>
      </c>
      <c r="U155">
        <v>3154899</v>
      </c>
      <c r="V155">
        <v>12704018</v>
      </c>
      <c r="W155">
        <v>50428193</v>
      </c>
      <c r="Y155" s="38">
        <f t="shared" si="2"/>
        <v>42838</v>
      </c>
    </row>
    <row r="156" spans="1:25">
      <c r="A156">
        <v>0</v>
      </c>
      <c r="B156" s="33" t="s">
        <v>801</v>
      </c>
      <c r="C156" s="33" t="s">
        <v>29</v>
      </c>
      <c r="D156" s="33" t="s">
        <v>802</v>
      </c>
      <c r="E156" s="33">
        <v>42888</v>
      </c>
      <c r="F156" s="33">
        <v>0</v>
      </c>
      <c r="G156" s="33">
        <v>38654919</v>
      </c>
      <c r="H156" s="37">
        <v>42473</v>
      </c>
      <c r="I156" t="s">
        <v>1965</v>
      </c>
      <c r="J156" t="s">
        <v>1964</v>
      </c>
      <c r="K156" s="38">
        <v>42473</v>
      </c>
      <c r="L156" t="s">
        <v>803</v>
      </c>
      <c r="P156">
        <v>17276</v>
      </c>
      <c r="Q156">
        <v>32772572</v>
      </c>
      <c r="R156">
        <v>0</v>
      </c>
      <c r="S156">
        <v>0</v>
      </c>
      <c r="T156">
        <v>0</v>
      </c>
      <c r="U156">
        <v>4052520</v>
      </c>
      <c r="V156">
        <v>1829827</v>
      </c>
      <c r="W156">
        <v>38654919</v>
      </c>
      <c r="Y156" s="38">
        <f t="shared" si="2"/>
        <v>42838</v>
      </c>
    </row>
    <row r="157" spans="1:25">
      <c r="A157">
        <v>0</v>
      </c>
      <c r="B157" s="33" t="s">
        <v>804</v>
      </c>
      <c r="C157" s="33" t="s">
        <v>29</v>
      </c>
      <c r="D157" s="33" t="s">
        <v>805</v>
      </c>
      <c r="E157" s="33">
        <v>43112</v>
      </c>
      <c r="F157" s="33">
        <v>0</v>
      </c>
      <c r="G157" s="33">
        <v>47179506</v>
      </c>
      <c r="H157" s="37">
        <v>42423</v>
      </c>
      <c r="I157" t="s">
        <v>1965</v>
      </c>
      <c r="J157" t="s">
        <v>1964</v>
      </c>
      <c r="K157" s="38">
        <v>42423</v>
      </c>
      <c r="L157" t="s">
        <v>806</v>
      </c>
      <c r="P157">
        <v>17276</v>
      </c>
      <c r="Q157">
        <v>30042964</v>
      </c>
      <c r="R157">
        <v>0</v>
      </c>
      <c r="S157">
        <v>0</v>
      </c>
      <c r="T157">
        <v>0</v>
      </c>
      <c r="U157">
        <v>2406993</v>
      </c>
      <c r="V157">
        <v>14729549</v>
      </c>
      <c r="W157">
        <v>47179506</v>
      </c>
      <c r="Y157" s="38">
        <f t="shared" si="2"/>
        <v>42788</v>
      </c>
    </row>
    <row r="158" spans="1:25">
      <c r="A158">
        <v>0</v>
      </c>
      <c r="B158" s="33" t="s">
        <v>807</v>
      </c>
      <c r="C158" s="33" t="s">
        <v>29</v>
      </c>
      <c r="D158" s="33" t="s">
        <v>805</v>
      </c>
      <c r="E158" s="33">
        <v>42938</v>
      </c>
      <c r="F158" s="33">
        <v>0</v>
      </c>
      <c r="G158" s="33">
        <v>31995605</v>
      </c>
      <c r="H158" s="37">
        <v>42509</v>
      </c>
      <c r="I158" t="s">
        <v>1965</v>
      </c>
      <c r="J158" t="s">
        <v>1964</v>
      </c>
      <c r="K158" s="38">
        <v>42509</v>
      </c>
      <c r="L158" t="s">
        <v>808</v>
      </c>
      <c r="P158">
        <v>17276</v>
      </c>
      <c r="Q158">
        <v>27261528</v>
      </c>
      <c r="R158">
        <v>0</v>
      </c>
      <c r="S158">
        <v>0</v>
      </c>
      <c r="T158">
        <v>0</v>
      </c>
      <c r="U158">
        <v>3239721</v>
      </c>
      <c r="V158">
        <v>1494356</v>
      </c>
      <c r="W158">
        <v>31995605</v>
      </c>
      <c r="Y158" s="38">
        <f t="shared" si="2"/>
        <v>42874</v>
      </c>
    </row>
    <row r="159" spans="1:25">
      <c r="A159">
        <v>0</v>
      </c>
      <c r="B159" s="33" t="s">
        <v>809</v>
      </c>
      <c r="C159" s="33" t="s">
        <v>29</v>
      </c>
      <c r="D159" s="33" t="s">
        <v>802</v>
      </c>
      <c r="E159" s="33">
        <v>42888</v>
      </c>
      <c r="F159" s="33">
        <v>0</v>
      </c>
      <c r="G159" s="33">
        <v>34646737</v>
      </c>
      <c r="H159" s="37">
        <v>42473</v>
      </c>
      <c r="I159" t="s">
        <v>1965</v>
      </c>
      <c r="J159" t="s">
        <v>1964</v>
      </c>
      <c r="K159" s="38">
        <v>42473</v>
      </c>
      <c r="L159" t="s">
        <v>810</v>
      </c>
      <c r="P159">
        <v>17275</v>
      </c>
      <c r="Q159">
        <v>28987450</v>
      </c>
      <c r="R159">
        <v>0</v>
      </c>
      <c r="S159">
        <v>0</v>
      </c>
      <c r="T159">
        <v>0</v>
      </c>
      <c r="U159">
        <v>4166136</v>
      </c>
      <c r="V159">
        <v>1493151</v>
      </c>
      <c r="W159">
        <v>34646737</v>
      </c>
      <c r="Y159" s="38">
        <f t="shared" si="2"/>
        <v>42838</v>
      </c>
    </row>
    <row r="160" spans="1:25">
      <c r="A160">
        <v>0</v>
      </c>
      <c r="B160" s="33" t="s">
        <v>811</v>
      </c>
      <c r="C160" s="33" t="s">
        <v>29</v>
      </c>
      <c r="D160" s="33" t="s">
        <v>812</v>
      </c>
      <c r="E160" s="33">
        <v>42875</v>
      </c>
      <c r="F160" s="33">
        <v>0</v>
      </c>
      <c r="G160" s="33">
        <v>284791392</v>
      </c>
      <c r="H160" s="37">
        <v>42473</v>
      </c>
      <c r="I160" t="s">
        <v>1963</v>
      </c>
      <c r="J160" t="s">
        <v>1964</v>
      </c>
      <c r="K160" s="38">
        <v>42473</v>
      </c>
      <c r="L160" t="s">
        <v>813</v>
      </c>
      <c r="P160">
        <v>12227</v>
      </c>
      <c r="Q160">
        <v>234110369</v>
      </c>
      <c r="R160">
        <v>0</v>
      </c>
      <c r="S160">
        <v>0</v>
      </c>
      <c r="T160">
        <v>0</v>
      </c>
      <c r="U160">
        <v>31401500</v>
      </c>
      <c r="V160">
        <v>19279523</v>
      </c>
      <c r="W160">
        <v>284791392</v>
      </c>
      <c r="Y160" s="38">
        <f t="shared" si="2"/>
        <v>42838</v>
      </c>
    </row>
    <row r="161" spans="1:25">
      <c r="A161">
        <v>0</v>
      </c>
      <c r="B161" s="33" t="s">
        <v>814</v>
      </c>
      <c r="C161" s="33" t="s">
        <v>29</v>
      </c>
      <c r="D161" s="33" t="s">
        <v>815</v>
      </c>
      <c r="E161" s="33">
        <v>0</v>
      </c>
      <c r="F161" s="33">
        <v>0</v>
      </c>
      <c r="G161" s="33">
        <v>0</v>
      </c>
      <c r="H161" s="37">
        <v>0</v>
      </c>
      <c r="I161">
        <v>0</v>
      </c>
      <c r="J161">
        <v>0</v>
      </c>
      <c r="K161" s="38">
        <v>0</v>
      </c>
      <c r="P161">
        <v>0</v>
      </c>
      <c r="Q161">
        <v>0</v>
      </c>
      <c r="R161">
        <v>0</v>
      </c>
      <c r="S161">
        <v>0</v>
      </c>
      <c r="T161">
        <v>0</v>
      </c>
      <c r="U161">
        <v>0</v>
      </c>
      <c r="V161">
        <v>0</v>
      </c>
      <c r="W161">
        <v>0</v>
      </c>
      <c r="Y161" s="38">
        <f t="shared" si="2"/>
        <v>365</v>
      </c>
    </row>
    <row r="162" spans="1:25">
      <c r="A162">
        <v>0</v>
      </c>
      <c r="B162" s="33" t="s">
        <v>816</v>
      </c>
      <c r="C162" s="33" t="s">
        <v>29</v>
      </c>
      <c r="D162" s="33" t="s">
        <v>817</v>
      </c>
      <c r="E162" s="33">
        <v>0</v>
      </c>
      <c r="F162" s="33">
        <v>0</v>
      </c>
      <c r="G162" s="33">
        <v>0</v>
      </c>
      <c r="H162" s="37">
        <v>0</v>
      </c>
      <c r="I162">
        <v>0</v>
      </c>
      <c r="J162">
        <v>0</v>
      </c>
      <c r="K162" s="38">
        <v>0</v>
      </c>
      <c r="P162">
        <v>0</v>
      </c>
      <c r="Q162">
        <v>0</v>
      </c>
      <c r="R162">
        <v>0</v>
      </c>
      <c r="S162">
        <v>0</v>
      </c>
      <c r="T162">
        <v>0</v>
      </c>
      <c r="U162">
        <v>0</v>
      </c>
      <c r="V162">
        <v>0</v>
      </c>
      <c r="W162">
        <v>0</v>
      </c>
      <c r="Y162" s="38">
        <f t="shared" si="2"/>
        <v>365</v>
      </c>
    </row>
    <row r="163" spans="1:25">
      <c r="A163">
        <v>0</v>
      </c>
      <c r="B163" s="33" t="s">
        <v>818</v>
      </c>
      <c r="C163" s="33" t="s">
        <v>29</v>
      </c>
      <c r="D163" s="33" t="s">
        <v>799</v>
      </c>
      <c r="E163" s="33">
        <v>42928</v>
      </c>
      <c r="F163" s="33">
        <v>0</v>
      </c>
      <c r="G163" s="33">
        <v>36919933</v>
      </c>
      <c r="H163" s="37">
        <v>42496</v>
      </c>
      <c r="I163" t="s">
        <v>1965</v>
      </c>
      <c r="J163" t="s">
        <v>1964</v>
      </c>
      <c r="K163" s="38">
        <v>42496</v>
      </c>
      <c r="L163" t="s">
        <v>819</v>
      </c>
      <c r="P163">
        <v>17276</v>
      </c>
      <c r="Q163">
        <v>31874220</v>
      </c>
      <c r="R163">
        <v>0</v>
      </c>
      <c r="S163">
        <v>0</v>
      </c>
      <c r="T163">
        <v>0</v>
      </c>
      <c r="U163">
        <v>3551357</v>
      </c>
      <c r="V163">
        <v>1494356</v>
      </c>
      <c r="W163">
        <v>36919933</v>
      </c>
      <c r="Y163" s="38">
        <f t="shared" si="2"/>
        <v>42861</v>
      </c>
    </row>
    <row r="164" spans="1:25">
      <c r="A164">
        <v>0</v>
      </c>
      <c r="B164" s="33" t="s">
        <v>820</v>
      </c>
      <c r="C164" s="33" t="s">
        <v>29</v>
      </c>
      <c r="D164" s="33" t="s">
        <v>821</v>
      </c>
      <c r="E164" s="33">
        <v>42875</v>
      </c>
      <c r="F164" s="33">
        <v>0</v>
      </c>
      <c r="G164" s="33">
        <v>356952749</v>
      </c>
      <c r="H164" s="37">
        <v>42423</v>
      </c>
      <c r="I164" t="s">
        <v>1965</v>
      </c>
      <c r="J164" t="s">
        <v>1964</v>
      </c>
      <c r="K164" s="38">
        <v>42423</v>
      </c>
      <c r="L164" t="s">
        <v>822</v>
      </c>
      <c r="P164">
        <v>17275</v>
      </c>
      <c r="Q164">
        <v>313264850</v>
      </c>
      <c r="R164">
        <v>0</v>
      </c>
      <c r="S164">
        <v>0</v>
      </c>
      <c r="T164">
        <v>21184283</v>
      </c>
      <c r="U164">
        <v>20667626</v>
      </c>
      <c r="V164">
        <v>1835990</v>
      </c>
      <c r="W164">
        <v>356952749</v>
      </c>
      <c r="Y164" s="38">
        <f t="shared" si="2"/>
        <v>42788</v>
      </c>
    </row>
    <row r="165" spans="1:25">
      <c r="A165">
        <v>0</v>
      </c>
      <c r="B165" s="33" t="s">
        <v>823</v>
      </c>
      <c r="C165" s="33" t="s">
        <v>29</v>
      </c>
      <c r="D165" s="33" t="s">
        <v>824</v>
      </c>
      <c r="E165" s="33">
        <v>0</v>
      </c>
      <c r="F165" s="33">
        <v>0</v>
      </c>
      <c r="G165" s="33">
        <v>0</v>
      </c>
      <c r="H165" s="37">
        <v>0</v>
      </c>
      <c r="I165">
        <v>0</v>
      </c>
      <c r="J165">
        <v>0</v>
      </c>
      <c r="K165" s="38">
        <v>0</v>
      </c>
      <c r="P165">
        <v>0</v>
      </c>
      <c r="Q165">
        <v>0</v>
      </c>
      <c r="R165">
        <v>0</v>
      </c>
      <c r="S165">
        <v>0</v>
      </c>
      <c r="T165">
        <v>0</v>
      </c>
      <c r="U165">
        <v>0</v>
      </c>
      <c r="V165">
        <v>0</v>
      </c>
      <c r="W165">
        <v>0</v>
      </c>
      <c r="Y165" s="38">
        <f t="shared" si="2"/>
        <v>365</v>
      </c>
    </row>
    <row r="166" spans="1:25">
      <c r="A166">
        <v>0</v>
      </c>
      <c r="B166" s="33" t="s">
        <v>825</v>
      </c>
      <c r="C166" s="33" t="s">
        <v>29</v>
      </c>
      <c r="D166" s="33" t="s">
        <v>826</v>
      </c>
      <c r="E166" s="33">
        <v>0</v>
      </c>
      <c r="F166" s="33">
        <v>0</v>
      </c>
      <c r="G166" s="33">
        <v>0</v>
      </c>
      <c r="H166" s="37">
        <v>0</v>
      </c>
      <c r="I166">
        <v>0</v>
      </c>
      <c r="J166">
        <v>0</v>
      </c>
      <c r="K166" s="38">
        <v>0</v>
      </c>
      <c r="P166">
        <v>0</v>
      </c>
      <c r="Q166">
        <v>0</v>
      </c>
      <c r="R166">
        <v>0</v>
      </c>
      <c r="S166">
        <v>0</v>
      </c>
      <c r="T166">
        <v>0</v>
      </c>
      <c r="U166">
        <v>0</v>
      </c>
      <c r="V166">
        <v>0</v>
      </c>
      <c r="W166">
        <v>0</v>
      </c>
      <c r="Y166" s="38">
        <f t="shared" si="2"/>
        <v>365</v>
      </c>
    </row>
    <row r="167" spans="1:25">
      <c r="A167">
        <v>0</v>
      </c>
      <c r="B167" s="33" t="s">
        <v>827</v>
      </c>
      <c r="C167" s="33" t="s">
        <v>29</v>
      </c>
      <c r="D167" s="33" t="s">
        <v>828</v>
      </c>
      <c r="E167" s="33">
        <v>0</v>
      </c>
      <c r="F167" s="33">
        <v>0</v>
      </c>
      <c r="G167" s="33">
        <v>0</v>
      </c>
      <c r="H167" s="37">
        <v>0</v>
      </c>
      <c r="I167">
        <v>0</v>
      </c>
      <c r="J167">
        <v>0</v>
      </c>
      <c r="K167" s="38">
        <v>0</v>
      </c>
      <c r="P167">
        <v>0</v>
      </c>
      <c r="Q167">
        <v>0</v>
      </c>
      <c r="R167">
        <v>0</v>
      </c>
      <c r="S167">
        <v>0</v>
      </c>
      <c r="T167">
        <v>0</v>
      </c>
      <c r="U167">
        <v>0</v>
      </c>
      <c r="V167">
        <v>0</v>
      </c>
      <c r="W167">
        <v>0</v>
      </c>
      <c r="Y167" s="38">
        <f t="shared" si="2"/>
        <v>365</v>
      </c>
    </row>
    <row r="168" spans="1:25">
      <c r="A168">
        <v>0</v>
      </c>
      <c r="B168" s="33" t="s">
        <v>829</v>
      </c>
      <c r="C168" s="33" t="s">
        <v>29</v>
      </c>
      <c r="D168" s="33" t="s">
        <v>830</v>
      </c>
      <c r="E168" s="33">
        <v>43061</v>
      </c>
      <c r="F168" s="33">
        <v>0</v>
      </c>
      <c r="G168" s="33">
        <v>72843859</v>
      </c>
      <c r="H168" s="37">
        <v>42551</v>
      </c>
      <c r="I168" t="s">
        <v>1963</v>
      </c>
      <c r="J168" t="s">
        <v>1964</v>
      </c>
      <c r="K168" s="38">
        <v>42551</v>
      </c>
      <c r="L168" t="s">
        <v>831</v>
      </c>
      <c r="P168">
        <v>9085</v>
      </c>
      <c r="Q168">
        <v>43071985</v>
      </c>
      <c r="R168">
        <v>0</v>
      </c>
      <c r="S168">
        <v>0</v>
      </c>
      <c r="T168">
        <v>0</v>
      </c>
      <c r="U168">
        <v>25928900</v>
      </c>
      <c r="V168">
        <v>3842974</v>
      </c>
      <c r="W168">
        <v>72843859</v>
      </c>
      <c r="Y168" s="38">
        <f t="shared" si="2"/>
        <v>42916</v>
      </c>
    </row>
    <row r="169" spans="1:25">
      <c r="A169">
        <v>0</v>
      </c>
      <c r="B169" s="33" t="s">
        <v>832</v>
      </c>
      <c r="C169" s="33" t="s">
        <v>29</v>
      </c>
      <c r="D169" s="33" t="s">
        <v>833</v>
      </c>
      <c r="E169" s="33">
        <v>0</v>
      </c>
      <c r="F169" s="33">
        <v>0</v>
      </c>
      <c r="G169" s="33">
        <v>0</v>
      </c>
      <c r="H169" s="37">
        <v>0</v>
      </c>
      <c r="I169">
        <v>0</v>
      </c>
      <c r="J169">
        <v>0</v>
      </c>
      <c r="K169" s="38">
        <v>0</v>
      </c>
      <c r="P169">
        <v>0</v>
      </c>
      <c r="Q169">
        <v>0</v>
      </c>
      <c r="R169">
        <v>0</v>
      </c>
      <c r="S169">
        <v>0</v>
      </c>
      <c r="T169">
        <v>0</v>
      </c>
      <c r="U169">
        <v>0</v>
      </c>
      <c r="V169">
        <v>0</v>
      </c>
      <c r="W169">
        <v>0</v>
      </c>
      <c r="Y169" s="38">
        <f t="shared" si="2"/>
        <v>365</v>
      </c>
    </row>
    <row r="170" spans="1:25">
      <c r="A170">
        <v>0</v>
      </c>
      <c r="B170" s="33" t="s">
        <v>834</v>
      </c>
      <c r="C170" s="33" t="s">
        <v>29</v>
      </c>
      <c r="D170" s="33" t="s">
        <v>835</v>
      </c>
      <c r="E170" s="33">
        <v>0</v>
      </c>
      <c r="F170" s="33">
        <v>0</v>
      </c>
      <c r="G170" s="33">
        <v>0</v>
      </c>
      <c r="H170" s="37">
        <v>0</v>
      </c>
      <c r="I170">
        <v>0</v>
      </c>
      <c r="J170">
        <v>0</v>
      </c>
      <c r="K170" s="38">
        <v>0</v>
      </c>
      <c r="P170">
        <v>0</v>
      </c>
      <c r="Q170">
        <v>0</v>
      </c>
      <c r="R170">
        <v>0</v>
      </c>
      <c r="S170">
        <v>0</v>
      </c>
      <c r="T170">
        <v>0</v>
      </c>
      <c r="U170">
        <v>0</v>
      </c>
      <c r="V170">
        <v>0</v>
      </c>
      <c r="W170">
        <v>0</v>
      </c>
      <c r="Y170" s="38">
        <f t="shared" si="2"/>
        <v>365</v>
      </c>
    </row>
    <row r="171" spans="1:25">
      <c r="A171">
        <v>0</v>
      </c>
      <c r="B171" s="33" t="s">
        <v>836</v>
      </c>
      <c r="C171" s="33" t="s">
        <v>29</v>
      </c>
      <c r="D171" s="33" t="s">
        <v>837</v>
      </c>
      <c r="E171" s="33">
        <v>0</v>
      </c>
      <c r="F171" s="33">
        <v>0</v>
      </c>
      <c r="G171" s="33">
        <v>0</v>
      </c>
      <c r="H171" s="37">
        <v>0</v>
      </c>
      <c r="I171">
        <v>0</v>
      </c>
      <c r="J171">
        <v>0</v>
      </c>
      <c r="K171" s="38">
        <v>0</v>
      </c>
      <c r="P171">
        <v>0</v>
      </c>
      <c r="Q171">
        <v>0</v>
      </c>
      <c r="R171">
        <v>0</v>
      </c>
      <c r="S171">
        <v>0</v>
      </c>
      <c r="T171">
        <v>0</v>
      </c>
      <c r="U171">
        <v>0</v>
      </c>
      <c r="V171">
        <v>0</v>
      </c>
      <c r="W171">
        <v>0</v>
      </c>
      <c r="Y171" s="38">
        <f t="shared" si="2"/>
        <v>365</v>
      </c>
    </row>
    <row r="172" spans="1:25">
      <c r="A172">
        <v>0</v>
      </c>
      <c r="B172" s="33" t="s">
        <v>838</v>
      </c>
      <c r="C172" s="33" t="s">
        <v>29</v>
      </c>
      <c r="D172" s="33" t="s">
        <v>839</v>
      </c>
      <c r="E172" s="33">
        <v>42875</v>
      </c>
      <c r="F172" s="33">
        <v>0</v>
      </c>
      <c r="G172" s="33">
        <v>96104937</v>
      </c>
      <c r="H172" s="37">
        <v>42423</v>
      </c>
      <c r="I172" t="s">
        <v>1965</v>
      </c>
      <c r="J172" t="s">
        <v>1964</v>
      </c>
      <c r="K172" s="38">
        <v>42423</v>
      </c>
      <c r="L172" t="s">
        <v>840</v>
      </c>
      <c r="P172">
        <v>17275</v>
      </c>
      <c r="Q172">
        <v>159707375</v>
      </c>
      <c r="R172">
        <v>0</v>
      </c>
      <c r="S172">
        <v>0</v>
      </c>
      <c r="T172">
        <v>0</v>
      </c>
      <c r="U172">
        <v>21570996</v>
      </c>
      <c r="V172">
        <v>26078622</v>
      </c>
      <c r="W172">
        <v>207356993</v>
      </c>
      <c r="Y172" s="38">
        <f t="shared" si="2"/>
        <v>42788</v>
      </c>
    </row>
    <row r="173" spans="1:25">
      <c r="A173">
        <v>0</v>
      </c>
      <c r="B173" s="33" t="s">
        <v>841</v>
      </c>
      <c r="C173" s="33" t="s">
        <v>29</v>
      </c>
      <c r="D173" s="33" t="s">
        <v>842</v>
      </c>
      <c r="E173" s="33">
        <v>0</v>
      </c>
      <c r="F173" s="33">
        <v>0</v>
      </c>
      <c r="G173" s="33">
        <v>0</v>
      </c>
      <c r="H173" s="37">
        <v>0</v>
      </c>
      <c r="I173">
        <v>0</v>
      </c>
      <c r="J173">
        <v>0</v>
      </c>
      <c r="K173" s="38">
        <v>0</v>
      </c>
      <c r="P173">
        <v>0</v>
      </c>
      <c r="Q173">
        <v>0</v>
      </c>
      <c r="R173">
        <v>0</v>
      </c>
      <c r="S173">
        <v>0</v>
      </c>
      <c r="T173">
        <v>0</v>
      </c>
      <c r="U173">
        <v>0</v>
      </c>
      <c r="V173">
        <v>0</v>
      </c>
      <c r="W173">
        <v>0</v>
      </c>
      <c r="Y173" s="38">
        <f t="shared" si="2"/>
        <v>365</v>
      </c>
    </row>
    <row r="174" spans="1:25">
      <c r="A174">
        <v>0</v>
      </c>
      <c r="B174" s="33" t="s">
        <v>843</v>
      </c>
      <c r="C174" s="33" t="s">
        <v>29</v>
      </c>
      <c r="D174" s="33" t="s">
        <v>844</v>
      </c>
      <c r="E174" s="33">
        <v>0</v>
      </c>
      <c r="F174" s="33">
        <v>0</v>
      </c>
      <c r="G174" s="33">
        <v>0</v>
      </c>
      <c r="H174" s="37">
        <v>0</v>
      </c>
      <c r="I174">
        <v>0</v>
      </c>
      <c r="J174">
        <v>0</v>
      </c>
      <c r="K174" s="38">
        <v>0</v>
      </c>
      <c r="P174">
        <v>0</v>
      </c>
      <c r="Q174">
        <v>0</v>
      </c>
      <c r="R174">
        <v>0</v>
      </c>
      <c r="S174">
        <v>0</v>
      </c>
      <c r="T174">
        <v>0</v>
      </c>
      <c r="U174">
        <v>0</v>
      </c>
      <c r="V174">
        <v>0</v>
      </c>
      <c r="W174">
        <v>0</v>
      </c>
      <c r="Y174" s="38">
        <f t="shared" si="2"/>
        <v>365</v>
      </c>
    </row>
    <row r="175" spans="1:25">
      <c r="A175">
        <v>0</v>
      </c>
      <c r="B175" s="33" t="s">
        <v>845</v>
      </c>
      <c r="C175" s="33" t="s">
        <v>29</v>
      </c>
      <c r="D175" s="33" t="s">
        <v>846</v>
      </c>
      <c r="E175" s="33">
        <v>0</v>
      </c>
      <c r="F175" s="33">
        <v>0</v>
      </c>
      <c r="G175" s="33">
        <v>0</v>
      </c>
      <c r="H175" s="37">
        <v>0</v>
      </c>
      <c r="I175">
        <v>0</v>
      </c>
      <c r="J175">
        <v>0</v>
      </c>
      <c r="K175" s="38">
        <v>0</v>
      </c>
      <c r="P175">
        <v>0</v>
      </c>
      <c r="Q175">
        <v>0</v>
      </c>
      <c r="R175">
        <v>0</v>
      </c>
      <c r="S175">
        <v>0</v>
      </c>
      <c r="T175">
        <v>0</v>
      </c>
      <c r="U175">
        <v>0</v>
      </c>
      <c r="V175">
        <v>0</v>
      </c>
      <c r="W175">
        <v>0</v>
      </c>
      <c r="Y175" s="38">
        <f t="shared" si="2"/>
        <v>365</v>
      </c>
    </row>
    <row r="176" spans="1:25">
      <c r="A176">
        <v>0</v>
      </c>
      <c r="B176" s="33" t="s">
        <v>847</v>
      </c>
      <c r="C176" s="33" t="s">
        <v>29</v>
      </c>
      <c r="D176" s="33" t="s">
        <v>848</v>
      </c>
      <c r="E176" s="33">
        <v>0</v>
      </c>
      <c r="F176" s="33">
        <v>0</v>
      </c>
      <c r="G176" s="33">
        <v>0</v>
      </c>
      <c r="H176" s="37">
        <v>0</v>
      </c>
      <c r="I176">
        <v>0</v>
      </c>
      <c r="J176">
        <v>0</v>
      </c>
      <c r="K176" s="38">
        <v>0</v>
      </c>
      <c r="P176">
        <v>0</v>
      </c>
      <c r="Q176">
        <v>0</v>
      </c>
      <c r="R176">
        <v>0</v>
      </c>
      <c r="S176">
        <v>0</v>
      </c>
      <c r="T176">
        <v>0</v>
      </c>
      <c r="U176">
        <v>0</v>
      </c>
      <c r="V176">
        <v>0</v>
      </c>
      <c r="W176">
        <v>0</v>
      </c>
      <c r="Y176" s="38">
        <f t="shared" si="2"/>
        <v>365</v>
      </c>
    </row>
    <row r="177" spans="1:25">
      <c r="A177">
        <v>0</v>
      </c>
      <c r="B177" s="33" t="s">
        <v>849</v>
      </c>
      <c r="C177" s="33" t="s">
        <v>29</v>
      </c>
      <c r="D177" s="33" t="s">
        <v>850</v>
      </c>
      <c r="E177" s="33">
        <v>0</v>
      </c>
      <c r="F177" s="33">
        <v>0</v>
      </c>
      <c r="G177" s="33">
        <v>0</v>
      </c>
      <c r="H177" s="37">
        <v>0</v>
      </c>
      <c r="I177">
        <v>0</v>
      </c>
      <c r="J177">
        <v>0</v>
      </c>
      <c r="K177" s="38">
        <v>0</v>
      </c>
      <c r="P177">
        <v>0</v>
      </c>
      <c r="Q177">
        <v>0</v>
      </c>
      <c r="R177">
        <v>0</v>
      </c>
      <c r="S177">
        <v>0</v>
      </c>
      <c r="T177">
        <v>0</v>
      </c>
      <c r="U177">
        <v>0</v>
      </c>
      <c r="V177">
        <v>0</v>
      </c>
      <c r="W177">
        <v>0</v>
      </c>
      <c r="Y177" s="38">
        <f t="shared" si="2"/>
        <v>365</v>
      </c>
    </row>
    <row r="178" spans="1:25">
      <c r="A178">
        <v>0</v>
      </c>
      <c r="B178" s="33" t="s">
        <v>851</v>
      </c>
      <c r="C178" s="33" t="s">
        <v>29</v>
      </c>
      <c r="D178" s="33" t="s">
        <v>835</v>
      </c>
      <c r="E178" s="33">
        <v>0</v>
      </c>
      <c r="F178" s="33">
        <v>0</v>
      </c>
      <c r="G178" s="33">
        <v>0</v>
      </c>
      <c r="H178" s="37">
        <v>0</v>
      </c>
      <c r="I178">
        <v>0</v>
      </c>
      <c r="J178">
        <v>0</v>
      </c>
      <c r="K178" s="38">
        <v>0</v>
      </c>
      <c r="P178">
        <v>0</v>
      </c>
      <c r="Q178">
        <v>0</v>
      </c>
      <c r="R178">
        <v>0</v>
      </c>
      <c r="S178">
        <v>0</v>
      </c>
      <c r="T178">
        <v>0</v>
      </c>
      <c r="U178">
        <v>0</v>
      </c>
      <c r="V178">
        <v>0</v>
      </c>
      <c r="W178">
        <v>0</v>
      </c>
      <c r="Y178" s="38">
        <f t="shared" si="2"/>
        <v>365</v>
      </c>
    </row>
    <row r="179" spans="1:25">
      <c r="A179">
        <v>0</v>
      </c>
      <c r="B179" s="33" t="s">
        <v>852</v>
      </c>
      <c r="C179" s="33" t="s">
        <v>29</v>
      </c>
      <c r="D179" s="33" t="s">
        <v>853</v>
      </c>
      <c r="E179" s="33">
        <v>0</v>
      </c>
      <c r="F179" s="33">
        <v>0</v>
      </c>
      <c r="G179" s="33">
        <v>0</v>
      </c>
      <c r="H179" s="37">
        <v>0</v>
      </c>
      <c r="I179">
        <v>0</v>
      </c>
      <c r="J179">
        <v>0</v>
      </c>
      <c r="K179" s="38">
        <v>0</v>
      </c>
      <c r="P179">
        <v>0</v>
      </c>
      <c r="Q179">
        <v>0</v>
      </c>
      <c r="R179">
        <v>0</v>
      </c>
      <c r="S179">
        <v>0</v>
      </c>
      <c r="T179">
        <v>0</v>
      </c>
      <c r="U179">
        <v>0</v>
      </c>
      <c r="V179">
        <v>0</v>
      </c>
      <c r="W179">
        <v>0</v>
      </c>
      <c r="Y179" s="38">
        <f t="shared" si="2"/>
        <v>365</v>
      </c>
    </row>
    <row r="180" spans="1:25">
      <c r="A180">
        <v>0</v>
      </c>
      <c r="B180" s="33" t="s">
        <v>854</v>
      </c>
      <c r="C180" s="33" t="s">
        <v>29</v>
      </c>
      <c r="D180" s="33" t="s">
        <v>855</v>
      </c>
      <c r="E180" s="33">
        <v>0</v>
      </c>
      <c r="F180" s="33">
        <v>0</v>
      </c>
      <c r="G180" s="33">
        <v>0</v>
      </c>
      <c r="H180" s="37">
        <v>0</v>
      </c>
      <c r="I180">
        <v>0</v>
      </c>
      <c r="J180">
        <v>0</v>
      </c>
      <c r="K180" s="38">
        <v>0</v>
      </c>
      <c r="P180">
        <v>0</v>
      </c>
      <c r="Q180">
        <v>0</v>
      </c>
      <c r="R180">
        <v>0</v>
      </c>
      <c r="S180">
        <v>0</v>
      </c>
      <c r="T180">
        <v>0</v>
      </c>
      <c r="U180">
        <v>0</v>
      </c>
      <c r="V180">
        <v>0</v>
      </c>
      <c r="W180">
        <v>0</v>
      </c>
      <c r="Y180" s="38">
        <f t="shared" si="2"/>
        <v>365</v>
      </c>
    </row>
    <row r="181" spans="1:25">
      <c r="A181">
        <v>0</v>
      </c>
      <c r="B181" s="33" t="s">
        <v>35</v>
      </c>
      <c r="C181" s="33" t="s">
        <v>29</v>
      </c>
      <c r="D181" s="33" t="s">
        <v>769</v>
      </c>
      <c r="E181" s="33">
        <v>43790</v>
      </c>
      <c r="F181" s="33">
        <v>0</v>
      </c>
      <c r="G181" s="33">
        <v>473640093</v>
      </c>
      <c r="H181" s="37">
        <v>43371</v>
      </c>
      <c r="I181" t="s">
        <v>1965</v>
      </c>
      <c r="J181" t="s">
        <v>1964</v>
      </c>
      <c r="K181" s="38">
        <v>43371</v>
      </c>
      <c r="L181" t="s">
        <v>856</v>
      </c>
      <c r="P181">
        <v>25045</v>
      </c>
      <c r="Q181">
        <v>237201195</v>
      </c>
      <c r="R181">
        <v>0</v>
      </c>
      <c r="S181">
        <v>0</v>
      </c>
      <c r="T181">
        <v>188850919</v>
      </c>
      <c r="U181">
        <v>20257384</v>
      </c>
      <c r="V181">
        <v>27330595</v>
      </c>
      <c r="W181">
        <v>473640093</v>
      </c>
      <c r="Y181" s="38">
        <f t="shared" si="2"/>
        <v>43736</v>
      </c>
    </row>
    <row r="182" spans="1:25">
      <c r="A182">
        <v>0</v>
      </c>
      <c r="B182" s="33" t="s">
        <v>857</v>
      </c>
      <c r="C182" s="33" t="s">
        <v>29</v>
      </c>
      <c r="D182" s="33" t="s">
        <v>858</v>
      </c>
      <c r="E182" s="33">
        <v>42847</v>
      </c>
      <c r="F182" s="33">
        <v>0</v>
      </c>
      <c r="G182" s="33">
        <v>88752681</v>
      </c>
      <c r="H182" s="37">
        <v>42367</v>
      </c>
      <c r="I182" t="s">
        <v>1965</v>
      </c>
      <c r="J182" t="s">
        <v>1964</v>
      </c>
      <c r="K182" s="38">
        <v>42367</v>
      </c>
      <c r="L182" t="s">
        <v>859</v>
      </c>
      <c r="P182">
        <v>17275</v>
      </c>
      <c r="Q182">
        <v>58544975</v>
      </c>
      <c r="R182">
        <v>0</v>
      </c>
      <c r="S182">
        <v>0</v>
      </c>
      <c r="T182">
        <v>0</v>
      </c>
      <c r="U182">
        <v>6997100</v>
      </c>
      <c r="V182">
        <v>21563196</v>
      </c>
      <c r="W182">
        <v>87105271</v>
      </c>
      <c r="Y182" s="38">
        <f t="shared" si="2"/>
        <v>42732</v>
      </c>
    </row>
    <row r="183" spans="1:25">
      <c r="A183">
        <v>0</v>
      </c>
      <c r="B183" s="33" t="s">
        <v>860</v>
      </c>
      <c r="C183" s="33" t="s">
        <v>29</v>
      </c>
      <c r="D183" s="33" t="s">
        <v>861</v>
      </c>
      <c r="E183" s="33">
        <v>42969</v>
      </c>
      <c r="F183" s="33">
        <v>0</v>
      </c>
      <c r="G183" s="33">
        <v>181006198</v>
      </c>
      <c r="H183" s="37">
        <v>42423</v>
      </c>
      <c r="I183" t="s">
        <v>1965</v>
      </c>
      <c r="J183" t="s">
        <v>1964</v>
      </c>
      <c r="K183" s="38">
        <v>42423</v>
      </c>
      <c r="L183" t="s">
        <v>862</v>
      </c>
      <c r="P183">
        <v>23754</v>
      </c>
      <c r="Q183">
        <v>73898694</v>
      </c>
      <c r="R183">
        <v>0</v>
      </c>
      <c r="S183">
        <v>0</v>
      </c>
      <c r="T183">
        <v>3410934</v>
      </c>
      <c r="U183">
        <v>8702081</v>
      </c>
      <c r="V183">
        <v>42794489</v>
      </c>
      <c r="W183">
        <v>128806198</v>
      </c>
      <c r="Y183" s="38">
        <f t="shared" si="2"/>
        <v>42788</v>
      </c>
    </row>
    <row r="184" spans="1:25">
      <c r="A184">
        <v>0</v>
      </c>
      <c r="B184" s="33" t="s">
        <v>863</v>
      </c>
      <c r="C184" s="33" t="s">
        <v>29</v>
      </c>
      <c r="D184" s="33" t="s">
        <v>861</v>
      </c>
      <c r="E184" s="33">
        <v>43699</v>
      </c>
      <c r="F184" s="33">
        <v>0</v>
      </c>
      <c r="G184" s="33">
        <v>809627347.99774766</v>
      </c>
      <c r="H184" s="37">
        <v>43334</v>
      </c>
      <c r="I184" t="s">
        <v>1963</v>
      </c>
      <c r="J184" t="s">
        <v>1964</v>
      </c>
      <c r="K184" s="38">
        <v>43334</v>
      </c>
      <c r="L184" t="s">
        <v>864</v>
      </c>
      <c r="P184">
        <v>10427.8206587</v>
      </c>
      <c r="Q184">
        <v>265607019.99774772</v>
      </c>
      <c r="R184">
        <v>0</v>
      </c>
      <c r="S184">
        <v>0</v>
      </c>
      <c r="T184">
        <v>342702082</v>
      </c>
      <c r="U184">
        <v>138516231</v>
      </c>
      <c r="V184">
        <v>62802015</v>
      </c>
      <c r="W184">
        <v>809627347.99774766</v>
      </c>
      <c r="Y184" s="38">
        <f t="shared" si="2"/>
        <v>43699</v>
      </c>
    </row>
    <row r="185" spans="1:25">
      <c r="A185">
        <v>0</v>
      </c>
      <c r="B185" s="33" t="s">
        <v>865</v>
      </c>
      <c r="C185" s="33" t="s">
        <v>29</v>
      </c>
      <c r="D185" s="33" t="s">
        <v>866</v>
      </c>
      <c r="E185" s="33">
        <v>42857</v>
      </c>
      <c r="F185" s="33">
        <v>0</v>
      </c>
      <c r="G185" s="33">
        <v>68044444.99999994</v>
      </c>
      <c r="H185" s="37">
        <v>42327</v>
      </c>
      <c r="I185" t="s">
        <v>1963</v>
      </c>
      <c r="J185" t="s">
        <v>1964</v>
      </c>
      <c r="K185" s="38">
        <v>42327</v>
      </c>
      <c r="L185" t="s">
        <v>867</v>
      </c>
      <c r="P185">
        <v>9356.1661976784999</v>
      </c>
      <c r="Q185">
        <v>53199160.999999948</v>
      </c>
      <c r="R185">
        <v>0</v>
      </c>
      <c r="S185">
        <v>0</v>
      </c>
      <c r="T185">
        <v>0</v>
      </c>
      <c r="U185">
        <v>12852600</v>
      </c>
      <c r="V185">
        <v>1992684</v>
      </c>
      <c r="W185">
        <v>68044444.99999994</v>
      </c>
      <c r="Y185" s="38">
        <f t="shared" si="2"/>
        <v>42692</v>
      </c>
    </row>
    <row r="186" spans="1:25">
      <c r="A186">
        <v>0</v>
      </c>
      <c r="B186" s="33" t="s">
        <v>868</v>
      </c>
      <c r="C186" s="33" t="s">
        <v>29</v>
      </c>
      <c r="D186" s="33" t="s">
        <v>869</v>
      </c>
      <c r="E186" s="33">
        <v>43091</v>
      </c>
      <c r="F186" s="33">
        <v>0</v>
      </c>
      <c r="G186" s="33">
        <v>159727175</v>
      </c>
      <c r="H186" s="37">
        <v>42576</v>
      </c>
      <c r="I186" t="s">
        <v>1965</v>
      </c>
      <c r="J186" t="s">
        <v>1964</v>
      </c>
      <c r="K186" s="38">
        <v>42576</v>
      </c>
      <c r="L186" t="s">
        <v>870</v>
      </c>
      <c r="P186">
        <v>17276</v>
      </c>
      <c r="Q186">
        <v>94758860</v>
      </c>
      <c r="R186">
        <v>0</v>
      </c>
      <c r="S186">
        <v>0</v>
      </c>
      <c r="T186">
        <v>0</v>
      </c>
      <c r="U186">
        <v>18118450</v>
      </c>
      <c r="V186">
        <v>13813385</v>
      </c>
      <c r="W186">
        <v>126690695</v>
      </c>
      <c r="Y186" s="38">
        <f t="shared" si="2"/>
        <v>42941</v>
      </c>
    </row>
    <row r="187" spans="1:25">
      <c r="A187">
        <v>0</v>
      </c>
      <c r="B187" s="33" t="s">
        <v>37</v>
      </c>
      <c r="C187" s="33" t="s">
        <v>29</v>
      </c>
      <c r="D187" s="33" t="s">
        <v>871</v>
      </c>
      <c r="E187" s="33">
        <v>43776</v>
      </c>
      <c r="F187" s="33">
        <v>0</v>
      </c>
      <c r="G187" s="33" t="s">
        <v>873</v>
      </c>
      <c r="H187" s="37">
        <v>43371</v>
      </c>
      <c r="I187" t="s">
        <v>1965</v>
      </c>
      <c r="J187" t="s">
        <v>1964</v>
      </c>
      <c r="K187" s="38">
        <v>43371</v>
      </c>
      <c r="L187" t="s">
        <v>872</v>
      </c>
      <c r="P187">
        <v>25045</v>
      </c>
      <c r="Q187">
        <v>116434205</v>
      </c>
      <c r="R187">
        <v>0</v>
      </c>
      <c r="S187">
        <v>0</v>
      </c>
      <c r="T187">
        <v>0</v>
      </c>
      <c r="U187">
        <v>14091022</v>
      </c>
      <c r="V187">
        <v>24713239</v>
      </c>
      <c r="W187">
        <v>155238466</v>
      </c>
      <c r="Y187" s="38">
        <f t="shared" si="2"/>
        <v>43736</v>
      </c>
    </row>
    <row r="188" spans="1:25">
      <c r="A188">
        <v>0</v>
      </c>
      <c r="B188" s="33" t="s">
        <v>874</v>
      </c>
      <c r="C188" s="33" t="s">
        <v>29</v>
      </c>
      <c r="D188" s="33" t="s">
        <v>875</v>
      </c>
      <c r="E188" s="33">
        <v>43596</v>
      </c>
      <c r="F188" s="33">
        <v>0</v>
      </c>
      <c r="G188" s="33">
        <v>7863590</v>
      </c>
      <c r="H188" s="37">
        <v>43199</v>
      </c>
      <c r="I188" t="s">
        <v>1963</v>
      </c>
      <c r="J188" t="s">
        <v>1964</v>
      </c>
      <c r="K188" s="38">
        <v>43199</v>
      </c>
      <c r="L188" t="s">
        <v>876</v>
      </c>
      <c r="P188">
        <v>9979.158203125</v>
      </c>
      <c r="Q188">
        <v>5109329</v>
      </c>
      <c r="R188">
        <v>0</v>
      </c>
      <c r="S188">
        <v>0</v>
      </c>
      <c r="T188">
        <v>0</v>
      </c>
      <c r="U188">
        <v>1427480</v>
      </c>
      <c r="V188">
        <v>1326781</v>
      </c>
      <c r="W188">
        <v>7863590</v>
      </c>
      <c r="Y188" s="38">
        <f t="shared" si="2"/>
        <v>43564</v>
      </c>
    </row>
    <row r="189" spans="1:25">
      <c r="A189">
        <v>0</v>
      </c>
      <c r="B189" s="33" t="s">
        <v>877</v>
      </c>
      <c r="C189" s="33" t="s">
        <v>29</v>
      </c>
      <c r="D189" s="33" t="s">
        <v>875</v>
      </c>
      <c r="E189" s="33">
        <v>0</v>
      </c>
      <c r="F189" s="33">
        <v>0</v>
      </c>
      <c r="G189" s="33">
        <v>0</v>
      </c>
      <c r="H189" s="37">
        <v>0</v>
      </c>
      <c r="I189">
        <v>0</v>
      </c>
      <c r="J189">
        <v>0</v>
      </c>
      <c r="K189" s="38">
        <v>0</v>
      </c>
      <c r="P189">
        <v>0</v>
      </c>
      <c r="Q189">
        <v>0</v>
      </c>
      <c r="R189">
        <v>0</v>
      </c>
      <c r="S189">
        <v>0</v>
      </c>
      <c r="T189">
        <v>0</v>
      </c>
      <c r="U189">
        <v>0</v>
      </c>
      <c r="V189">
        <v>0</v>
      </c>
      <c r="W189">
        <v>0</v>
      </c>
      <c r="Y189" s="38">
        <f t="shared" si="2"/>
        <v>365</v>
      </c>
    </row>
    <row r="190" spans="1:25">
      <c r="A190">
        <v>0</v>
      </c>
      <c r="B190" s="33" t="s">
        <v>878</v>
      </c>
      <c r="C190" s="33" t="s">
        <v>29</v>
      </c>
      <c r="D190" s="33" t="s">
        <v>879</v>
      </c>
      <c r="E190" s="33">
        <v>43222</v>
      </c>
      <c r="F190" s="33">
        <v>0</v>
      </c>
      <c r="G190" s="33">
        <v>51339919</v>
      </c>
      <c r="H190" s="37">
        <v>42318</v>
      </c>
      <c r="I190" t="s">
        <v>1965</v>
      </c>
      <c r="J190" t="s">
        <v>1964</v>
      </c>
      <c r="K190" s="38">
        <v>42318</v>
      </c>
      <c r="L190" t="s">
        <v>880</v>
      </c>
      <c r="P190">
        <v>9085</v>
      </c>
      <c r="Q190">
        <v>43453555</v>
      </c>
      <c r="R190">
        <v>0</v>
      </c>
      <c r="S190">
        <v>0</v>
      </c>
      <c r="T190">
        <v>0</v>
      </c>
      <c r="U190">
        <v>2785200</v>
      </c>
      <c r="V190">
        <v>5101164</v>
      </c>
      <c r="W190">
        <v>51339919</v>
      </c>
      <c r="Y190" s="38">
        <f t="shared" si="2"/>
        <v>42683</v>
      </c>
    </row>
    <row r="191" spans="1:25">
      <c r="A191">
        <v>0</v>
      </c>
      <c r="B191" s="33" t="s">
        <v>881</v>
      </c>
      <c r="C191" s="33" t="s">
        <v>29</v>
      </c>
      <c r="D191" s="33" t="s">
        <v>882</v>
      </c>
      <c r="E191" s="33">
        <v>43678</v>
      </c>
      <c r="F191" s="33">
        <v>0</v>
      </c>
      <c r="G191" s="33">
        <v>172870453.99991202</v>
      </c>
      <c r="H191" s="37">
        <v>43276</v>
      </c>
      <c r="I191" t="s">
        <v>1963</v>
      </c>
      <c r="J191" t="s">
        <v>1964</v>
      </c>
      <c r="K191" s="38">
        <v>43276</v>
      </c>
      <c r="L191" t="s">
        <v>883</v>
      </c>
      <c r="P191">
        <v>10064.192984400001</v>
      </c>
      <c r="Q191">
        <v>90376452.999912009</v>
      </c>
      <c r="R191">
        <v>0</v>
      </c>
      <c r="S191">
        <v>0</v>
      </c>
      <c r="T191">
        <v>0</v>
      </c>
      <c r="U191">
        <v>13859682</v>
      </c>
      <c r="V191">
        <v>10166051</v>
      </c>
      <c r="W191">
        <v>114402185.99991201</v>
      </c>
      <c r="Y191" s="38">
        <f t="shared" si="2"/>
        <v>43641</v>
      </c>
    </row>
    <row r="192" spans="1:25">
      <c r="A192">
        <v>0</v>
      </c>
      <c r="B192" s="33" t="s">
        <v>884</v>
      </c>
      <c r="C192" s="33" t="s">
        <v>29</v>
      </c>
      <c r="D192" s="33" t="s">
        <v>885</v>
      </c>
      <c r="E192" s="33">
        <v>0</v>
      </c>
      <c r="F192" s="33">
        <v>0</v>
      </c>
      <c r="G192" s="33">
        <v>0</v>
      </c>
      <c r="H192" s="37">
        <v>0</v>
      </c>
      <c r="I192">
        <v>0</v>
      </c>
      <c r="J192">
        <v>0</v>
      </c>
      <c r="K192" s="38">
        <v>0</v>
      </c>
      <c r="P192">
        <v>0</v>
      </c>
      <c r="Q192">
        <v>0</v>
      </c>
      <c r="R192">
        <v>0</v>
      </c>
      <c r="S192">
        <v>0</v>
      </c>
      <c r="T192">
        <v>0</v>
      </c>
      <c r="U192">
        <v>0</v>
      </c>
      <c r="V192">
        <v>0</v>
      </c>
      <c r="W192">
        <v>0</v>
      </c>
      <c r="Y192" s="38">
        <f t="shared" si="2"/>
        <v>365</v>
      </c>
    </row>
    <row r="193" spans="1:25">
      <c r="A193">
        <v>0</v>
      </c>
      <c r="B193" s="33" t="s">
        <v>886</v>
      </c>
      <c r="C193" s="33" t="s">
        <v>29</v>
      </c>
      <c r="D193" s="33" t="s">
        <v>887</v>
      </c>
      <c r="E193" s="33">
        <v>0</v>
      </c>
      <c r="F193" s="33">
        <v>0</v>
      </c>
      <c r="G193" s="33">
        <v>0</v>
      </c>
      <c r="H193" s="37">
        <v>0</v>
      </c>
      <c r="I193">
        <v>0</v>
      </c>
      <c r="J193">
        <v>0</v>
      </c>
      <c r="K193" s="38">
        <v>0</v>
      </c>
      <c r="P193">
        <v>0</v>
      </c>
      <c r="Q193">
        <v>0</v>
      </c>
      <c r="R193">
        <v>0</v>
      </c>
      <c r="S193">
        <v>0</v>
      </c>
      <c r="T193">
        <v>0</v>
      </c>
      <c r="U193">
        <v>0</v>
      </c>
      <c r="V193">
        <v>0</v>
      </c>
      <c r="W193">
        <v>0</v>
      </c>
      <c r="Y193" s="38">
        <f t="shared" si="2"/>
        <v>365</v>
      </c>
    </row>
    <row r="194" spans="1:25">
      <c r="A194">
        <v>0</v>
      </c>
      <c r="B194" s="33" t="s">
        <v>888</v>
      </c>
      <c r="C194" s="33" t="s">
        <v>29</v>
      </c>
      <c r="D194" s="33" t="s">
        <v>889</v>
      </c>
      <c r="E194" s="33">
        <v>43414</v>
      </c>
      <c r="F194" s="33">
        <v>0</v>
      </c>
      <c r="G194" s="33">
        <v>307160734</v>
      </c>
      <c r="H194" s="37">
        <v>42989</v>
      </c>
      <c r="I194" t="s">
        <v>1965</v>
      </c>
      <c r="J194" t="s">
        <v>1964</v>
      </c>
      <c r="K194" s="38">
        <v>42989</v>
      </c>
      <c r="L194" t="s">
        <v>890</v>
      </c>
      <c r="P194">
        <v>66165.58</v>
      </c>
      <c r="Q194">
        <v>46315906</v>
      </c>
      <c r="R194">
        <v>0</v>
      </c>
      <c r="S194">
        <v>0</v>
      </c>
      <c r="T194">
        <v>195826137</v>
      </c>
      <c r="U194">
        <v>5144500</v>
      </c>
      <c r="V194">
        <v>59874191</v>
      </c>
      <c r="W194">
        <v>307160734</v>
      </c>
      <c r="Y194" s="38">
        <f t="shared" si="2"/>
        <v>43354</v>
      </c>
    </row>
    <row r="195" spans="1:25">
      <c r="A195">
        <v>0</v>
      </c>
      <c r="B195" s="33" t="s">
        <v>891</v>
      </c>
      <c r="C195" s="33" t="s">
        <v>29</v>
      </c>
      <c r="D195" s="33" t="s">
        <v>892</v>
      </c>
      <c r="E195" s="33">
        <v>0</v>
      </c>
      <c r="F195" s="33">
        <v>0</v>
      </c>
      <c r="G195" s="33">
        <v>0</v>
      </c>
      <c r="H195" s="37">
        <v>0</v>
      </c>
      <c r="I195">
        <v>0</v>
      </c>
      <c r="J195">
        <v>0</v>
      </c>
      <c r="K195" s="38">
        <v>0</v>
      </c>
      <c r="P195">
        <v>0</v>
      </c>
      <c r="Q195">
        <v>0</v>
      </c>
      <c r="R195">
        <v>0</v>
      </c>
      <c r="S195">
        <v>0</v>
      </c>
      <c r="T195">
        <v>0</v>
      </c>
      <c r="U195">
        <v>0</v>
      </c>
      <c r="V195">
        <v>0</v>
      </c>
      <c r="W195">
        <v>0</v>
      </c>
      <c r="Y195" s="38">
        <f t="shared" si="2"/>
        <v>365</v>
      </c>
    </row>
    <row r="196" spans="1:25">
      <c r="A196">
        <v>1</v>
      </c>
      <c r="B196" s="33" t="s">
        <v>891</v>
      </c>
      <c r="C196" s="33" t="s">
        <v>29</v>
      </c>
      <c r="D196" s="33">
        <v>0</v>
      </c>
      <c r="E196" s="33">
        <v>0</v>
      </c>
      <c r="F196" s="33">
        <v>0</v>
      </c>
      <c r="G196" s="33">
        <v>0</v>
      </c>
      <c r="H196" s="37">
        <v>0</v>
      </c>
      <c r="I196">
        <v>0</v>
      </c>
      <c r="J196">
        <v>0</v>
      </c>
      <c r="K196" s="38">
        <v>0</v>
      </c>
      <c r="P196">
        <v>0</v>
      </c>
      <c r="Q196">
        <v>0</v>
      </c>
      <c r="R196">
        <v>0</v>
      </c>
      <c r="S196">
        <v>0</v>
      </c>
      <c r="T196">
        <v>0</v>
      </c>
      <c r="U196">
        <v>0</v>
      </c>
      <c r="V196">
        <v>0</v>
      </c>
      <c r="W196">
        <v>0</v>
      </c>
      <c r="Y196" s="38">
        <f t="shared" si="2"/>
        <v>365</v>
      </c>
    </row>
    <row r="197" spans="1:25">
      <c r="A197">
        <v>0</v>
      </c>
      <c r="B197" s="33" t="s">
        <v>893</v>
      </c>
      <c r="C197" s="33" t="s">
        <v>29</v>
      </c>
      <c r="D197" s="33" t="s">
        <v>894</v>
      </c>
      <c r="E197" s="33">
        <v>0</v>
      </c>
      <c r="F197" s="33">
        <v>0</v>
      </c>
      <c r="G197" s="33">
        <v>0</v>
      </c>
      <c r="H197" s="37">
        <v>0</v>
      </c>
      <c r="I197">
        <v>0</v>
      </c>
      <c r="J197">
        <v>0</v>
      </c>
      <c r="K197" s="38">
        <v>0</v>
      </c>
      <c r="P197">
        <v>0</v>
      </c>
      <c r="Q197">
        <v>0</v>
      </c>
      <c r="R197">
        <v>0</v>
      </c>
      <c r="S197">
        <v>0</v>
      </c>
      <c r="T197">
        <v>0</v>
      </c>
      <c r="U197">
        <v>0</v>
      </c>
      <c r="V197">
        <v>0</v>
      </c>
      <c r="W197">
        <v>0</v>
      </c>
      <c r="Y197" s="38">
        <f t="shared" si="2"/>
        <v>365</v>
      </c>
    </row>
    <row r="198" spans="1:25">
      <c r="A198">
        <v>0</v>
      </c>
      <c r="B198" s="33" t="s">
        <v>895</v>
      </c>
      <c r="C198" s="33" t="s">
        <v>29</v>
      </c>
      <c r="D198" s="33" t="s">
        <v>896</v>
      </c>
      <c r="E198" s="33">
        <v>42875</v>
      </c>
      <c r="F198" s="33">
        <v>0</v>
      </c>
      <c r="G198" s="33">
        <v>509595226</v>
      </c>
      <c r="H198" s="37">
        <v>42423</v>
      </c>
      <c r="I198" t="s">
        <v>1965</v>
      </c>
      <c r="J198" t="s">
        <v>1964</v>
      </c>
      <c r="K198" s="38">
        <v>42423</v>
      </c>
      <c r="L198" t="s">
        <v>897</v>
      </c>
      <c r="P198">
        <v>18604</v>
      </c>
      <c r="Q198">
        <v>109838016</v>
      </c>
      <c r="R198">
        <v>0</v>
      </c>
      <c r="S198">
        <v>0</v>
      </c>
      <c r="T198">
        <v>289245484</v>
      </c>
      <c r="U198">
        <v>15204793</v>
      </c>
      <c r="V198">
        <v>105438062</v>
      </c>
      <c r="W198">
        <v>519726355</v>
      </c>
      <c r="Y198" s="38">
        <f t="shared" ref="Y198:Y261" si="3">+K198+365</f>
        <v>42788</v>
      </c>
    </row>
    <row r="199" spans="1:25">
      <c r="A199">
        <v>1</v>
      </c>
      <c r="B199" s="33" t="s">
        <v>895</v>
      </c>
      <c r="C199" s="33" t="s">
        <v>29</v>
      </c>
      <c r="D199" s="33">
        <v>0</v>
      </c>
      <c r="E199" s="33">
        <v>0</v>
      </c>
      <c r="F199" s="33">
        <v>0</v>
      </c>
      <c r="G199" s="33">
        <v>0</v>
      </c>
      <c r="H199" s="37">
        <v>0</v>
      </c>
      <c r="I199">
        <v>0</v>
      </c>
      <c r="J199">
        <v>0</v>
      </c>
      <c r="K199" s="38">
        <v>0</v>
      </c>
      <c r="P199">
        <v>0</v>
      </c>
      <c r="Q199">
        <v>0</v>
      </c>
      <c r="R199">
        <v>0</v>
      </c>
      <c r="S199">
        <v>0</v>
      </c>
      <c r="T199">
        <v>0</v>
      </c>
      <c r="U199">
        <v>0</v>
      </c>
      <c r="V199">
        <v>0</v>
      </c>
      <c r="W199">
        <v>0</v>
      </c>
      <c r="Y199" s="38">
        <f t="shared" si="3"/>
        <v>365</v>
      </c>
    </row>
    <row r="200" spans="1:25">
      <c r="A200">
        <v>0</v>
      </c>
      <c r="B200" s="33" t="s">
        <v>898</v>
      </c>
      <c r="C200" s="33" t="s">
        <v>29</v>
      </c>
      <c r="D200" s="33" t="s">
        <v>710</v>
      </c>
      <c r="E200" s="33">
        <v>43727</v>
      </c>
      <c r="F200" s="33">
        <v>0</v>
      </c>
      <c r="G200" s="33">
        <v>720233921</v>
      </c>
      <c r="H200" s="37">
        <v>43339</v>
      </c>
      <c r="I200" t="s">
        <v>1965</v>
      </c>
      <c r="J200" t="s">
        <v>1964</v>
      </c>
      <c r="K200" s="38">
        <v>43339</v>
      </c>
      <c r="L200" t="s">
        <v>899</v>
      </c>
      <c r="P200">
        <v>80558</v>
      </c>
      <c r="Q200">
        <v>608937922</v>
      </c>
      <c r="R200">
        <v>0</v>
      </c>
      <c r="S200">
        <v>0</v>
      </c>
      <c r="T200">
        <v>0</v>
      </c>
      <c r="U200">
        <v>8955619</v>
      </c>
      <c r="V200">
        <v>21020388</v>
      </c>
      <c r="W200">
        <v>638913929</v>
      </c>
      <c r="Y200" s="38">
        <f t="shared" si="3"/>
        <v>43704</v>
      </c>
    </row>
    <row r="201" spans="1:25">
      <c r="A201">
        <v>0</v>
      </c>
      <c r="B201" s="33" t="s">
        <v>900</v>
      </c>
      <c r="C201" s="33" t="s">
        <v>29</v>
      </c>
      <c r="D201" s="33" t="s">
        <v>901</v>
      </c>
      <c r="E201" s="33">
        <v>42945</v>
      </c>
      <c r="F201" s="33">
        <v>0</v>
      </c>
      <c r="G201" s="33">
        <v>1451077460</v>
      </c>
      <c r="H201" s="37">
        <v>42550</v>
      </c>
      <c r="I201" t="s">
        <v>1972</v>
      </c>
      <c r="J201" t="s">
        <v>1964</v>
      </c>
      <c r="K201" s="38">
        <v>42550</v>
      </c>
      <c r="L201" t="s">
        <v>902</v>
      </c>
      <c r="P201">
        <v>11846</v>
      </c>
      <c r="Q201">
        <v>575988058</v>
      </c>
      <c r="R201">
        <v>0</v>
      </c>
      <c r="S201">
        <v>0</v>
      </c>
      <c r="T201">
        <v>0</v>
      </c>
      <c r="U201">
        <v>121474212</v>
      </c>
      <c r="V201">
        <v>45739452</v>
      </c>
      <c r="W201">
        <v>743201722</v>
      </c>
      <c r="Y201" s="38">
        <f t="shared" si="3"/>
        <v>42915</v>
      </c>
    </row>
    <row r="202" spans="1:25">
      <c r="A202">
        <v>0</v>
      </c>
      <c r="B202" s="33" t="s">
        <v>903</v>
      </c>
      <c r="C202" s="33" t="s">
        <v>29</v>
      </c>
      <c r="D202" s="33" t="s">
        <v>904</v>
      </c>
      <c r="E202" s="33">
        <v>42875</v>
      </c>
      <c r="F202" s="33">
        <v>0</v>
      </c>
      <c r="G202" s="33">
        <v>647205396.64999998</v>
      </c>
      <c r="H202" s="37">
        <v>42473</v>
      </c>
      <c r="I202" t="s">
        <v>1963</v>
      </c>
      <c r="J202" t="s">
        <v>1964</v>
      </c>
      <c r="K202" s="38">
        <v>42473</v>
      </c>
      <c r="L202" t="s">
        <v>905</v>
      </c>
      <c r="P202">
        <v>8607</v>
      </c>
      <c r="Q202">
        <v>264054153</v>
      </c>
      <c r="R202">
        <v>0</v>
      </c>
      <c r="S202">
        <v>0</v>
      </c>
      <c r="T202">
        <v>0</v>
      </c>
      <c r="U202">
        <v>15572844</v>
      </c>
      <c r="V202">
        <v>217655420</v>
      </c>
      <c r="W202">
        <v>497282417</v>
      </c>
      <c r="Y202" s="38">
        <f t="shared" si="3"/>
        <v>42838</v>
      </c>
    </row>
    <row r="203" spans="1:25">
      <c r="A203">
        <v>0</v>
      </c>
      <c r="B203" s="33" t="s">
        <v>68</v>
      </c>
      <c r="C203" s="33" t="s">
        <v>29</v>
      </c>
      <c r="D203" s="33" t="s">
        <v>780</v>
      </c>
      <c r="E203" s="33">
        <v>43663</v>
      </c>
      <c r="F203" s="33">
        <v>0</v>
      </c>
      <c r="G203" s="33">
        <v>256918299</v>
      </c>
      <c r="H203" s="37">
        <v>43302</v>
      </c>
      <c r="I203" t="s">
        <v>1963</v>
      </c>
      <c r="J203" t="s">
        <v>1964</v>
      </c>
      <c r="K203" s="38">
        <v>43302</v>
      </c>
      <c r="L203" t="s">
        <v>906</v>
      </c>
      <c r="P203">
        <v>10644.5860246623</v>
      </c>
      <c r="Q203">
        <v>145021839.99999917</v>
      </c>
      <c r="R203">
        <v>0</v>
      </c>
      <c r="S203">
        <v>0</v>
      </c>
      <c r="T203">
        <v>0</v>
      </c>
      <c r="U203">
        <v>47791803</v>
      </c>
      <c r="V203">
        <v>64104656</v>
      </c>
      <c r="W203">
        <v>256918298.99999917</v>
      </c>
      <c r="Y203" s="38">
        <f t="shared" si="3"/>
        <v>43667</v>
      </c>
    </row>
    <row r="204" spans="1:25">
      <c r="A204">
        <v>0</v>
      </c>
      <c r="B204" s="33" t="s">
        <v>69</v>
      </c>
      <c r="C204" s="33" t="s">
        <v>29</v>
      </c>
      <c r="D204" s="33" t="s">
        <v>907</v>
      </c>
      <c r="E204" s="33">
        <v>43663</v>
      </c>
      <c r="F204" s="33">
        <v>0</v>
      </c>
      <c r="G204" s="33">
        <v>29580131.998</v>
      </c>
      <c r="H204" s="37">
        <v>43272</v>
      </c>
      <c r="I204" t="s">
        <v>1963</v>
      </c>
      <c r="J204" t="s">
        <v>1964</v>
      </c>
      <c r="K204" s="38">
        <v>43272</v>
      </c>
      <c r="L204" t="s">
        <v>908</v>
      </c>
      <c r="P204">
        <v>10541.882</v>
      </c>
      <c r="Q204">
        <v>14115579.998</v>
      </c>
      <c r="R204">
        <v>0</v>
      </c>
      <c r="S204">
        <v>0</v>
      </c>
      <c r="T204">
        <v>0</v>
      </c>
      <c r="U204">
        <v>13803859</v>
      </c>
      <c r="V204">
        <v>1660693</v>
      </c>
      <c r="W204">
        <v>29580131.998</v>
      </c>
      <c r="Y204" s="38">
        <f t="shared" si="3"/>
        <v>43637</v>
      </c>
    </row>
    <row r="205" spans="1:25">
      <c r="A205">
        <v>1</v>
      </c>
      <c r="B205" s="33" t="s">
        <v>69</v>
      </c>
      <c r="C205" s="33" t="s">
        <v>29</v>
      </c>
      <c r="D205" s="33">
        <v>0</v>
      </c>
      <c r="E205" s="33">
        <v>0</v>
      </c>
      <c r="F205" s="33">
        <v>0</v>
      </c>
      <c r="G205" s="33">
        <v>0</v>
      </c>
      <c r="H205" s="37">
        <v>0</v>
      </c>
      <c r="I205">
        <v>0</v>
      </c>
      <c r="J205">
        <v>0</v>
      </c>
      <c r="K205" s="38">
        <v>0</v>
      </c>
      <c r="P205">
        <v>0</v>
      </c>
      <c r="Q205">
        <v>0</v>
      </c>
      <c r="R205">
        <v>0</v>
      </c>
      <c r="S205">
        <v>0</v>
      </c>
      <c r="T205">
        <v>0</v>
      </c>
      <c r="U205">
        <v>0</v>
      </c>
      <c r="V205">
        <v>0</v>
      </c>
      <c r="W205">
        <v>0</v>
      </c>
      <c r="Y205" s="38">
        <f t="shared" si="3"/>
        <v>365</v>
      </c>
    </row>
    <row r="206" spans="1:25">
      <c r="A206">
        <v>0</v>
      </c>
      <c r="B206" s="33" t="s">
        <v>909</v>
      </c>
      <c r="C206" s="33" t="s">
        <v>29</v>
      </c>
      <c r="D206" s="33" t="s">
        <v>910</v>
      </c>
      <c r="E206" s="33">
        <v>43663</v>
      </c>
      <c r="F206" s="33">
        <v>0</v>
      </c>
      <c r="G206" s="33">
        <v>370637679.99844778</v>
      </c>
      <c r="H206" s="37">
        <v>43264</v>
      </c>
      <c r="I206" t="s">
        <v>1965</v>
      </c>
      <c r="J206" t="s">
        <v>1964</v>
      </c>
      <c r="K206" s="38">
        <v>43264</v>
      </c>
      <c r="L206" t="s">
        <v>911</v>
      </c>
      <c r="P206">
        <v>10708.145160599999</v>
      </c>
      <c r="Q206">
        <v>274267721.99844778</v>
      </c>
      <c r="R206">
        <v>0</v>
      </c>
      <c r="S206">
        <v>0</v>
      </c>
      <c r="T206">
        <v>0</v>
      </c>
      <c r="U206">
        <v>81402969</v>
      </c>
      <c r="V206">
        <v>14966989</v>
      </c>
      <c r="W206">
        <v>370637679.99844778</v>
      </c>
      <c r="Y206" s="38">
        <f t="shared" si="3"/>
        <v>43629</v>
      </c>
    </row>
    <row r="207" spans="1:25">
      <c r="A207">
        <v>0</v>
      </c>
      <c r="B207" s="33" t="s">
        <v>912</v>
      </c>
      <c r="C207" s="33" t="s">
        <v>29</v>
      </c>
      <c r="D207" s="33" t="s">
        <v>913</v>
      </c>
      <c r="E207" s="33">
        <v>43041</v>
      </c>
      <c r="F207" s="33">
        <v>0</v>
      </c>
      <c r="G207" s="33">
        <v>85904590</v>
      </c>
      <c r="H207" s="37">
        <v>42489</v>
      </c>
      <c r="I207" t="s">
        <v>1963</v>
      </c>
      <c r="J207" t="s">
        <v>1964</v>
      </c>
      <c r="K207" s="38">
        <v>42489</v>
      </c>
      <c r="L207" t="s">
        <v>914</v>
      </c>
      <c r="P207">
        <v>8868</v>
      </c>
      <c r="Q207">
        <v>70695696</v>
      </c>
      <c r="R207">
        <v>0</v>
      </c>
      <c r="S207">
        <v>0</v>
      </c>
      <c r="T207">
        <v>0</v>
      </c>
      <c r="U207">
        <v>9469016</v>
      </c>
      <c r="V207">
        <v>5739878</v>
      </c>
      <c r="W207">
        <v>85904590</v>
      </c>
      <c r="Y207" s="38">
        <f t="shared" si="3"/>
        <v>42854</v>
      </c>
    </row>
    <row r="208" spans="1:25">
      <c r="A208">
        <v>0</v>
      </c>
      <c r="B208" s="33" t="s">
        <v>915</v>
      </c>
      <c r="C208" s="33" t="s">
        <v>29</v>
      </c>
      <c r="D208" s="33" t="s">
        <v>916</v>
      </c>
      <c r="E208" s="33">
        <v>42875</v>
      </c>
      <c r="F208" s="33">
        <v>0</v>
      </c>
      <c r="G208" s="33">
        <v>345678851</v>
      </c>
      <c r="H208" s="37">
        <v>42489</v>
      </c>
      <c r="I208" t="s">
        <v>1965</v>
      </c>
      <c r="J208" t="s">
        <v>1964</v>
      </c>
      <c r="K208" s="38">
        <v>42489</v>
      </c>
      <c r="L208" t="s">
        <v>917</v>
      </c>
      <c r="P208">
        <v>12697</v>
      </c>
      <c r="Q208">
        <v>280692579</v>
      </c>
      <c r="R208">
        <v>0</v>
      </c>
      <c r="S208">
        <v>0</v>
      </c>
      <c r="T208">
        <v>0</v>
      </c>
      <c r="U208">
        <v>41822432</v>
      </c>
      <c r="V208">
        <v>23163840</v>
      </c>
      <c r="W208">
        <v>345678851</v>
      </c>
      <c r="Y208" s="38">
        <f t="shared" si="3"/>
        <v>42854</v>
      </c>
    </row>
    <row r="209" spans="1:25">
      <c r="A209">
        <v>0</v>
      </c>
      <c r="B209" s="33" t="s">
        <v>918</v>
      </c>
      <c r="C209" s="33" t="s">
        <v>29</v>
      </c>
      <c r="D209" s="33" t="s">
        <v>916</v>
      </c>
      <c r="E209" s="33">
        <v>42875</v>
      </c>
      <c r="F209" s="33">
        <v>0</v>
      </c>
      <c r="G209" s="33">
        <v>214812283</v>
      </c>
      <c r="H209" s="37">
        <v>42489</v>
      </c>
      <c r="I209" t="s">
        <v>1965</v>
      </c>
      <c r="J209" t="s">
        <v>1964</v>
      </c>
      <c r="K209" s="38">
        <v>42489</v>
      </c>
      <c r="L209" t="s">
        <v>919</v>
      </c>
      <c r="P209">
        <v>12227</v>
      </c>
      <c r="Q209">
        <v>149695161</v>
      </c>
      <c r="R209">
        <v>0</v>
      </c>
      <c r="S209">
        <v>0</v>
      </c>
      <c r="T209">
        <v>0</v>
      </c>
      <c r="U209">
        <v>42335544</v>
      </c>
      <c r="V209">
        <v>22781578</v>
      </c>
      <c r="W209">
        <v>214812283</v>
      </c>
      <c r="Y209" s="38">
        <f t="shared" si="3"/>
        <v>42854</v>
      </c>
    </row>
    <row r="210" spans="1:25">
      <c r="A210">
        <v>1</v>
      </c>
      <c r="B210" s="33" t="s">
        <v>918</v>
      </c>
      <c r="C210" s="33" t="s">
        <v>29</v>
      </c>
      <c r="D210" s="33">
        <v>0</v>
      </c>
      <c r="E210" s="33">
        <v>0</v>
      </c>
      <c r="F210" s="33">
        <v>0</v>
      </c>
      <c r="G210" s="33">
        <v>0</v>
      </c>
      <c r="H210" s="37">
        <v>0</v>
      </c>
      <c r="I210">
        <v>0</v>
      </c>
      <c r="J210">
        <v>0</v>
      </c>
      <c r="K210" s="38">
        <v>0</v>
      </c>
      <c r="P210">
        <v>0</v>
      </c>
      <c r="Q210">
        <v>0</v>
      </c>
      <c r="R210">
        <v>0</v>
      </c>
      <c r="S210">
        <v>0</v>
      </c>
      <c r="T210">
        <v>0</v>
      </c>
      <c r="U210">
        <v>0</v>
      </c>
      <c r="V210">
        <v>0</v>
      </c>
      <c r="W210">
        <v>0</v>
      </c>
      <c r="Y210" s="38">
        <f t="shared" si="3"/>
        <v>365</v>
      </c>
    </row>
    <row r="211" spans="1:25">
      <c r="A211">
        <v>0</v>
      </c>
      <c r="B211" s="33" t="s">
        <v>920</v>
      </c>
      <c r="C211" s="33" t="s">
        <v>70</v>
      </c>
      <c r="D211" s="33" t="s">
        <v>921</v>
      </c>
      <c r="E211" s="33">
        <v>43858</v>
      </c>
      <c r="F211" s="33">
        <v>0</v>
      </c>
      <c r="G211" s="33">
        <v>1917127908</v>
      </c>
      <c r="H211" s="37">
        <v>43444</v>
      </c>
      <c r="I211" t="s">
        <v>1963</v>
      </c>
      <c r="J211" t="s">
        <v>1964</v>
      </c>
      <c r="K211" s="38">
        <v>43444</v>
      </c>
      <c r="L211" t="s">
        <v>922</v>
      </c>
      <c r="P211">
        <v>11000</v>
      </c>
      <c r="Q211">
        <v>1456598000</v>
      </c>
      <c r="R211">
        <v>0</v>
      </c>
      <c r="S211">
        <v>0</v>
      </c>
      <c r="T211">
        <v>583267762</v>
      </c>
      <c r="U211">
        <v>270209329</v>
      </c>
      <c r="V211">
        <v>512392914</v>
      </c>
      <c r="W211">
        <v>2822468005</v>
      </c>
      <c r="Y211" s="38">
        <f t="shared" si="3"/>
        <v>43809</v>
      </c>
    </row>
    <row r="212" spans="1:25">
      <c r="A212">
        <v>0</v>
      </c>
      <c r="B212" s="33" t="s">
        <v>923</v>
      </c>
      <c r="C212" s="33" t="s">
        <v>70</v>
      </c>
      <c r="D212" s="33" t="s">
        <v>924</v>
      </c>
      <c r="E212" s="33">
        <v>42857</v>
      </c>
      <c r="F212" s="33">
        <v>0</v>
      </c>
      <c r="G212" s="33">
        <v>30521950</v>
      </c>
      <c r="H212" s="37">
        <v>42482</v>
      </c>
      <c r="I212" t="s">
        <v>1963</v>
      </c>
      <c r="J212" t="s">
        <v>1964</v>
      </c>
      <c r="K212" s="38">
        <v>42482</v>
      </c>
      <c r="L212" t="s">
        <v>925</v>
      </c>
      <c r="P212">
        <v>5200</v>
      </c>
      <c r="Q212">
        <v>17071600</v>
      </c>
      <c r="R212">
        <v>0</v>
      </c>
      <c r="S212">
        <v>0</v>
      </c>
      <c r="T212">
        <v>0</v>
      </c>
      <c r="U212">
        <v>13450350</v>
      </c>
      <c r="V212">
        <v>0</v>
      </c>
      <c r="W212">
        <v>30521950</v>
      </c>
      <c r="Y212" s="38">
        <f t="shared" si="3"/>
        <v>42847</v>
      </c>
    </row>
    <row r="213" spans="1:25">
      <c r="A213">
        <v>0</v>
      </c>
      <c r="B213" s="33" t="s">
        <v>926</v>
      </c>
      <c r="C213" s="33" t="s">
        <v>70</v>
      </c>
      <c r="D213" s="33" t="s">
        <v>927</v>
      </c>
      <c r="E213" s="33">
        <v>43858</v>
      </c>
      <c r="F213" s="33">
        <v>0</v>
      </c>
      <c r="G213" s="33">
        <v>1216885258</v>
      </c>
      <c r="H213" s="37">
        <v>43444</v>
      </c>
      <c r="I213" t="s">
        <v>1963</v>
      </c>
      <c r="J213" t="s">
        <v>1964</v>
      </c>
      <c r="K213" s="38">
        <v>43444</v>
      </c>
      <c r="L213" t="s">
        <v>928</v>
      </c>
      <c r="P213">
        <v>11000</v>
      </c>
      <c r="Q213">
        <v>778591000</v>
      </c>
      <c r="R213">
        <v>0</v>
      </c>
      <c r="S213">
        <v>0</v>
      </c>
      <c r="T213">
        <v>65080329</v>
      </c>
      <c r="U213">
        <v>214903233</v>
      </c>
      <c r="V213">
        <v>158310696</v>
      </c>
      <c r="W213">
        <v>1216885258</v>
      </c>
      <c r="Y213" s="38">
        <f t="shared" si="3"/>
        <v>43809</v>
      </c>
    </row>
    <row r="214" spans="1:25">
      <c r="A214">
        <v>0</v>
      </c>
      <c r="B214" s="33" t="s">
        <v>929</v>
      </c>
      <c r="C214" s="33" t="s">
        <v>70</v>
      </c>
      <c r="D214" s="33" t="s">
        <v>930</v>
      </c>
      <c r="E214" s="33">
        <v>42795</v>
      </c>
      <c r="F214" s="33">
        <v>0</v>
      </c>
      <c r="G214" s="33">
        <v>247186238</v>
      </c>
      <c r="H214" s="37">
        <v>42291</v>
      </c>
      <c r="I214" t="s">
        <v>1963</v>
      </c>
      <c r="J214" t="s">
        <v>1964</v>
      </c>
      <c r="K214" s="38">
        <v>42291</v>
      </c>
      <c r="L214" t="s">
        <v>931</v>
      </c>
      <c r="P214">
        <v>5060</v>
      </c>
      <c r="Q214">
        <v>204484720</v>
      </c>
      <c r="R214">
        <v>0</v>
      </c>
      <c r="S214">
        <v>0</v>
      </c>
      <c r="T214">
        <v>5040000</v>
      </c>
      <c r="U214">
        <v>34969088</v>
      </c>
      <c r="V214">
        <v>0</v>
      </c>
      <c r="W214">
        <v>244493808</v>
      </c>
      <c r="Y214" s="38">
        <f t="shared" si="3"/>
        <v>42656</v>
      </c>
    </row>
    <row r="215" spans="1:25">
      <c r="A215">
        <v>0</v>
      </c>
      <c r="B215" s="33" t="s">
        <v>932</v>
      </c>
      <c r="C215" s="33" t="s">
        <v>70</v>
      </c>
      <c r="D215" s="33" t="s">
        <v>933</v>
      </c>
      <c r="E215" s="33">
        <v>42777</v>
      </c>
      <c r="F215" s="33">
        <v>0</v>
      </c>
      <c r="G215" s="33">
        <v>385465110</v>
      </c>
      <c r="H215" s="37">
        <v>42283</v>
      </c>
      <c r="I215" t="s">
        <v>1963</v>
      </c>
      <c r="J215" t="s">
        <v>1964</v>
      </c>
      <c r="K215" s="38">
        <v>42283</v>
      </c>
      <c r="L215" t="s">
        <v>934</v>
      </c>
      <c r="P215">
        <v>4720</v>
      </c>
      <c r="Q215">
        <v>97288640</v>
      </c>
      <c r="R215">
        <v>0</v>
      </c>
      <c r="S215">
        <v>0</v>
      </c>
      <c r="T215">
        <v>183402000</v>
      </c>
      <c r="U215">
        <v>5982090</v>
      </c>
      <c r="V215">
        <v>101794300</v>
      </c>
      <c r="W215">
        <v>388467030</v>
      </c>
      <c r="Y215" s="38">
        <f t="shared" si="3"/>
        <v>42648</v>
      </c>
    </row>
    <row r="216" spans="1:25">
      <c r="A216">
        <v>0</v>
      </c>
      <c r="B216" s="33" t="s">
        <v>935</v>
      </c>
      <c r="C216" s="33" t="s">
        <v>70</v>
      </c>
      <c r="D216" s="33" t="s">
        <v>936</v>
      </c>
      <c r="E216" s="33">
        <v>42847</v>
      </c>
      <c r="F216" s="33">
        <v>0</v>
      </c>
      <c r="G216" s="33">
        <v>545875245</v>
      </c>
      <c r="H216" s="37">
        <v>42765</v>
      </c>
      <c r="I216" t="s">
        <v>1963</v>
      </c>
      <c r="J216" t="s">
        <v>1964</v>
      </c>
      <c r="K216" s="38">
        <v>42765</v>
      </c>
      <c r="L216" t="s">
        <v>937</v>
      </c>
      <c r="P216">
        <v>5080</v>
      </c>
      <c r="Q216">
        <v>170886120</v>
      </c>
      <c r="R216">
        <v>0</v>
      </c>
      <c r="S216">
        <v>0</v>
      </c>
      <c r="T216">
        <v>294404280</v>
      </c>
      <c r="U216">
        <v>48251145</v>
      </c>
      <c r="V216">
        <v>32333700</v>
      </c>
      <c r="W216">
        <v>545875245</v>
      </c>
      <c r="Y216" s="38">
        <f t="shared" si="3"/>
        <v>43130</v>
      </c>
    </row>
    <row r="217" spans="1:25">
      <c r="A217">
        <v>0</v>
      </c>
      <c r="B217" s="33" t="s">
        <v>938</v>
      </c>
      <c r="C217" s="33" t="s">
        <v>70</v>
      </c>
      <c r="D217" s="33" t="s">
        <v>939</v>
      </c>
      <c r="E217" s="33">
        <v>42811</v>
      </c>
      <c r="F217" s="33">
        <v>0</v>
      </c>
      <c r="G217" s="33">
        <v>4174600</v>
      </c>
      <c r="H217" s="37">
        <v>42304</v>
      </c>
      <c r="I217" t="s">
        <v>1963</v>
      </c>
      <c r="J217" t="s">
        <v>1964</v>
      </c>
      <c r="K217" s="38">
        <v>42304</v>
      </c>
      <c r="L217" t="s">
        <v>940</v>
      </c>
      <c r="P217">
        <v>5080</v>
      </c>
      <c r="Q217">
        <v>1874520</v>
      </c>
      <c r="R217">
        <v>0</v>
      </c>
      <c r="S217">
        <v>0</v>
      </c>
      <c r="T217">
        <v>0</v>
      </c>
      <c r="U217">
        <v>2139000</v>
      </c>
      <c r="V217">
        <v>457280</v>
      </c>
      <c r="W217">
        <v>4470800</v>
      </c>
      <c r="Y217" s="38">
        <f t="shared" si="3"/>
        <v>42669</v>
      </c>
    </row>
    <row r="218" spans="1:25">
      <c r="A218">
        <v>0</v>
      </c>
      <c r="B218" s="33" t="s">
        <v>941</v>
      </c>
      <c r="C218" s="33" t="s">
        <v>70</v>
      </c>
      <c r="D218" s="33" t="s">
        <v>942</v>
      </c>
      <c r="E218" s="33">
        <v>42515</v>
      </c>
      <c r="F218" s="33">
        <v>0</v>
      </c>
      <c r="G218" s="33">
        <v>93031720</v>
      </c>
      <c r="H218" s="37">
        <v>42136</v>
      </c>
      <c r="I218" t="s">
        <v>1963</v>
      </c>
      <c r="J218" t="s">
        <v>1964</v>
      </c>
      <c r="K218" s="38">
        <v>42136</v>
      </c>
      <c r="L218" t="s">
        <v>943</v>
      </c>
      <c r="P218">
        <v>2200</v>
      </c>
      <c r="Q218">
        <v>59620000</v>
      </c>
      <c r="R218">
        <v>2200</v>
      </c>
      <c r="S218">
        <v>29480000</v>
      </c>
      <c r="T218">
        <v>0</v>
      </c>
      <c r="U218">
        <v>3931720</v>
      </c>
      <c r="V218">
        <v>0</v>
      </c>
      <c r="W218">
        <v>93031720</v>
      </c>
      <c r="Y218" s="38">
        <f t="shared" si="3"/>
        <v>42501</v>
      </c>
    </row>
    <row r="219" spans="1:25">
      <c r="A219">
        <v>0</v>
      </c>
      <c r="B219" s="33" t="s">
        <v>944</v>
      </c>
      <c r="C219" s="33" t="s">
        <v>70</v>
      </c>
      <c r="D219" s="33" t="s">
        <v>945</v>
      </c>
      <c r="E219" s="33">
        <v>43676</v>
      </c>
      <c r="F219" s="33">
        <v>0</v>
      </c>
      <c r="G219" s="33">
        <v>8586500</v>
      </c>
      <c r="H219" s="37">
        <v>43276</v>
      </c>
      <c r="I219" t="s">
        <v>1963</v>
      </c>
      <c r="J219" t="s">
        <v>1964</v>
      </c>
      <c r="K219" s="38">
        <v>43276</v>
      </c>
      <c r="L219" t="s">
        <v>946</v>
      </c>
      <c r="P219">
        <v>5000</v>
      </c>
      <c r="Q219">
        <v>5545000</v>
      </c>
      <c r="R219">
        <v>0</v>
      </c>
      <c r="S219">
        <v>0</v>
      </c>
      <c r="T219">
        <v>0</v>
      </c>
      <c r="U219">
        <v>3041500</v>
      </c>
      <c r="V219">
        <v>0</v>
      </c>
      <c r="W219">
        <v>8586500</v>
      </c>
      <c r="Y219" s="38">
        <f t="shared" si="3"/>
        <v>43641</v>
      </c>
    </row>
    <row r="220" spans="1:25">
      <c r="A220">
        <v>0</v>
      </c>
      <c r="B220" s="33" t="s">
        <v>947</v>
      </c>
      <c r="C220" s="33" t="s">
        <v>70</v>
      </c>
      <c r="D220" s="33" t="s">
        <v>948</v>
      </c>
      <c r="E220" s="33">
        <v>43146</v>
      </c>
      <c r="F220" s="33">
        <v>0</v>
      </c>
      <c r="G220" s="33">
        <v>269707100</v>
      </c>
      <c r="H220" s="37">
        <v>42760</v>
      </c>
      <c r="I220" t="s">
        <v>1963</v>
      </c>
      <c r="J220" t="s">
        <v>1964</v>
      </c>
      <c r="K220" s="38">
        <v>42760</v>
      </c>
      <c r="L220" t="s">
        <v>949</v>
      </c>
      <c r="P220">
        <v>4430</v>
      </c>
      <c r="Q220">
        <v>123915960</v>
      </c>
      <c r="R220">
        <v>0</v>
      </c>
      <c r="S220">
        <v>0</v>
      </c>
      <c r="T220">
        <v>0</v>
      </c>
      <c r="U220">
        <v>120255790</v>
      </c>
      <c r="V220">
        <v>25535350</v>
      </c>
      <c r="W220">
        <v>269707100</v>
      </c>
      <c r="Y220" s="38">
        <f t="shared" si="3"/>
        <v>43125</v>
      </c>
    </row>
    <row r="221" spans="1:25">
      <c r="A221">
        <v>0</v>
      </c>
      <c r="B221" s="33" t="s">
        <v>73</v>
      </c>
      <c r="C221" s="33" t="s">
        <v>70</v>
      </c>
      <c r="D221" s="33" t="s">
        <v>948</v>
      </c>
      <c r="E221" s="33">
        <v>0</v>
      </c>
      <c r="F221" s="33">
        <v>0</v>
      </c>
      <c r="G221" s="33">
        <v>0</v>
      </c>
      <c r="H221" s="37">
        <v>0</v>
      </c>
      <c r="I221">
        <v>0</v>
      </c>
      <c r="J221">
        <v>0</v>
      </c>
      <c r="K221" s="38">
        <v>0</v>
      </c>
      <c r="P221">
        <v>0</v>
      </c>
      <c r="Q221">
        <v>0</v>
      </c>
      <c r="R221">
        <v>0</v>
      </c>
      <c r="S221">
        <v>0</v>
      </c>
      <c r="T221">
        <v>0</v>
      </c>
      <c r="U221">
        <v>0</v>
      </c>
      <c r="V221">
        <v>0</v>
      </c>
      <c r="W221">
        <v>0</v>
      </c>
      <c r="Y221" s="38">
        <f t="shared" si="3"/>
        <v>365</v>
      </c>
    </row>
    <row r="222" spans="1:25">
      <c r="A222">
        <v>0</v>
      </c>
      <c r="B222" s="33" t="s">
        <v>950</v>
      </c>
      <c r="C222" s="33" t="s">
        <v>70</v>
      </c>
      <c r="D222" s="33" t="s">
        <v>948</v>
      </c>
      <c r="E222" s="33">
        <v>0</v>
      </c>
      <c r="F222" s="33">
        <v>0</v>
      </c>
      <c r="G222" s="33">
        <v>0</v>
      </c>
      <c r="H222" s="37">
        <v>0</v>
      </c>
      <c r="I222">
        <v>0</v>
      </c>
      <c r="J222">
        <v>0</v>
      </c>
      <c r="K222" s="38">
        <v>0</v>
      </c>
      <c r="P222">
        <v>0</v>
      </c>
      <c r="Q222">
        <v>0</v>
      </c>
      <c r="R222">
        <v>0</v>
      </c>
      <c r="S222">
        <v>0</v>
      </c>
      <c r="T222">
        <v>0</v>
      </c>
      <c r="U222">
        <v>0</v>
      </c>
      <c r="V222">
        <v>0</v>
      </c>
      <c r="W222">
        <v>0</v>
      </c>
      <c r="Y222" s="38">
        <f t="shared" si="3"/>
        <v>365</v>
      </c>
    </row>
    <row r="223" spans="1:25">
      <c r="A223">
        <v>0</v>
      </c>
      <c r="B223" s="33" t="s">
        <v>951</v>
      </c>
      <c r="C223" s="33" t="s">
        <v>70</v>
      </c>
      <c r="D223" s="33" t="s">
        <v>952</v>
      </c>
      <c r="E223" s="33">
        <v>0</v>
      </c>
      <c r="F223" s="33">
        <v>0</v>
      </c>
      <c r="G223" s="33">
        <v>0</v>
      </c>
      <c r="H223" s="37">
        <v>0</v>
      </c>
      <c r="I223">
        <v>0</v>
      </c>
      <c r="J223">
        <v>0</v>
      </c>
      <c r="K223" s="38">
        <v>0</v>
      </c>
      <c r="P223">
        <v>0</v>
      </c>
      <c r="Q223">
        <v>0</v>
      </c>
      <c r="R223">
        <v>0</v>
      </c>
      <c r="S223">
        <v>0</v>
      </c>
      <c r="T223">
        <v>0</v>
      </c>
      <c r="U223">
        <v>0</v>
      </c>
      <c r="V223">
        <v>0</v>
      </c>
      <c r="W223">
        <v>0</v>
      </c>
      <c r="Y223" s="38">
        <f t="shared" si="3"/>
        <v>365</v>
      </c>
    </row>
    <row r="224" spans="1:25">
      <c r="A224">
        <v>0</v>
      </c>
      <c r="B224" s="33" t="s">
        <v>953</v>
      </c>
      <c r="C224" s="33" t="s">
        <v>70</v>
      </c>
      <c r="D224" s="33" t="s">
        <v>954</v>
      </c>
      <c r="E224" s="33">
        <v>0</v>
      </c>
      <c r="F224" s="33">
        <v>0</v>
      </c>
      <c r="G224" s="33">
        <v>0</v>
      </c>
      <c r="H224" s="37">
        <v>0</v>
      </c>
      <c r="I224">
        <v>0</v>
      </c>
      <c r="J224">
        <v>0</v>
      </c>
      <c r="K224" s="38">
        <v>0</v>
      </c>
      <c r="P224">
        <v>0</v>
      </c>
      <c r="Q224">
        <v>0</v>
      </c>
      <c r="R224">
        <v>0</v>
      </c>
      <c r="S224">
        <v>0</v>
      </c>
      <c r="T224">
        <v>0</v>
      </c>
      <c r="U224">
        <v>0</v>
      </c>
      <c r="V224">
        <v>0</v>
      </c>
      <c r="W224">
        <v>0</v>
      </c>
      <c r="Y224" s="38">
        <f t="shared" si="3"/>
        <v>365</v>
      </c>
    </row>
    <row r="225" spans="1:25">
      <c r="A225">
        <v>0</v>
      </c>
      <c r="B225" s="33" t="s">
        <v>955</v>
      </c>
      <c r="C225" s="33" t="s">
        <v>70</v>
      </c>
      <c r="D225" s="33" t="s">
        <v>948</v>
      </c>
      <c r="E225" s="33">
        <v>42777</v>
      </c>
      <c r="F225" s="33">
        <v>0</v>
      </c>
      <c r="G225" s="33">
        <v>110795502</v>
      </c>
      <c r="H225" s="37">
        <v>42283</v>
      </c>
      <c r="I225" t="s">
        <v>1963</v>
      </c>
      <c r="J225" t="s">
        <v>1964</v>
      </c>
      <c r="K225" s="38">
        <v>42283</v>
      </c>
      <c r="L225" t="s">
        <v>956</v>
      </c>
      <c r="P225">
        <v>4000</v>
      </c>
      <c r="Q225">
        <v>53552000</v>
      </c>
      <c r="R225">
        <v>0</v>
      </c>
      <c r="S225">
        <v>0</v>
      </c>
      <c r="T225">
        <v>0</v>
      </c>
      <c r="U225">
        <v>77427502</v>
      </c>
      <c r="V225">
        <v>0</v>
      </c>
      <c r="W225">
        <v>130979502</v>
      </c>
      <c r="Y225" s="38">
        <f t="shared" si="3"/>
        <v>42648</v>
      </c>
    </row>
    <row r="226" spans="1:25">
      <c r="A226">
        <v>0</v>
      </c>
      <c r="B226" s="33" t="s">
        <v>957</v>
      </c>
      <c r="C226" s="33" t="s">
        <v>70</v>
      </c>
      <c r="D226" s="33" t="s">
        <v>948</v>
      </c>
      <c r="E226" s="33">
        <v>42838</v>
      </c>
      <c r="F226" s="33">
        <v>0</v>
      </c>
      <c r="G226" s="33">
        <v>218938200</v>
      </c>
      <c r="H226" s="37">
        <v>42458</v>
      </c>
      <c r="I226" t="s">
        <v>1963</v>
      </c>
      <c r="J226" t="s">
        <v>1964</v>
      </c>
      <c r="K226" s="38">
        <v>42458</v>
      </c>
      <c r="L226" t="s">
        <v>958</v>
      </c>
      <c r="P226">
        <v>4000</v>
      </c>
      <c r="Q226">
        <v>75800000</v>
      </c>
      <c r="R226">
        <v>0</v>
      </c>
      <c r="S226">
        <v>0</v>
      </c>
      <c r="T226">
        <v>0</v>
      </c>
      <c r="U226">
        <v>143138200</v>
      </c>
      <c r="V226">
        <v>0</v>
      </c>
      <c r="W226">
        <v>218938200</v>
      </c>
      <c r="Y226" s="38">
        <f t="shared" si="3"/>
        <v>42823</v>
      </c>
    </row>
    <row r="227" spans="1:25">
      <c r="A227">
        <v>0</v>
      </c>
      <c r="B227" s="33" t="s">
        <v>959</v>
      </c>
      <c r="C227" s="33" t="s">
        <v>70</v>
      </c>
      <c r="D227" s="33" t="s">
        <v>948</v>
      </c>
      <c r="E227" s="33">
        <v>43188</v>
      </c>
      <c r="F227" s="33">
        <v>0</v>
      </c>
      <c r="G227" s="33">
        <v>633207309</v>
      </c>
      <c r="H227" s="37">
        <v>42711</v>
      </c>
      <c r="I227" t="s">
        <v>1963</v>
      </c>
      <c r="J227" t="s">
        <v>1964</v>
      </c>
      <c r="K227" s="38">
        <v>42711</v>
      </c>
      <c r="L227" t="s">
        <v>960</v>
      </c>
      <c r="P227">
        <v>4430</v>
      </c>
      <c r="Q227">
        <v>148887870</v>
      </c>
      <c r="R227">
        <v>0</v>
      </c>
      <c r="S227">
        <v>0</v>
      </c>
      <c r="T227">
        <v>127200000</v>
      </c>
      <c r="U227">
        <v>354012010</v>
      </c>
      <c r="V227">
        <v>3107429</v>
      </c>
      <c r="W227">
        <v>633207309</v>
      </c>
      <c r="Y227" s="38">
        <f t="shared" si="3"/>
        <v>43076</v>
      </c>
    </row>
    <row r="228" spans="1:25">
      <c r="A228">
        <v>0</v>
      </c>
      <c r="B228" s="33" t="s">
        <v>961</v>
      </c>
      <c r="C228" s="33" t="s">
        <v>70</v>
      </c>
      <c r="D228" s="33" t="s">
        <v>962</v>
      </c>
      <c r="E228" s="33">
        <v>0</v>
      </c>
      <c r="F228" s="33">
        <v>0</v>
      </c>
      <c r="G228" s="33">
        <v>0</v>
      </c>
      <c r="H228" s="37">
        <v>0</v>
      </c>
      <c r="I228">
        <v>0</v>
      </c>
      <c r="J228">
        <v>0</v>
      </c>
      <c r="K228" s="38">
        <v>0</v>
      </c>
      <c r="P228">
        <v>0</v>
      </c>
      <c r="Q228">
        <v>0</v>
      </c>
      <c r="R228">
        <v>0</v>
      </c>
      <c r="S228">
        <v>0</v>
      </c>
      <c r="T228">
        <v>0</v>
      </c>
      <c r="U228">
        <v>0</v>
      </c>
      <c r="V228">
        <v>0</v>
      </c>
      <c r="W228">
        <v>0</v>
      </c>
      <c r="Y228" s="38">
        <f t="shared" si="3"/>
        <v>365</v>
      </c>
    </row>
    <row r="229" spans="1:25">
      <c r="A229">
        <v>1</v>
      </c>
      <c r="B229" s="33" t="s">
        <v>961</v>
      </c>
      <c r="C229" s="33" t="s">
        <v>70</v>
      </c>
      <c r="D229" s="33">
        <v>0</v>
      </c>
      <c r="E229" s="33">
        <v>0</v>
      </c>
      <c r="F229" s="33">
        <v>0</v>
      </c>
      <c r="G229" s="33">
        <v>0</v>
      </c>
      <c r="H229" s="37">
        <v>0</v>
      </c>
      <c r="I229">
        <v>0</v>
      </c>
      <c r="J229">
        <v>0</v>
      </c>
      <c r="K229" s="38">
        <v>0</v>
      </c>
      <c r="P229">
        <v>0</v>
      </c>
      <c r="Q229">
        <v>0</v>
      </c>
      <c r="R229">
        <v>0</v>
      </c>
      <c r="S229">
        <v>0</v>
      </c>
      <c r="T229">
        <v>0</v>
      </c>
      <c r="U229">
        <v>0</v>
      </c>
      <c r="V229">
        <v>0</v>
      </c>
      <c r="W229">
        <v>0</v>
      </c>
      <c r="Y229" s="38">
        <f t="shared" si="3"/>
        <v>365</v>
      </c>
    </row>
    <row r="230" spans="1:25">
      <c r="A230">
        <v>0</v>
      </c>
      <c r="B230" s="33" t="s">
        <v>963</v>
      </c>
      <c r="C230" s="33" t="s">
        <v>70</v>
      </c>
      <c r="D230" s="33" t="s">
        <v>964</v>
      </c>
      <c r="E230" s="33">
        <v>43158</v>
      </c>
      <c r="F230" s="33">
        <v>0</v>
      </c>
      <c r="G230" s="33">
        <v>230549070</v>
      </c>
      <c r="H230" s="37">
        <v>42510</v>
      </c>
      <c r="I230" t="s">
        <v>1963</v>
      </c>
      <c r="J230" t="s">
        <v>1964</v>
      </c>
      <c r="K230" s="38">
        <v>42510</v>
      </c>
      <c r="L230" t="s">
        <v>965</v>
      </c>
      <c r="P230">
        <v>4500</v>
      </c>
      <c r="Q230">
        <v>54648000</v>
      </c>
      <c r="R230">
        <v>0</v>
      </c>
      <c r="S230">
        <v>0</v>
      </c>
      <c r="T230">
        <v>113460480</v>
      </c>
      <c r="U230">
        <v>43712000</v>
      </c>
      <c r="V230">
        <v>18728590</v>
      </c>
      <c r="W230">
        <v>230549070</v>
      </c>
      <c r="Y230" s="38">
        <f t="shared" si="3"/>
        <v>42875</v>
      </c>
    </row>
    <row r="231" spans="1:25">
      <c r="A231">
        <v>1</v>
      </c>
      <c r="B231" s="33" t="s">
        <v>963</v>
      </c>
      <c r="C231" s="33" t="s">
        <v>70</v>
      </c>
      <c r="D231" s="33">
        <v>0</v>
      </c>
      <c r="E231" s="33">
        <v>0</v>
      </c>
      <c r="F231" s="33">
        <v>0</v>
      </c>
      <c r="G231" s="33">
        <v>0</v>
      </c>
      <c r="H231" s="37">
        <v>0</v>
      </c>
      <c r="I231">
        <v>0</v>
      </c>
      <c r="J231">
        <v>0</v>
      </c>
      <c r="K231" s="38">
        <v>0</v>
      </c>
      <c r="P231">
        <v>0</v>
      </c>
      <c r="Q231">
        <v>0</v>
      </c>
      <c r="R231">
        <v>0</v>
      </c>
      <c r="S231">
        <v>0</v>
      </c>
      <c r="T231">
        <v>0</v>
      </c>
      <c r="U231">
        <v>0</v>
      </c>
      <c r="V231">
        <v>0</v>
      </c>
      <c r="W231">
        <v>0</v>
      </c>
      <c r="Y231" s="38">
        <f t="shared" si="3"/>
        <v>365</v>
      </c>
    </row>
    <row r="232" spans="1:25">
      <c r="A232">
        <v>1</v>
      </c>
      <c r="B232" s="33" t="s">
        <v>963</v>
      </c>
      <c r="C232" s="33" t="s">
        <v>70</v>
      </c>
      <c r="D232" s="33">
        <v>0</v>
      </c>
      <c r="E232" s="33">
        <v>0</v>
      </c>
      <c r="F232" s="33">
        <v>0</v>
      </c>
      <c r="G232" s="33">
        <v>0</v>
      </c>
      <c r="H232" s="37">
        <v>0</v>
      </c>
      <c r="I232">
        <v>0</v>
      </c>
      <c r="J232">
        <v>0</v>
      </c>
      <c r="K232" s="38">
        <v>0</v>
      </c>
      <c r="P232">
        <v>0</v>
      </c>
      <c r="Q232">
        <v>0</v>
      </c>
      <c r="R232">
        <v>0</v>
      </c>
      <c r="S232">
        <v>0</v>
      </c>
      <c r="T232">
        <v>0</v>
      </c>
      <c r="U232">
        <v>0</v>
      </c>
      <c r="V232">
        <v>0</v>
      </c>
      <c r="W232">
        <v>0</v>
      </c>
      <c r="Y232" s="38">
        <f t="shared" si="3"/>
        <v>365</v>
      </c>
    </row>
    <row r="233" spans="1:25">
      <c r="A233">
        <v>0</v>
      </c>
      <c r="B233" s="33" t="s">
        <v>966</v>
      </c>
      <c r="C233" s="33" t="s">
        <v>70</v>
      </c>
      <c r="D233" s="33" t="s">
        <v>967</v>
      </c>
      <c r="E233" s="33">
        <v>43628</v>
      </c>
      <c r="F233" s="33">
        <v>0</v>
      </c>
      <c r="G233" s="33">
        <v>85640394</v>
      </c>
      <c r="H233" s="37">
        <v>43243</v>
      </c>
      <c r="I233" t="s">
        <v>1965</v>
      </c>
      <c r="J233" t="s">
        <v>1964</v>
      </c>
      <c r="K233" s="38">
        <v>43243</v>
      </c>
      <c r="L233" t="s">
        <v>968</v>
      </c>
      <c r="P233">
        <v>50000</v>
      </c>
      <c r="Q233">
        <v>22500000</v>
      </c>
      <c r="R233">
        <v>0</v>
      </c>
      <c r="S233">
        <v>0</v>
      </c>
      <c r="T233">
        <v>60271726</v>
      </c>
      <c r="U233">
        <v>1746143</v>
      </c>
      <c r="V233">
        <v>1122525</v>
      </c>
      <c r="W233">
        <v>85640394</v>
      </c>
      <c r="Y233" s="38">
        <f t="shared" si="3"/>
        <v>43608</v>
      </c>
    </row>
    <row r="234" spans="1:25">
      <c r="A234">
        <v>0</v>
      </c>
      <c r="B234" s="33" t="s">
        <v>969</v>
      </c>
      <c r="C234" s="33" t="s">
        <v>70</v>
      </c>
      <c r="D234" s="33" t="s">
        <v>970</v>
      </c>
      <c r="E234" s="33">
        <v>43846</v>
      </c>
      <c r="F234" s="33">
        <v>0</v>
      </c>
      <c r="G234" s="33">
        <v>183768690</v>
      </c>
      <c r="H234" s="37">
        <v>43433</v>
      </c>
      <c r="I234" t="s">
        <v>1965</v>
      </c>
      <c r="J234" t="s">
        <v>1964</v>
      </c>
      <c r="K234" s="38">
        <v>43433</v>
      </c>
      <c r="L234" t="s">
        <v>971</v>
      </c>
      <c r="P234">
        <v>62724</v>
      </c>
      <c r="Q234">
        <v>30170244</v>
      </c>
      <c r="R234">
        <v>0</v>
      </c>
      <c r="S234">
        <v>0</v>
      </c>
      <c r="T234">
        <v>113701445</v>
      </c>
      <c r="U234">
        <v>5388452</v>
      </c>
      <c r="V234">
        <v>34508549</v>
      </c>
      <c r="W234">
        <v>183768690</v>
      </c>
      <c r="Y234" s="38">
        <f t="shared" si="3"/>
        <v>43798</v>
      </c>
    </row>
    <row r="235" spans="1:25">
      <c r="A235">
        <v>0</v>
      </c>
      <c r="B235" s="33" t="s">
        <v>972</v>
      </c>
      <c r="C235" s="33" t="s">
        <v>70</v>
      </c>
      <c r="D235" s="33" t="s">
        <v>973</v>
      </c>
      <c r="E235" s="33">
        <v>43265</v>
      </c>
      <c r="F235" s="33">
        <v>0</v>
      </c>
      <c r="G235" s="33">
        <v>706534809.99999988</v>
      </c>
      <c r="H235" s="37">
        <v>42510</v>
      </c>
      <c r="I235" t="s">
        <v>1963</v>
      </c>
      <c r="J235" t="s">
        <v>1964</v>
      </c>
      <c r="K235" s="38">
        <v>42510</v>
      </c>
      <c r="L235" t="s">
        <v>974</v>
      </c>
      <c r="P235">
        <v>3657.87153862169</v>
      </c>
      <c r="Q235">
        <v>88172993.438475832</v>
      </c>
      <c r="R235">
        <v>3657.87153862169</v>
      </c>
      <c r="S235">
        <v>34808305.561524004</v>
      </c>
      <c r="T235">
        <v>487677600</v>
      </c>
      <c r="U235">
        <v>56103086</v>
      </c>
      <c r="V235">
        <v>39772825</v>
      </c>
      <c r="W235">
        <v>706534809.99999988</v>
      </c>
      <c r="Y235" s="38">
        <f t="shared" si="3"/>
        <v>42875</v>
      </c>
    </row>
    <row r="236" spans="1:25">
      <c r="A236">
        <v>1</v>
      </c>
      <c r="B236" s="33" t="s">
        <v>972</v>
      </c>
      <c r="C236" s="33" t="s">
        <v>70</v>
      </c>
      <c r="D236" s="33">
        <v>0</v>
      </c>
      <c r="E236" s="33">
        <v>0</v>
      </c>
      <c r="F236" s="33">
        <v>0</v>
      </c>
      <c r="G236" s="33">
        <v>0</v>
      </c>
      <c r="H236" s="37">
        <v>0</v>
      </c>
      <c r="I236">
        <v>0</v>
      </c>
      <c r="J236">
        <v>0</v>
      </c>
      <c r="K236" s="38">
        <v>0</v>
      </c>
      <c r="P236">
        <v>0</v>
      </c>
      <c r="Q236">
        <v>0</v>
      </c>
      <c r="R236">
        <v>0</v>
      </c>
      <c r="S236">
        <v>0</v>
      </c>
      <c r="T236">
        <v>0</v>
      </c>
      <c r="U236">
        <v>0</v>
      </c>
      <c r="V236">
        <v>0</v>
      </c>
      <c r="W236">
        <v>0</v>
      </c>
      <c r="Y236" s="38">
        <f t="shared" si="3"/>
        <v>365</v>
      </c>
    </row>
    <row r="237" spans="1:25">
      <c r="A237">
        <v>0</v>
      </c>
      <c r="B237" s="33" t="s">
        <v>975</v>
      </c>
      <c r="C237" s="33" t="s">
        <v>70</v>
      </c>
      <c r="D237" s="33" t="s">
        <v>976</v>
      </c>
      <c r="E237" s="33">
        <v>0</v>
      </c>
      <c r="F237" s="33">
        <v>0</v>
      </c>
      <c r="G237" s="33">
        <v>0</v>
      </c>
      <c r="H237" s="37">
        <v>0</v>
      </c>
      <c r="I237">
        <v>0</v>
      </c>
      <c r="J237">
        <v>0</v>
      </c>
      <c r="K237" s="38">
        <v>0</v>
      </c>
      <c r="P237">
        <v>0</v>
      </c>
      <c r="Q237">
        <v>0</v>
      </c>
      <c r="R237">
        <v>0</v>
      </c>
      <c r="S237">
        <v>0</v>
      </c>
      <c r="T237">
        <v>0</v>
      </c>
      <c r="U237">
        <v>0</v>
      </c>
      <c r="V237">
        <v>0</v>
      </c>
      <c r="W237">
        <v>0</v>
      </c>
      <c r="Y237" s="38">
        <f t="shared" si="3"/>
        <v>365</v>
      </c>
    </row>
    <row r="238" spans="1:25">
      <c r="A238">
        <v>0</v>
      </c>
      <c r="B238" s="33" t="s">
        <v>977</v>
      </c>
      <c r="C238" s="33" t="s">
        <v>70</v>
      </c>
      <c r="D238" s="33" t="s">
        <v>978</v>
      </c>
      <c r="E238" s="33">
        <v>0</v>
      </c>
      <c r="F238" s="33">
        <v>0</v>
      </c>
      <c r="G238" s="33">
        <v>0</v>
      </c>
      <c r="H238" s="37">
        <v>0</v>
      </c>
      <c r="I238">
        <v>0</v>
      </c>
      <c r="J238">
        <v>0</v>
      </c>
      <c r="K238" s="38">
        <v>0</v>
      </c>
      <c r="P238">
        <v>0</v>
      </c>
      <c r="Q238">
        <v>0</v>
      </c>
      <c r="R238">
        <v>0</v>
      </c>
      <c r="S238">
        <v>0</v>
      </c>
      <c r="T238">
        <v>0</v>
      </c>
      <c r="U238">
        <v>0</v>
      </c>
      <c r="V238">
        <v>0</v>
      </c>
      <c r="W238">
        <v>0</v>
      </c>
      <c r="Y238" s="38">
        <f t="shared" si="3"/>
        <v>365</v>
      </c>
    </row>
    <row r="239" spans="1:25">
      <c r="A239">
        <v>0</v>
      </c>
      <c r="B239" s="33" t="s">
        <v>979</v>
      </c>
      <c r="C239" s="33" t="s">
        <v>70</v>
      </c>
      <c r="D239" s="33" t="s">
        <v>980</v>
      </c>
      <c r="E239" s="33">
        <v>0</v>
      </c>
      <c r="F239" s="33">
        <v>0</v>
      </c>
      <c r="G239" s="33">
        <v>0</v>
      </c>
      <c r="H239" s="37">
        <v>0</v>
      </c>
      <c r="I239">
        <v>0</v>
      </c>
      <c r="J239">
        <v>0</v>
      </c>
      <c r="K239" s="38">
        <v>0</v>
      </c>
      <c r="P239">
        <v>0</v>
      </c>
      <c r="Q239">
        <v>0</v>
      </c>
      <c r="R239">
        <v>0</v>
      </c>
      <c r="S239">
        <v>0</v>
      </c>
      <c r="T239">
        <v>0</v>
      </c>
      <c r="U239">
        <v>0</v>
      </c>
      <c r="V239">
        <v>0</v>
      </c>
      <c r="W239">
        <v>0</v>
      </c>
      <c r="Y239" s="38">
        <f t="shared" si="3"/>
        <v>365</v>
      </c>
    </row>
    <row r="240" spans="1:25">
      <c r="A240">
        <v>0</v>
      </c>
      <c r="B240" s="33" t="s">
        <v>981</v>
      </c>
      <c r="C240" s="33" t="s">
        <v>70</v>
      </c>
      <c r="D240" s="33" t="s">
        <v>982</v>
      </c>
      <c r="E240" s="33">
        <v>43600</v>
      </c>
      <c r="F240" s="33">
        <v>0</v>
      </c>
      <c r="G240" s="33">
        <v>141733600</v>
      </c>
      <c r="H240" s="37">
        <v>43228</v>
      </c>
      <c r="I240" t="s">
        <v>1963</v>
      </c>
      <c r="J240" t="s">
        <v>1964</v>
      </c>
      <c r="K240" s="38">
        <v>43228</v>
      </c>
      <c r="L240" t="s">
        <v>983</v>
      </c>
      <c r="P240">
        <v>6000</v>
      </c>
      <c r="Q240">
        <v>81600000</v>
      </c>
      <c r="R240">
        <v>0</v>
      </c>
      <c r="S240">
        <v>0</v>
      </c>
      <c r="T240">
        <v>0</v>
      </c>
      <c r="U240">
        <v>55453600</v>
      </c>
      <c r="V240">
        <v>4680000</v>
      </c>
      <c r="W240">
        <v>141733600</v>
      </c>
      <c r="Y240" s="38">
        <f t="shared" si="3"/>
        <v>43593</v>
      </c>
    </row>
    <row r="241" spans="1:25">
      <c r="A241">
        <v>0</v>
      </c>
      <c r="B241" s="33" t="s">
        <v>984</v>
      </c>
      <c r="C241" s="33" t="s">
        <v>70</v>
      </c>
      <c r="D241" s="33" t="s">
        <v>982</v>
      </c>
      <c r="E241" s="33">
        <v>43601</v>
      </c>
      <c r="F241" s="33">
        <v>0</v>
      </c>
      <c r="G241" s="33">
        <v>482802914</v>
      </c>
      <c r="H241" s="37">
        <v>43228</v>
      </c>
      <c r="I241" t="s">
        <v>1963</v>
      </c>
      <c r="J241" t="s">
        <v>1964</v>
      </c>
      <c r="K241" s="38">
        <v>43228</v>
      </c>
      <c r="L241" t="s">
        <v>985</v>
      </c>
      <c r="P241">
        <v>5040</v>
      </c>
      <c r="Q241">
        <v>139421520</v>
      </c>
      <c r="R241">
        <v>5040</v>
      </c>
      <c r="S241">
        <v>786240</v>
      </c>
      <c r="T241">
        <v>0</v>
      </c>
      <c r="U241">
        <v>335055000</v>
      </c>
      <c r="V241">
        <v>7540154</v>
      </c>
      <c r="W241">
        <v>482802914</v>
      </c>
      <c r="Y241" s="38">
        <f t="shared" si="3"/>
        <v>43593</v>
      </c>
    </row>
    <row r="242" spans="1:25">
      <c r="A242">
        <v>0</v>
      </c>
      <c r="B242" s="33" t="s">
        <v>986</v>
      </c>
      <c r="C242" s="33" t="s">
        <v>70</v>
      </c>
      <c r="D242" s="33" t="s">
        <v>987</v>
      </c>
      <c r="E242" s="33">
        <v>42923</v>
      </c>
      <c r="F242" s="33">
        <v>0</v>
      </c>
      <c r="G242" s="33">
        <v>9333910</v>
      </c>
      <c r="H242" s="37">
        <v>42550</v>
      </c>
      <c r="I242" t="s">
        <v>1963</v>
      </c>
      <c r="J242" t="s">
        <v>1964</v>
      </c>
      <c r="K242" s="38">
        <v>42550</v>
      </c>
      <c r="L242" t="s">
        <v>988</v>
      </c>
      <c r="P242">
        <v>4700</v>
      </c>
      <c r="Q242">
        <v>8934700</v>
      </c>
      <c r="R242">
        <v>0</v>
      </c>
      <c r="S242">
        <v>0</v>
      </c>
      <c r="T242">
        <v>0</v>
      </c>
      <c r="U242">
        <v>399210</v>
      </c>
      <c r="V242">
        <v>0</v>
      </c>
      <c r="W242">
        <v>9333910</v>
      </c>
      <c r="Y242" s="38">
        <f t="shared" si="3"/>
        <v>42915</v>
      </c>
    </row>
    <row r="243" spans="1:25">
      <c r="A243">
        <v>0</v>
      </c>
      <c r="B243" s="33" t="s">
        <v>989</v>
      </c>
      <c r="C243" s="33" t="s">
        <v>70</v>
      </c>
      <c r="D243" s="33" t="s">
        <v>987</v>
      </c>
      <c r="E243" s="33">
        <v>42824</v>
      </c>
      <c r="F243" s="33">
        <v>0</v>
      </c>
      <c r="G243" s="33">
        <v>57034450</v>
      </c>
      <c r="H243" s="37">
        <v>42304</v>
      </c>
      <c r="I243" t="s">
        <v>1963</v>
      </c>
      <c r="J243" t="s">
        <v>1964</v>
      </c>
      <c r="K243" s="38">
        <v>42304</v>
      </c>
      <c r="L243" t="s">
        <v>990</v>
      </c>
      <c r="P243">
        <v>5650</v>
      </c>
      <c r="Q243">
        <v>43380700</v>
      </c>
      <c r="R243">
        <v>0</v>
      </c>
      <c r="S243">
        <v>0</v>
      </c>
      <c r="T243">
        <v>0</v>
      </c>
      <c r="U243">
        <v>4239800</v>
      </c>
      <c r="V243">
        <v>9413950</v>
      </c>
      <c r="W243">
        <v>57034450</v>
      </c>
      <c r="Y243" s="38">
        <f t="shared" si="3"/>
        <v>42669</v>
      </c>
    </row>
    <row r="244" spans="1:25">
      <c r="A244">
        <v>0</v>
      </c>
      <c r="B244" s="33" t="s">
        <v>991</v>
      </c>
      <c r="C244" s="33" t="s">
        <v>70</v>
      </c>
      <c r="D244" s="33" t="s">
        <v>987</v>
      </c>
      <c r="E244" s="33">
        <v>42788</v>
      </c>
      <c r="F244" s="33">
        <v>0</v>
      </c>
      <c r="G244" s="33">
        <v>91879270</v>
      </c>
      <c r="H244" s="37">
        <v>42304</v>
      </c>
      <c r="I244" t="s">
        <v>1963</v>
      </c>
      <c r="J244" t="s">
        <v>1964</v>
      </c>
      <c r="K244" s="38">
        <v>42304</v>
      </c>
      <c r="L244" t="s">
        <v>992</v>
      </c>
      <c r="P244">
        <v>4700</v>
      </c>
      <c r="Q244">
        <v>71223800</v>
      </c>
      <c r="R244">
        <v>0</v>
      </c>
      <c r="S244">
        <v>0</v>
      </c>
      <c r="T244">
        <v>0</v>
      </c>
      <c r="U244">
        <v>5550920</v>
      </c>
      <c r="V244">
        <v>15104550</v>
      </c>
      <c r="W244">
        <v>91879270</v>
      </c>
      <c r="Y244" s="38">
        <f t="shared" si="3"/>
        <v>42669</v>
      </c>
    </row>
    <row r="245" spans="1:25">
      <c r="A245">
        <v>0</v>
      </c>
      <c r="B245" s="33" t="s">
        <v>993</v>
      </c>
      <c r="C245" s="33" t="s">
        <v>70</v>
      </c>
      <c r="D245" s="33" t="s">
        <v>994</v>
      </c>
      <c r="E245" s="33">
        <v>43413</v>
      </c>
      <c r="F245" s="33">
        <v>0</v>
      </c>
      <c r="G245" s="33">
        <v>354406944</v>
      </c>
      <c r="H245" s="37">
        <v>42790</v>
      </c>
      <c r="I245" t="s">
        <v>1963</v>
      </c>
      <c r="J245" t="s">
        <v>1964</v>
      </c>
      <c r="K245" s="38">
        <v>42790</v>
      </c>
      <c r="L245" t="s">
        <v>995</v>
      </c>
      <c r="P245">
        <v>4300</v>
      </c>
      <c r="Q245">
        <v>88790700</v>
      </c>
      <c r="R245">
        <v>0</v>
      </c>
      <c r="S245">
        <v>0</v>
      </c>
      <c r="T245">
        <v>207240500</v>
      </c>
      <c r="U245">
        <v>49266480</v>
      </c>
      <c r="V245">
        <v>9109264</v>
      </c>
      <c r="W245">
        <v>354406944</v>
      </c>
      <c r="Y245" s="38">
        <f t="shared" si="3"/>
        <v>43155</v>
      </c>
    </row>
    <row r="246" spans="1:25">
      <c r="A246">
        <v>0</v>
      </c>
      <c r="B246" s="33" t="s">
        <v>996</v>
      </c>
      <c r="C246" s="33" t="s">
        <v>70</v>
      </c>
      <c r="D246" s="33" t="s">
        <v>997</v>
      </c>
      <c r="E246" s="33">
        <v>42852</v>
      </c>
      <c r="F246" s="33">
        <v>0</v>
      </c>
      <c r="G246" s="33">
        <v>105812321</v>
      </c>
      <c r="H246" s="37">
        <v>42304</v>
      </c>
      <c r="I246" t="s">
        <v>1963</v>
      </c>
      <c r="J246" t="s">
        <v>1964</v>
      </c>
      <c r="K246" s="38">
        <v>42304</v>
      </c>
      <c r="L246" t="s">
        <v>998</v>
      </c>
      <c r="P246">
        <v>4300</v>
      </c>
      <c r="Q246">
        <v>36046900</v>
      </c>
      <c r="R246">
        <v>0</v>
      </c>
      <c r="S246">
        <v>0</v>
      </c>
      <c r="T246">
        <v>0</v>
      </c>
      <c r="U246">
        <v>44315841</v>
      </c>
      <c r="V246">
        <v>25449580</v>
      </c>
      <c r="W246">
        <v>105812321</v>
      </c>
      <c r="Y246" s="38">
        <f t="shared" si="3"/>
        <v>42669</v>
      </c>
    </row>
    <row r="247" spans="1:25">
      <c r="A247">
        <v>0</v>
      </c>
      <c r="B247" s="33" t="s">
        <v>999</v>
      </c>
      <c r="C247" s="33" t="s">
        <v>70</v>
      </c>
      <c r="D247" s="33" t="s">
        <v>1000</v>
      </c>
      <c r="E247" s="33">
        <v>43027</v>
      </c>
      <c r="F247" s="33">
        <v>0</v>
      </c>
      <c r="G247" s="33">
        <v>391065502</v>
      </c>
      <c r="H247" s="37">
        <v>42608</v>
      </c>
      <c r="I247" t="s">
        <v>1963</v>
      </c>
      <c r="J247" t="s">
        <v>1973</v>
      </c>
      <c r="K247" s="38">
        <v>42608</v>
      </c>
      <c r="L247" t="s">
        <v>1001</v>
      </c>
      <c r="P247">
        <v>4300</v>
      </c>
      <c r="Q247">
        <v>74179300</v>
      </c>
      <c r="R247">
        <v>4300</v>
      </c>
      <c r="S247">
        <v>1036300</v>
      </c>
      <c r="T247">
        <v>128520000</v>
      </c>
      <c r="U247">
        <v>145685902</v>
      </c>
      <c r="V247">
        <v>41644000</v>
      </c>
      <c r="W247">
        <v>391065502</v>
      </c>
      <c r="Y247" s="38">
        <f t="shared" si="3"/>
        <v>42973</v>
      </c>
    </row>
    <row r="248" spans="1:25">
      <c r="A248">
        <v>1</v>
      </c>
      <c r="B248" s="33" t="s">
        <v>999</v>
      </c>
      <c r="C248" s="33" t="s">
        <v>70</v>
      </c>
      <c r="D248" s="33">
        <v>0</v>
      </c>
      <c r="E248" s="33">
        <v>0</v>
      </c>
      <c r="F248" s="33">
        <v>0</v>
      </c>
      <c r="G248" s="33">
        <v>0</v>
      </c>
      <c r="H248" s="37">
        <v>0</v>
      </c>
      <c r="I248">
        <v>0</v>
      </c>
      <c r="J248">
        <v>0</v>
      </c>
      <c r="K248" s="38">
        <v>0</v>
      </c>
      <c r="P248">
        <v>0</v>
      </c>
      <c r="Q248">
        <v>0</v>
      </c>
      <c r="R248">
        <v>0</v>
      </c>
      <c r="S248">
        <v>0</v>
      </c>
      <c r="T248">
        <v>0</v>
      </c>
      <c r="U248">
        <v>0</v>
      </c>
      <c r="V248">
        <v>0</v>
      </c>
      <c r="W248">
        <v>0</v>
      </c>
      <c r="Y248" s="38">
        <f t="shared" si="3"/>
        <v>365</v>
      </c>
    </row>
    <row r="249" spans="1:25">
      <c r="A249">
        <v>0</v>
      </c>
      <c r="B249" s="33" t="s">
        <v>1002</v>
      </c>
      <c r="C249" s="33" t="s">
        <v>70</v>
      </c>
      <c r="D249" s="33" t="s">
        <v>1003</v>
      </c>
      <c r="E249" s="33">
        <v>43158</v>
      </c>
      <c r="F249" s="33">
        <v>0</v>
      </c>
      <c r="G249" s="33">
        <v>386325176</v>
      </c>
      <c r="H249" s="37">
        <v>42760</v>
      </c>
      <c r="I249" t="s">
        <v>1963</v>
      </c>
      <c r="J249" t="s">
        <v>1964</v>
      </c>
      <c r="K249" s="38">
        <v>42760</v>
      </c>
      <c r="L249" t="s">
        <v>1004</v>
      </c>
      <c r="P249">
        <v>4300</v>
      </c>
      <c r="Q249">
        <v>132199200</v>
      </c>
      <c r="R249">
        <v>0</v>
      </c>
      <c r="S249">
        <v>0</v>
      </c>
      <c r="T249">
        <v>0</v>
      </c>
      <c r="U249">
        <v>249538626</v>
      </c>
      <c r="V249">
        <v>4587350</v>
      </c>
      <c r="W249">
        <v>386325176</v>
      </c>
      <c r="Y249" s="38">
        <f t="shared" si="3"/>
        <v>43125</v>
      </c>
    </row>
    <row r="250" spans="1:25">
      <c r="A250">
        <v>0</v>
      </c>
      <c r="B250" s="33" t="s">
        <v>1005</v>
      </c>
      <c r="C250" s="33" t="s">
        <v>70</v>
      </c>
      <c r="D250" s="33" t="s">
        <v>1003</v>
      </c>
      <c r="E250" s="33">
        <v>43690</v>
      </c>
      <c r="F250" s="33">
        <v>0</v>
      </c>
      <c r="G250" s="33">
        <v>19857019</v>
      </c>
      <c r="H250" s="37">
        <v>43311</v>
      </c>
      <c r="I250" t="s">
        <v>1963</v>
      </c>
      <c r="J250" t="s">
        <v>1964</v>
      </c>
      <c r="K250" s="38">
        <v>43311</v>
      </c>
      <c r="L250" t="s">
        <v>1006</v>
      </c>
      <c r="P250">
        <v>5000</v>
      </c>
      <c r="Q250">
        <v>12455000</v>
      </c>
      <c r="R250">
        <v>0</v>
      </c>
      <c r="S250">
        <v>0</v>
      </c>
      <c r="T250">
        <v>0</v>
      </c>
      <c r="U250">
        <v>3515642</v>
      </c>
      <c r="V250">
        <v>3886377</v>
      </c>
      <c r="W250">
        <v>19857019</v>
      </c>
      <c r="Y250" s="38">
        <f t="shared" si="3"/>
        <v>43676</v>
      </c>
    </row>
    <row r="251" spans="1:25">
      <c r="A251">
        <v>0</v>
      </c>
      <c r="B251" s="33" t="s">
        <v>1007</v>
      </c>
      <c r="C251" s="33" t="s">
        <v>70</v>
      </c>
      <c r="D251" s="33" t="s">
        <v>1008</v>
      </c>
      <c r="E251" s="33">
        <v>42865</v>
      </c>
      <c r="F251" s="33">
        <v>0</v>
      </c>
      <c r="G251" s="33">
        <v>127500400</v>
      </c>
      <c r="H251" s="37">
        <v>42436</v>
      </c>
      <c r="I251" t="s">
        <v>1963</v>
      </c>
      <c r="J251" t="s">
        <v>1964</v>
      </c>
      <c r="K251" s="38">
        <v>42436</v>
      </c>
      <c r="L251" t="s">
        <v>1009</v>
      </c>
      <c r="P251">
        <v>4200</v>
      </c>
      <c r="Q251">
        <v>65763600</v>
      </c>
      <c r="R251">
        <v>0</v>
      </c>
      <c r="S251">
        <v>0</v>
      </c>
      <c r="T251">
        <v>0</v>
      </c>
      <c r="U251">
        <v>88740000</v>
      </c>
      <c r="V251">
        <v>4927744</v>
      </c>
      <c r="W251">
        <v>159431344</v>
      </c>
      <c r="Y251" s="38">
        <f t="shared" si="3"/>
        <v>42801</v>
      </c>
    </row>
    <row r="252" spans="1:25">
      <c r="A252">
        <v>0</v>
      </c>
      <c r="B252" s="33" t="s">
        <v>1010</v>
      </c>
      <c r="C252" s="33" t="s">
        <v>70</v>
      </c>
      <c r="D252" s="33" t="s">
        <v>1011</v>
      </c>
      <c r="E252" s="33">
        <v>42852</v>
      </c>
      <c r="F252" s="33">
        <v>0</v>
      </c>
      <c r="G252" s="33">
        <v>363432887</v>
      </c>
      <c r="H252" s="37">
        <v>42304</v>
      </c>
      <c r="I252" t="s">
        <v>1963</v>
      </c>
      <c r="J252" t="s">
        <v>1964</v>
      </c>
      <c r="K252" s="38">
        <v>42304</v>
      </c>
      <c r="L252" t="s">
        <v>1012</v>
      </c>
      <c r="P252">
        <v>4700</v>
      </c>
      <c r="Q252">
        <v>336129900</v>
      </c>
      <c r="R252">
        <v>0</v>
      </c>
      <c r="S252">
        <v>0</v>
      </c>
      <c r="T252">
        <v>0</v>
      </c>
      <c r="U252">
        <v>23476987</v>
      </c>
      <c r="V252">
        <v>3826000</v>
      </c>
      <c r="W252">
        <v>363432887</v>
      </c>
      <c r="Y252" s="38">
        <f t="shared" si="3"/>
        <v>42669</v>
      </c>
    </row>
    <row r="253" spans="1:25">
      <c r="A253">
        <v>0</v>
      </c>
      <c r="B253" s="33" t="s">
        <v>1013</v>
      </c>
      <c r="C253" s="33" t="s">
        <v>70</v>
      </c>
      <c r="D253" s="33" t="s">
        <v>1014</v>
      </c>
      <c r="E253" s="33">
        <v>42986</v>
      </c>
      <c r="F253" s="33">
        <v>0</v>
      </c>
      <c r="G253" s="33">
        <v>127626647</v>
      </c>
      <c r="H253" s="37">
        <v>30816</v>
      </c>
      <c r="I253" t="s">
        <v>1963</v>
      </c>
      <c r="J253" t="s">
        <v>1964</v>
      </c>
      <c r="K253" s="38">
        <v>30816</v>
      </c>
      <c r="L253" t="s">
        <v>1015</v>
      </c>
      <c r="P253">
        <v>5000</v>
      </c>
      <c r="Q253">
        <v>65955000</v>
      </c>
      <c r="R253">
        <v>0</v>
      </c>
      <c r="S253">
        <v>0</v>
      </c>
      <c r="T253">
        <v>0</v>
      </c>
      <c r="U253">
        <v>59343522</v>
      </c>
      <c r="V253">
        <v>2328125</v>
      </c>
      <c r="W253">
        <v>127626647</v>
      </c>
      <c r="Y253" s="38">
        <f t="shared" si="3"/>
        <v>31181</v>
      </c>
    </row>
    <row r="254" spans="1:25">
      <c r="A254">
        <v>0</v>
      </c>
      <c r="B254" s="33" t="s">
        <v>1016</v>
      </c>
      <c r="C254" s="33" t="s">
        <v>70</v>
      </c>
      <c r="D254" s="33" t="s">
        <v>1017</v>
      </c>
      <c r="E254" s="33">
        <v>43137</v>
      </c>
      <c r="F254" s="33">
        <v>0</v>
      </c>
      <c r="G254" s="33">
        <v>393579699</v>
      </c>
      <c r="H254" s="37">
        <v>42683</v>
      </c>
      <c r="I254" t="s">
        <v>1965</v>
      </c>
      <c r="J254" t="s">
        <v>1964</v>
      </c>
      <c r="K254" s="38">
        <v>42683</v>
      </c>
      <c r="L254" t="s">
        <v>1018</v>
      </c>
      <c r="P254">
        <v>7000</v>
      </c>
      <c r="Q254">
        <v>182875000</v>
      </c>
      <c r="R254">
        <v>0</v>
      </c>
      <c r="S254">
        <v>0</v>
      </c>
      <c r="T254">
        <v>0</v>
      </c>
      <c r="U254">
        <v>208704699</v>
      </c>
      <c r="V254">
        <v>2000000</v>
      </c>
      <c r="W254">
        <v>393579699</v>
      </c>
      <c r="Y254" s="38">
        <f t="shared" si="3"/>
        <v>43048</v>
      </c>
    </row>
    <row r="255" spans="1:25">
      <c r="A255">
        <v>0</v>
      </c>
      <c r="B255" s="33" t="s">
        <v>1019</v>
      </c>
      <c r="C255" s="33" t="s">
        <v>70</v>
      </c>
      <c r="D255" s="33" t="s">
        <v>1020</v>
      </c>
      <c r="E255" s="33">
        <v>42935</v>
      </c>
      <c r="F255" s="33">
        <v>0</v>
      </c>
      <c r="G255" s="33">
        <v>172107390</v>
      </c>
      <c r="H255" s="37">
        <v>42448</v>
      </c>
      <c r="I255" t="s">
        <v>1963</v>
      </c>
      <c r="J255" t="s">
        <v>1964</v>
      </c>
      <c r="K255" s="38">
        <v>42448</v>
      </c>
      <c r="L255" t="s">
        <v>1021</v>
      </c>
      <c r="P255">
        <v>7000</v>
      </c>
      <c r="Q255">
        <v>93471000</v>
      </c>
      <c r="R255">
        <v>0</v>
      </c>
      <c r="S255">
        <v>0</v>
      </c>
      <c r="T255">
        <v>0</v>
      </c>
      <c r="U255">
        <v>75684000</v>
      </c>
      <c r="V255">
        <v>2952390</v>
      </c>
      <c r="W255">
        <v>172107390</v>
      </c>
      <c r="Y255" s="38">
        <f t="shared" si="3"/>
        <v>42813</v>
      </c>
    </row>
    <row r="256" spans="1:25">
      <c r="A256">
        <v>0</v>
      </c>
      <c r="B256" s="33" t="s">
        <v>96</v>
      </c>
      <c r="C256" s="33" t="s">
        <v>70</v>
      </c>
      <c r="D256" s="33" t="s">
        <v>1022</v>
      </c>
      <c r="E256" s="33">
        <v>43137</v>
      </c>
      <c r="F256" s="33">
        <v>0</v>
      </c>
      <c r="G256" s="33">
        <v>257314742</v>
      </c>
      <c r="H256" s="37">
        <v>42760</v>
      </c>
      <c r="I256" t="s">
        <v>1963</v>
      </c>
      <c r="J256" t="s">
        <v>1964</v>
      </c>
      <c r="K256" s="38">
        <v>42760</v>
      </c>
      <c r="L256" t="s">
        <v>1023</v>
      </c>
      <c r="P256">
        <v>7000</v>
      </c>
      <c r="Q256">
        <v>99078000</v>
      </c>
      <c r="R256">
        <v>0</v>
      </c>
      <c r="S256">
        <v>0</v>
      </c>
      <c r="T256">
        <v>126431040</v>
      </c>
      <c r="U256">
        <v>14384472</v>
      </c>
      <c r="V256">
        <v>17421230</v>
      </c>
      <c r="W256">
        <v>257314742</v>
      </c>
      <c r="Y256" s="38">
        <f t="shared" si="3"/>
        <v>43125</v>
      </c>
    </row>
    <row r="257" spans="1:25">
      <c r="A257">
        <v>0</v>
      </c>
      <c r="B257" s="33" t="s">
        <v>1024</v>
      </c>
      <c r="C257" s="33" t="s">
        <v>70</v>
      </c>
      <c r="D257" s="33" t="s">
        <v>1025</v>
      </c>
      <c r="E257" s="33">
        <v>43004</v>
      </c>
      <c r="F257" s="33">
        <v>0</v>
      </c>
      <c r="G257" s="33">
        <v>170865108</v>
      </c>
      <c r="H257" s="37">
        <v>42494</v>
      </c>
      <c r="I257" t="s">
        <v>1963</v>
      </c>
      <c r="J257" t="s">
        <v>1964</v>
      </c>
      <c r="K257" s="38">
        <v>42494</v>
      </c>
      <c r="L257" t="s">
        <v>1026</v>
      </c>
      <c r="P257">
        <v>7000</v>
      </c>
      <c r="Q257">
        <v>153608000</v>
      </c>
      <c r="R257">
        <v>0</v>
      </c>
      <c r="S257">
        <v>0</v>
      </c>
      <c r="T257">
        <v>0</v>
      </c>
      <c r="U257">
        <v>8638108</v>
      </c>
      <c r="V257">
        <v>8619000</v>
      </c>
      <c r="W257">
        <v>170865108</v>
      </c>
      <c r="Y257" s="38">
        <f t="shared" si="3"/>
        <v>42859</v>
      </c>
    </row>
    <row r="258" spans="1:25">
      <c r="A258">
        <v>0</v>
      </c>
      <c r="B258" s="33" t="s">
        <v>90</v>
      </c>
      <c r="C258" s="33" t="s">
        <v>70</v>
      </c>
      <c r="D258" s="33" t="s">
        <v>1027</v>
      </c>
      <c r="E258" s="33">
        <v>43872</v>
      </c>
      <c r="F258" s="33">
        <v>0</v>
      </c>
      <c r="G258" s="33">
        <v>128140504</v>
      </c>
      <c r="H258" s="37">
        <v>43432</v>
      </c>
      <c r="I258" t="s">
        <v>1963</v>
      </c>
      <c r="J258" t="s">
        <v>1964</v>
      </c>
      <c r="K258" s="38">
        <v>43432</v>
      </c>
      <c r="L258" t="s">
        <v>1028</v>
      </c>
      <c r="P258">
        <v>11320</v>
      </c>
      <c r="Q258">
        <v>33722280</v>
      </c>
      <c r="R258">
        <v>11320</v>
      </c>
      <c r="S258">
        <v>20613720</v>
      </c>
      <c r="T258">
        <v>0</v>
      </c>
      <c r="U258">
        <v>17894354</v>
      </c>
      <c r="V258">
        <v>55910150</v>
      </c>
      <c r="W258">
        <v>128140504</v>
      </c>
      <c r="Y258" s="38">
        <f t="shared" si="3"/>
        <v>43797</v>
      </c>
    </row>
    <row r="259" spans="1:25">
      <c r="A259">
        <v>0</v>
      </c>
      <c r="B259" s="33" t="s">
        <v>1029</v>
      </c>
      <c r="C259" s="33" t="s">
        <v>70</v>
      </c>
      <c r="D259" s="33" t="s">
        <v>1030</v>
      </c>
      <c r="E259" s="33">
        <v>0</v>
      </c>
      <c r="F259" s="33">
        <v>0</v>
      </c>
      <c r="G259" s="33">
        <v>0</v>
      </c>
      <c r="H259" s="37">
        <v>0</v>
      </c>
      <c r="I259">
        <v>0</v>
      </c>
      <c r="J259">
        <v>0</v>
      </c>
      <c r="K259" s="38">
        <v>0</v>
      </c>
      <c r="P259">
        <v>0</v>
      </c>
      <c r="Q259">
        <v>0</v>
      </c>
      <c r="R259">
        <v>0</v>
      </c>
      <c r="S259">
        <v>0</v>
      </c>
      <c r="T259">
        <v>0</v>
      </c>
      <c r="U259">
        <v>0</v>
      </c>
      <c r="V259">
        <v>0</v>
      </c>
      <c r="W259">
        <v>0</v>
      </c>
      <c r="Y259" s="38">
        <f t="shared" si="3"/>
        <v>365</v>
      </c>
    </row>
    <row r="260" spans="1:25">
      <c r="A260">
        <v>0</v>
      </c>
      <c r="B260" s="33" t="s">
        <v>93</v>
      </c>
      <c r="C260" s="33" t="s">
        <v>70</v>
      </c>
      <c r="D260" s="33" t="s">
        <v>1031</v>
      </c>
      <c r="E260" s="33">
        <v>43846</v>
      </c>
      <c r="F260" s="33">
        <v>0</v>
      </c>
      <c r="G260" s="33">
        <v>253308324</v>
      </c>
      <c r="H260" s="37">
        <v>43349</v>
      </c>
      <c r="I260" t="s">
        <v>1963</v>
      </c>
      <c r="J260" t="s">
        <v>1964</v>
      </c>
      <c r="K260" s="38">
        <v>43349</v>
      </c>
      <c r="L260" t="s">
        <v>1032</v>
      </c>
      <c r="P260">
        <v>18168</v>
      </c>
      <c r="Q260">
        <v>228698784</v>
      </c>
      <c r="R260">
        <v>0</v>
      </c>
      <c r="S260">
        <v>0</v>
      </c>
      <c r="T260">
        <v>0</v>
      </c>
      <c r="U260">
        <v>9682416</v>
      </c>
      <c r="V260">
        <v>14927124</v>
      </c>
      <c r="W260">
        <v>253308324</v>
      </c>
      <c r="Y260" s="38">
        <f t="shared" si="3"/>
        <v>43714</v>
      </c>
    </row>
    <row r="261" spans="1:25">
      <c r="A261">
        <v>0</v>
      </c>
      <c r="B261" s="33" t="s">
        <v>1033</v>
      </c>
      <c r="C261" s="33" t="s">
        <v>70</v>
      </c>
      <c r="D261" s="33" t="s">
        <v>1034</v>
      </c>
      <c r="E261" s="33">
        <v>43760</v>
      </c>
      <c r="F261" s="33">
        <v>0</v>
      </c>
      <c r="G261" s="33">
        <v>2063452861.0099599</v>
      </c>
      <c r="H261" s="37">
        <v>43162</v>
      </c>
      <c r="I261" t="s">
        <v>1963</v>
      </c>
      <c r="J261" t="s">
        <v>1964</v>
      </c>
      <c r="K261" s="38">
        <v>43162</v>
      </c>
      <c r="L261" t="s">
        <v>1035</v>
      </c>
      <c r="P261">
        <v>17178.038039999999</v>
      </c>
      <c r="Q261">
        <v>1016544757.0930799</v>
      </c>
      <c r="R261">
        <v>17178.038039999999</v>
      </c>
      <c r="S261">
        <v>34733992.916879997</v>
      </c>
      <c r="T261">
        <v>139559400</v>
      </c>
      <c r="U261">
        <v>686156974</v>
      </c>
      <c r="V261">
        <v>186457737</v>
      </c>
      <c r="W261">
        <v>2063452861.0099599</v>
      </c>
      <c r="Y261" s="38">
        <f t="shared" si="3"/>
        <v>43527</v>
      </c>
    </row>
    <row r="262" spans="1:25">
      <c r="A262">
        <v>1</v>
      </c>
      <c r="B262" s="33" t="s">
        <v>1033</v>
      </c>
      <c r="C262" s="33" t="s">
        <v>70</v>
      </c>
      <c r="D262" s="33">
        <v>0</v>
      </c>
      <c r="E262" s="33">
        <v>365</v>
      </c>
      <c r="F262" s="33">
        <v>0</v>
      </c>
      <c r="G262" s="33">
        <v>0</v>
      </c>
      <c r="H262" s="37">
        <v>0</v>
      </c>
      <c r="I262">
        <v>0</v>
      </c>
      <c r="J262">
        <v>0</v>
      </c>
      <c r="K262" s="38">
        <v>0</v>
      </c>
      <c r="P262">
        <v>0</v>
      </c>
      <c r="Q262">
        <v>0</v>
      </c>
      <c r="R262">
        <v>0</v>
      </c>
      <c r="S262">
        <v>0</v>
      </c>
      <c r="T262">
        <v>0</v>
      </c>
      <c r="U262">
        <v>0</v>
      </c>
      <c r="V262">
        <v>0</v>
      </c>
      <c r="W262">
        <v>0</v>
      </c>
      <c r="Y262" s="38">
        <f t="shared" ref="Y262:Y323" si="4">+K262+365</f>
        <v>365</v>
      </c>
    </row>
    <row r="263" spans="1:25">
      <c r="A263">
        <v>0</v>
      </c>
      <c r="B263" s="33" t="s">
        <v>1036</v>
      </c>
      <c r="C263" s="33" t="s">
        <v>70</v>
      </c>
      <c r="D263" s="33" t="s">
        <v>1037</v>
      </c>
      <c r="E263" s="33">
        <v>42874</v>
      </c>
      <c r="F263" s="33">
        <v>0</v>
      </c>
      <c r="G263" s="33">
        <v>236910260</v>
      </c>
      <c r="H263" s="37">
        <v>42436</v>
      </c>
      <c r="I263" t="s">
        <v>1963</v>
      </c>
      <c r="J263" t="s">
        <v>1964</v>
      </c>
      <c r="K263" s="38">
        <v>42436</v>
      </c>
      <c r="L263" t="s">
        <v>1038</v>
      </c>
      <c r="P263">
        <v>70000</v>
      </c>
      <c r="Q263">
        <v>176610000</v>
      </c>
      <c r="R263">
        <v>0</v>
      </c>
      <c r="S263">
        <v>0</v>
      </c>
      <c r="T263">
        <v>0</v>
      </c>
      <c r="U263">
        <v>40077960</v>
      </c>
      <c r="V263">
        <v>20222300</v>
      </c>
      <c r="W263">
        <v>236910260</v>
      </c>
      <c r="Y263" s="38">
        <f t="shared" si="4"/>
        <v>42801</v>
      </c>
    </row>
    <row r="264" spans="1:25">
      <c r="A264">
        <v>0</v>
      </c>
      <c r="B264" s="33" t="s">
        <v>1039</v>
      </c>
      <c r="C264" s="33" t="s">
        <v>70</v>
      </c>
      <c r="D264" s="33" t="s">
        <v>1040</v>
      </c>
      <c r="E264" s="33">
        <v>43067</v>
      </c>
      <c r="F264" s="33">
        <v>0</v>
      </c>
      <c r="G264" s="33">
        <v>128360160</v>
      </c>
      <c r="H264" s="37">
        <v>42627</v>
      </c>
      <c r="I264" t="s">
        <v>1965</v>
      </c>
      <c r="J264" t="s">
        <v>1964</v>
      </c>
      <c r="K264" s="38">
        <v>42627</v>
      </c>
      <c r="L264" t="s">
        <v>1041</v>
      </c>
      <c r="P264">
        <v>55000</v>
      </c>
      <c r="Q264">
        <v>85250000</v>
      </c>
      <c r="R264">
        <v>55000</v>
      </c>
      <c r="S264">
        <v>16225000</v>
      </c>
      <c r="T264">
        <v>0</v>
      </c>
      <c r="U264">
        <v>18351260</v>
      </c>
      <c r="V264">
        <v>8533900</v>
      </c>
      <c r="W264">
        <v>128360160</v>
      </c>
      <c r="Y264" s="38">
        <f t="shared" si="4"/>
        <v>42992</v>
      </c>
    </row>
    <row r="265" spans="1:25">
      <c r="A265">
        <v>0</v>
      </c>
      <c r="B265" s="33" t="s">
        <v>1042</v>
      </c>
      <c r="C265" s="33" t="s">
        <v>70</v>
      </c>
      <c r="D265" s="33" t="s">
        <v>1043</v>
      </c>
      <c r="E265" s="33">
        <v>42935</v>
      </c>
      <c r="F265" s="33">
        <v>0</v>
      </c>
      <c r="G265" s="33">
        <v>39651902</v>
      </c>
      <c r="H265" s="37">
        <v>42509</v>
      </c>
      <c r="I265" t="s">
        <v>1974</v>
      </c>
      <c r="J265" t="s">
        <v>1964</v>
      </c>
      <c r="K265" s="38">
        <v>42509</v>
      </c>
      <c r="L265" t="s">
        <v>1044</v>
      </c>
      <c r="P265">
        <v>55000</v>
      </c>
      <c r="Q265">
        <v>31625000</v>
      </c>
      <c r="R265">
        <v>0</v>
      </c>
      <c r="S265">
        <v>0</v>
      </c>
      <c r="T265">
        <v>0</v>
      </c>
      <c r="U265">
        <v>7788902</v>
      </c>
      <c r="V265">
        <v>238000</v>
      </c>
      <c r="W265">
        <v>39651902</v>
      </c>
      <c r="Y265" s="38">
        <f t="shared" si="4"/>
        <v>42874</v>
      </c>
    </row>
    <row r="266" spans="1:25">
      <c r="A266">
        <v>0</v>
      </c>
      <c r="B266" s="33" t="s">
        <v>1045</v>
      </c>
      <c r="C266" s="33" t="s">
        <v>70</v>
      </c>
      <c r="D266" s="33" t="s">
        <v>1046</v>
      </c>
      <c r="E266" s="33">
        <v>43141</v>
      </c>
      <c r="F266" s="33">
        <v>0</v>
      </c>
      <c r="G266" s="33">
        <v>236754397</v>
      </c>
      <c r="H266" s="37">
        <v>42608</v>
      </c>
      <c r="I266" t="s">
        <v>1965</v>
      </c>
      <c r="J266" t="s">
        <v>1964</v>
      </c>
      <c r="K266" s="38">
        <v>42608</v>
      </c>
      <c r="L266" t="s">
        <v>1047</v>
      </c>
      <c r="P266">
        <v>55000</v>
      </c>
      <c r="Q266">
        <v>157465000</v>
      </c>
      <c r="R266">
        <v>55000</v>
      </c>
      <c r="S266">
        <v>48235000</v>
      </c>
      <c r="T266">
        <v>0</v>
      </c>
      <c r="U266">
        <v>31054397</v>
      </c>
      <c r="V266">
        <v>0</v>
      </c>
      <c r="W266">
        <v>236754397</v>
      </c>
      <c r="Y266" s="38">
        <f t="shared" si="4"/>
        <v>42973</v>
      </c>
    </row>
    <row r="267" spans="1:25">
      <c r="A267">
        <v>0</v>
      </c>
      <c r="B267" s="33" t="s">
        <v>1048</v>
      </c>
      <c r="C267" s="33" t="s">
        <v>70</v>
      </c>
      <c r="D267" s="33" t="s">
        <v>1049</v>
      </c>
      <c r="E267" s="33">
        <v>42977</v>
      </c>
      <c r="F267" s="33">
        <v>0</v>
      </c>
      <c r="G267" s="33">
        <v>84643734</v>
      </c>
      <c r="H267" s="37">
        <v>42585</v>
      </c>
      <c r="I267" t="s">
        <v>1963</v>
      </c>
      <c r="J267" t="s">
        <v>1964</v>
      </c>
      <c r="K267" s="38">
        <v>42585</v>
      </c>
      <c r="L267" t="s">
        <v>1050</v>
      </c>
      <c r="P267">
        <v>70000</v>
      </c>
      <c r="Q267">
        <v>73570000</v>
      </c>
      <c r="R267">
        <v>0</v>
      </c>
      <c r="S267">
        <v>0</v>
      </c>
      <c r="T267">
        <v>0</v>
      </c>
      <c r="U267">
        <v>900000</v>
      </c>
      <c r="V267">
        <v>10173734</v>
      </c>
      <c r="W267">
        <v>84643734</v>
      </c>
      <c r="Y267" s="38">
        <f t="shared" si="4"/>
        <v>42950</v>
      </c>
    </row>
    <row r="268" spans="1:25">
      <c r="A268">
        <v>0</v>
      </c>
      <c r="B268" s="33" t="s">
        <v>1051</v>
      </c>
      <c r="C268" s="33" t="s">
        <v>70</v>
      </c>
      <c r="D268" s="33" t="s">
        <v>1052</v>
      </c>
      <c r="E268" s="33">
        <v>0</v>
      </c>
      <c r="F268" s="33">
        <v>0</v>
      </c>
      <c r="G268" s="33">
        <v>0</v>
      </c>
      <c r="H268" s="37">
        <v>0</v>
      </c>
      <c r="I268">
        <v>0</v>
      </c>
      <c r="J268">
        <v>0</v>
      </c>
      <c r="K268" s="38">
        <v>0</v>
      </c>
      <c r="P268">
        <v>0</v>
      </c>
      <c r="Q268">
        <v>0</v>
      </c>
      <c r="R268">
        <v>0</v>
      </c>
      <c r="S268">
        <v>0</v>
      </c>
      <c r="T268">
        <v>0</v>
      </c>
      <c r="U268">
        <v>0</v>
      </c>
      <c r="V268">
        <v>0</v>
      </c>
      <c r="W268">
        <v>0</v>
      </c>
      <c r="Y268" s="38">
        <f t="shared" si="4"/>
        <v>365</v>
      </c>
    </row>
    <row r="269" spans="1:25">
      <c r="A269">
        <v>0</v>
      </c>
      <c r="B269" s="33" t="s">
        <v>1053</v>
      </c>
      <c r="C269" s="33" t="s">
        <v>70</v>
      </c>
      <c r="D269" s="33" t="s">
        <v>1054</v>
      </c>
      <c r="E269" s="33">
        <v>43676</v>
      </c>
      <c r="F269" s="33">
        <v>0</v>
      </c>
      <c r="G269" s="33">
        <v>417565495</v>
      </c>
      <c r="H269" s="37">
        <v>43276</v>
      </c>
      <c r="I269" t="s">
        <v>1965</v>
      </c>
      <c r="J269" t="s">
        <v>1964</v>
      </c>
      <c r="K269" s="38">
        <v>43276</v>
      </c>
      <c r="L269" t="s">
        <v>1055</v>
      </c>
      <c r="P269">
        <v>73000</v>
      </c>
      <c r="Q269">
        <v>127239000</v>
      </c>
      <c r="R269">
        <v>0</v>
      </c>
      <c r="S269">
        <v>0</v>
      </c>
      <c r="T269">
        <v>247644000</v>
      </c>
      <c r="U269">
        <v>24106558</v>
      </c>
      <c r="V269">
        <v>18575937</v>
      </c>
      <c r="W269">
        <v>417565495</v>
      </c>
      <c r="Y269" s="38">
        <f t="shared" si="4"/>
        <v>43641</v>
      </c>
    </row>
    <row r="270" spans="1:25">
      <c r="A270">
        <v>0</v>
      </c>
      <c r="B270" s="33" t="s">
        <v>1056</v>
      </c>
      <c r="C270" s="33" t="s">
        <v>70</v>
      </c>
      <c r="D270" s="33" t="s">
        <v>1057</v>
      </c>
      <c r="E270" s="33">
        <v>43116</v>
      </c>
      <c r="F270" s="33">
        <v>0</v>
      </c>
      <c r="G270" s="33">
        <v>241721700</v>
      </c>
      <c r="H270" s="37">
        <v>42719</v>
      </c>
      <c r="I270" t="s">
        <v>1965</v>
      </c>
      <c r="J270" t="s">
        <v>1964</v>
      </c>
      <c r="K270" s="38">
        <v>42719</v>
      </c>
      <c r="L270" t="s">
        <v>1058</v>
      </c>
      <c r="P270">
        <v>70000</v>
      </c>
      <c r="Q270">
        <v>114870000</v>
      </c>
      <c r="R270">
        <v>70000</v>
      </c>
      <c r="S270">
        <v>27860000</v>
      </c>
      <c r="T270">
        <v>61344000</v>
      </c>
      <c r="U270">
        <v>21144700</v>
      </c>
      <c r="V270">
        <v>16503000</v>
      </c>
      <c r="W270">
        <v>241721700</v>
      </c>
      <c r="Y270" s="38">
        <f t="shared" si="4"/>
        <v>43084</v>
      </c>
    </row>
    <row r="271" spans="1:25">
      <c r="A271">
        <v>0</v>
      </c>
      <c r="B271" s="33" t="s">
        <v>1059</v>
      </c>
      <c r="C271" s="33" t="s">
        <v>70</v>
      </c>
      <c r="D271" s="33" t="s">
        <v>1060</v>
      </c>
      <c r="E271" s="33">
        <v>43116</v>
      </c>
      <c r="F271" s="33">
        <v>0</v>
      </c>
      <c r="G271" s="33">
        <v>109249425</v>
      </c>
      <c r="H271" s="37">
        <v>42678</v>
      </c>
      <c r="I271" t="s">
        <v>1963</v>
      </c>
      <c r="J271" t="s">
        <v>1964</v>
      </c>
      <c r="K271" s="38">
        <v>42678</v>
      </c>
      <c r="L271" t="s">
        <v>1061</v>
      </c>
      <c r="P271">
        <v>9000</v>
      </c>
      <c r="Q271">
        <v>39267000</v>
      </c>
      <c r="R271">
        <v>0</v>
      </c>
      <c r="S271">
        <v>0</v>
      </c>
      <c r="T271">
        <v>38148000</v>
      </c>
      <c r="U271">
        <v>9341180</v>
      </c>
      <c r="V271">
        <v>22493245</v>
      </c>
      <c r="W271">
        <v>109249425</v>
      </c>
      <c r="Y271" s="38">
        <f t="shared" si="4"/>
        <v>43043</v>
      </c>
    </row>
    <row r="272" spans="1:25">
      <c r="A272">
        <v>0</v>
      </c>
      <c r="B272" s="33" t="s">
        <v>75</v>
      </c>
      <c r="C272" s="33" t="s">
        <v>70</v>
      </c>
      <c r="D272" s="33" t="s">
        <v>1062</v>
      </c>
      <c r="E272" s="33">
        <v>43116</v>
      </c>
      <c r="F272" s="33">
        <v>0</v>
      </c>
      <c r="G272" s="33">
        <v>0</v>
      </c>
      <c r="H272" s="37">
        <v>42707</v>
      </c>
      <c r="I272" t="s">
        <v>1963</v>
      </c>
      <c r="J272" t="s">
        <v>1964</v>
      </c>
      <c r="K272" s="38">
        <v>42707</v>
      </c>
      <c r="L272" t="s">
        <v>1063</v>
      </c>
      <c r="P272">
        <v>9000</v>
      </c>
      <c r="Q272">
        <v>97605000</v>
      </c>
      <c r="R272">
        <v>0</v>
      </c>
      <c r="S272">
        <v>0</v>
      </c>
      <c r="T272">
        <v>0</v>
      </c>
      <c r="U272">
        <v>2276820</v>
      </c>
      <c r="V272">
        <v>6150000</v>
      </c>
      <c r="W272">
        <v>106031820</v>
      </c>
      <c r="Y272" s="38">
        <f t="shared" si="4"/>
        <v>43072</v>
      </c>
    </row>
    <row r="273" spans="1:25">
      <c r="A273">
        <v>0</v>
      </c>
      <c r="B273" s="33" t="s">
        <v>1064</v>
      </c>
      <c r="C273" s="33" t="s">
        <v>70</v>
      </c>
      <c r="D273" s="33" t="s">
        <v>1065</v>
      </c>
      <c r="E273" s="33">
        <v>42978</v>
      </c>
      <c r="F273" s="33">
        <v>0</v>
      </c>
      <c r="G273" s="33">
        <v>146173584</v>
      </c>
      <c r="H273" s="37">
        <v>42585</v>
      </c>
      <c r="I273" t="s">
        <v>1963</v>
      </c>
      <c r="J273" t="s">
        <v>1964</v>
      </c>
      <c r="K273" s="38">
        <v>42585</v>
      </c>
      <c r="L273" t="s">
        <v>1066</v>
      </c>
      <c r="P273">
        <v>9000</v>
      </c>
      <c r="Q273">
        <v>148446000</v>
      </c>
      <c r="R273">
        <v>0</v>
      </c>
      <c r="S273">
        <v>0</v>
      </c>
      <c r="T273">
        <v>0</v>
      </c>
      <c r="U273">
        <v>4249049</v>
      </c>
      <c r="V273">
        <v>5024335</v>
      </c>
      <c r="W273">
        <v>157719384</v>
      </c>
      <c r="Y273" s="38">
        <f t="shared" si="4"/>
        <v>42950</v>
      </c>
    </row>
    <row r="274" spans="1:25">
      <c r="A274">
        <v>0</v>
      </c>
      <c r="B274" s="33" t="s">
        <v>1067</v>
      </c>
      <c r="C274" s="33" t="s">
        <v>70</v>
      </c>
      <c r="D274" s="33" t="s">
        <v>1068</v>
      </c>
      <c r="E274" s="33">
        <v>43711</v>
      </c>
      <c r="F274" s="33">
        <v>0</v>
      </c>
      <c r="G274" s="33">
        <v>484873543</v>
      </c>
      <c r="H274" s="37">
        <v>43306</v>
      </c>
      <c r="I274" t="s">
        <v>1963</v>
      </c>
      <c r="J274" t="s">
        <v>1964</v>
      </c>
      <c r="K274" s="38">
        <v>43306</v>
      </c>
      <c r="L274" t="s">
        <v>1069</v>
      </c>
      <c r="P274">
        <v>9000</v>
      </c>
      <c r="Q274">
        <v>73872000</v>
      </c>
      <c r="R274">
        <v>0</v>
      </c>
      <c r="S274">
        <v>0</v>
      </c>
      <c r="T274">
        <v>95465498</v>
      </c>
      <c r="U274">
        <v>8188067</v>
      </c>
      <c r="V274">
        <v>300917010</v>
      </c>
      <c r="W274">
        <v>478442575</v>
      </c>
      <c r="Y274" s="38">
        <f t="shared" si="4"/>
        <v>43671</v>
      </c>
    </row>
    <row r="275" spans="1:25">
      <c r="A275">
        <v>0</v>
      </c>
      <c r="B275" s="33" t="s">
        <v>1070</v>
      </c>
      <c r="C275" s="33" t="s">
        <v>70</v>
      </c>
      <c r="D275" s="33" t="s">
        <v>1071</v>
      </c>
      <c r="E275" s="33">
        <v>43116</v>
      </c>
      <c r="F275" s="33">
        <v>0</v>
      </c>
      <c r="G275" s="33">
        <v>356345740</v>
      </c>
      <c r="H275" s="37">
        <v>42589</v>
      </c>
      <c r="I275" t="s">
        <v>1963</v>
      </c>
      <c r="J275" t="s">
        <v>1964</v>
      </c>
      <c r="K275" s="38">
        <v>42589</v>
      </c>
      <c r="L275" t="s">
        <v>1072</v>
      </c>
      <c r="P275">
        <v>15000</v>
      </c>
      <c r="Q275">
        <v>319875000</v>
      </c>
      <c r="R275">
        <v>0</v>
      </c>
      <c r="S275">
        <v>0</v>
      </c>
      <c r="T275">
        <v>0</v>
      </c>
      <c r="U275">
        <v>7765100</v>
      </c>
      <c r="V275">
        <v>28705640</v>
      </c>
      <c r="W275">
        <v>356345740</v>
      </c>
      <c r="Y275" s="38">
        <f t="shared" si="4"/>
        <v>42954</v>
      </c>
    </row>
    <row r="276" spans="1:25">
      <c r="A276">
        <v>0</v>
      </c>
      <c r="B276" s="33" t="s">
        <v>1073</v>
      </c>
      <c r="C276" s="33" t="s">
        <v>70</v>
      </c>
      <c r="D276" s="33" t="s">
        <v>1074</v>
      </c>
      <c r="E276" s="33">
        <v>42894</v>
      </c>
      <c r="F276" s="33">
        <v>0</v>
      </c>
      <c r="G276" s="33">
        <v>13251400</v>
      </c>
      <c r="H276" s="37">
        <v>42523</v>
      </c>
      <c r="I276" t="s">
        <v>1963</v>
      </c>
      <c r="J276" t="s">
        <v>1964</v>
      </c>
      <c r="K276" s="38">
        <v>42523</v>
      </c>
      <c r="L276" t="s">
        <v>1075</v>
      </c>
      <c r="P276">
        <v>5500</v>
      </c>
      <c r="Q276">
        <v>11253000</v>
      </c>
      <c r="R276">
        <v>0</v>
      </c>
      <c r="S276">
        <v>0</v>
      </c>
      <c r="T276">
        <v>0</v>
      </c>
      <c r="U276">
        <v>628400</v>
      </c>
      <c r="V276">
        <v>1370000</v>
      </c>
      <c r="W276">
        <v>13251400</v>
      </c>
      <c r="Y276" s="38">
        <f t="shared" si="4"/>
        <v>42888</v>
      </c>
    </row>
    <row r="277" spans="1:25">
      <c r="A277">
        <v>0</v>
      </c>
      <c r="B277" s="33" t="s">
        <v>1076</v>
      </c>
      <c r="C277" s="33" t="s">
        <v>70</v>
      </c>
      <c r="D277" s="33" t="s">
        <v>1074</v>
      </c>
      <c r="E277" s="33">
        <v>43151</v>
      </c>
      <c r="F277" s="33">
        <v>0</v>
      </c>
      <c r="G277" s="33">
        <v>611449358</v>
      </c>
      <c r="H277" s="37">
        <v>42683</v>
      </c>
      <c r="I277" t="s">
        <v>1963</v>
      </c>
      <c r="J277" t="s">
        <v>1964</v>
      </c>
      <c r="K277" s="38">
        <v>42683</v>
      </c>
      <c r="L277" t="s">
        <v>1077</v>
      </c>
      <c r="P277">
        <v>5500</v>
      </c>
      <c r="Q277">
        <v>306130000</v>
      </c>
      <c r="R277">
        <v>0</v>
      </c>
      <c r="S277">
        <v>0</v>
      </c>
      <c r="T277">
        <v>0</v>
      </c>
      <c r="U277">
        <v>297308758</v>
      </c>
      <c r="V277">
        <v>8010600</v>
      </c>
      <c r="W277">
        <v>611449358</v>
      </c>
      <c r="Y277" s="38">
        <f t="shared" si="4"/>
        <v>43048</v>
      </c>
    </row>
    <row r="278" spans="1:25">
      <c r="A278">
        <v>1</v>
      </c>
      <c r="B278" s="33" t="s">
        <v>1076</v>
      </c>
      <c r="C278" s="33" t="s">
        <v>70</v>
      </c>
      <c r="D278" s="33">
        <v>0</v>
      </c>
      <c r="E278" s="33">
        <v>0</v>
      </c>
      <c r="F278" s="33">
        <v>0</v>
      </c>
      <c r="G278" s="33">
        <v>0</v>
      </c>
      <c r="H278" s="37">
        <v>0</v>
      </c>
      <c r="I278">
        <v>0</v>
      </c>
      <c r="J278">
        <v>0</v>
      </c>
      <c r="K278" s="38">
        <v>0</v>
      </c>
      <c r="P278">
        <v>0</v>
      </c>
      <c r="Q278">
        <v>0</v>
      </c>
      <c r="R278">
        <v>0</v>
      </c>
      <c r="S278">
        <v>0</v>
      </c>
      <c r="T278">
        <v>0</v>
      </c>
      <c r="U278">
        <v>0</v>
      </c>
      <c r="V278">
        <v>0</v>
      </c>
      <c r="W278">
        <v>0</v>
      </c>
      <c r="Y278" s="38">
        <f t="shared" si="4"/>
        <v>365</v>
      </c>
    </row>
    <row r="279" spans="1:25">
      <c r="A279">
        <v>0</v>
      </c>
      <c r="B279" s="33" t="s">
        <v>1078</v>
      </c>
      <c r="C279" s="33" t="s">
        <v>70</v>
      </c>
      <c r="D279" s="33" t="s">
        <v>1079</v>
      </c>
      <c r="E279" s="33">
        <v>42895</v>
      </c>
      <c r="F279" s="33">
        <v>0</v>
      </c>
      <c r="G279" s="33">
        <v>163477495</v>
      </c>
      <c r="H279" s="37">
        <v>42523</v>
      </c>
      <c r="I279" t="s">
        <v>1963</v>
      </c>
      <c r="J279" t="s">
        <v>1964</v>
      </c>
      <c r="K279" s="38">
        <v>42523</v>
      </c>
      <c r="L279" t="s">
        <v>1080</v>
      </c>
      <c r="P279">
        <v>5000</v>
      </c>
      <c r="Q279">
        <v>101220000</v>
      </c>
      <c r="R279">
        <v>0</v>
      </c>
      <c r="S279">
        <v>0</v>
      </c>
      <c r="T279">
        <v>0</v>
      </c>
      <c r="U279">
        <v>8741360</v>
      </c>
      <c r="V279">
        <v>53067000</v>
      </c>
      <c r="W279">
        <v>163028360</v>
      </c>
      <c r="Y279" s="38">
        <f t="shared" si="4"/>
        <v>42888</v>
      </c>
    </row>
    <row r="280" spans="1:25">
      <c r="A280">
        <v>0</v>
      </c>
      <c r="B280" s="33" t="s">
        <v>1081</v>
      </c>
      <c r="C280" s="33" t="s">
        <v>70</v>
      </c>
      <c r="D280" s="33" t="s">
        <v>1082</v>
      </c>
      <c r="E280" s="33">
        <v>42893</v>
      </c>
      <c r="F280" s="33">
        <v>0</v>
      </c>
      <c r="G280" s="33">
        <v>283013543</v>
      </c>
      <c r="H280" s="37">
        <v>42291</v>
      </c>
      <c r="I280" t="s">
        <v>1963</v>
      </c>
      <c r="J280" t="s">
        <v>1964</v>
      </c>
      <c r="K280" s="38">
        <v>42291</v>
      </c>
      <c r="L280" t="s">
        <v>1083</v>
      </c>
      <c r="P280">
        <v>4900</v>
      </c>
      <c r="Q280">
        <v>218397900</v>
      </c>
      <c r="R280">
        <v>0</v>
      </c>
      <c r="S280">
        <v>0</v>
      </c>
      <c r="T280">
        <v>0</v>
      </c>
      <c r="U280">
        <v>17000325</v>
      </c>
      <c r="V280">
        <v>41699720</v>
      </c>
      <c r="W280">
        <v>277097945</v>
      </c>
      <c r="Y280" s="38">
        <f t="shared" si="4"/>
        <v>42656</v>
      </c>
    </row>
    <row r="281" spans="1:25">
      <c r="A281">
        <v>0</v>
      </c>
      <c r="B281" s="33" t="s">
        <v>1084</v>
      </c>
      <c r="C281" s="33" t="s">
        <v>70</v>
      </c>
      <c r="D281" s="33" t="s">
        <v>1074</v>
      </c>
      <c r="E281" s="33">
        <v>42777</v>
      </c>
      <c r="F281" s="33">
        <v>0</v>
      </c>
      <c r="G281" s="33">
        <v>11207337</v>
      </c>
      <c r="H281" s="37">
        <v>42283</v>
      </c>
      <c r="I281" t="s">
        <v>1963</v>
      </c>
      <c r="J281" t="s">
        <v>1964</v>
      </c>
      <c r="K281" s="38">
        <v>42283</v>
      </c>
      <c r="L281" t="s">
        <v>1085</v>
      </c>
      <c r="P281">
        <v>4900</v>
      </c>
      <c r="Q281">
        <v>8869000</v>
      </c>
      <c r="R281">
        <v>0</v>
      </c>
      <c r="S281">
        <v>0</v>
      </c>
      <c r="T281">
        <v>0</v>
      </c>
      <c r="U281">
        <v>1013697</v>
      </c>
      <c r="V281">
        <v>1324640</v>
      </c>
      <c r="W281">
        <v>11207337</v>
      </c>
      <c r="Y281" s="38">
        <f t="shared" si="4"/>
        <v>42648</v>
      </c>
    </row>
    <row r="282" spans="1:25">
      <c r="A282">
        <v>0</v>
      </c>
      <c r="B282" s="33" t="s">
        <v>1086</v>
      </c>
      <c r="C282" s="33" t="s">
        <v>70</v>
      </c>
      <c r="D282" s="33" t="s">
        <v>1087</v>
      </c>
      <c r="E282" s="33">
        <v>42894</v>
      </c>
      <c r="F282" s="33">
        <v>0</v>
      </c>
      <c r="G282" s="33">
        <v>488615371</v>
      </c>
      <c r="H282" s="37">
        <v>42523</v>
      </c>
      <c r="I282" t="s">
        <v>1963</v>
      </c>
      <c r="J282" t="s">
        <v>1964</v>
      </c>
      <c r="K282" s="38">
        <v>42523</v>
      </c>
      <c r="L282" t="s">
        <v>1088</v>
      </c>
      <c r="P282">
        <v>4900</v>
      </c>
      <c r="Q282">
        <v>214987500</v>
      </c>
      <c r="R282">
        <v>0</v>
      </c>
      <c r="S282">
        <v>0</v>
      </c>
      <c r="T282">
        <v>0</v>
      </c>
      <c r="U282">
        <v>269339556</v>
      </c>
      <c r="V282">
        <v>4288315</v>
      </c>
      <c r="W282">
        <v>488615371</v>
      </c>
      <c r="Y282" s="38">
        <f t="shared" si="4"/>
        <v>42888</v>
      </c>
    </row>
    <row r="283" spans="1:25">
      <c r="A283">
        <v>0</v>
      </c>
      <c r="B283" s="33" t="s">
        <v>94</v>
      </c>
      <c r="C283" s="33" t="s">
        <v>70</v>
      </c>
      <c r="D283" s="33" t="s">
        <v>1089</v>
      </c>
      <c r="E283" s="33">
        <v>43006</v>
      </c>
      <c r="F283" s="33">
        <v>0</v>
      </c>
      <c r="G283" s="33">
        <v>77856986</v>
      </c>
      <c r="H283" s="37">
        <v>42523</v>
      </c>
      <c r="I283" t="s">
        <v>1963</v>
      </c>
      <c r="J283" t="s">
        <v>1964</v>
      </c>
      <c r="K283" s="38">
        <v>42523</v>
      </c>
      <c r="L283" t="s">
        <v>1090</v>
      </c>
      <c r="P283">
        <v>5000</v>
      </c>
      <c r="Q283">
        <v>62945000</v>
      </c>
      <c r="R283">
        <v>0</v>
      </c>
      <c r="S283">
        <v>0</v>
      </c>
      <c r="T283">
        <v>0</v>
      </c>
      <c r="U283">
        <v>2641800</v>
      </c>
      <c r="V283">
        <v>10404600</v>
      </c>
      <c r="W283">
        <v>75991400</v>
      </c>
      <c r="Y283" s="38">
        <f t="shared" si="4"/>
        <v>42888</v>
      </c>
    </row>
    <row r="284" spans="1:25">
      <c r="A284">
        <v>1</v>
      </c>
      <c r="B284" s="33" t="s">
        <v>94</v>
      </c>
      <c r="C284" s="33" t="s">
        <v>70</v>
      </c>
      <c r="D284" s="33">
        <v>0</v>
      </c>
      <c r="E284" s="33">
        <v>0</v>
      </c>
      <c r="F284" s="33">
        <v>0</v>
      </c>
      <c r="G284" s="33">
        <v>0</v>
      </c>
      <c r="H284" s="37">
        <v>0</v>
      </c>
      <c r="I284">
        <v>0</v>
      </c>
      <c r="J284">
        <v>0</v>
      </c>
      <c r="K284" s="38">
        <v>0</v>
      </c>
      <c r="P284">
        <v>0</v>
      </c>
      <c r="Q284">
        <v>0</v>
      </c>
      <c r="R284">
        <v>0</v>
      </c>
      <c r="S284">
        <v>0</v>
      </c>
      <c r="T284">
        <v>0</v>
      </c>
      <c r="U284">
        <v>0</v>
      </c>
      <c r="V284">
        <v>0</v>
      </c>
      <c r="W284">
        <v>0</v>
      </c>
      <c r="Y284" s="38">
        <f t="shared" si="4"/>
        <v>365</v>
      </c>
    </row>
    <row r="285" spans="1:25">
      <c r="A285">
        <v>0</v>
      </c>
      <c r="B285" s="33" t="s">
        <v>77</v>
      </c>
      <c r="C285" s="33" t="s">
        <v>70</v>
      </c>
      <c r="D285" s="33" t="s">
        <v>1089</v>
      </c>
      <c r="E285" s="33">
        <v>42846</v>
      </c>
      <c r="F285" s="33">
        <v>0</v>
      </c>
      <c r="G285" s="33">
        <v>102862811</v>
      </c>
      <c r="H285" s="37">
        <v>42461</v>
      </c>
      <c r="I285" t="s">
        <v>1963</v>
      </c>
      <c r="J285" t="s">
        <v>1964</v>
      </c>
      <c r="K285" s="38">
        <v>42461</v>
      </c>
      <c r="L285" t="s">
        <v>1091</v>
      </c>
      <c r="P285">
        <v>4900</v>
      </c>
      <c r="Q285">
        <v>85818600</v>
      </c>
      <c r="R285">
        <v>0</v>
      </c>
      <c r="S285">
        <v>0</v>
      </c>
      <c r="T285">
        <v>0</v>
      </c>
      <c r="U285">
        <v>5807540</v>
      </c>
      <c r="V285">
        <v>8725769</v>
      </c>
      <c r="W285">
        <v>100351909</v>
      </c>
      <c r="Y285" s="38">
        <f t="shared" si="4"/>
        <v>42826</v>
      </c>
    </row>
    <row r="286" spans="1:25">
      <c r="A286">
        <v>0</v>
      </c>
      <c r="B286" s="33" t="s">
        <v>1092</v>
      </c>
      <c r="C286" s="33" t="s">
        <v>70</v>
      </c>
      <c r="D286" s="33" t="s">
        <v>1093</v>
      </c>
      <c r="E286" s="33">
        <v>42894</v>
      </c>
      <c r="F286" s="33">
        <v>0</v>
      </c>
      <c r="G286" s="33">
        <v>452904865</v>
      </c>
      <c r="H286" s="37">
        <v>42523</v>
      </c>
      <c r="I286" t="s">
        <v>1963</v>
      </c>
      <c r="J286" t="s">
        <v>1964</v>
      </c>
      <c r="K286" s="38">
        <v>42523</v>
      </c>
      <c r="L286" t="s">
        <v>1094</v>
      </c>
      <c r="P286">
        <v>4700</v>
      </c>
      <c r="Q286">
        <v>403791100</v>
      </c>
      <c r="R286">
        <v>0</v>
      </c>
      <c r="S286">
        <v>0</v>
      </c>
      <c r="T286">
        <v>0</v>
      </c>
      <c r="U286">
        <v>69250800</v>
      </c>
      <c r="V286">
        <v>31178805</v>
      </c>
      <c r="W286">
        <v>504220705</v>
      </c>
      <c r="Y286" s="38">
        <f t="shared" si="4"/>
        <v>42888</v>
      </c>
    </row>
    <row r="287" spans="1:25">
      <c r="A287">
        <v>1</v>
      </c>
      <c r="B287" s="33" t="s">
        <v>1092</v>
      </c>
      <c r="C287" s="33" t="s">
        <v>70</v>
      </c>
      <c r="D287" s="33">
        <v>0</v>
      </c>
      <c r="E287" s="33">
        <v>0</v>
      </c>
      <c r="F287" s="33">
        <v>0</v>
      </c>
      <c r="G287" s="33">
        <v>0</v>
      </c>
      <c r="H287" s="37">
        <v>0</v>
      </c>
      <c r="I287">
        <v>0</v>
      </c>
      <c r="J287">
        <v>0</v>
      </c>
      <c r="K287" s="38">
        <v>0</v>
      </c>
      <c r="P287">
        <v>0</v>
      </c>
      <c r="Q287">
        <v>0</v>
      </c>
      <c r="R287">
        <v>0</v>
      </c>
      <c r="S287">
        <v>0</v>
      </c>
      <c r="T287">
        <v>0</v>
      </c>
      <c r="U287">
        <v>0</v>
      </c>
      <c r="V287">
        <v>0</v>
      </c>
      <c r="W287">
        <v>0</v>
      </c>
      <c r="Y287" s="38">
        <f t="shared" si="4"/>
        <v>365</v>
      </c>
    </row>
    <row r="288" spans="1:25">
      <c r="A288">
        <v>0</v>
      </c>
      <c r="B288" s="33" t="s">
        <v>1095</v>
      </c>
      <c r="C288" s="33" t="s">
        <v>70</v>
      </c>
      <c r="D288" s="33" t="s">
        <v>1096</v>
      </c>
      <c r="E288" s="33">
        <v>42893</v>
      </c>
      <c r="F288" s="33">
        <v>0</v>
      </c>
      <c r="G288" s="33">
        <v>231528206</v>
      </c>
      <c r="H288" s="37">
        <v>42458</v>
      </c>
      <c r="I288" t="s">
        <v>1963</v>
      </c>
      <c r="J288" t="s">
        <v>1964</v>
      </c>
      <c r="K288" s="38">
        <v>42458</v>
      </c>
      <c r="L288" t="s">
        <v>1097</v>
      </c>
      <c r="P288">
        <v>3500</v>
      </c>
      <c r="Q288">
        <v>185290000</v>
      </c>
      <c r="R288">
        <v>0</v>
      </c>
      <c r="S288">
        <v>0</v>
      </c>
      <c r="T288">
        <v>0</v>
      </c>
      <c r="U288">
        <v>62607986</v>
      </c>
      <c r="V288">
        <v>0</v>
      </c>
      <c r="W288">
        <v>247897986</v>
      </c>
      <c r="Y288" s="38">
        <f t="shared" si="4"/>
        <v>42823</v>
      </c>
    </row>
    <row r="289" spans="1:25">
      <c r="A289">
        <v>1</v>
      </c>
      <c r="B289" s="33" t="s">
        <v>1095</v>
      </c>
      <c r="C289" s="33" t="s">
        <v>70</v>
      </c>
      <c r="D289" s="33">
        <v>0</v>
      </c>
      <c r="E289" s="33">
        <v>0</v>
      </c>
      <c r="F289" s="33">
        <v>0</v>
      </c>
      <c r="G289" s="33">
        <v>0</v>
      </c>
      <c r="H289" s="37">
        <v>0</v>
      </c>
      <c r="I289">
        <v>0</v>
      </c>
      <c r="J289">
        <v>0</v>
      </c>
      <c r="K289" s="38">
        <v>0</v>
      </c>
      <c r="P289">
        <v>0</v>
      </c>
      <c r="Q289">
        <v>0</v>
      </c>
      <c r="R289">
        <v>0</v>
      </c>
      <c r="S289">
        <v>0</v>
      </c>
      <c r="T289">
        <v>0</v>
      </c>
      <c r="U289">
        <v>0</v>
      </c>
      <c r="V289">
        <v>0</v>
      </c>
      <c r="W289">
        <v>0</v>
      </c>
      <c r="Y289" s="38">
        <f t="shared" si="4"/>
        <v>365</v>
      </c>
    </row>
    <row r="290" spans="1:25">
      <c r="A290">
        <v>0</v>
      </c>
      <c r="B290" s="33" t="s">
        <v>1098</v>
      </c>
      <c r="C290" s="33" t="s">
        <v>70</v>
      </c>
      <c r="D290" s="33" t="s">
        <v>1093</v>
      </c>
      <c r="E290" s="33">
        <v>42929</v>
      </c>
      <c r="F290" s="33">
        <v>0</v>
      </c>
      <c r="G290" s="33">
        <v>48737700</v>
      </c>
      <c r="H290" s="37">
        <v>42510</v>
      </c>
      <c r="I290" t="s">
        <v>1963</v>
      </c>
      <c r="J290" t="s">
        <v>1964</v>
      </c>
      <c r="K290" s="38">
        <v>42510</v>
      </c>
      <c r="L290" t="s">
        <v>1099</v>
      </c>
      <c r="P290">
        <v>4000</v>
      </c>
      <c r="Q290">
        <v>42116000</v>
      </c>
      <c r="R290">
        <v>0</v>
      </c>
      <c r="S290">
        <v>0</v>
      </c>
      <c r="T290">
        <v>0</v>
      </c>
      <c r="U290">
        <v>2209200</v>
      </c>
      <c r="V290">
        <v>4412500</v>
      </c>
      <c r="W290">
        <v>48737700</v>
      </c>
      <c r="Y290" s="38">
        <f t="shared" si="4"/>
        <v>42875</v>
      </c>
    </row>
    <row r="291" spans="1:25">
      <c r="A291">
        <v>0</v>
      </c>
      <c r="B291" s="33" t="s">
        <v>1100</v>
      </c>
      <c r="C291" s="33" t="s">
        <v>70</v>
      </c>
      <c r="D291" s="33" t="s">
        <v>1101</v>
      </c>
      <c r="E291" s="33">
        <v>43116</v>
      </c>
      <c r="F291" s="33">
        <v>0</v>
      </c>
      <c r="G291" s="33">
        <v>3331300</v>
      </c>
      <c r="H291" s="37">
        <v>42711</v>
      </c>
      <c r="I291" t="s">
        <v>1963</v>
      </c>
      <c r="J291" t="s">
        <v>1964</v>
      </c>
      <c r="K291" s="38">
        <v>42711</v>
      </c>
      <c r="L291" t="s">
        <v>1102</v>
      </c>
      <c r="P291">
        <v>8300</v>
      </c>
      <c r="Q291">
        <v>2714100</v>
      </c>
      <c r="R291">
        <v>0</v>
      </c>
      <c r="S291">
        <v>0</v>
      </c>
      <c r="T291">
        <v>0</v>
      </c>
      <c r="U291">
        <v>277200</v>
      </c>
      <c r="V291">
        <v>340000</v>
      </c>
      <c r="W291">
        <v>3331300</v>
      </c>
      <c r="Y291" s="38">
        <f t="shared" si="4"/>
        <v>43076</v>
      </c>
    </row>
    <row r="292" spans="1:25">
      <c r="A292">
        <v>0</v>
      </c>
      <c r="B292" s="33" t="s">
        <v>1103</v>
      </c>
      <c r="C292" s="33" t="s">
        <v>70</v>
      </c>
      <c r="D292" s="33" t="s">
        <v>1104</v>
      </c>
      <c r="E292" s="33">
        <v>43001</v>
      </c>
      <c r="F292" s="33">
        <v>0</v>
      </c>
      <c r="G292" s="33">
        <v>101704939</v>
      </c>
      <c r="H292" s="37">
        <v>42415</v>
      </c>
      <c r="I292" t="s">
        <v>1963</v>
      </c>
      <c r="J292" t="s">
        <v>1964</v>
      </c>
      <c r="K292" s="38">
        <v>42415</v>
      </c>
      <c r="L292" t="s">
        <v>1105</v>
      </c>
      <c r="P292">
        <v>3600</v>
      </c>
      <c r="Q292">
        <v>76093200</v>
      </c>
      <c r="R292">
        <v>3600</v>
      </c>
      <c r="S292">
        <v>5860800</v>
      </c>
      <c r="T292">
        <v>0</v>
      </c>
      <c r="U292">
        <v>15852314</v>
      </c>
      <c r="V292">
        <v>3898625</v>
      </c>
      <c r="W292">
        <v>101704939</v>
      </c>
      <c r="Y292" s="38">
        <f t="shared" si="4"/>
        <v>42780</v>
      </c>
    </row>
    <row r="293" spans="1:25">
      <c r="A293">
        <v>1</v>
      </c>
      <c r="B293" s="33" t="s">
        <v>1103</v>
      </c>
      <c r="C293" s="33" t="s">
        <v>70</v>
      </c>
      <c r="D293" s="33">
        <v>0</v>
      </c>
      <c r="E293" s="33">
        <v>0</v>
      </c>
      <c r="F293" s="33">
        <v>0</v>
      </c>
      <c r="G293" s="33">
        <v>0</v>
      </c>
      <c r="H293" s="37">
        <v>0</v>
      </c>
      <c r="I293">
        <v>0</v>
      </c>
      <c r="J293">
        <v>0</v>
      </c>
      <c r="K293" s="38">
        <v>0</v>
      </c>
      <c r="P293">
        <v>0</v>
      </c>
      <c r="Q293">
        <v>0</v>
      </c>
      <c r="R293">
        <v>0</v>
      </c>
      <c r="S293">
        <v>0</v>
      </c>
      <c r="T293">
        <v>0</v>
      </c>
      <c r="U293">
        <v>0</v>
      </c>
      <c r="V293">
        <v>0</v>
      </c>
      <c r="W293">
        <v>0</v>
      </c>
      <c r="Y293" s="38">
        <f t="shared" si="4"/>
        <v>365</v>
      </c>
    </row>
    <row r="294" spans="1:25">
      <c r="A294">
        <v>0</v>
      </c>
      <c r="B294" s="33" t="s">
        <v>1106</v>
      </c>
      <c r="C294" s="33" t="s">
        <v>70</v>
      </c>
      <c r="D294" s="33" t="s">
        <v>1107</v>
      </c>
      <c r="E294" s="33">
        <v>42991</v>
      </c>
      <c r="F294" s="33">
        <v>0</v>
      </c>
      <c r="G294" s="33">
        <v>58564752</v>
      </c>
      <c r="H294" s="37">
        <v>42436</v>
      </c>
      <c r="I294" t="s">
        <v>1963</v>
      </c>
      <c r="J294" t="s">
        <v>1964</v>
      </c>
      <c r="K294" s="38">
        <v>42436</v>
      </c>
      <c r="L294" t="s">
        <v>1108</v>
      </c>
      <c r="P294">
        <v>3600</v>
      </c>
      <c r="Q294">
        <v>39805200</v>
      </c>
      <c r="R294">
        <v>0</v>
      </c>
      <c r="S294">
        <v>0</v>
      </c>
      <c r="T294">
        <v>0</v>
      </c>
      <c r="U294">
        <v>14176152</v>
      </c>
      <c r="V294">
        <v>4583400</v>
      </c>
      <c r="W294">
        <v>58564752</v>
      </c>
      <c r="Y294" s="38">
        <f t="shared" si="4"/>
        <v>42801</v>
      </c>
    </row>
    <row r="295" spans="1:25">
      <c r="A295">
        <v>0</v>
      </c>
      <c r="B295" s="33" t="s">
        <v>1109</v>
      </c>
      <c r="C295" s="33" t="s">
        <v>70</v>
      </c>
      <c r="D295" s="33" t="s">
        <v>1104</v>
      </c>
      <c r="E295" s="33">
        <v>42991</v>
      </c>
      <c r="F295" s="33">
        <v>0</v>
      </c>
      <c r="G295" s="33">
        <v>461676595</v>
      </c>
      <c r="H295" s="37">
        <v>42494</v>
      </c>
      <c r="I295" t="s">
        <v>1963</v>
      </c>
      <c r="J295" t="s">
        <v>1964</v>
      </c>
      <c r="K295" s="38">
        <v>42494</v>
      </c>
      <c r="L295" t="s">
        <v>1110</v>
      </c>
      <c r="P295">
        <v>3600</v>
      </c>
      <c r="Q295">
        <v>136382400</v>
      </c>
      <c r="R295">
        <v>0</v>
      </c>
      <c r="S295">
        <v>0</v>
      </c>
      <c r="T295">
        <v>0</v>
      </c>
      <c r="U295">
        <v>319868115</v>
      </c>
      <c r="V295">
        <v>5426080</v>
      </c>
      <c r="W295">
        <v>461676595</v>
      </c>
      <c r="Y295" s="38">
        <f t="shared" si="4"/>
        <v>42859</v>
      </c>
    </row>
    <row r="296" spans="1:25">
      <c r="A296">
        <v>0</v>
      </c>
      <c r="B296" s="33" t="s">
        <v>1111</v>
      </c>
      <c r="C296" s="33" t="s">
        <v>70</v>
      </c>
      <c r="D296" s="33" t="s">
        <v>1112</v>
      </c>
      <c r="E296" s="33">
        <v>43797</v>
      </c>
      <c r="F296" s="33">
        <v>0</v>
      </c>
      <c r="G296" s="33">
        <v>58539534</v>
      </c>
      <c r="H296" s="37">
        <v>43349</v>
      </c>
      <c r="I296" t="s">
        <v>1963</v>
      </c>
      <c r="J296" t="s">
        <v>1964</v>
      </c>
      <c r="K296" s="38">
        <v>43349</v>
      </c>
      <c r="L296" t="s">
        <v>1113</v>
      </c>
      <c r="P296">
        <v>24185</v>
      </c>
      <c r="Q296">
        <v>54561360</v>
      </c>
      <c r="R296">
        <v>24185</v>
      </c>
      <c r="S296">
        <v>3482640</v>
      </c>
      <c r="T296">
        <v>0</v>
      </c>
      <c r="U296">
        <v>495534</v>
      </c>
      <c r="V296">
        <v>0</v>
      </c>
      <c r="W296">
        <v>58539534</v>
      </c>
      <c r="Y296" s="38">
        <f t="shared" si="4"/>
        <v>43714</v>
      </c>
    </row>
    <row r="297" spans="1:25">
      <c r="A297">
        <v>0</v>
      </c>
      <c r="B297" s="33" t="s">
        <v>1114</v>
      </c>
      <c r="C297" s="33" t="s">
        <v>70</v>
      </c>
      <c r="D297" s="33" t="s">
        <v>1115</v>
      </c>
      <c r="E297" s="33">
        <v>43797</v>
      </c>
      <c r="F297" s="33">
        <v>0</v>
      </c>
      <c r="G297" s="33">
        <v>5070616</v>
      </c>
      <c r="H297" s="37">
        <v>43420</v>
      </c>
      <c r="I297" t="s">
        <v>1963</v>
      </c>
      <c r="J297" t="s">
        <v>1964</v>
      </c>
      <c r="K297" s="38">
        <v>43420</v>
      </c>
      <c r="L297" t="s">
        <v>1116</v>
      </c>
      <c r="P297">
        <v>24185</v>
      </c>
      <c r="Q297">
        <v>4740260</v>
      </c>
      <c r="R297">
        <v>0</v>
      </c>
      <c r="S297">
        <v>0</v>
      </c>
      <c r="T297">
        <v>0</v>
      </c>
      <c r="U297">
        <v>330356</v>
      </c>
      <c r="V297">
        <v>0</v>
      </c>
      <c r="W297">
        <v>5070616</v>
      </c>
      <c r="Y297" s="38">
        <f t="shared" si="4"/>
        <v>43785</v>
      </c>
    </row>
    <row r="298" spans="1:25">
      <c r="A298">
        <v>0</v>
      </c>
      <c r="B298" s="33" t="s">
        <v>81</v>
      </c>
      <c r="C298" s="33" t="s">
        <v>70</v>
      </c>
      <c r="D298" s="33" t="s">
        <v>1112</v>
      </c>
      <c r="E298" s="33">
        <v>0</v>
      </c>
      <c r="F298" s="33">
        <v>0</v>
      </c>
      <c r="G298" s="33">
        <v>0</v>
      </c>
      <c r="H298" s="37">
        <v>0</v>
      </c>
      <c r="I298">
        <v>0</v>
      </c>
      <c r="J298">
        <v>0</v>
      </c>
      <c r="K298" s="38">
        <v>0</v>
      </c>
      <c r="P298">
        <v>0</v>
      </c>
      <c r="Q298">
        <v>0</v>
      </c>
      <c r="R298">
        <v>0</v>
      </c>
      <c r="S298">
        <v>0</v>
      </c>
      <c r="T298">
        <v>0</v>
      </c>
      <c r="U298">
        <v>0</v>
      </c>
      <c r="V298">
        <v>0</v>
      </c>
      <c r="W298">
        <v>0</v>
      </c>
      <c r="Y298" s="38">
        <f t="shared" si="4"/>
        <v>365</v>
      </c>
    </row>
    <row r="299" spans="1:25">
      <c r="A299">
        <v>0</v>
      </c>
      <c r="B299" s="33" t="s">
        <v>83</v>
      </c>
      <c r="C299" s="33" t="s">
        <v>70</v>
      </c>
      <c r="D299" s="33" t="s">
        <v>1112</v>
      </c>
      <c r="E299" s="33">
        <v>0</v>
      </c>
      <c r="F299" s="33">
        <v>0</v>
      </c>
      <c r="G299" s="33">
        <v>0</v>
      </c>
      <c r="H299" s="37">
        <v>0</v>
      </c>
      <c r="I299">
        <v>0</v>
      </c>
      <c r="J299">
        <v>0</v>
      </c>
      <c r="K299" s="38">
        <v>0</v>
      </c>
      <c r="P299">
        <v>0</v>
      </c>
      <c r="Q299">
        <v>0</v>
      </c>
      <c r="R299">
        <v>0</v>
      </c>
      <c r="S299">
        <v>0</v>
      </c>
      <c r="T299">
        <v>0</v>
      </c>
      <c r="U299">
        <v>0</v>
      </c>
      <c r="V299">
        <v>0</v>
      </c>
      <c r="W299">
        <v>0</v>
      </c>
      <c r="Y299" s="38">
        <f t="shared" si="4"/>
        <v>365</v>
      </c>
    </row>
    <row r="300" spans="1:25">
      <c r="A300">
        <v>0</v>
      </c>
      <c r="B300" s="33" t="s">
        <v>79</v>
      </c>
      <c r="C300" s="33" t="s">
        <v>70</v>
      </c>
      <c r="D300" s="33" t="s">
        <v>1112</v>
      </c>
      <c r="E300" s="33">
        <v>0</v>
      </c>
      <c r="F300" s="33">
        <v>0</v>
      </c>
      <c r="G300" s="33">
        <v>0</v>
      </c>
      <c r="H300" s="37">
        <v>0</v>
      </c>
      <c r="I300">
        <v>0</v>
      </c>
      <c r="J300">
        <v>0</v>
      </c>
      <c r="K300" s="38">
        <v>0</v>
      </c>
      <c r="P300">
        <v>0</v>
      </c>
      <c r="Q300">
        <v>0</v>
      </c>
      <c r="R300">
        <v>0</v>
      </c>
      <c r="S300">
        <v>0</v>
      </c>
      <c r="T300">
        <v>0</v>
      </c>
      <c r="U300">
        <v>0</v>
      </c>
      <c r="V300">
        <v>0</v>
      </c>
      <c r="W300">
        <v>0</v>
      </c>
      <c r="Y300" s="38">
        <f t="shared" si="4"/>
        <v>365</v>
      </c>
    </row>
    <row r="301" spans="1:25">
      <c r="A301">
        <v>0</v>
      </c>
      <c r="B301" s="33" t="s">
        <v>1117</v>
      </c>
      <c r="C301" s="33" t="s">
        <v>70</v>
      </c>
      <c r="D301" s="33" t="s">
        <v>1115</v>
      </c>
      <c r="E301" s="33">
        <v>43797</v>
      </c>
      <c r="F301" s="33">
        <v>0</v>
      </c>
      <c r="G301" s="33">
        <v>43841282</v>
      </c>
      <c r="H301" s="37">
        <v>43349</v>
      </c>
      <c r="I301" t="s">
        <v>1963</v>
      </c>
      <c r="J301" t="s">
        <v>1964</v>
      </c>
      <c r="K301" s="38">
        <v>43349</v>
      </c>
      <c r="L301" t="s">
        <v>1118</v>
      </c>
      <c r="P301">
        <v>24185</v>
      </c>
      <c r="Q301">
        <v>42541415</v>
      </c>
      <c r="R301">
        <v>0</v>
      </c>
      <c r="S301">
        <v>0</v>
      </c>
      <c r="T301">
        <v>0</v>
      </c>
      <c r="U301">
        <v>1299867</v>
      </c>
      <c r="V301">
        <v>0</v>
      </c>
      <c r="W301">
        <v>43841282</v>
      </c>
      <c r="Y301" s="38">
        <f t="shared" si="4"/>
        <v>43714</v>
      </c>
    </row>
    <row r="302" spans="1:25">
      <c r="A302">
        <v>0</v>
      </c>
      <c r="B302" s="33" t="s">
        <v>84</v>
      </c>
      <c r="C302" s="33" t="s">
        <v>70</v>
      </c>
      <c r="D302" s="33" t="s">
        <v>1115</v>
      </c>
      <c r="E302" s="33">
        <v>0</v>
      </c>
      <c r="F302" s="33">
        <v>0</v>
      </c>
      <c r="G302" s="33">
        <v>0</v>
      </c>
      <c r="H302" s="37">
        <v>0</v>
      </c>
      <c r="I302">
        <v>0</v>
      </c>
      <c r="J302">
        <v>0</v>
      </c>
      <c r="K302" s="38">
        <v>0</v>
      </c>
      <c r="P302">
        <v>0</v>
      </c>
      <c r="Q302">
        <v>0</v>
      </c>
      <c r="R302">
        <v>0</v>
      </c>
      <c r="S302">
        <v>0</v>
      </c>
      <c r="T302">
        <v>0</v>
      </c>
      <c r="U302">
        <v>0</v>
      </c>
      <c r="V302">
        <v>0</v>
      </c>
      <c r="W302">
        <v>0</v>
      </c>
      <c r="Y302" s="38">
        <f t="shared" si="4"/>
        <v>365</v>
      </c>
    </row>
    <row r="303" spans="1:25">
      <c r="A303">
        <v>0</v>
      </c>
      <c r="B303" s="33" t="s">
        <v>1119</v>
      </c>
      <c r="C303" s="33" t="s">
        <v>70</v>
      </c>
      <c r="D303" s="33" t="s">
        <v>1115</v>
      </c>
      <c r="E303" s="33">
        <v>0</v>
      </c>
      <c r="F303" s="33">
        <v>0</v>
      </c>
      <c r="G303" s="33">
        <v>0</v>
      </c>
      <c r="H303" s="37">
        <v>0</v>
      </c>
      <c r="I303">
        <v>0</v>
      </c>
      <c r="J303">
        <v>0</v>
      </c>
      <c r="K303" s="38">
        <v>0</v>
      </c>
      <c r="P303">
        <v>0</v>
      </c>
      <c r="Q303">
        <v>0</v>
      </c>
      <c r="R303">
        <v>0</v>
      </c>
      <c r="S303">
        <v>0</v>
      </c>
      <c r="T303">
        <v>0</v>
      </c>
      <c r="U303">
        <v>0</v>
      </c>
      <c r="V303">
        <v>0</v>
      </c>
      <c r="W303">
        <v>0</v>
      </c>
      <c r="Y303" s="38">
        <f t="shared" si="4"/>
        <v>365</v>
      </c>
    </row>
    <row r="304" spans="1:25">
      <c r="A304">
        <v>0</v>
      </c>
      <c r="B304" s="33" t="s">
        <v>86</v>
      </c>
      <c r="C304" s="33" t="s">
        <v>70</v>
      </c>
      <c r="D304" s="33" t="s">
        <v>1120</v>
      </c>
      <c r="E304" s="33">
        <v>0</v>
      </c>
      <c r="F304" s="33">
        <v>0</v>
      </c>
      <c r="G304" s="33">
        <v>0</v>
      </c>
      <c r="H304" s="37">
        <v>0</v>
      </c>
      <c r="I304">
        <v>0</v>
      </c>
      <c r="J304">
        <v>0</v>
      </c>
      <c r="K304" s="38">
        <v>0</v>
      </c>
      <c r="P304">
        <v>0</v>
      </c>
      <c r="Q304">
        <v>0</v>
      </c>
      <c r="R304">
        <v>0</v>
      </c>
      <c r="S304">
        <v>0</v>
      </c>
      <c r="T304">
        <v>0</v>
      </c>
      <c r="U304">
        <v>0</v>
      </c>
      <c r="V304">
        <v>0</v>
      </c>
      <c r="W304">
        <v>0</v>
      </c>
      <c r="Y304" s="38">
        <f t="shared" si="4"/>
        <v>365</v>
      </c>
    </row>
    <row r="305" spans="1:25">
      <c r="A305">
        <v>1</v>
      </c>
      <c r="B305" s="33" t="s">
        <v>86</v>
      </c>
      <c r="C305" s="33" t="s">
        <v>70</v>
      </c>
      <c r="D305" s="33">
        <v>0</v>
      </c>
      <c r="E305" s="33">
        <v>0</v>
      </c>
      <c r="F305" s="33">
        <v>0</v>
      </c>
      <c r="G305" s="33">
        <v>0</v>
      </c>
      <c r="H305" s="37">
        <v>0</v>
      </c>
      <c r="I305">
        <v>0</v>
      </c>
      <c r="J305">
        <v>0</v>
      </c>
      <c r="K305" s="38">
        <v>0</v>
      </c>
      <c r="P305">
        <v>0</v>
      </c>
      <c r="Q305">
        <v>0</v>
      </c>
      <c r="R305">
        <v>0</v>
      </c>
      <c r="S305">
        <v>0</v>
      </c>
      <c r="T305">
        <v>0</v>
      </c>
      <c r="U305">
        <v>0</v>
      </c>
      <c r="V305">
        <v>0</v>
      </c>
      <c r="W305">
        <v>0</v>
      </c>
      <c r="Y305" s="38">
        <f t="shared" si="4"/>
        <v>365</v>
      </c>
    </row>
    <row r="306" spans="1:25">
      <c r="A306">
        <v>0</v>
      </c>
      <c r="B306" s="33" t="s">
        <v>1121</v>
      </c>
      <c r="C306" s="33" t="s">
        <v>70</v>
      </c>
      <c r="D306" s="33" t="s">
        <v>1122</v>
      </c>
      <c r="E306" s="33">
        <v>43411</v>
      </c>
      <c r="F306" s="33">
        <v>0</v>
      </c>
      <c r="G306" s="33">
        <v>123732180</v>
      </c>
      <c r="H306" s="37">
        <v>42291</v>
      </c>
      <c r="I306" t="s">
        <v>1963</v>
      </c>
      <c r="J306" t="s">
        <v>1964</v>
      </c>
      <c r="K306" s="38">
        <v>42291</v>
      </c>
      <c r="L306" t="s">
        <v>1123</v>
      </c>
      <c r="P306">
        <v>3800</v>
      </c>
      <c r="Q306">
        <v>82577800</v>
      </c>
      <c r="R306">
        <v>0</v>
      </c>
      <c r="S306">
        <v>0</v>
      </c>
      <c r="T306">
        <v>0</v>
      </c>
      <c r="U306">
        <v>37214120</v>
      </c>
      <c r="V306">
        <v>3940260</v>
      </c>
      <c r="W306">
        <v>123732180</v>
      </c>
      <c r="Y306" s="38">
        <f t="shared" si="4"/>
        <v>42656</v>
      </c>
    </row>
    <row r="307" spans="1:25">
      <c r="A307">
        <v>0</v>
      </c>
      <c r="B307" s="33" t="s">
        <v>95</v>
      </c>
      <c r="C307" s="33" t="s">
        <v>70</v>
      </c>
      <c r="D307" s="33" t="s">
        <v>1124</v>
      </c>
      <c r="E307" s="33">
        <v>43977</v>
      </c>
      <c r="F307" s="33">
        <v>0</v>
      </c>
      <c r="G307" s="33">
        <v>343605437</v>
      </c>
      <c r="H307" s="37">
        <v>43585</v>
      </c>
      <c r="I307" t="s">
        <v>1963</v>
      </c>
      <c r="J307" t="s">
        <v>1964</v>
      </c>
      <c r="K307" s="38">
        <v>43585</v>
      </c>
      <c r="L307" t="s">
        <v>1125</v>
      </c>
      <c r="P307">
        <v>4110.1445460629002</v>
      </c>
      <c r="Q307">
        <v>110554667.9999999</v>
      </c>
      <c r="R307">
        <v>0</v>
      </c>
      <c r="S307">
        <v>0</v>
      </c>
      <c r="T307">
        <v>11700000</v>
      </c>
      <c r="U307">
        <v>306239862</v>
      </c>
      <c r="V307">
        <v>29238190</v>
      </c>
      <c r="W307">
        <v>457732719.99999988</v>
      </c>
      <c r="Y307" s="38">
        <f t="shared" si="4"/>
        <v>43950</v>
      </c>
    </row>
    <row r="308" spans="1:25">
      <c r="A308">
        <v>0</v>
      </c>
      <c r="B308" s="33" t="s">
        <v>92</v>
      </c>
      <c r="C308" s="33" t="s">
        <v>70</v>
      </c>
      <c r="D308" s="33" t="s">
        <v>1126</v>
      </c>
      <c r="E308" s="33">
        <v>8542</v>
      </c>
      <c r="F308" s="33">
        <v>0</v>
      </c>
      <c r="G308" s="33">
        <v>0</v>
      </c>
      <c r="H308" s="199">
        <v>43678</v>
      </c>
      <c r="I308" s="198" t="s">
        <v>1975</v>
      </c>
      <c r="J308" s="198" t="s">
        <v>1976</v>
      </c>
      <c r="K308" s="199">
        <v>43682</v>
      </c>
      <c r="L308" s="154">
        <v>348928187</v>
      </c>
      <c r="P308">
        <v>260000</v>
      </c>
      <c r="Q308">
        <v>222092000</v>
      </c>
      <c r="R308">
        <v>0</v>
      </c>
      <c r="S308">
        <v>0</v>
      </c>
      <c r="T308">
        <v>0</v>
      </c>
      <c r="U308">
        <v>0</v>
      </c>
      <c r="V308">
        <v>3452358</v>
      </c>
      <c r="W308">
        <v>225544358</v>
      </c>
      <c r="Y308" s="38">
        <f t="shared" si="4"/>
        <v>44047</v>
      </c>
    </row>
    <row r="309" spans="1:25">
      <c r="A309">
        <v>0</v>
      </c>
      <c r="B309" s="33" t="s">
        <v>88</v>
      </c>
      <c r="C309" s="33" t="s">
        <v>70</v>
      </c>
      <c r="D309" s="33" t="s">
        <v>1126</v>
      </c>
      <c r="E309" s="33">
        <v>2851</v>
      </c>
      <c r="F309" s="33">
        <v>0</v>
      </c>
      <c r="G309" s="33">
        <v>0</v>
      </c>
      <c r="H309" s="199">
        <v>43657</v>
      </c>
      <c r="I309" s="198" t="s">
        <v>1975</v>
      </c>
      <c r="J309" s="198" t="s">
        <v>1976</v>
      </c>
      <c r="K309" s="199">
        <v>43668</v>
      </c>
      <c r="L309" s="152">
        <v>111753288</v>
      </c>
      <c r="P309">
        <v>26000</v>
      </c>
      <c r="Q309">
        <v>74126000</v>
      </c>
      <c r="R309">
        <v>0</v>
      </c>
      <c r="S309">
        <v>0</v>
      </c>
      <c r="T309">
        <v>0</v>
      </c>
      <c r="U309">
        <v>0</v>
      </c>
      <c r="V309">
        <v>35862675</v>
      </c>
      <c r="W309">
        <v>109988675</v>
      </c>
      <c r="Y309" s="38">
        <f t="shared" si="4"/>
        <v>44033</v>
      </c>
    </row>
    <row r="310" spans="1:25">
      <c r="A310">
        <v>0</v>
      </c>
      <c r="B310" s="33" t="s">
        <v>1127</v>
      </c>
      <c r="C310" s="33" t="s">
        <v>101</v>
      </c>
      <c r="D310" s="33" t="s">
        <v>1128</v>
      </c>
      <c r="E310" s="33">
        <v>0</v>
      </c>
      <c r="F310" s="33">
        <v>0</v>
      </c>
      <c r="G310" s="33">
        <v>0</v>
      </c>
      <c r="H310" s="37">
        <v>0</v>
      </c>
      <c r="I310">
        <v>0</v>
      </c>
      <c r="J310">
        <v>0</v>
      </c>
      <c r="K310" s="38">
        <v>0</v>
      </c>
      <c r="L310" t="s">
        <v>1129</v>
      </c>
      <c r="P310">
        <v>0</v>
      </c>
      <c r="Q310">
        <v>0</v>
      </c>
      <c r="R310">
        <v>0</v>
      </c>
      <c r="S310">
        <v>0</v>
      </c>
      <c r="T310">
        <v>0</v>
      </c>
      <c r="U310">
        <v>0</v>
      </c>
      <c r="V310">
        <v>0</v>
      </c>
      <c r="W310">
        <v>0</v>
      </c>
      <c r="Y310" s="38">
        <f t="shared" si="4"/>
        <v>365</v>
      </c>
    </row>
    <row r="311" spans="1:25">
      <c r="A311">
        <v>0</v>
      </c>
      <c r="B311" s="33" t="s">
        <v>1130</v>
      </c>
      <c r="C311" s="33" t="s">
        <v>101</v>
      </c>
      <c r="D311" s="33" t="s">
        <v>1131</v>
      </c>
      <c r="E311" s="33">
        <v>42901</v>
      </c>
      <c r="F311" s="33">
        <v>0</v>
      </c>
      <c r="G311" s="33">
        <v>212527700</v>
      </c>
      <c r="H311" s="37">
        <v>42509</v>
      </c>
      <c r="I311" t="s">
        <v>1963</v>
      </c>
      <c r="J311" t="s">
        <v>1964</v>
      </c>
      <c r="K311" s="38">
        <v>42509</v>
      </c>
      <c r="L311" t="s">
        <v>1132</v>
      </c>
      <c r="P311">
        <v>12000</v>
      </c>
      <c r="Q311">
        <v>178477140</v>
      </c>
      <c r="R311">
        <v>0</v>
      </c>
      <c r="S311">
        <v>0</v>
      </c>
      <c r="T311">
        <v>0</v>
      </c>
      <c r="U311">
        <v>9800000</v>
      </c>
      <c r="V311">
        <v>24250560</v>
      </c>
      <c r="W311">
        <v>212527700</v>
      </c>
      <c r="Y311" s="38">
        <f t="shared" si="4"/>
        <v>42874</v>
      </c>
    </row>
    <row r="312" spans="1:25">
      <c r="A312">
        <v>1</v>
      </c>
      <c r="B312" s="33" t="s">
        <v>1130</v>
      </c>
      <c r="C312" s="33" t="s">
        <v>101</v>
      </c>
      <c r="D312" s="33">
        <v>0</v>
      </c>
      <c r="E312" s="33">
        <v>0</v>
      </c>
      <c r="F312" s="33">
        <v>0</v>
      </c>
      <c r="G312" s="33">
        <v>0</v>
      </c>
      <c r="H312" s="37">
        <v>0</v>
      </c>
      <c r="I312">
        <v>0</v>
      </c>
      <c r="J312">
        <v>0</v>
      </c>
      <c r="K312" s="38">
        <v>0</v>
      </c>
      <c r="P312">
        <v>0</v>
      </c>
      <c r="Q312">
        <v>0</v>
      </c>
      <c r="R312">
        <v>0</v>
      </c>
      <c r="S312">
        <v>0</v>
      </c>
      <c r="T312">
        <v>0</v>
      </c>
      <c r="U312">
        <v>0</v>
      </c>
      <c r="V312">
        <v>0</v>
      </c>
      <c r="W312">
        <v>0</v>
      </c>
      <c r="Y312" s="38">
        <f t="shared" si="4"/>
        <v>365</v>
      </c>
    </row>
    <row r="313" spans="1:25">
      <c r="A313">
        <v>0</v>
      </c>
      <c r="B313" s="33" t="s">
        <v>422</v>
      </c>
      <c r="C313" s="33" t="s">
        <v>101</v>
      </c>
      <c r="D313" s="33">
        <v>0</v>
      </c>
      <c r="E313" s="33">
        <v>0</v>
      </c>
      <c r="F313" s="33">
        <v>0</v>
      </c>
      <c r="G313" s="33">
        <v>0</v>
      </c>
      <c r="H313" s="37">
        <v>0</v>
      </c>
      <c r="I313">
        <v>0</v>
      </c>
      <c r="J313">
        <v>0</v>
      </c>
      <c r="K313" s="38">
        <v>0</v>
      </c>
      <c r="P313">
        <v>0</v>
      </c>
      <c r="Q313">
        <v>0</v>
      </c>
      <c r="R313">
        <v>0</v>
      </c>
      <c r="S313">
        <v>0</v>
      </c>
      <c r="T313">
        <v>0</v>
      </c>
      <c r="U313">
        <v>0</v>
      </c>
      <c r="V313">
        <v>0</v>
      </c>
      <c r="W313">
        <v>0</v>
      </c>
      <c r="Y313" s="38">
        <f t="shared" si="4"/>
        <v>365</v>
      </c>
    </row>
    <row r="314" spans="1:25">
      <c r="A314">
        <v>0</v>
      </c>
      <c r="B314" s="33" t="s">
        <v>421</v>
      </c>
      <c r="C314" s="33" t="s">
        <v>101</v>
      </c>
      <c r="D314" s="33">
        <v>0</v>
      </c>
      <c r="E314" s="33">
        <v>0</v>
      </c>
      <c r="F314" s="33">
        <v>0</v>
      </c>
      <c r="G314" s="33">
        <v>0</v>
      </c>
      <c r="H314" s="37">
        <v>0</v>
      </c>
      <c r="I314">
        <v>0</v>
      </c>
      <c r="J314">
        <v>0</v>
      </c>
      <c r="K314" s="38">
        <v>0</v>
      </c>
      <c r="P314">
        <v>0</v>
      </c>
      <c r="Q314">
        <v>0</v>
      </c>
      <c r="R314">
        <v>0</v>
      </c>
      <c r="S314">
        <v>0</v>
      </c>
      <c r="T314">
        <v>0</v>
      </c>
      <c r="U314">
        <v>0</v>
      </c>
      <c r="V314">
        <v>0</v>
      </c>
      <c r="W314">
        <v>0</v>
      </c>
      <c r="Y314" s="38">
        <f t="shared" si="4"/>
        <v>365</v>
      </c>
    </row>
    <row r="315" spans="1:25">
      <c r="A315">
        <v>0</v>
      </c>
      <c r="B315" s="33" t="s">
        <v>1135</v>
      </c>
      <c r="C315" s="33" t="s">
        <v>101</v>
      </c>
      <c r="D315" s="33" t="s">
        <v>1131</v>
      </c>
      <c r="E315" s="33">
        <v>43526</v>
      </c>
      <c r="F315" s="33">
        <v>0</v>
      </c>
      <c r="G315" s="33">
        <v>547868618.99960256</v>
      </c>
      <c r="H315" s="37">
        <v>43004</v>
      </c>
      <c r="I315" t="s">
        <v>1965</v>
      </c>
      <c r="J315" t="s">
        <v>1964</v>
      </c>
      <c r="K315" s="38">
        <v>43004</v>
      </c>
      <c r="L315" t="s">
        <v>1136</v>
      </c>
      <c r="P315">
        <v>15304.813776499999</v>
      </c>
      <c r="Q315">
        <v>191080599.9996025</v>
      </c>
      <c r="R315">
        <v>0</v>
      </c>
      <c r="S315">
        <v>0</v>
      </c>
      <c r="T315">
        <v>261185606</v>
      </c>
      <c r="U315">
        <v>20017180</v>
      </c>
      <c r="V315">
        <v>75585233</v>
      </c>
      <c r="W315">
        <v>547868618.99960256</v>
      </c>
      <c r="Y315" s="38">
        <f t="shared" si="4"/>
        <v>43369</v>
      </c>
    </row>
    <row r="316" spans="1:25">
      <c r="A316">
        <v>0</v>
      </c>
      <c r="B316" s="33" t="s">
        <v>169</v>
      </c>
      <c r="C316" s="33" t="s">
        <v>101</v>
      </c>
      <c r="D316" s="33" t="s">
        <v>1137</v>
      </c>
      <c r="E316" s="33">
        <v>42878</v>
      </c>
      <c r="F316" s="33">
        <v>0</v>
      </c>
      <c r="G316" s="33">
        <v>344857892</v>
      </c>
      <c r="H316" s="37">
        <v>42468</v>
      </c>
      <c r="I316" t="s">
        <v>1963</v>
      </c>
      <c r="J316" t="s">
        <v>1964</v>
      </c>
      <c r="K316" s="38">
        <v>42468</v>
      </c>
      <c r="L316" t="s">
        <v>1138</v>
      </c>
      <c r="P316">
        <v>12000</v>
      </c>
      <c r="Q316">
        <v>298008000</v>
      </c>
      <c r="R316">
        <v>0</v>
      </c>
      <c r="S316">
        <v>0</v>
      </c>
      <c r="T316">
        <v>0</v>
      </c>
      <c r="U316">
        <v>15697194</v>
      </c>
      <c r="V316">
        <v>31152698</v>
      </c>
      <c r="W316">
        <v>344857892</v>
      </c>
      <c r="Y316" s="38">
        <f t="shared" si="4"/>
        <v>42833</v>
      </c>
    </row>
    <row r="317" spans="1:25">
      <c r="A317">
        <v>1</v>
      </c>
      <c r="B317" s="33" t="s">
        <v>169</v>
      </c>
      <c r="C317" s="33" t="s">
        <v>101</v>
      </c>
      <c r="D317" s="33">
        <v>0</v>
      </c>
      <c r="E317" s="33">
        <v>0</v>
      </c>
      <c r="F317" s="33">
        <v>0</v>
      </c>
      <c r="G317" s="33">
        <v>0</v>
      </c>
      <c r="H317" s="37">
        <v>0</v>
      </c>
      <c r="I317">
        <v>0</v>
      </c>
      <c r="J317">
        <v>0</v>
      </c>
      <c r="K317" s="38">
        <v>0</v>
      </c>
      <c r="P317">
        <v>0</v>
      </c>
      <c r="Q317">
        <v>0</v>
      </c>
      <c r="R317">
        <v>0</v>
      </c>
      <c r="S317">
        <v>0</v>
      </c>
      <c r="T317">
        <v>0</v>
      </c>
      <c r="U317">
        <v>0</v>
      </c>
      <c r="V317">
        <v>0</v>
      </c>
      <c r="W317">
        <v>0</v>
      </c>
      <c r="Y317" s="38">
        <f t="shared" si="4"/>
        <v>365</v>
      </c>
    </row>
    <row r="318" spans="1:25">
      <c r="A318">
        <v>1</v>
      </c>
      <c r="B318" s="33" t="s">
        <v>169</v>
      </c>
      <c r="C318" s="33" t="s">
        <v>101</v>
      </c>
      <c r="D318" s="33">
        <v>0</v>
      </c>
      <c r="E318" s="33">
        <v>0</v>
      </c>
      <c r="F318" s="33">
        <v>0</v>
      </c>
      <c r="G318" s="33">
        <v>0</v>
      </c>
      <c r="H318" s="37">
        <v>0</v>
      </c>
      <c r="I318">
        <v>0</v>
      </c>
      <c r="J318">
        <v>0</v>
      </c>
      <c r="K318" s="38">
        <v>0</v>
      </c>
      <c r="P318">
        <v>0</v>
      </c>
      <c r="Q318">
        <v>0</v>
      </c>
      <c r="R318">
        <v>0</v>
      </c>
      <c r="S318">
        <v>0</v>
      </c>
      <c r="T318">
        <v>0</v>
      </c>
      <c r="U318">
        <v>0</v>
      </c>
      <c r="V318">
        <v>0</v>
      </c>
      <c r="W318">
        <v>0</v>
      </c>
      <c r="Y318" s="38">
        <f t="shared" si="4"/>
        <v>365</v>
      </c>
    </row>
    <row r="319" spans="1:25">
      <c r="A319">
        <v>1</v>
      </c>
      <c r="B319" s="33" t="s">
        <v>169</v>
      </c>
      <c r="C319" s="33" t="s">
        <v>101</v>
      </c>
      <c r="D319" s="33">
        <v>0</v>
      </c>
      <c r="E319" s="33">
        <v>0</v>
      </c>
      <c r="F319" s="33">
        <v>0</v>
      </c>
      <c r="G319" s="33">
        <v>0</v>
      </c>
      <c r="H319" s="37">
        <v>0</v>
      </c>
      <c r="I319">
        <v>0</v>
      </c>
      <c r="J319">
        <v>0</v>
      </c>
      <c r="K319" s="38">
        <v>0</v>
      </c>
      <c r="P319">
        <v>0</v>
      </c>
      <c r="Q319">
        <v>0</v>
      </c>
      <c r="R319">
        <v>0</v>
      </c>
      <c r="S319">
        <v>0</v>
      </c>
      <c r="T319">
        <v>0</v>
      </c>
      <c r="U319">
        <v>0</v>
      </c>
      <c r="V319">
        <v>0</v>
      </c>
      <c r="W319">
        <v>0</v>
      </c>
      <c r="Y319" s="38">
        <f t="shared" si="4"/>
        <v>365</v>
      </c>
    </row>
    <row r="320" spans="1:25">
      <c r="A320">
        <v>0</v>
      </c>
      <c r="B320" s="33" t="s">
        <v>1139</v>
      </c>
      <c r="C320" s="33" t="s">
        <v>101</v>
      </c>
      <c r="D320" s="33" t="s">
        <v>1140</v>
      </c>
      <c r="E320" s="33">
        <v>42878</v>
      </c>
      <c r="F320" s="33">
        <v>0</v>
      </c>
      <c r="G320" s="33">
        <v>681956328</v>
      </c>
      <c r="H320" s="37">
        <v>42468</v>
      </c>
      <c r="I320" t="s">
        <v>1963</v>
      </c>
      <c r="J320" t="s">
        <v>1964</v>
      </c>
      <c r="K320" s="38">
        <v>42468</v>
      </c>
      <c r="L320" t="s">
        <v>1141</v>
      </c>
      <c r="P320">
        <v>12000</v>
      </c>
      <c r="Q320">
        <v>625908000</v>
      </c>
      <c r="R320">
        <v>0</v>
      </c>
      <c r="S320">
        <v>0</v>
      </c>
      <c r="T320">
        <v>0</v>
      </c>
      <c r="U320">
        <v>34682292</v>
      </c>
      <c r="V320">
        <v>14074896</v>
      </c>
      <c r="W320">
        <v>674665188</v>
      </c>
      <c r="Y320" s="38">
        <f t="shared" si="4"/>
        <v>42833</v>
      </c>
    </row>
    <row r="321" spans="1:25">
      <c r="A321">
        <v>1</v>
      </c>
      <c r="B321" s="33" t="s">
        <v>1139</v>
      </c>
      <c r="C321" s="33" t="s">
        <v>101</v>
      </c>
      <c r="D321" s="33">
        <v>0</v>
      </c>
      <c r="E321" s="33">
        <v>0</v>
      </c>
      <c r="F321" s="33">
        <v>0</v>
      </c>
      <c r="G321" s="33">
        <v>0</v>
      </c>
      <c r="H321" s="37">
        <v>0</v>
      </c>
      <c r="I321">
        <v>0</v>
      </c>
      <c r="J321">
        <v>0</v>
      </c>
      <c r="K321" s="38">
        <v>0</v>
      </c>
      <c r="P321">
        <v>0</v>
      </c>
      <c r="Q321">
        <v>0</v>
      </c>
      <c r="R321">
        <v>0</v>
      </c>
      <c r="S321">
        <v>0</v>
      </c>
      <c r="T321">
        <v>0</v>
      </c>
      <c r="U321">
        <v>0</v>
      </c>
      <c r="V321">
        <v>0</v>
      </c>
      <c r="W321">
        <v>0</v>
      </c>
      <c r="Y321" s="38">
        <f t="shared" si="4"/>
        <v>365</v>
      </c>
    </row>
    <row r="322" spans="1:25">
      <c r="A322">
        <v>1</v>
      </c>
      <c r="B322" s="33" t="s">
        <v>1139</v>
      </c>
      <c r="C322" s="33" t="s">
        <v>101</v>
      </c>
      <c r="D322" s="33">
        <v>0</v>
      </c>
      <c r="E322" s="33">
        <v>0</v>
      </c>
      <c r="F322" s="33">
        <v>0</v>
      </c>
      <c r="G322" s="33">
        <v>0</v>
      </c>
      <c r="H322" s="37">
        <v>0</v>
      </c>
      <c r="I322">
        <v>0</v>
      </c>
      <c r="J322">
        <v>0</v>
      </c>
      <c r="K322" s="38">
        <v>0</v>
      </c>
      <c r="P322">
        <v>0</v>
      </c>
      <c r="Q322">
        <v>0</v>
      </c>
      <c r="R322">
        <v>0</v>
      </c>
      <c r="S322">
        <v>0</v>
      </c>
      <c r="T322">
        <v>0</v>
      </c>
      <c r="U322">
        <v>0</v>
      </c>
      <c r="V322">
        <v>0</v>
      </c>
      <c r="W322">
        <v>0</v>
      </c>
      <c r="Y322" s="38">
        <f t="shared" si="4"/>
        <v>365</v>
      </c>
    </row>
    <row r="323" spans="1:25">
      <c r="A323">
        <v>0</v>
      </c>
      <c r="B323" s="33" t="s">
        <v>1142</v>
      </c>
      <c r="C323" s="33" t="s">
        <v>101</v>
      </c>
      <c r="D323" s="33" t="s">
        <v>1143</v>
      </c>
      <c r="E323" s="33">
        <v>42902</v>
      </c>
      <c r="F323" s="33">
        <v>0</v>
      </c>
      <c r="G323" s="33">
        <v>898989609</v>
      </c>
      <c r="H323" s="37">
        <v>42468</v>
      </c>
      <c r="I323" t="s">
        <v>1963</v>
      </c>
      <c r="J323" t="s">
        <v>1973</v>
      </c>
      <c r="K323" s="38">
        <v>42468</v>
      </c>
      <c r="L323" t="s">
        <v>1144</v>
      </c>
      <c r="P323">
        <v>13600</v>
      </c>
      <c r="Q323">
        <v>760076800</v>
      </c>
      <c r="R323">
        <v>13600</v>
      </c>
      <c r="S323">
        <v>72093600</v>
      </c>
      <c r="T323">
        <v>0</v>
      </c>
      <c r="U323">
        <v>33257705</v>
      </c>
      <c r="V323">
        <v>33561504</v>
      </c>
      <c r="W323">
        <v>898989609</v>
      </c>
      <c r="Y323" s="38">
        <f t="shared" si="4"/>
        <v>42833</v>
      </c>
    </row>
    <row r="324" spans="1:25">
      <c r="A324">
        <v>1</v>
      </c>
      <c r="B324" s="33" t="s">
        <v>1142</v>
      </c>
      <c r="C324" s="33" t="s">
        <v>101</v>
      </c>
      <c r="D324" s="33">
        <v>0</v>
      </c>
      <c r="E324" s="33">
        <v>0</v>
      </c>
      <c r="F324" s="33">
        <v>0</v>
      </c>
      <c r="G324" s="33">
        <v>0</v>
      </c>
      <c r="H324" s="37">
        <v>0</v>
      </c>
      <c r="I324">
        <v>0</v>
      </c>
      <c r="J324">
        <v>0</v>
      </c>
      <c r="K324" s="38">
        <v>0</v>
      </c>
      <c r="P324">
        <v>13600</v>
      </c>
      <c r="Q324">
        <v>0</v>
      </c>
      <c r="R324">
        <v>13600</v>
      </c>
      <c r="S324">
        <v>0</v>
      </c>
      <c r="T324">
        <v>0</v>
      </c>
      <c r="U324">
        <v>0</v>
      </c>
      <c r="V324">
        <v>0</v>
      </c>
      <c r="W324">
        <v>0</v>
      </c>
      <c r="Y324" s="38">
        <f t="shared" ref="Y324:Y387" si="5">+K324+365</f>
        <v>365</v>
      </c>
    </row>
    <row r="325" spans="1:25">
      <c r="A325">
        <v>0</v>
      </c>
      <c r="B325" s="33" t="s">
        <v>1145</v>
      </c>
      <c r="C325" s="33" t="s">
        <v>101</v>
      </c>
      <c r="D325" s="33" t="s">
        <v>1146</v>
      </c>
      <c r="E325" s="33">
        <v>43007</v>
      </c>
      <c r="F325" s="33">
        <v>0</v>
      </c>
      <c r="G325" s="33">
        <v>908695652</v>
      </c>
      <c r="H325" s="37">
        <v>42633</v>
      </c>
      <c r="I325" t="s">
        <v>1963</v>
      </c>
      <c r="J325" t="s">
        <v>1964</v>
      </c>
      <c r="K325" s="38">
        <v>42633</v>
      </c>
      <c r="L325" t="s">
        <v>1147</v>
      </c>
      <c r="P325">
        <v>27031</v>
      </c>
      <c r="Q325">
        <v>334970450</v>
      </c>
      <c r="R325">
        <v>0</v>
      </c>
      <c r="S325">
        <v>0</v>
      </c>
      <c r="T325">
        <v>360960000</v>
      </c>
      <c r="U325">
        <v>25940202</v>
      </c>
      <c r="V325">
        <v>186825000</v>
      </c>
      <c r="W325">
        <v>908695652</v>
      </c>
      <c r="Y325" s="38">
        <f t="shared" si="5"/>
        <v>42998</v>
      </c>
    </row>
    <row r="326" spans="1:25">
      <c r="A326">
        <v>0</v>
      </c>
      <c r="B326" s="33" t="s">
        <v>1148</v>
      </c>
      <c r="C326" s="33" t="s">
        <v>101</v>
      </c>
      <c r="D326" s="33" t="s">
        <v>1149</v>
      </c>
      <c r="E326" s="33">
        <v>42879</v>
      </c>
      <c r="F326" s="33">
        <v>0</v>
      </c>
      <c r="G326" s="33">
        <v>500831500</v>
      </c>
      <c r="H326" s="37">
        <v>42466</v>
      </c>
      <c r="I326" t="s">
        <v>1963</v>
      </c>
      <c r="J326">
        <v>0</v>
      </c>
      <c r="K326" s="38">
        <v>42466</v>
      </c>
      <c r="L326" t="s">
        <v>1150</v>
      </c>
      <c r="P326">
        <v>12250</v>
      </c>
      <c r="Q326">
        <v>361179000</v>
      </c>
      <c r="R326">
        <v>0</v>
      </c>
      <c r="S326">
        <v>0</v>
      </c>
      <c r="T326">
        <v>52224000</v>
      </c>
      <c r="U326">
        <v>76491000</v>
      </c>
      <c r="V326">
        <v>10937500</v>
      </c>
      <c r="W326">
        <v>500831500</v>
      </c>
      <c r="Y326" s="38">
        <f t="shared" si="5"/>
        <v>42831</v>
      </c>
    </row>
    <row r="327" spans="1:25">
      <c r="A327">
        <v>0</v>
      </c>
      <c r="B327" s="33" t="s">
        <v>1151</v>
      </c>
      <c r="C327" s="33" t="s">
        <v>101</v>
      </c>
      <c r="D327" s="33" t="s">
        <v>1152</v>
      </c>
      <c r="E327" s="33">
        <v>0</v>
      </c>
      <c r="F327" s="33">
        <v>0</v>
      </c>
      <c r="G327" s="33">
        <v>0</v>
      </c>
      <c r="H327" s="37">
        <v>0</v>
      </c>
      <c r="I327">
        <v>0</v>
      </c>
      <c r="J327">
        <v>0</v>
      </c>
      <c r="K327" s="38">
        <v>0</v>
      </c>
      <c r="P327">
        <v>0</v>
      </c>
      <c r="Q327">
        <v>0</v>
      </c>
      <c r="R327">
        <v>0</v>
      </c>
      <c r="S327">
        <v>0</v>
      </c>
      <c r="T327">
        <v>0</v>
      </c>
      <c r="U327">
        <v>0</v>
      </c>
      <c r="V327">
        <v>0</v>
      </c>
      <c r="W327">
        <v>0</v>
      </c>
      <c r="Y327" s="38">
        <f t="shared" si="5"/>
        <v>365</v>
      </c>
    </row>
    <row r="328" spans="1:25">
      <c r="A328">
        <v>1</v>
      </c>
      <c r="B328" s="33" t="s">
        <v>1151</v>
      </c>
      <c r="C328" s="33" t="s">
        <v>101</v>
      </c>
      <c r="D328" s="33">
        <v>0</v>
      </c>
      <c r="E328" s="33">
        <v>0</v>
      </c>
      <c r="F328" s="33">
        <v>0</v>
      </c>
      <c r="G328" s="33">
        <v>0</v>
      </c>
      <c r="H328" s="37">
        <v>0</v>
      </c>
      <c r="I328">
        <v>0</v>
      </c>
      <c r="J328">
        <v>0</v>
      </c>
      <c r="K328" s="38">
        <v>0</v>
      </c>
      <c r="P328">
        <v>0</v>
      </c>
      <c r="Q328">
        <v>0</v>
      </c>
      <c r="R328">
        <v>0</v>
      </c>
      <c r="S328">
        <v>0</v>
      </c>
      <c r="T328">
        <v>0</v>
      </c>
      <c r="U328">
        <v>0</v>
      </c>
      <c r="V328">
        <v>0</v>
      </c>
      <c r="W328">
        <v>0</v>
      </c>
      <c r="Y328" s="38">
        <f t="shared" si="5"/>
        <v>365</v>
      </c>
    </row>
    <row r="329" spans="1:25">
      <c r="A329">
        <v>0</v>
      </c>
      <c r="B329" s="33" t="s">
        <v>1153</v>
      </c>
      <c r="C329" s="33" t="s">
        <v>101</v>
      </c>
      <c r="D329" s="33" t="s">
        <v>1154</v>
      </c>
      <c r="E329" s="33">
        <v>42878</v>
      </c>
      <c r="F329" s="33">
        <v>0</v>
      </c>
      <c r="G329" s="33">
        <v>188547050</v>
      </c>
      <c r="H329" s="37">
        <v>42468</v>
      </c>
      <c r="I329" t="s">
        <v>1965</v>
      </c>
      <c r="J329">
        <v>0</v>
      </c>
      <c r="K329" s="38">
        <v>42468</v>
      </c>
      <c r="L329" t="s">
        <v>1155</v>
      </c>
      <c r="P329">
        <v>12000</v>
      </c>
      <c r="Q329">
        <v>152520000</v>
      </c>
      <c r="R329">
        <v>0</v>
      </c>
      <c r="S329">
        <v>0</v>
      </c>
      <c r="T329">
        <v>0</v>
      </c>
      <c r="U329">
        <v>21310320</v>
      </c>
      <c r="V329">
        <v>14716730</v>
      </c>
      <c r="W329">
        <v>188547050</v>
      </c>
      <c r="Y329" s="38">
        <f t="shared" si="5"/>
        <v>42833</v>
      </c>
    </row>
    <row r="330" spans="1:25">
      <c r="A330">
        <v>0</v>
      </c>
      <c r="B330" s="33" t="s">
        <v>1156</v>
      </c>
      <c r="C330" s="33" t="s">
        <v>101</v>
      </c>
      <c r="D330" s="33" t="s">
        <v>1157</v>
      </c>
      <c r="E330" s="33">
        <v>0</v>
      </c>
      <c r="F330" s="33">
        <v>0</v>
      </c>
      <c r="G330" s="33">
        <v>0</v>
      </c>
      <c r="H330" s="37">
        <v>0</v>
      </c>
      <c r="I330">
        <v>0</v>
      </c>
      <c r="J330">
        <v>0</v>
      </c>
      <c r="K330" s="38">
        <v>0</v>
      </c>
      <c r="P330">
        <v>0</v>
      </c>
      <c r="Q330">
        <v>0</v>
      </c>
      <c r="R330">
        <v>0</v>
      </c>
      <c r="S330">
        <v>0</v>
      </c>
      <c r="T330">
        <v>0</v>
      </c>
      <c r="U330">
        <v>0</v>
      </c>
      <c r="V330">
        <v>0</v>
      </c>
      <c r="W330">
        <v>0</v>
      </c>
      <c r="Y330" s="38">
        <f t="shared" si="5"/>
        <v>365</v>
      </c>
    </row>
    <row r="331" spans="1:25">
      <c r="A331">
        <v>0</v>
      </c>
      <c r="B331" s="33" t="s">
        <v>1158</v>
      </c>
      <c r="C331" s="33" t="s">
        <v>101</v>
      </c>
      <c r="D331" s="33" t="s">
        <v>1159</v>
      </c>
      <c r="E331" s="33">
        <v>42871</v>
      </c>
      <c r="F331" s="33">
        <v>0</v>
      </c>
      <c r="G331" s="33">
        <v>283822932.99999988</v>
      </c>
      <c r="H331" s="37">
        <v>42468</v>
      </c>
      <c r="I331" t="s">
        <v>1963</v>
      </c>
      <c r="J331" t="s">
        <v>1973</v>
      </c>
      <c r="K331" s="38">
        <v>42468</v>
      </c>
      <c r="L331" t="s">
        <v>1160</v>
      </c>
      <c r="P331">
        <v>10909.0900144023</v>
      </c>
      <c r="Q331">
        <v>227236344.99999991</v>
      </c>
      <c r="R331">
        <v>0</v>
      </c>
      <c r="S331">
        <v>0</v>
      </c>
      <c r="T331">
        <v>0</v>
      </c>
      <c r="U331">
        <v>34574088</v>
      </c>
      <c r="V331">
        <v>22012500</v>
      </c>
      <c r="W331">
        <v>283822932.99999988</v>
      </c>
      <c r="Y331" s="38">
        <f t="shared" si="5"/>
        <v>42833</v>
      </c>
    </row>
    <row r="332" spans="1:25">
      <c r="A332">
        <v>0</v>
      </c>
      <c r="B332" s="33" t="s">
        <v>1161</v>
      </c>
      <c r="C332" s="33" t="s">
        <v>101</v>
      </c>
      <c r="D332" s="33" t="s">
        <v>1162</v>
      </c>
      <c r="E332" s="33">
        <v>0</v>
      </c>
      <c r="F332" s="33">
        <v>0</v>
      </c>
      <c r="G332" s="33">
        <v>0</v>
      </c>
      <c r="H332" s="37">
        <v>0</v>
      </c>
      <c r="I332">
        <v>0</v>
      </c>
      <c r="J332">
        <v>0</v>
      </c>
      <c r="K332" s="38">
        <v>0</v>
      </c>
      <c r="P332">
        <v>0</v>
      </c>
      <c r="Q332">
        <v>0</v>
      </c>
      <c r="R332">
        <v>0</v>
      </c>
      <c r="S332">
        <v>0</v>
      </c>
      <c r="T332">
        <v>0</v>
      </c>
      <c r="U332">
        <v>0</v>
      </c>
      <c r="V332">
        <v>0</v>
      </c>
      <c r="W332">
        <v>0</v>
      </c>
      <c r="Y332" s="38">
        <f t="shared" si="5"/>
        <v>365</v>
      </c>
    </row>
    <row r="333" spans="1:25">
      <c r="A333">
        <v>0</v>
      </c>
      <c r="B333" s="33" t="s">
        <v>1163</v>
      </c>
      <c r="C333" s="33" t="s">
        <v>101</v>
      </c>
      <c r="D333" s="33" t="s">
        <v>1162</v>
      </c>
      <c r="E333" s="33">
        <v>0</v>
      </c>
      <c r="F333" s="33">
        <v>0</v>
      </c>
      <c r="G333" s="33">
        <v>0</v>
      </c>
      <c r="H333" s="37">
        <v>0</v>
      </c>
      <c r="I333">
        <v>0</v>
      </c>
      <c r="J333">
        <v>0</v>
      </c>
      <c r="K333" s="38">
        <v>0</v>
      </c>
      <c r="P333">
        <v>0</v>
      </c>
      <c r="Q333">
        <v>0</v>
      </c>
      <c r="R333">
        <v>0</v>
      </c>
      <c r="S333">
        <v>0</v>
      </c>
      <c r="T333">
        <v>0</v>
      </c>
      <c r="U333">
        <v>0</v>
      </c>
      <c r="V333">
        <v>0</v>
      </c>
      <c r="W333">
        <v>0</v>
      </c>
      <c r="Y333" s="38">
        <f t="shared" si="5"/>
        <v>365</v>
      </c>
    </row>
    <row r="334" spans="1:25">
      <c r="A334">
        <v>0</v>
      </c>
      <c r="B334" s="33" t="s">
        <v>1164</v>
      </c>
      <c r="C334" s="33" t="s">
        <v>101</v>
      </c>
      <c r="D334" s="33" t="s">
        <v>1162</v>
      </c>
      <c r="E334" s="33">
        <v>0</v>
      </c>
      <c r="F334" s="33">
        <v>0</v>
      </c>
      <c r="G334" s="33">
        <v>0</v>
      </c>
      <c r="H334" s="37">
        <v>0</v>
      </c>
      <c r="I334">
        <v>0</v>
      </c>
      <c r="J334">
        <v>0</v>
      </c>
      <c r="K334" s="38">
        <v>0</v>
      </c>
      <c r="P334">
        <v>0</v>
      </c>
      <c r="Q334">
        <v>0</v>
      </c>
      <c r="R334">
        <v>0</v>
      </c>
      <c r="S334">
        <v>0</v>
      </c>
      <c r="T334">
        <v>0</v>
      </c>
      <c r="U334">
        <v>0</v>
      </c>
      <c r="V334">
        <v>0</v>
      </c>
      <c r="W334">
        <v>0</v>
      </c>
      <c r="Y334" s="38">
        <f t="shared" si="5"/>
        <v>365</v>
      </c>
    </row>
    <row r="335" spans="1:25">
      <c r="A335">
        <v>0</v>
      </c>
      <c r="B335" s="33" t="s">
        <v>1165</v>
      </c>
      <c r="C335" s="33" t="s">
        <v>101</v>
      </c>
      <c r="D335" s="33" t="s">
        <v>1162</v>
      </c>
      <c r="E335" s="33">
        <v>0</v>
      </c>
      <c r="F335" s="33">
        <v>0</v>
      </c>
      <c r="G335" s="33">
        <v>0</v>
      </c>
      <c r="H335" s="37">
        <v>0</v>
      </c>
      <c r="I335">
        <v>0</v>
      </c>
      <c r="J335">
        <v>0</v>
      </c>
      <c r="K335" s="38">
        <v>0</v>
      </c>
      <c r="P335">
        <v>0</v>
      </c>
      <c r="Q335">
        <v>0</v>
      </c>
      <c r="R335">
        <v>0</v>
      </c>
      <c r="S335">
        <v>0</v>
      </c>
      <c r="T335">
        <v>0</v>
      </c>
      <c r="U335">
        <v>0</v>
      </c>
      <c r="V335">
        <v>0</v>
      </c>
      <c r="W335">
        <v>0</v>
      </c>
      <c r="Y335" s="38">
        <f t="shared" si="5"/>
        <v>365</v>
      </c>
    </row>
    <row r="336" spans="1:25">
      <c r="A336">
        <v>0</v>
      </c>
      <c r="B336" s="33" t="s">
        <v>1166</v>
      </c>
      <c r="C336" s="33" t="s">
        <v>101</v>
      </c>
      <c r="D336" s="33" t="s">
        <v>1162</v>
      </c>
      <c r="E336" s="33">
        <v>0</v>
      </c>
      <c r="F336" s="33">
        <v>0</v>
      </c>
      <c r="G336" s="33">
        <v>0</v>
      </c>
      <c r="H336" s="37">
        <v>0</v>
      </c>
      <c r="I336">
        <v>0</v>
      </c>
      <c r="J336">
        <v>0</v>
      </c>
      <c r="K336" s="38">
        <v>0</v>
      </c>
      <c r="P336">
        <v>0</v>
      </c>
      <c r="Q336">
        <v>0</v>
      </c>
      <c r="R336">
        <v>0</v>
      </c>
      <c r="S336">
        <v>0</v>
      </c>
      <c r="T336">
        <v>0</v>
      </c>
      <c r="U336">
        <v>0</v>
      </c>
      <c r="V336">
        <v>0</v>
      </c>
      <c r="W336">
        <v>0</v>
      </c>
      <c r="Y336" s="38">
        <f t="shared" si="5"/>
        <v>365</v>
      </c>
    </row>
    <row r="337" spans="1:25">
      <c r="A337">
        <v>0</v>
      </c>
      <c r="B337" s="33" t="s">
        <v>1167</v>
      </c>
      <c r="C337" s="33" t="s">
        <v>101</v>
      </c>
      <c r="D337" s="33" t="s">
        <v>1162</v>
      </c>
      <c r="E337" s="33">
        <v>0</v>
      </c>
      <c r="F337" s="33">
        <v>0</v>
      </c>
      <c r="G337" s="33">
        <v>0</v>
      </c>
      <c r="H337" s="37">
        <v>0</v>
      </c>
      <c r="I337">
        <v>0</v>
      </c>
      <c r="J337">
        <v>0</v>
      </c>
      <c r="K337" s="38">
        <v>0</v>
      </c>
      <c r="P337">
        <v>0</v>
      </c>
      <c r="Q337">
        <v>0</v>
      </c>
      <c r="R337">
        <v>0</v>
      </c>
      <c r="S337">
        <v>0</v>
      </c>
      <c r="T337">
        <v>0</v>
      </c>
      <c r="U337">
        <v>0</v>
      </c>
      <c r="V337">
        <v>0</v>
      </c>
      <c r="W337">
        <v>0</v>
      </c>
      <c r="Y337" s="38">
        <f t="shared" si="5"/>
        <v>365</v>
      </c>
    </row>
    <row r="338" spans="1:25">
      <c r="A338">
        <v>0</v>
      </c>
      <c r="B338" s="33" t="s">
        <v>1168</v>
      </c>
      <c r="C338" s="33" t="s">
        <v>101</v>
      </c>
      <c r="D338" s="33" t="s">
        <v>1169</v>
      </c>
      <c r="E338" s="33">
        <v>0</v>
      </c>
      <c r="F338" s="33">
        <v>0</v>
      </c>
      <c r="G338" s="33">
        <v>0</v>
      </c>
      <c r="H338" s="37">
        <v>0</v>
      </c>
      <c r="I338">
        <v>0</v>
      </c>
      <c r="J338">
        <v>0</v>
      </c>
      <c r="K338" s="38">
        <v>0</v>
      </c>
      <c r="P338">
        <v>0</v>
      </c>
      <c r="Q338">
        <v>0</v>
      </c>
      <c r="R338">
        <v>0</v>
      </c>
      <c r="S338">
        <v>0</v>
      </c>
      <c r="T338">
        <v>0</v>
      </c>
      <c r="U338">
        <v>0</v>
      </c>
      <c r="V338">
        <v>0</v>
      </c>
      <c r="W338">
        <v>0</v>
      </c>
      <c r="Y338" s="38">
        <f t="shared" si="5"/>
        <v>365</v>
      </c>
    </row>
    <row r="339" spans="1:25">
      <c r="A339">
        <v>0</v>
      </c>
      <c r="B339" s="33" t="s">
        <v>1170</v>
      </c>
      <c r="C339" s="33" t="s">
        <v>101</v>
      </c>
      <c r="D339" s="33" t="s">
        <v>1171</v>
      </c>
      <c r="E339" s="33">
        <v>42980</v>
      </c>
      <c r="F339" s="33">
        <v>0</v>
      </c>
      <c r="G339" s="33">
        <v>287609545</v>
      </c>
      <c r="H339" s="37">
        <v>42585</v>
      </c>
      <c r="I339" t="s">
        <v>1963</v>
      </c>
      <c r="J339" t="s">
        <v>1973</v>
      </c>
      <c r="K339" s="38">
        <v>42585</v>
      </c>
      <c r="L339" t="s">
        <v>1176</v>
      </c>
      <c r="P339">
        <v>12000</v>
      </c>
      <c r="Q339">
        <v>244752000</v>
      </c>
      <c r="R339">
        <v>0</v>
      </c>
      <c r="S339">
        <v>0</v>
      </c>
      <c r="T339">
        <v>0</v>
      </c>
      <c r="U339">
        <v>33417170</v>
      </c>
      <c r="V339">
        <v>9440375</v>
      </c>
      <c r="W339">
        <v>287609545</v>
      </c>
      <c r="Y339" s="38">
        <f t="shared" si="5"/>
        <v>42950</v>
      </c>
    </row>
    <row r="340" spans="1:25">
      <c r="A340">
        <v>1</v>
      </c>
      <c r="B340" s="33" t="s">
        <v>1170</v>
      </c>
      <c r="C340" s="33" t="s">
        <v>101</v>
      </c>
      <c r="D340" s="33">
        <v>0</v>
      </c>
      <c r="E340" s="33">
        <v>0</v>
      </c>
      <c r="F340" s="33">
        <v>0</v>
      </c>
      <c r="G340" s="33">
        <v>0</v>
      </c>
      <c r="H340" s="37">
        <v>0</v>
      </c>
      <c r="I340">
        <v>0</v>
      </c>
      <c r="J340">
        <v>0</v>
      </c>
      <c r="K340" s="38">
        <v>0</v>
      </c>
      <c r="P340">
        <v>0</v>
      </c>
      <c r="Q340">
        <v>0</v>
      </c>
      <c r="R340">
        <v>0</v>
      </c>
      <c r="S340">
        <v>0</v>
      </c>
      <c r="T340">
        <v>0</v>
      </c>
      <c r="U340">
        <v>0</v>
      </c>
      <c r="V340">
        <v>0</v>
      </c>
      <c r="W340">
        <v>0</v>
      </c>
      <c r="Y340" s="38">
        <f t="shared" si="5"/>
        <v>365</v>
      </c>
    </row>
    <row r="341" spans="1:25">
      <c r="A341">
        <v>0</v>
      </c>
      <c r="B341" s="33" t="s">
        <v>1177</v>
      </c>
      <c r="C341" s="33" t="s">
        <v>101</v>
      </c>
      <c r="D341" s="33" t="s">
        <v>1178</v>
      </c>
      <c r="E341" s="33">
        <v>42880</v>
      </c>
      <c r="F341" s="33">
        <v>0</v>
      </c>
      <c r="G341" s="33">
        <v>105366747</v>
      </c>
      <c r="H341" s="37">
        <v>42494</v>
      </c>
      <c r="I341" t="s">
        <v>1965</v>
      </c>
      <c r="J341" t="s">
        <v>1973</v>
      </c>
      <c r="K341" s="38">
        <v>42494</v>
      </c>
      <c r="L341" t="s">
        <v>1179</v>
      </c>
      <c r="P341">
        <v>13600</v>
      </c>
      <c r="Q341">
        <v>82864800</v>
      </c>
      <c r="R341">
        <v>0</v>
      </c>
      <c r="S341">
        <v>0</v>
      </c>
      <c r="T341">
        <v>0</v>
      </c>
      <c r="U341">
        <v>7037947</v>
      </c>
      <c r="V341">
        <v>15464000</v>
      </c>
      <c r="W341">
        <v>105366747</v>
      </c>
      <c r="Y341" s="38">
        <f t="shared" si="5"/>
        <v>42859</v>
      </c>
    </row>
    <row r="342" spans="1:25">
      <c r="A342">
        <v>0</v>
      </c>
      <c r="B342" s="33" t="s">
        <v>1180</v>
      </c>
      <c r="C342" s="33" t="s">
        <v>101</v>
      </c>
      <c r="D342" s="33" t="s">
        <v>1181</v>
      </c>
      <c r="E342" s="33">
        <v>0</v>
      </c>
      <c r="F342" s="33">
        <v>0</v>
      </c>
      <c r="G342" s="33">
        <v>0</v>
      </c>
      <c r="H342" s="37">
        <v>0</v>
      </c>
      <c r="I342">
        <v>0</v>
      </c>
      <c r="J342">
        <v>0</v>
      </c>
      <c r="K342" s="38">
        <v>0</v>
      </c>
      <c r="P342">
        <v>0</v>
      </c>
      <c r="Q342">
        <v>0</v>
      </c>
      <c r="R342">
        <v>0</v>
      </c>
      <c r="S342">
        <v>0</v>
      </c>
      <c r="T342">
        <v>0</v>
      </c>
      <c r="U342">
        <v>0</v>
      </c>
      <c r="V342">
        <v>0</v>
      </c>
      <c r="W342">
        <v>0</v>
      </c>
      <c r="Y342" s="38">
        <f t="shared" si="5"/>
        <v>365</v>
      </c>
    </row>
    <row r="343" spans="1:25">
      <c r="A343">
        <v>0</v>
      </c>
      <c r="B343" s="33" t="s">
        <v>1182</v>
      </c>
      <c r="C343" s="33" t="s">
        <v>101</v>
      </c>
      <c r="D343" s="33" t="s">
        <v>1181</v>
      </c>
      <c r="E343" s="33">
        <v>42866</v>
      </c>
      <c r="F343" s="33">
        <v>0</v>
      </c>
      <c r="G343" s="33">
        <v>136075730</v>
      </c>
      <c r="H343" s="37">
        <v>42497</v>
      </c>
      <c r="I343" t="s">
        <v>1963</v>
      </c>
      <c r="J343" t="s">
        <v>1973</v>
      </c>
      <c r="K343" s="38">
        <v>42497</v>
      </c>
      <c r="L343" t="s">
        <v>1183</v>
      </c>
      <c r="P343">
        <v>13600</v>
      </c>
      <c r="Q343">
        <v>104556800</v>
      </c>
      <c r="R343">
        <v>0</v>
      </c>
      <c r="S343">
        <v>0</v>
      </c>
      <c r="T343">
        <v>0</v>
      </c>
      <c r="U343">
        <v>13914430</v>
      </c>
      <c r="V343">
        <v>17604500</v>
      </c>
      <c r="W343">
        <v>136075730</v>
      </c>
      <c r="Y343" s="38">
        <f t="shared" si="5"/>
        <v>42862</v>
      </c>
    </row>
    <row r="344" spans="1:25">
      <c r="A344">
        <v>0</v>
      </c>
      <c r="B344" s="33" t="s">
        <v>1184</v>
      </c>
      <c r="C344" s="33" t="s">
        <v>101</v>
      </c>
      <c r="D344" s="33" t="s">
        <v>1181</v>
      </c>
      <c r="E344" s="33">
        <v>0</v>
      </c>
      <c r="F344" s="33">
        <v>0</v>
      </c>
      <c r="G344" s="33">
        <v>0</v>
      </c>
      <c r="H344" s="37">
        <v>0</v>
      </c>
      <c r="I344">
        <v>0</v>
      </c>
      <c r="J344">
        <v>0</v>
      </c>
      <c r="K344" s="38">
        <v>0</v>
      </c>
      <c r="P344">
        <v>0</v>
      </c>
      <c r="Q344">
        <v>0</v>
      </c>
      <c r="R344">
        <v>0</v>
      </c>
      <c r="S344">
        <v>0</v>
      </c>
      <c r="T344">
        <v>0</v>
      </c>
      <c r="U344">
        <v>0</v>
      </c>
      <c r="V344">
        <v>0</v>
      </c>
      <c r="W344">
        <v>0</v>
      </c>
      <c r="Y344" s="38">
        <f t="shared" si="5"/>
        <v>365</v>
      </c>
    </row>
    <row r="345" spans="1:25">
      <c r="A345">
        <v>0</v>
      </c>
      <c r="B345" s="33" t="s">
        <v>1185</v>
      </c>
      <c r="C345" s="33" t="s">
        <v>101</v>
      </c>
      <c r="D345" s="33" t="s">
        <v>1186</v>
      </c>
      <c r="E345" s="33">
        <v>42862</v>
      </c>
      <c r="F345" s="33">
        <v>0</v>
      </c>
      <c r="G345" s="33">
        <v>388799390</v>
      </c>
      <c r="H345" s="37">
        <v>42497</v>
      </c>
      <c r="I345" t="s">
        <v>1963</v>
      </c>
      <c r="J345" t="s">
        <v>1973</v>
      </c>
      <c r="K345" s="38">
        <v>42497</v>
      </c>
      <c r="L345" t="s">
        <v>1187</v>
      </c>
      <c r="P345">
        <v>13600</v>
      </c>
      <c r="Q345">
        <v>265907200</v>
      </c>
      <c r="R345">
        <v>0</v>
      </c>
      <c r="S345">
        <v>0</v>
      </c>
      <c r="T345">
        <v>0</v>
      </c>
      <c r="U345">
        <v>118005840</v>
      </c>
      <c r="V345">
        <v>4886350</v>
      </c>
      <c r="W345">
        <v>388799390</v>
      </c>
      <c r="Y345" s="38">
        <f t="shared" si="5"/>
        <v>42862</v>
      </c>
    </row>
    <row r="346" spans="1:25">
      <c r="A346">
        <v>0</v>
      </c>
      <c r="B346" s="33" t="s">
        <v>1188</v>
      </c>
      <c r="C346" s="33" t="s">
        <v>101</v>
      </c>
      <c r="D346" s="33" t="s">
        <v>1189</v>
      </c>
      <c r="E346" s="33">
        <v>0</v>
      </c>
      <c r="F346" s="33">
        <v>0</v>
      </c>
      <c r="G346" s="33">
        <v>0</v>
      </c>
      <c r="H346" s="37">
        <v>0</v>
      </c>
      <c r="I346">
        <v>0</v>
      </c>
      <c r="J346">
        <v>0</v>
      </c>
      <c r="K346" s="38">
        <v>0</v>
      </c>
      <c r="P346">
        <v>0</v>
      </c>
      <c r="Q346">
        <v>0</v>
      </c>
      <c r="R346">
        <v>0</v>
      </c>
      <c r="S346">
        <v>0</v>
      </c>
      <c r="T346">
        <v>0</v>
      </c>
      <c r="U346">
        <v>0</v>
      </c>
      <c r="V346">
        <v>0</v>
      </c>
      <c r="W346">
        <v>0</v>
      </c>
      <c r="Y346" s="38">
        <f t="shared" si="5"/>
        <v>365</v>
      </c>
    </row>
    <row r="347" spans="1:25">
      <c r="A347">
        <v>0</v>
      </c>
      <c r="B347" s="33" t="s">
        <v>1190</v>
      </c>
      <c r="C347" s="33" t="s">
        <v>101</v>
      </c>
      <c r="D347" s="33" t="s">
        <v>1191</v>
      </c>
      <c r="E347" s="33">
        <v>0</v>
      </c>
      <c r="F347" s="33">
        <v>0</v>
      </c>
      <c r="G347" s="33">
        <v>0</v>
      </c>
      <c r="H347" s="37">
        <v>0</v>
      </c>
      <c r="I347">
        <v>0</v>
      </c>
      <c r="J347">
        <v>0</v>
      </c>
      <c r="K347" s="38">
        <v>0</v>
      </c>
      <c r="P347">
        <v>0</v>
      </c>
      <c r="Q347">
        <v>0</v>
      </c>
      <c r="R347">
        <v>0</v>
      </c>
      <c r="S347">
        <v>0</v>
      </c>
      <c r="T347">
        <v>0</v>
      </c>
      <c r="U347">
        <v>0</v>
      </c>
      <c r="V347">
        <v>0</v>
      </c>
      <c r="W347">
        <v>0</v>
      </c>
      <c r="Y347" s="38">
        <f t="shared" si="5"/>
        <v>365</v>
      </c>
    </row>
    <row r="348" spans="1:25">
      <c r="A348">
        <v>0</v>
      </c>
      <c r="B348" s="33" t="s">
        <v>1192</v>
      </c>
      <c r="C348" s="33" t="s">
        <v>101</v>
      </c>
      <c r="D348" s="33" t="s">
        <v>1189</v>
      </c>
      <c r="E348" s="33">
        <v>0</v>
      </c>
      <c r="F348" s="33">
        <v>0</v>
      </c>
      <c r="G348" s="33">
        <v>0</v>
      </c>
      <c r="H348" s="37">
        <v>0</v>
      </c>
      <c r="I348">
        <v>0</v>
      </c>
      <c r="J348">
        <v>0</v>
      </c>
      <c r="K348" s="38">
        <v>0</v>
      </c>
      <c r="P348">
        <v>0</v>
      </c>
      <c r="Q348">
        <v>0</v>
      </c>
      <c r="R348">
        <v>0</v>
      </c>
      <c r="S348">
        <v>0</v>
      </c>
      <c r="T348">
        <v>0</v>
      </c>
      <c r="U348">
        <v>0</v>
      </c>
      <c r="V348">
        <v>0</v>
      </c>
      <c r="W348">
        <v>0</v>
      </c>
      <c r="Y348" s="38">
        <f t="shared" si="5"/>
        <v>365</v>
      </c>
    </row>
    <row r="349" spans="1:25">
      <c r="A349">
        <v>0</v>
      </c>
      <c r="B349" s="33" t="s">
        <v>1193</v>
      </c>
      <c r="C349" s="33" t="s">
        <v>101</v>
      </c>
      <c r="D349" s="33" t="s">
        <v>1194</v>
      </c>
      <c r="E349" s="33">
        <v>0</v>
      </c>
      <c r="F349" s="33">
        <v>0</v>
      </c>
      <c r="G349" s="33">
        <v>0</v>
      </c>
      <c r="H349" s="37">
        <v>0</v>
      </c>
      <c r="I349">
        <v>0</v>
      </c>
      <c r="J349">
        <v>0</v>
      </c>
      <c r="K349" s="38">
        <v>0</v>
      </c>
      <c r="P349">
        <v>0</v>
      </c>
      <c r="Q349">
        <v>0</v>
      </c>
      <c r="R349">
        <v>0</v>
      </c>
      <c r="S349">
        <v>0</v>
      </c>
      <c r="T349">
        <v>0</v>
      </c>
      <c r="U349">
        <v>0</v>
      </c>
      <c r="V349">
        <v>0</v>
      </c>
      <c r="W349">
        <v>0</v>
      </c>
      <c r="Y349" s="38">
        <f t="shared" si="5"/>
        <v>365</v>
      </c>
    </row>
    <row r="350" spans="1:25">
      <c r="A350">
        <v>0</v>
      </c>
      <c r="B350" s="33" t="s">
        <v>1195</v>
      </c>
      <c r="C350" s="33" t="s">
        <v>101</v>
      </c>
      <c r="D350" s="33" t="s">
        <v>1194</v>
      </c>
      <c r="E350" s="33">
        <v>0</v>
      </c>
      <c r="F350" s="33">
        <v>0</v>
      </c>
      <c r="G350" s="33">
        <v>0</v>
      </c>
      <c r="H350" s="37">
        <v>0</v>
      </c>
      <c r="I350">
        <v>0</v>
      </c>
      <c r="J350">
        <v>0</v>
      </c>
      <c r="K350" s="38">
        <v>0</v>
      </c>
      <c r="P350">
        <v>0</v>
      </c>
      <c r="Q350">
        <v>0</v>
      </c>
      <c r="R350">
        <v>0</v>
      </c>
      <c r="S350">
        <v>0</v>
      </c>
      <c r="T350">
        <v>0</v>
      </c>
      <c r="U350">
        <v>0</v>
      </c>
      <c r="V350">
        <v>0</v>
      </c>
      <c r="W350">
        <v>0</v>
      </c>
      <c r="Y350" s="38">
        <f t="shared" si="5"/>
        <v>365</v>
      </c>
    </row>
    <row r="351" spans="1:25">
      <c r="A351">
        <v>0</v>
      </c>
      <c r="B351" s="33" t="s">
        <v>1196</v>
      </c>
      <c r="C351" s="33" t="s">
        <v>101</v>
      </c>
      <c r="D351" s="33" t="s">
        <v>1197</v>
      </c>
      <c r="E351" s="33">
        <v>42866</v>
      </c>
      <c r="F351" s="33">
        <v>0</v>
      </c>
      <c r="G351" s="33">
        <v>379761209</v>
      </c>
      <c r="H351" s="37">
        <v>42497</v>
      </c>
      <c r="I351" t="s">
        <v>1963</v>
      </c>
      <c r="J351" t="s">
        <v>1964</v>
      </c>
      <c r="K351" s="38">
        <v>42497</v>
      </c>
      <c r="L351" t="s">
        <v>1198</v>
      </c>
      <c r="P351">
        <v>13600</v>
      </c>
      <c r="Q351">
        <v>193011200</v>
      </c>
      <c r="R351">
        <v>0</v>
      </c>
      <c r="S351">
        <v>0</v>
      </c>
      <c r="T351">
        <v>0</v>
      </c>
      <c r="U351">
        <v>147220509</v>
      </c>
      <c r="V351">
        <v>39529500</v>
      </c>
      <c r="W351">
        <v>379761209</v>
      </c>
      <c r="Y351" s="38">
        <f t="shared" si="5"/>
        <v>42862</v>
      </c>
    </row>
    <row r="352" spans="1:25">
      <c r="A352">
        <v>0</v>
      </c>
      <c r="B352" s="33" t="s">
        <v>1199</v>
      </c>
      <c r="C352" s="33" t="s">
        <v>101</v>
      </c>
      <c r="D352" s="33" t="s">
        <v>1200</v>
      </c>
      <c r="E352" s="33">
        <v>42924</v>
      </c>
      <c r="F352" s="33">
        <v>0</v>
      </c>
      <c r="G352" s="33">
        <v>41237190</v>
      </c>
      <c r="H352" s="37">
        <v>42572</v>
      </c>
      <c r="I352" t="s">
        <v>1963</v>
      </c>
      <c r="J352" t="s">
        <v>1964</v>
      </c>
      <c r="K352" s="38">
        <v>42572</v>
      </c>
      <c r="L352" t="s">
        <v>1201</v>
      </c>
      <c r="P352">
        <v>13600</v>
      </c>
      <c r="Q352">
        <v>7561600</v>
      </c>
      <c r="R352">
        <v>0</v>
      </c>
      <c r="S352">
        <v>0</v>
      </c>
      <c r="T352">
        <v>21642960</v>
      </c>
      <c r="U352">
        <v>1729000</v>
      </c>
      <c r="V352">
        <v>10303630</v>
      </c>
      <c r="W352">
        <v>41237190</v>
      </c>
      <c r="Y352" s="38">
        <f t="shared" si="5"/>
        <v>42937</v>
      </c>
    </row>
    <row r="353" spans="1:25">
      <c r="A353">
        <v>0</v>
      </c>
      <c r="B353" s="33" t="s">
        <v>156</v>
      </c>
      <c r="C353" s="33" t="s">
        <v>101</v>
      </c>
      <c r="D353" s="33" t="s">
        <v>1202</v>
      </c>
      <c r="E353" s="33">
        <v>44034</v>
      </c>
      <c r="F353" s="33">
        <v>0</v>
      </c>
      <c r="G353" s="33">
        <v>646822437</v>
      </c>
      <c r="H353" s="37">
        <v>43560</v>
      </c>
      <c r="I353" t="s">
        <v>1963</v>
      </c>
      <c r="J353" t="s">
        <v>1964</v>
      </c>
      <c r="K353" s="38">
        <v>43560</v>
      </c>
      <c r="L353" t="s">
        <v>1203</v>
      </c>
      <c r="P353">
        <v>26000</v>
      </c>
      <c r="Q353">
        <v>156078000</v>
      </c>
      <c r="R353">
        <v>0</v>
      </c>
      <c r="S353">
        <v>0</v>
      </c>
      <c r="T353">
        <v>45583139</v>
      </c>
      <c r="U353">
        <v>98473000</v>
      </c>
      <c r="V353">
        <v>139999331</v>
      </c>
      <c r="W353">
        <v>440133470</v>
      </c>
      <c r="Y353" s="38">
        <f t="shared" si="5"/>
        <v>43925</v>
      </c>
    </row>
    <row r="354" spans="1:25">
      <c r="A354">
        <v>0</v>
      </c>
      <c r="B354" s="33" t="s">
        <v>167</v>
      </c>
      <c r="C354" s="33" t="s">
        <v>101</v>
      </c>
      <c r="D354" s="33" t="s">
        <v>1204</v>
      </c>
      <c r="E354" s="33">
        <v>44002</v>
      </c>
      <c r="F354" s="33">
        <v>0</v>
      </c>
      <c r="G354" s="33">
        <v>0</v>
      </c>
      <c r="H354" s="37">
        <v>43606</v>
      </c>
      <c r="I354" t="s">
        <v>1963</v>
      </c>
      <c r="J354" t="s">
        <v>1964</v>
      </c>
      <c r="K354" s="38">
        <v>43606</v>
      </c>
      <c r="L354" t="s">
        <v>1206</v>
      </c>
      <c r="P354" t="s">
        <v>1205</v>
      </c>
      <c r="Q354">
        <v>351187000</v>
      </c>
      <c r="R354">
        <v>0</v>
      </c>
      <c r="S354">
        <v>0</v>
      </c>
      <c r="T354">
        <v>223897398</v>
      </c>
      <c r="U354">
        <v>45979753</v>
      </c>
      <c r="V354">
        <v>58636026</v>
      </c>
      <c r="W354">
        <v>679700177</v>
      </c>
      <c r="Y354" s="38">
        <f t="shared" si="5"/>
        <v>43971</v>
      </c>
    </row>
    <row r="355" spans="1:25">
      <c r="A355">
        <v>0</v>
      </c>
      <c r="B355" s="33" t="s">
        <v>132</v>
      </c>
      <c r="C355" s="33" t="s">
        <v>101</v>
      </c>
      <c r="D355" s="33" t="s">
        <v>1207</v>
      </c>
      <c r="E355" s="33">
        <v>44013</v>
      </c>
      <c r="F355" s="33">
        <v>0</v>
      </c>
      <c r="G355" s="33">
        <v>0</v>
      </c>
      <c r="H355" s="37">
        <v>43630</v>
      </c>
      <c r="I355" t="s">
        <v>1977</v>
      </c>
      <c r="J355" t="s">
        <v>1964</v>
      </c>
      <c r="K355" s="38">
        <v>43630</v>
      </c>
      <c r="L355">
        <v>4366538981</v>
      </c>
      <c r="P355">
        <v>26000</v>
      </c>
      <c r="Q355">
        <v>1820000000</v>
      </c>
      <c r="R355">
        <v>0</v>
      </c>
      <c r="S355">
        <v>0</v>
      </c>
      <c r="T355">
        <v>0</v>
      </c>
      <c r="U355">
        <v>2324700000</v>
      </c>
      <c r="V355">
        <v>221838981</v>
      </c>
      <c r="W355">
        <v>4366538981</v>
      </c>
      <c r="Y355" s="38">
        <f t="shared" si="5"/>
        <v>43995</v>
      </c>
    </row>
    <row r="356" spans="1:25">
      <c r="A356">
        <v>0</v>
      </c>
      <c r="B356" s="33" t="s">
        <v>131</v>
      </c>
      <c r="C356" s="33" t="s">
        <v>101</v>
      </c>
      <c r="D356" s="33" t="s">
        <v>1207</v>
      </c>
      <c r="E356" s="33">
        <v>43949</v>
      </c>
      <c r="F356" s="33">
        <v>0</v>
      </c>
      <c r="G356" s="33">
        <v>0</v>
      </c>
      <c r="H356" s="37">
        <v>43525</v>
      </c>
      <c r="I356" t="s">
        <v>1965</v>
      </c>
      <c r="J356" t="s">
        <v>1964</v>
      </c>
      <c r="K356" s="38">
        <v>43525</v>
      </c>
      <c r="L356">
        <v>891475899</v>
      </c>
      <c r="P356">
        <v>26000</v>
      </c>
      <c r="Q356">
        <v>344188000</v>
      </c>
      <c r="R356">
        <v>0</v>
      </c>
      <c r="S356">
        <v>0</v>
      </c>
      <c r="T356">
        <v>0</v>
      </c>
      <c r="U356">
        <v>505494000</v>
      </c>
      <c r="V356">
        <v>41793899</v>
      </c>
      <c r="W356">
        <v>891475899</v>
      </c>
      <c r="Y356" s="38">
        <f t="shared" si="5"/>
        <v>43890</v>
      </c>
    </row>
    <row r="357" spans="1:25">
      <c r="A357">
        <v>0</v>
      </c>
      <c r="B357" s="33" t="s">
        <v>130</v>
      </c>
      <c r="C357" s="33" t="s">
        <v>101</v>
      </c>
      <c r="D357" s="33" t="s">
        <v>1207</v>
      </c>
      <c r="E357" s="33">
        <v>43949</v>
      </c>
      <c r="F357" s="33">
        <v>0</v>
      </c>
      <c r="G357" s="33">
        <v>0</v>
      </c>
      <c r="H357" s="37">
        <v>43299</v>
      </c>
      <c r="I357" t="s">
        <v>1965</v>
      </c>
      <c r="J357" t="s">
        <v>1964</v>
      </c>
      <c r="K357" s="38">
        <v>43299</v>
      </c>
      <c r="L357">
        <v>459414256</v>
      </c>
      <c r="P357">
        <v>26000</v>
      </c>
      <c r="Q357">
        <v>319540000</v>
      </c>
      <c r="R357">
        <v>0</v>
      </c>
      <c r="S357">
        <v>0</v>
      </c>
      <c r="T357">
        <v>0</v>
      </c>
      <c r="U357">
        <v>76167928</v>
      </c>
      <c r="V357">
        <v>63706328</v>
      </c>
      <c r="W357">
        <v>459414256</v>
      </c>
      <c r="Y357" s="38">
        <f t="shared" si="5"/>
        <v>43664</v>
      </c>
    </row>
    <row r="358" spans="1:25">
      <c r="A358">
        <v>0</v>
      </c>
      <c r="B358" s="33" t="s">
        <v>1208</v>
      </c>
      <c r="C358" s="33" t="s">
        <v>101</v>
      </c>
      <c r="D358" s="33" t="s">
        <v>1209</v>
      </c>
      <c r="E358" s="33">
        <v>42930</v>
      </c>
      <c r="F358" s="33">
        <v>0</v>
      </c>
      <c r="G358" s="33">
        <v>168922750</v>
      </c>
      <c r="H358" s="37">
        <v>42489</v>
      </c>
      <c r="I358" t="s">
        <v>1965</v>
      </c>
      <c r="J358" t="s">
        <v>1973</v>
      </c>
      <c r="K358" s="38">
        <v>42489</v>
      </c>
      <c r="L358" t="s">
        <v>1210</v>
      </c>
      <c r="P358">
        <v>65000</v>
      </c>
      <c r="Q358">
        <v>150020000</v>
      </c>
      <c r="R358">
        <v>0</v>
      </c>
      <c r="S358">
        <v>0</v>
      </c>
      <c r="T358">
        <v>0</v>
      </c>
      <c r="U358">
        <v>6445840</v>
      </c>
      <c r="V358">
        <v>12456910</v>
      </c>
      <c r="W358">
        <v>168922750</v>
      </c>
      <c r="Y358" s="38">
        <f t="shared" si="5"/>
        <v>42854</v>
      </c>
    </row>
    <row r="359" spans="1:25">
      <c r="A359">
        <v>0</v>
      </c>
      <c r="B359" s="33" t="s">
        <v>1211</v>
      </c>
      <c r="C359" s="33" t="s">
        <v>101</v>
      </c>
      <c r="D359" s="33" t="s">
        <v>1212</v>
      </c>
      <c r="E359" s="33">
        <v>43004</v>
      </c>
      <c r="F359" s="33">
        <v>0</v>
      </c>
      <c r="G359" s="33">
        <v>393420520</v>
      </c>
      <c r="H359" s="37">
        <v>42608</v>
      </c>
      <c r="I359" t="s">
        <v>1965</v>
      </c>
      <c r="J359" t="s">
        <v>1964</v>
      </c>
      <c r="K359" s="38">
        <v>42608</v>
      </c>
      <c r="L359" t="s">
        <v>1214</v>
      </c>
      <c r="P359">
        <v>65000</v>
      </c>
      <c r="Q359">
        <v>334685000</v>
      </c>
      <c r="R359">
        <v>0</v>
      </c>
      <c r="S359">
        <v>0</v>
      </c>
      <c r="T359">
        <v>35328000</v>
      </c>
      <c r="U359">
        <v>10558520</v>
      </c>
      <c r="V359">
        <v>12849000</v>
      </c>
      <c r="W359">
        <v>393420520</v>
      </c>
      <c r="Y359" s="38">
        <f t="shared" si="5"/>
        <v>42973</v>
      </c>
    </row>
    <row r="360" spans="1:25">
      <c r="A360">
        <v>0</v>
      </c>
      <c r="B360" s="33" t="s">
        <v>1215</v>
      </c>
      <c r="C360" s="33" t="s">
        <v>101</v>
      </c>
      <c r="D360" s="33" t="s">
        <v>1216</v>
      </c>
      <c r="E360" s="33">
        <v>0</v>
      </c>
      <c r="F360" s="33">
        <v>0</v>
      </c>
      <c r="G360" s="33">
        <v>0</v>
      </c>
      <c r="H360" s="37">
        <v>0</v>
      </c>
      <c r="I360">
        <v>0</v>
      </c>
      <c r="J360">
        <v>0</v>
      </c>
      <c r="K360" s="38">
        <v>0</v>
      </c>
      <c r="P360">
        <v>0</v>
      </c>
      <c r="Q360">
        <v>0</v>
      </c>
      <c r="R360">
        <v>0</v>
      </c>
      <c r="S360">
        <v>0</v>
      </c>
      <c r="T360">
        <v>0</v>
      </c>
      <c r="U360">
        <v>0</v>
      </c>
      <c r="V360">
        <v>0</v>
      </c>
      <c r="W360">
        <v>0</v>
      </c>
      <c r="Y360" s="38">
        <f t="shared" si="5"/>
        <v>365</v>
      </c>
    </row>
    <row r="361" spans="1:25">
      <c r="A361">
        <v>0</v>
      </c>
      <c r="B361" s="33" t="s">
        <v>144</v>
      </c>
      <c r="C361" s="33" t="s">
        <v>101</v>
      </c>
      <c r="D361" s="33" t="s">
        <v>1217</v>
      </c>
      <c r="E361" s="33">
        <v>43972</v>
      </c>
      <c r="F361" s="33">
        <v>0</v>
      </c>
      <c r="G361" s="33">
        <v>24496128</v>
      </c>
      <c r="H361" s="37">
        <v>43466</v>
      </c>
      <c r="I361" t="s">
        <v>1978</v>
      </c>
      <c r="J361" t="s">
        <v>1964</v>
      </c>
      <c r="K361" s="38">
        <v>43466</v>
      </c>
      <c r="L361" t="s">
        <v>1218</v>
      </c>
      <c r="P361">
        <v>88134</v>
      </c>
      <c r="Q361">
        <v>16128522</v>
      </c>
      <c r="R361">
        <v>0</v>
      </c>
      <c r="S361">
        <v>0</v>
      </c>
      <c r="T361">
        <v>0</v>
      </c>
      <c r="U361">
        <v>132144</v>
      </c>
      <c r="V361">
        <v>8235462</v>
      </c>
      <c r="W361">
        <v>24496128</v>
      </c>
      <c r="Y361" s="38">
        <f t="shared" si="5"/>
        <v>43831</v>
      </c>
    </row>
    <row r="362" spans="1:25">
      <c r="A362">
        <v>0</v>
      </c>
      <c r="B362" s="33" t="s">
        <v>133</v>
      </c>
      <c r="C362" s="33" t="s">
        <v>101</v>
      </c>
      <c r="D362" s="33" t="s">
        <v>1219</v>
      </c>
      <c r="E362" s="33">
        <v>43949</v>
      </c>
      <c r="F362" s="33">
        <v>0</v>
      </c>
      <c r="G362" s="33">
        <v>0</v>
      </c>
      <c r="H362" s="37">
        <v>43299</v>
      </c>
      <c r="I362" t="s">
        <v>1965</v>
      </c>
      <c r="J362" t="s">
        <v>1964</v>
      </c>
      <c r="K362" s="38">
        <v>43299</v>
      </c>
      <c r="L362">
        <v>3204631015.9999995</v>
      </c>
      <c r="P362">
        <v>26195.553940466401</v>
      </c>
      <c r="Q362">
        <v>1657968999.9999995</v>
      </c>
      <c r="R362">
        <v>0</v>
      </c>
      <c r="S362">
        <v>0</v>
      </c>
      <c r="T362">
        <v>0</v>
      </c>
      <c r="U362">
        <v>1357989178</v>
      </c>
      <c r="V362">
        <v>188672838</v>
      </c>
      <c r="W362">
        <v>3204631015.9999995</v>
      </c>
      <c r="Y362" s="38">
        <f t="shared" si="5"/>
        <v>43664</v>
      </c>
    </row>
    <row r="363" spans="1:25">
      <c r="A363">
        <v>1</v>
      </c>
      <c r="B363" s="33" t="s">
        <v>133</v>
      </c>
      <c r="C363" s="33" t="s">
        <v>101</v>
      </c>
      <c r="D363" s="33">
        <v>0</v>
      </c>
      <c r="E363" s="33">
        <v>0</v>
      </c>
      <c r="F363" s="33">
        <v>0</v>
      </c>
      <c r="G363" s="33">
        <v>0</v>
      </c>
      <c r="H363" s="37">
        <v>0</v>
      </c>
      <c r="I363">
        <v>0</v>
      </c>
      <c r="J363">
        <v>0</v>
      </c>
      <c r="K363" s="38">
        <v>0</v>
      </c>
      <c r="P363">
        <v>0</v>
      </c>
      <c r="Q363">
        <v>0</v>
      </c>
      <c r="R363">
        <v>0</v>
      </c>
      <c r="S363">
        <v>0</v>
      </c>
      <c r="T363">
        <v>0</v>
      </c>
      <c r="U363">
        <v>0</v>
      </c>
      <c r="V363">
        <v>0</v>
      </c>
      <c r="W363">
        <v>0</v>
      </c>
      <c r="Y363" s="38">
        <f t="shared" si="5"/>
        <v>365</v>
      </c>
    </row>
    <row r="364" spans="1:25">
      <c r="A364">
        <v>0</v>
      </c>
      <c r="B364" s="33" t="s">
        <v>171</v>
      </c>
      <c r="C364" s="33" t="s">
        <v>101</v>
      </c>
      <c r="D364" s="33" t="s">
        <v>1220</v>
      </c>
      <c r="E364" s="33">
        <v>43027</v>
      </c>
      <c r="F364" s="33">
        <v>0</v>
      </c>
      <c r="G364" s="33">
        <v>96783500</v>
      </c>
      <c r="H364" s="37">
        <v>42608</v>
      </c>
      <c r="I364" t="s">
        <v>1965</v>
      </c>
      <c r="J364" t="s">
        <v>1964</v>
      </c>
      <c r="K364" s="38">
        <v>42608</v>
      </c>
      <c r="L364" t="s">
        <v>1221</v>
      </c>
      <c r="P364">
        <v>100000</v>
      </c>
      <c r="Q364">
        <v>81800000</v>
      </c>
      <c r="R364">
        <v>0</v>
      </c>
      <c r="S364">
        <v>0</v>
      </c>
      <c r="T364">
        <v>0</v>
      </c>
      <c r="U364">
        <v>3103500</v>
      </c>
      <c r="V364">
        <v>11880000</v>
      </c>
      <c r="W364">
        <v>96783500</v>
      </c>
      <c r="Y364" s="38">
        <f t="shared" si="5"/>
        <v>42973</v>
      </c>
    </row>
    <row r="365" spans="1:25">
      <c r="A365">
        <v>0</v>
      </c>
      <c r="B365" s="33" t="s">
        <v>107</v>
      </c>
      <c r="C365" s="33" t="s">
        <v>101</v>
      </c>
      <c r="D365" s="33" t="s">
        <v>1222</v>
      </c>
      <c r="E365" s="33">
        <v>43154</v>
      </c>
      <c r="F365" s="33">
        <v>0</v>
      </c>
      <c r="G365" s="33">
        <v>0</v>
      </c>
      <c r="H365" s="37">
        <v>42760</v>
      </c>
      <c r="I365" t="s">
        <v>1965</v>
      </c>
      <c r="J365" t="s">
        <v>1964</v>
      </c>
      <c r="K365" s="38">
        <v>42760</v>
      </c>
      <c r="L365" t="s">
        <v>1223</v>
      </c>
      <c r="P365">
        <v>100000</v>
      </c>
      <c r="Q365">
        <v>73200000</v>
      </c>
      <c r="R365">
        <v>0</v>
      </c>
      <c r="S365">
        <v>0</v>
      </c>
      <c r="T365">
        <v>67363200</v>
      </c>
      <c r="U365">
        <v>796500</v>
      </c>
      <c r="V365">
        <v>18481342</v>
      </c>
      <c r="W365">
        <v>159841042</v>
      </c>
      <c r="Y365" s="38">
        <f t="shared" si="5"/>
        <v>43125</v>
      </c>
    </row>
    <row r="366" spans="1:25">
      <c r="A366">
        <v>0</v>
      </c>
      <c r="B366" s="33" t="s">
        <v>119</v>
      </c>
      <c r="C366" s="33" t="s">
        <v>101</v>
      </c>
      <c r="D366" s="33" t="s">
        <v>1224</v>
      </c>
      <c r="E366" s="33">
        <v>43019</v>
      </c>
      <c r="F366" s="33">
        <v>0</v>
      </c>
      <c r="G366" s="33">
        <v>8032500</v>
      </c>
      <c r="H366" s="37">
        <v>42608</v>
      </c>
      <c r="I366" t="s">
        <v>1965</v>
      </c>
      <c r="J366" t="s">
        <v>1964</v>
      </c>
      <c r="K366" s="38">
        <v>42608</v>
      </c>
      <c r="L366" t="s">
        <v>1225</v>
      </c>
      <c r="P366">
        <v>100000</v>
      </c>
      <c r="Q366">
        <v>7600000</v>
      </c>
      <c r="R366">
        <v>0</v>
      </c>
      <c r="S366">
        <v>0</v>
      </c>
      <c r="T366">
        <v>0</v>
      </c>
      <c r="U366">
        <v>432500</v>
      </c>
      <c r="V366">
        <v>0</v>
      </c>
      <c r="W366">
        <v>8032500</v>
      </c>
      <c r="Y366" s="38">
        <f t="shared" si="5"/>
        <v>42973</v>
      </c>
    </row>
    <row r="367" spans="1:25">
      <c r="A367">
        <v>0</v>
      </c>
      <c r="B367" s="33" t="s">
        <v>118</v>
      </c>
      <c r="C367" s="33" t="s">
        <v>101</v>
      </c>
      <c r="D367" s="33" t="s">
        <v>1226</v>
      </c>
      <c r="E367" s="33">
        <v>43426</v>
      </c>
      <c r="F367" s="33">
        <v>0</v>
      </c>
      <c r="G367" s="33">
        <v>0</v>
      </c>
      <c r="H367" s="37">
        <v>43018</v>
      </c>
      <c r="I367" t="s">
        <v>1965</v>
      </c>
      <c r="J367" t="s">
        <v>1964</v>
      </c>
      <c r="K367" s="38">
        <v>43018</v>
      </c>
      <c r="L367" t="s">
        <v>1227</v>
      </c>
      <c r="P367">
        <v>86010</v>
      </c>
      <c r="Q367">
        <v>42488940</v>
      </c>
      <c r="R367">
        <v>0</v>
      </c>
      <c r="S367">
        <v>0</v>
      </c>
      <c r="T367">
        <v>0</v>
      </c>
      <c r="U367">
        <v>5029500</v>
      </c>
      <c r="V367">
        <v>8378200</v>
      </c>
      <c r="W367">
        <v>55896640</v>
      </c>
      <c r="Y367" s="38">
        <f t="shared" si="5"/>
        <v>43383</v>
      </c>
    </row>
    <row r="368" spans="1:25">
      <c r="A368">
        <v>0</v>
      </c>
      <c r="B368" s="33" t="s">
        <v>134</v>
      </c>
      <c r="C368" s="33" t="s">
        <v>101</v>
      </c>
      <c r="D368" s="33" t="s">
        <v>1207</v>
      </c>
      <c r="E368" s="33">
        <v>43999</v>
      </c>
      <c r="F368" s="33">
        <v>0</v>
      </c>
      <c r="G368" s="33">
        <v>0</v>
      </c>
      <c r="H368" s="37">
        <v>43614</v>
      </c>
      <c r="I368" t="s">
        <v>1963</v>
      </c>
      <c r="J368" t="s">
        <v>1964</v>
      </c>
      <c r="K368" s="38">
        <v>43614</v>
      </c>
      <c r="L368">
        <v>2449543125</v>
      </c>
      <c r="P368">
        <v>15000</v>
      </c>
      <c r="Q368">
        <v>619530000</v>
      </c>
      <c r="R368">
        <v>0</v>
      </c>
      <c r="S368">
        <v>0</v>
      </c>
      <c r="T368">
        <v>0</v>
      </c>
      <c r="U368">
        <v>1633068000</v>
      </c>
      <c r="V368">
        <v>196945125</v>
      </c>
      <c r="W368">
        <v>2449543125</v>
      </c>
      <c r="Y368" s="38">
        <f t="shared" si="5"/>
        <v>43979</v>
      </c>
    </row>
    <row r="369" spans="1:25">
      <c r="A369">
        <v>0</v>
      </c>
      <c r="B369" s="33" t="s">
        <v>147</v>
      </c>
      <c r="C369" s="33" t="s">
        <v>101</v>
      </c>
      <c r="D369" s="33" t="s">
        <v>1228</v>
      </c>
      <c r="E369" s="33">
        <v>43718</v>
      </c>
      <c r="F369" s="33">
        <v>0</v>
      </c>
      <c r="G369" s="33">
        <v>0</v>
      </c>
      <c r="H369" s="37">
        <v>43335</v>
      </c>
      <c r="I369" t="s">
        <v>1963</v>
      </c>
      <c r="J369" t="s">
        <v>1964</v>
      </c>
      <c r="K369" s="38">
        <v>43335</v>
      </c>
      <c r="L369" t="s">
        <v>1229</v>
      </c>
      <c r="P369">
        <v>15000</v>
      </c>
      <c r="Q369">
        <v>67425000</v>
      </c>
      <c r="R369">
        <v>0</v>
      </c>
      <c r="S369">
        <v>0</v>
      </c>
      <c r="T369">
        <v>174485820</v>
      </c>
      <c r="U369">
        <v>20295726</v>
      </c>
      <c r="V369">
        <v>45889684</v>
      </c>
      <c r="W369">
        <v>308096230</v>
      </c>
      <c r="Y369" s="38">
        <f t="shared" si="5"/>
        <v>43700</v>
      </c>
    </row>
    <row r="370" spans="1:25">
      <c r="A370">
        <v>0</v>
      </c>
      <c r="B370" s="33" t="s">
        <v>1230</v>
      </c>
      <c r="C370" s="33" t="s">
        <v>101</v>
      </c>
      <c r="D370" s="33" t="s">
        <v>1231</v>
      </c>
      <c r="E370" s="33">
        <v>0</v>
      </c>
      <c r="F370" s="33">
        <v>0</v>
      </c>
      <c r="G370" s="33">
        <v>0</v>
      </c>
      <c r="H370" s="37">
        <v>0</v>
      </c>
      <c r="I370">
        <v>0</v>
      </c>
      <c r="J370">
        <v>0</v>
      </c>
      <c r="K370" s="38">
        <v>0</v>
      </c>
      <c r="P370">
        <v>0</v>
      </c>
      <c r="Q370">
        <v>0</v>
      </c>
      <c r="R370">
        <v>0</v>
      </c>
      <c r="S370">
        <v>0</v>
      </c>
      <c r="T370">
        <v>0</v>
      </c>
      <c r="U370">
        <v>0</v>
      </c>
      <c r="V370">
        <v>0</v>
      </c>
      <c r="W370">
        <v>0</v>
      </c>
      <c r="Y370" s="38">
        <f t="shared" si="5"/>
        <v>365</v>
      </c>
    </row>
    <row r="371" spans="1:25">
      <c r="A371">
        <v>0</v>
      </c>
      <c r="B371" s="33" t="s">
        <v>116</v>
      </c>
      <c r="C371" s="33" t="s">
        <v>101</v>
      </c>
      <c r="D371" s="33" t="s">
        <v>1231</v>
      </c>
      <c r="E371" s="33">
        <v>0</v>
      </c>
      <c r="F371" s="33">
        <v>0</v>
      </c>
      <c r="G371" s="33">
        <v>0</v>
      </c>
      <c r="H371" s="37">
        <v>0</v>
      </c>
      <c r="I371">
        <v>0</v>
      </c>
      <c r="J371">
        <v>0</v>
      </c>
      <c r="K371" s="38">
        <v>0</v>
      </c>
      <c r="P371">
        <v>0</v>
      </c>
      <c r="Q371">
        <v>0</v>
      </c>
      <c r="R371">
        <v>0</v>
      </c>
      <c r="S371">
        <v>0</v>
      </c>
      <c r="T371">
        <v>0</v>
      </c>
      <c r="U371">
        <v>0</v>
      </c>
      <c r="V371">
        <v>0</v>
      </c>
      <c r="W371">
        <v>0</v>
      </c>
      <c r="Y371" s="38">
        <f t="shared" si="5"/>
        <v>365</v>
      </c>
    </row>
    <row r="372" spans="1:25">
      <c r="A372">
        <v>0</v>
      </c>
      <c r="B372" s="33" t="s">
        <v>115</v>
      </c>
      <c r="C372" s="33" t="s">
        <v>101</v>
      </c>
      <c r="D372" s="33" t="s">
        <v>1232</v>
      </c>
      <c r="E372" s="33">
        <v>0</v>
      </c>
      <c r="F372" s="33">
        <v>0</v>
      </c>
      <c r="G372" s="33">
        <v>0</v>
      </c>
      <c r="H372" s="37">
        <v>0</v>
      </c>
      <c r="I372">
        <v>0</v>
      </c>
      <c r="J372">
        <v>0</v>
      </c>
      <c r="K372" s="38">
        <v>0</v>
      </c>
      <c r="P372">
        <v>0</v>
      </c>
      <c r="Q372">
        <v>0</v>
      </c>
      <c r="R372">
        <v>0</v>
      </c>
      <c r="S372">
        <v>0</v>
      </c>
      <c r="T372">
        <v>0</v>
      </c>
      <c r="U372">
        <v>0</v>
      </c>
      <c r="V372">
        <v>0</v>
      </c>
      <c r="W372">
        <v>0</v>
      </c>
      <c r="Y372" s="38">
        <f t="shared" si="5"/>
        <v>365</v>
      </c>
    </row>
    <row r="373" spans="1:25">
      <c r="A373">
        <v>0</v>
      </c>
      <c r="B373" s="33" t="s">
        <v>125</v>
      </c>
      <c r="C373" s="33" t="s">
        <v>101</v>
      </c>
      <c r="D373" s="33" t="s">
        <v>1233</v>
      </c>
      <c r="E373" s="33">
        <v>0</v>
      </c>
      <c r="F373" s="33">
        <v>0</v>
      </c>
      <c r="G373" s="33">
        <v>0</v>
      </c>
      <c r="H373" s="37">
        <v>0</v>
      </c>
      <c r="I373">
        <v>0</v>
      </c>
      <c r="J373">
        <v>0</v>
      </c>
      <c r="K373" s="38">
        <v>0</v>
      </c>
      <c r="P373">
        <v>0</v>
      </c>
      <c r="Q373">
        <v>0</v>
      </c>
      <c r="R373">
        <v>0</v>
      </c>
      <c r="S373">
        <v>0</v>
      </c>
      <c r="T373">
        <v>0</v>
      </c>
      <c r="U373">
        <v>0</v>
      </c>
      <c r="V373">
        <v>0</v>
      </c>
      <c r="W373">
        <v>0</v>
      </c>
      <c r="Y373" s="38">
        <f t="shared" si="5"/>
        <v>365</v>
      </c>
    </row>
    <row r="374" spans="1:25">
      <c r="A374">
        <v>0</v>
      </c>
      <c r="B374" s="33" t="s">
        <v>113</v>
      </c>
      <c r="C374" s="33" t="s">
        <v>101</v>
      </c>
      <c r="D374" s="33" t="s">
        <v>1234</v>
      </c>
      <c r="E374" s="33">
        <v>0</v>
      </c>
      <c r="F374" s="33">
        <v>0</v>
      </c>
      <c r="G374" s="33">
        <v>0</v>
      </c>
      <c r="H374" s="37">
        <v>0</v>
      </c>
      <c r="I374">
        <v>0</v>
      </c>
      <c r="J374">
        <v>0</v>
      </c>
      <c r="K374" s="38">
        <v>0</v>
      </c>
      <c r="P374">
        <v>0</v>
      </c>
      <c r="Q374">
        <v>0</v>
      </c>
      <c r="R374">
        <v>0</v>
      </c>
      <c r="S374">
        <v>0</v>
      </c>
      <c r="T374">
        <v>0</v>
      </c>
      <c r="U374">
        <v>0</v>
      </c>
      <c r="V374">
        <v>0</v>
      </c>
      <c r="W374">
        <v>0</v>
      </c>
      <c r="Y374" s="38">
        <f t="shared" si="5"/>
        <v>365</v>
      </c>
    </row>
    <row r="375" spans="1:25">
      <c r="A375">
        <v>0</v>
      </c>
      <c r="B375" s="33" t="s">
        <v>111</v>
      </c>
      <c r="C375" s="33" t="s">
        <v>101</v>
      </c>
      <c r="D375" s="33" t="s">
        <v>1235</v>
      </c>
      <c r="E375" s="33">
        <v>0</v>
      </c>
      <c r="F375" s="33">
        <v>0</v>
      </c>
      <c r="G375" s="33">
        <v>0</v>
      </c>
      <c r="H375" s="37">
        <v>0</v>
      </c>
      <c r="I375">
        <v>0</v>
      </c>
      <c r="J375">
        <v>0</v>
      </c>
      <c r="K375" s="38">
        <v>0</v>
      </c>
      <c r="P375">
        <v>0</v>
      </c>
      <c r="Q375">
        <v>0</v>
      </c>
      <c r="R375">
        <v>0</v>
      </c>
      <c r="S375">
        <v>0</v>
      </c>
      <c r="T375">
        <v>0</v>
      </c>
      <c r="U375">
        <v>0</v>
      </c>
      <c r="V375">
        <v>0</v>
      </c>
      <c r="W375">
        <v>0</v>
      </c>
      <c r="Y375" s="38">
        <f t="shared" si="5"/>
        <v>365</v>
      </c>
    </row>
    <row r="376" spans="1:25">
      <c r="A376">
        <v>0</v>
      </c>
      <c r="B376" s="33" t="s">
        <v>124</v>
      </c>
      <c r="C376" s="33" t="s">
        <v>101</v>
      </c>
      <c r="D376" s="33" t="s">
        <v>1236</v>
      </c>
      <c r="E376" s="33">
        <v>0</v>
      </c>
      <c r="F376" s="33">
        <v>0</v>
      </c>
      <c r="G376" s="33">
        <v>0</v>
      </c>
      <c r="H376" s="37">
        <v>0</v>
      </c>
      <c r="I376">
        <v>0</v>
      </c>
      <c r="J376">
        <v>0</v>
      </c>
      <c r="K376" s="38">
        <v>0</v>
      </c>
      <c r="P376">
        <v>0</v>
      </c>
      <c r="Q376">
        <v>0</v>
      </c>
      <c r="R376">
        <v>0</v>
      </c>
      <c r="S376">
        <v>0</v>
      </c>
      <c r="T376">
        <v>0</v>
      </c>
      <c r="U376">
        <v>0</v>
      </c>
      <c r="V376">
        <v>0</v>
      </c>
      <c r="W376">
        <v>0</v>
      </c>
      <c r="Y376" s="38">
        <f t="shared" si="5"/>
        <v>365</v>
      </c>
    </row>
    <row r="377" spans="1:25">
      <c r="A377">
        <v>0</v>
      </c>
      <c r="B377" s="33" t="s">
        <v>123</v>
      </c>
      <c r="C377" s="33" t="s">
        <v>101</v>
      </c>
      <c r="D377" s="33" t="s">
        <v>1237</v>
      </c>
      <c r="E377" s="33">
        <v>0</v>
      </c>
      <c r="F377" s="33">
        <v>0</v>
      </c>
      <c r="G377" s="33">
        <v>0</v>
      </c>
      <c r="H377" s="37">
        <v>0</v>
      </c>
      <c r="I377">
        <v>0</v>
      </c>
      <c r="J377">
        <v>0</v>
      </c>
      <c r="K377" s="38">
        <v>0</v>
      </c>
      <c r="P377">
        <v>0</v>
      </c>
      <c r="Q377">
        <v>0</v>
      </c>
      <c r="R377">
        <v>0</v>
      </c>
      <c r="S377">
        <v>0</v>
      </c>
      <c r="T377">
        <v>0</v>
      </c>
      <c r="U377">
        <v>0</v>
      </c>
      <c r="V377">
        <v>0</v>
      </c>
      <c r="W377">
        <v>0</v>
      </c>
      <c r="Y377" s="38">
        <f t="shared" si="5"/>
        <v>365</v>
      </c>
    </row>
    <row r="378" spans="1:25">
      <c r="A378">
        <v>0</v>
      </c>
      <c r="B378" s="33" t="s">
        <v>1238</v>
      </c>
      <c r="C378" s="33" t="s">
        <v>101</v>
      </c>
      <c r="D378" s="33" t="s">
        <v>1239</v>
      </c>
      <c r="E378" s="33">
        <v>0</v>
      </c>
      <c r="F378" s="33">
        <v>0</v>
      </c>
      <c r="G378" s="33">
        <v>0</v>
      </c>
      <c r="H378" s="37">
        <v>0</v>
      </c>
      <c r="I378">
        <v>0</v>
      </c>
      <c r="J378">
        <v>0</v>
      </c>
      <c r="K378" s="38">
        <v>0</v>
      </c>
      <c r="P378">
        <v>0</v>
      </c>
      <c r="Q378">
        <v>0</v>
      </c>
      <c r="R378">
        <v>0</v>
      </c>
      <c r="S378">
        <v>0</v>
      </c>
      <c r="T378">
        <v>0</v>
      </c>
      <c r="U378">
        <v>0</v>
      </c>
      <c r="V378">
        <v>0</v>
      </c>
      <c r="W378">
        <v>0</v>
      </c>
      <c r="Y378" s="38">
        <f t="shared" si="5"/>
        <v>365</v>
      </c>
    </row>
    <row r="379" spans="1:25">
      <c r="A379">
        <v>0</v>
      </c>
      <c r="B379" s="33" t="s">
        <v>153</v>
      </c>
      <c r="C379" s="33" t="s">
        <v>101</v>
      </c>
      <c r="D379" s="33" t="s">
        <v>1240</v>
      </c>
      <c r="E379" s="33">
        <v>44027</v>
      </c>
      <c r="F379" s="33">
        <v>0</v>
      </c>
      <c r="G379" s="33">
        <v>263176784</v>
      </c>
      <c r="H379" s="37">
        <v>43607</v>
      </c>
      <c r="I379" t="s">
        <v>1963</v>
      </c>
      <c r="J379" t="s">
        <v>1969</v>
      </c>
      <c r="K379" s="38">
        <v>43607</v>
      </c>
      <c r="L379" t="s">
        <v>1241</v>
      </c>
      <c r="P379">
        <v>75000</v>
      </c>
      <c r="Q379">
        <v>23350500</v>
      </c>
      <c r="R379">
        <v>0</v>
      </c>
      <c r="S379">
        <v>0</v>
      </c>
      <c r="T379">
        <v>180105960</v>
      </c>
      <c r="U379">
        <v>1689281</v>
      </c>
      <c r="V379">
        <v>52091043</v>
      </c>
      <c r="W379">
        <v>257236784</v>
      </c>
      <c r="Y379" s="38">
        <f t="shared" si="5"/>
        <v>43972</v>
      </c>
    </row>
    <row r="380" spans="1:25">
      <c r="A380">
        <v>0</v>
      </c>
      <c r="B380" s="33" t="s">
        <v>1242</v>
      </c>
      <c r="C380" s="33" t="s">
        <v>101</v>
      </c>
      <c r="D380" s="33" t="s">
        <v>1243</v>
      </c>
      <c r="E380" s="33">
        <v>0</v>
      </c>
      <c r="F380" s="33">
        <v>0</v>
      </c>
      <c r="G380" s="33">
        <v>0</v>
      </c>
      <c r="H380" s="37">
        <v>0</v>
      </c>
      <c r="I380">
        <v>0</v>
      </c>
      <c r="J380">
        <v>0</v>
      </c>
      <c r="K380" s="38">
        <v>0</v>
      </c>
      <c r="P380">
        <v>0</v>
      </c>
      <c r="Q380">
        <v>0</v>
      </c>
      <c r="R380">
        <v>0</v>
      </c>
      <c r="S380">
        <v>0</v>
      </c>
      <c r="T380">
        <v>0</v>
      </c>
      <c r="U380">
        <v>0</v>
      </c>
      <c r="V380">
        <v>0</v>
      </c>
      <c r="W380">
        <v>0</v>
      </c>
      <c r="Y380" s="38">
        <f t="shared" si="5"/>
        <v>365</v>
      </c>
    </row>
    <row r="381" spans="1:25">
      <c r="A381">
        <v>0</v>
      </c>
      <c r="B381" s="33" t="s">
        <v>1244</v>
      </c>
      <c r="C381" s="33" t="s">
        <v>101</v>
      </c>
      <c r="D381" s="33" t="s">
        <v>1245</v>
      </c>
      <c r="E381" s="33">
        <v>0</v>
      </c>
      <c r="F381" s="33">
        <v>0</v>
      </c>
      <c r="G381" s="33">
        <v>0</v>
      </c>
      <c r="H381" s="37">
        <v>0</v>
      </c>
      <c r="I381">
        <v>0</v>
      </c>
      <c r="J381">
        <v>0</v>
      </c>
      <c r="K381" s="38">
        <v>0</v>
      </c>
      <c r="P381">
        <v>0</v>
      </c>
      <c r="Q381">
        <v>0</v>
      </c>
      <c r="R381">
        <v>0</v>
      </c>
      <c r="S381">
        <v>0</v>
      </c>
      <c r="T381">
        <v>0</v>
      </c>
      <c r="U381">
        <v>0</v>
      </c>
      <c r="V381">
        <v>0</v>
      </c>
      <c r="W381">
        <v>0</v>
      </c>
      <c r="Y381" s="38">
        <f t="shared" si="5"/>
        <v>365</v>
      </c>
    </row>
    <row r="382" spans="1:25">
      <c r="A382">
        <v>0</v>
      </c>
      <c r="B382" s="33" t="s">
        <v>122</v>
      </c>
      <c r="C382" s="33" t="s">
        <v>101</v>
      </c>
      <c r="D382" s="33" t="s">
        <v>1246</v>
      </c>
      <c r="E382" s="33">
        <v>0</v>
      </c>
      <c r="F382" s="33">
        <v>0</v>
      </c>
      <c r="G382" s="33">
        <v>0</v>
      </c>
      <c r="H382" s="37">
        <v>0</v>
      </c>
      <c r="I382">
        <v>0</v>
      </c>
      <c r="J382">
        <v>0</v>
      </c>
      <c r="K382" s="38">
        <v>0</v>
      </c>
      <c r="P382">
        <v>0</v>
      </c>
      <c r="Q382">
        <v>0</v>
      </c>
      <c r="R382">
        <v>0</v>
      </c>
      <c r="S382">
        <v>0</v>
      </c>
      <c r="T382">
        <v>0</v>
      </c>
      <c r="U382">
        <v>0</v>
      </c>
      <c r="V382">
        <v>0</v>
      </c>
      <c r="W382">
        <v>0</v>
      </c>
      <c r="Y382" s="38">
        <f t="shared" si="5"/>
        <v>365</v>
      </c>
    </row>
    <row r="383" spans="1:25">
      <c r="A383">
        <v>0</v>
      </c>
      <c r="B383" s="33" t="s">
        <v>1247</v>
      </c>
      <c r="C383" s="33" t="s">
        <v>101</v>
      </c>
      <c r="D383" s="33" t="s">
        <v>1248</v>
      </c>
      <c r="E383" s="33">
        <v>0</v>
      </c>
      <c r="F383" s="33">
        <v>0</v>
      </c>
      <c r="G383" s="33">
        <v>0</v>
      </c>
      <c r="H383" s="37">
        <v>0</v>
      </c>
      <c r="I383">
        <v>0</v>
      </c>
      <c r="J383">
        <v>0</v>
      </c>
      <c r="K383" s="38">
        <v>0</v>
      </c>
      <c r="P383">
        <v>0</v>
      </c>
      <c r="Q383">
        <v>0</v>
      </c>
      <c r="R383">
        <v>0</v>
      </c>
      <c r="S383">
        <v>0</v>
      </c>
      <c r="T383">
        <v>0</v>
      </c>
      <c r="U383">
        <v>0</v>
      </c>
      <c r="V383">
        <v>0</v>
      </c>
      <c r="W383">
        <v>0</v>
      </c>
      <c r="Y383" s="38">
        <f t="shared" si="5"/>
        <v>365</v>
      </c>
    </row>
    <row r="384" spans="1:25">
      <c r="A384">
        <v>0</v>
      </c>
      <c r="B384" s="33" t="s">
        <v>1249</v>
      </c>
      <c r="C384" s="33" t="s">
        <v>101</v>
      </c>
      <c r="D384" s="33" t="s">
        <v>1250</v>
      </c>
      <c r="E384" s="33">
        <v>0</v>
      </c>
      <c r="F384" s="33">
        <v>0</v>
      </c>
      <c r="G384" s="33">
        <v>0</v>
      </c>
      <c r="H384" s="37">
        <v>0</v>
      </c>
      <c r="I384">
        <v>0</v>
      </c>
      <c r="J384">
        <v>0</v>
      </c>
      <c r="K384" s="38">
        <v>0</v>
      </c>
      <c r="P384">
        <v>0</v>
      </c>
      <c r="Q384">
        <v>0</v>
      </c>
      <c r="R384">
        <v>0</v>
      </c>
      <c r="S384">
        <v>0</v>
      </c>
      <c r="T384">
        <v>0</v>
      </c>
      <c r="U384">
        <v>0</v>
      </c>
      <c r="V384">
        <v>0</v>
      </c>
      <c r="W384">
        <v>0</v>
      </c>
      <c r="Y384" s="38">
        <f t="shared" si="5"/>
        <v>365</v>
      </c>
    </row>
    <row r="385" spans="1:25">
      <c r="A385">
        <v>0</v>
      </c>
      <c r="B385" s="33" t="s">
        <v>1251</v>
      </c>
      <c r="C385" s="33" t="s">
        <v>101</v>
      </c>
      <c r="D385" s="33" t="s">
        <v>1252</v>
      </c>
      <c r="E385" s="33">
        <v>0</v>
      </c>
      <c r="F385" s="33">
        <v>0</v>
      </c>
      <c r="G385" s="33">
        <v>0</v>
      </c>
      <c r="H385" s="37">
        <v>0</v>
      </c>
      <c r="I385">
        <v>0</v>
      </c>
      <c r="J385">
        <v>0</v>
      </c>
      <c r="K385" s="38">
        <v>0</v>
      </c>
      <c r="P385">
        <v>0</v>
      </c>
      <c r="Q385">
        <v>0</v>
      </c>
      <c r="R385">
        <v>0</v>
      </c>
      <c r="S385">
        <v>0</v>
      </c>
      <c r="T385">
        <v>0</v>
      </c>
      <c r="U385">
        <v>0</v>
      </c>
      <c r="V385">
        <v>0</v>
      </c>
      <c r="W385">
        <v>0</v>
      </c>
      <c r="Y385" s="38">
        <f t="shared" si="5"/>
        <v>365</v>
      </c>
    </row>
    <row r="386" spans="1:25">
      <c r="A386">
        <v>0</v>
      </c>
      <c r="B386" s="33" t="s">
        <v>121</v>
      </c>
      <c r="C386" s="33" t="s">
        <v>101</v>
      </c>
      <c r="D386" s="33" t="s">
        <v>1253</v>
      </c>
      <c r="E386" s="33">
        <v>44020</v>
      </c>
      <c r="F386" s="33">
        <v>0</v>
      </c>
      <c r="G386" s="33">
        <v>267334779</v>
      </c>
      <c r="H386" s="37">
        <v>43633</v>
      </c>
      <c r="I386" t="s">
        <v>1963</v>
      </c>
      <c r="J386" t="s">
        <v>1964</v>
      </c>
      <c r="K386" s="38">
        <v>43633</v>
      </c>
      <c r="L386" t="s">
        <v>1254</v>
      </c>
      <c r="P386">
        <v>75000</v>
      </c>
      <c r="Q386">
        <v>26100000</v>
      </c>
      <c r="R386">
        <v>0</v>
      </c>
      <c r="S386">
        <v>0</v>
      </c>
      <c r="T386">
        <v>220400000</v>
      </c>
      <c r="U386">
        <v>992332</v>
      </c>
      <c r="V386">
        <v>15042447</v>
      </c>
      <c r="W386">
        <v>262534779</v>
      </c>
      <c r="Y386" s="38">
        <f t="shared" si="5"/>
        <v>43998</v>
      </c>
    </row>
    <row r="387" spans="1:25">
      <c r="A387">
        <v>0</v>
      </c>
      <c r="B387" s="33" t="s">
        <v>120</v>
      </c>
      <c r="C387" s="33" t="s">
        <v>101</v>
      </c>
      <c r="D387" s="33" t="s">
        <v>1255</v>
      </c>
      <c r="E387" s="33">
        <v>43999</v>
      </c>
      <c r="F387" s="33">
        <v>0</v>
      </c>
      <c r="G387" s="33">
        <v>0</v>
      </c>
      <c r="H387" s="37">
        <v>43608</v>
      </c>
      <c r="I387" t="s">
        <v>1963</v>
      </c>
      <c r="J387" t="s">
        <v>1979</v>
      </c>
      <c r="K387" s="38">
        <v>43608</v>
      </c>
      <c r="L387">
        <v>109671960</v>
      </c>
      <c r="P387">
        <v>75000</v>
      </c>
      <c r="Q387">
        <v>17916750</v>
      </c>
      <c r="R387">
        <v>0</v>
      </c>
      <c r="S387">
        <v>0</v>
      </c>
      <c r="T387">
        <v>83399800</v>
      </c>
      <c r="U387">
        <v>689594</v>
      </c>
      <c r="V387">
        <v>7665816</v>
      </c>
      <c r="W387">
        <v>109671960</v>
      </c>
      <c r="Y387" s="38">
        <f t="shared" si="5"/>
        <v>43973</v>
      </c>
    </row>
    <row r="388" spans="1:25">
      <c r="A388">
        <v>0</v>
      </c>
      <c r="B388" s="33" t="s">
        <v>1258</v>
      </c>
      <c r="C388" s="33" t="s">
        <v>101</v>
      </c>
      <c r="D388" s="33" t="s">
        <v>1259</v>
      </c>
      <c r="E388" s="33">
        <v>0</v>
      </c>
      <c r="F388" s="33">
        <v>0</v>
      </c>
      <c r="G388" s="33">
        <v>0</v>
      </c>
      <c r="H388" s="37">
        <v>0</v>
      </c>
      <c r="I388">
        <v>0</v>
      </c>
      <c r="J388">
        <v>0</v>
      </c>
      <c r="K388" s="38">
        <v>0</v>
      </c>
      <c r="P388">
        <v>0</v>
      </c>
      <c r="Q388">
        <v>0</v>
      </c>
      <c r="R388">
        <v>0</v>
      </c>
      <c r="S388">
        <v>0</v>
      </c>
      <c r="T388">
        <v>0</v>
      </c>
      <c r="U388">
        <v>0</v>
      </c>
      <c r="V388">
        <v>0</v>
      </c>
      <c r="W388">
        <v>0</v>
      </c>
      <c r="Y388" s="38">
        <f t="shared" ref="Y388:Y451" si="6">+K388+365</f>
        <v>365</v>
      </c>
    </row>
    <row r="389" spans="1:25">
      <c r="A389">
        <v>0</v>
      </c>
      <c r="B389" s="33" t="s">
        <v>152</v>
      </c>
      <c r="C389" s="33" t="s">
        <v>101</v>
      </c>
      <c r="D389" s="33" t="s">
        <v>1260</v>
      </c>
      <c r="E389" s="33">
        <v>43999</v>
      </c>
      <c r="F389" s="33">
        <v>0</v>
      </c>
      <c r="G389" s="33">
        <v>127144582</v>
      </c>
      <c r="H389" s="37">
        <v>43608</v>
      </c>
      <c r="I389" t="s">
        <v>1963</v>
      </c>
      <c r="J389" t="s">
        <v>1976</v>
      </c>
      <c r="K389" s="38">
        <v>43608</v>
      </c>
      <c r="L389" t="s">
        <v>1261</v>
      </c>
      <c r="P389">
        <v>75000</v>
      </c>
      <c r="Q389">
        <v>9450000</v>
      </c>
      <c r="R389">
        <v>0</v>
      </c>
      <c r="S389">
        <v>0</v>
      </c>
      <c r="T389">
        <v>105719100</v>
      </c>
      <c r="U389">
        <v>311316</v>
      </c>
      <c r="V389">
        <v>8064166</v>
      </c>
      <c r="W389">
        <v>123544582</v>
      </c>
      <c r="Y389" s="38">
        <f t="shared" si="6"/>
        <v>43973</v>
      </c>
    </row>
    <row r="390" spans="1:25">
      <c r="A390">
        <v>0</v>
      </c>
      <c r="B390" s="33" t="s">
        <v>1262</v>
      </c>
      <c r="C390" s="33" t="s">
        <v>101</v>
      </c>
      <c r="D390" s="33" t="s">
        <v>1263</v>
      </c>
      <c r="E390" s="33">
        <v>0</v>
      </c>
      <c r="F390" s="33">
        <v>0</v>
      </c>
      <c r="G390" s="33">
        <v>0</v>
      </c>
      <c r="H390" s="37">
        <v>0</v>
      </c>
      <c r="I390">
        <v>0</v>
      </c>
      <c r="J390">
        <v>0</v>
      </c>
      <c r="K390" s="38">
        <v>0</v>
      </c>
      <c r="P390">
        <v>0</v>
      </c>
      <c r="Q390">
        <v>0</v>
      </c>
      <c r="R390">
        <v>0</v>
      </c>
      <c r="S390">
        <v>0</v>
      </c>
      <c r="T390">
        <v>0</v>
      </c>
      <c r="U390">
        <v>0</v>
      </c>
      <c r="V390">
        <v>0</v>
      </c>
      <c r="W390">
        <v>0</v>
      </c>
      <c r="Y390" s="38">
        <f t="shared" si="6"/>
        <v>365</v>
      </c>
    </row>
    <row r="391" spans="1:25">
      <c r="A391">
        <v>0</v>
      </c>
      <c r="B391" s="33" t="s">
        <v>1264</v>
      </c>
      <c r="C391" s="33" t="s">
        <v>101</v>
      </c>
      <c r="D391" s="33" t="s">
        <v>1265</v>
      </c>
      <c r="E391" s="33">
        <v>0</v>
      </c>
      <c r="F391" s="33">
        <v>0</v>
      </c>
      <c r="G391" s="33">
        <v>0</v>
      </c>
      <c r="H391" s="37">
        <v>0</v>
      </c>
      <c r="I391">
        <v>0</v>
      </c>
      <c r="J391">
        <v>0</v>
      </c>
      <c r="K391" s="38">
        <v>0</v>
      </c>
      <c r="P391">
        <v>0</v>
      </c>
      <c r="Q391">
        <v>0</v>
      </c>
      <c r="R391">
        <v>0</v>
      </c>
      <c r="S391">
        <v>0</v>
      </c>
      <c r="T391">
        <v>0</v>
      </c>
      <c r="U391">
        <v>0</v>
      </c>
      <c r="V391">
        <v>0</v>
      </c>
      <c r="W391">
        <v>0</v>
      </c>
      <c r="Y391" s="38">
        <f t="shared" si="6"/>
        <v>365</v>
      </c>
    </row>
    <row r="392" spans="1:25">
      <c r="A392">
        <v>0</v>
      </c>
      <c r="B392" s="33" t="s">
        <v>150</v>
      </c>
      <c r="C392" s="33" t="s">
        <v>101</v>
      </c>
      <c r="D392" s="33" t="s">
        <v>1266</v>
      </c>
      <c r="E392" s="33">
        <v>43999</v>
      </c>
      <c r="F392" s="33">
        <v>0</v>
      </c>
      <c r="G392" s="33" t="s">
        <v>1268</v>
      </c>
      <c r="H392" s="37">
        <v>43608</v>
      </c>
      <c r="I392" t="s">
        <v>1963</v>
      </c>
      <c r="J392" t="s">
        <v>1976</v>
      </c>
      <c r="K392" s="38">
        <v>43608</v>
      </c>
      <c r="L392" t="s">
        <v>1267</v>
      </c>
      <c r="P392">
        <v>75000</v>
      </c>
      <c r="Q392">
        <v>8902500</v>
      </c>
      <c r="R392">
        <v>0</v>
      </c>
      <c r="S392">
        <v>0</v>
      </c>
      <c r="T392">
        <v>92110000</v>
      </c>
      <c r="U392">
        <v>455086</v>
      </c>
      <c r="V392">
        <v>11034629</v>
      </c>
      <c r="W392">
        <v>112502215</v>
      </c>
      <c r="Y392" s="38">
        <f t="shared" si="6"/>
        <v>43973</v>
      </c>
    </row>
    <row r="393" spans="1:25">
      <c r="A393">
        <v>0</v>
      </c>
      <c r="B393" s="33" t="s">
        <v>149</v>
      </c>
      <c r="C393" s="33" t="s">
        <v>101</v>
      </c>
      <c r="D393" s="33" t="s">
        <v>1269</v>
      </c>
      <c r="E393" s="33">
        <v>43999</v>
      </c>
      <c r="F393" s="33">
        <v>0</v>
      </c>
      <c r="G393" s="33">
        <v>33465134</v>
      </c>
      <c r="H393" s="37">
        <v>43606</v>
      </c>
      <c r="I393" t="s">
        <v>1963</v>
      </c>
      <c r="J393" t="s">
        <v>1976</v>
      </c>
      <c r="K393" s="38">
        <v>43606</v>
      </c>
      <c r="L393" t="s">
        <v>1270</v>
      </c>
      <c r="P393">
        <v>15000</v>
      </c>
      <c r="Q393">
        <v>2592000</v>
      </c>
      <c r="R393">
        <v>0</v>
      </c>
      <c r="S393">
        <v>0</v>
      </c>
      <c r="T393">
        <v>0</v>
      </c>
      <c r="U393">
        <v>821872</v>
      </c>
      <c r="V393">
        <v>30050812</v>
      </c>
      <c r="W393">
        <v>33464684</v>
      </c>
      <c r="Y393" s="38">
        <f t="shared" si="6"/>
        <v>43971</v>
      </c>
    </row>
    <row r="394" spans="1:25">
      <c r="A394">
        <v>0</v>
      </c>
      <c r="B394" s="33" t="s">
        <v>109</v>
      </c>
      <c r="C394" s="33" t="s">
        <v>101</v>
      </c>
      <c r="D394" s="33" t="s">
        <v>1243</v>
      </c>
      <c r="E394" s="33">
        <v>0</v>
      </c>
      <c r="F394" s="33">
        <v>0</v>
      </c>
      <c r="G394" s="33">
        <v>0</v>
      </c>
      <c r="H394" s="37">
        <v>0</v>
      </c>
      <c r="I394">
        <v>0</v>
      </c>
      <c r="J394">
        <v>0</v>
      </c>
      <c r="K394" s="38">
        <v>0</v>
      </c>
      <c r="P394">
        <v>0</v>
      </c>
      <c r="Q394">
        <v>0</v>
      </c>
      <c r="R394">
        <v>0</v>
      </c>
      <c r="S394">
        <v>0</v>
      </c>
      <c r="T394">
        <v>0</v>
      </c>
      <c r="U394">
        <v>0</v>
      </c>
      <c r="V394">
        <v>0</v>
      </c>
      <c r="W394">
        <v>0</v>
      </c>
      <c r="Y394" s="38">
        <f t="shared" si="6"/>
        <v>365</v>
      </c>
    </row>
    <row r="395" spans="1:25">
      <c r="A395">
        <v>0</v>
      </c>
      <c r="B395" s="33" t="s">
        <v>146</v>
      </c>
      <c r="C395" s="33" t="s">
        <v>101</v>
      </c>
      <c r="D395" s="33" t="s">
        <v>1271</v>
      </c>
      <c r="E395" s="33">
        <v>43991</v>
      </c>
      <c r="F395" s="33">
        <v>0</v>
      </c>
      <c r="G395" s="33">
        <v>667446480</v>
      </c>
      <c r="H395" s="37">
        <v>43511</v>
      </c>
      <c r="I395" t="s">
        <v>1963</v>
      </c>
      <c r="J395" t="s">
        <v>1964</v>
      </c>
      <c r="K395" s="38">
        <v>43511</v>
      </c>
      <c r="L395" t="s">
        <v>1273</v>
      </c>
      <c r="P395" t="s">
        <v>1272</v>
      </c>
      <c r="Q395">
        <v>145399800</v>
      </c>
      <c r="R395">
        <v>0</v>
      </c>
      <c r="S395">
        <v>0</v>
      </c>
      <c r="T395">
        <v>455032000</v>
      </c>
      <c r="U395">
        <v>13158318</v>
      </c>
      <c r="V395">
        <v>53080274</v>
      </c>
      <c r="W395">
        <v>666670392</v>
      </c>
      <c r="Y395" s="38">
        <f t="shared" si="6"/>
        <v>43876</v>
      </c>
    </row>
    <row r="396" spans="1:25">
      <c r="A396">
        <v>0</v>
      </c>
      <c r="B396" s="33" t="s">
        <v>1274</v>
      </c>
      <c r="C396" s="33" t="s">
        <v>101</v>
      </c>
      <c r="D396" s="33" t="s">
        <v>1275</v>
      </c>
      <c r="E396" s="33">
        <v>0</v>
      </c>
      <c r="F396" s="33">
        <v>0</v>
      </c>
      <c r="G396" s="33">
        <v>0</v>
      </c>
      <c r="H396" s="37">
        <v>0</v>
      </c>
      <c r="I396">
        <v>0</v>
      </c>
      <c r="J396">
        <v>0</v>
      </c>
      <c r="K396" s="38">
        <v>0</v>
      </c>
      <c r="P396">
        <v>0</v>
      </c>
      <c r="Q396">
        <v>0</v>
      </c>
      <c r="R396">
        <v>0</v>
      </c>
      <c r="S396">
        <v>0</v>
      </c>
      <c r="T396">
        <v>0</v>
      </c>
      <c r="U396">
        <v>0</v>
      </c>
      <c r="V396">
        <v>0</v>
      </c>
      <c r="W396">
        <v>0</v>
      </c>
      <c r="Y396" s="38">
        <f t="shared" si="6"/>
        <v>365</v>
      </c>
    </row>
    <row r="397" spans="1:25">
      <c r="A397">
        <v>0</v>
      </c>
      <c r="B397" s="33" t="s">
        <v>129</v>
      </c>
      <c r="C397" s="33" t="s">
        <v>101</v>
      </c>
      <c r="D397" s="33" t="s">
        <v>1276</v>
      </c>
      <c r="E397" s="33">
        <v>43851</v>
      </c>
      <c r="F397" s="33">
        <v>0</v>
      </c>
      <c r="G397" s="33">
        <v>259583123</v>
      </c>
      <c r="H397" s="37">
        <v>43483</v>
      </c>
      <c r="I397" t="s">
        <v>1965</v>
      </c>
      <c r="J397" t="s">
        <v>1964</v>
      </c>
      <c r="K397" s="38">
        <v>43483</v>
      </c>
      <c r="L397" t="s">
        <v>1277</v>
      </c>
      <c r="P397">
        <v>59291.692378895401</v>
      </c>
      <c r="Q397">
        <v>192164375</v>
      </c>
      <c r="R397">
        <v>0</v>
      </c>
      <c r="S397">
        <v>0</v>
      </c>
      <c r="T397">
        <v>11160000</v>
      </c>
      <c r="U397">
        <v>5547804</v>
      </c>
      <c r="V397">
        <v>50710944</v>
      </c>
      <c r="W397">
        <v>259583123</v>
      </c>
      <c r="Y397" s="38">
        <f t="shared" si="6"/>
        <v>43848</v>
      </c>
    </row>
    <row r="398" spans="1:25">
      <c r="A398">
        <v>1</v>
      </c>
      <c r="B398" s="33" t="s">
        <v>129</v>
      </c>
      <c r="C398" s="33" t="s">
        <v>101</v>
      </c>
      <c r="D398" s="33">
        <v>0</v>
      </c>
      <c r="E398" s="33">
        <v>365</v>
      </c>
      <c r="F398" s="33">
        <v>0</v>
      </c>
      <c r="G398" s="33">
        <v>0</v>
      </c>
      <c r="H398" s="37">
        <v>0</v>
      </c>
      <c r="I398">
        <v>0</v>
      </c>
      <c r="J398">
        <v>0</v>
      </c>
      <c r="K398" s="38">
        <v>0</v>
      </c>
      <c r="L398" t="s">
        <v>1278</v>
      </c>
      <c r="P398">
        <v>0</v>
      </c>
      <c r="Q398">
        <v>0</v>
      </c>
      <c r="R398">
        <v>0</v>
      </c>
      <c r="S398">
        <v>0</v>
      </c>
      <c r="T398">
        <v>0</v>
      </c>
      <c r="U398">
        <v>0</v>
      </c>
      <c r="V398">
        <v>0</v>
      </c>
      <c r="W398">
        <v>0</v>
      </c>
      <c r="Y398" s="38">
        <f t="shared" si="6"/>
        <v>365</v>
      </c>
    </row>
    <row r="399" spans="1:25">
      <c r="A399">
        <v>0</v>
      </c>
      <c r="B399" s="33" t="s">
        <v>1279</v>
      </c>
      <c r="C399" s="33" t="s">
        <v>101</v>
      </c>
      <c r="D399" s="33" t="s">
        <v>1280</v>
      </c>
      <c r="E399" s="33">
        <v>42998</v>
      </c>
      <c r="F399" s="33">
        <v>0</v>
      </c>
      <c r="G399" s="33">
        <v>77666100</v>
      </c>
      <c r="H399" s="37">
        <v>42608</v>
      </c>
      <c r="I399" t="s">
        <v>1965</v>
      </c>
      <c r="J399" t="s">
        <v>1964</v>
      </c>
      <c r="K399" s="38">
        <v>42608</v>
      </c>
      <c r="L399" t="s">
        <v>1281</v>
      </c>
      <c r="P399">
        <v>60000</v>
      </c>
      <c r="Q399">
        <v>75660000</v>
      </c>
      <c r="R399">
        <v>0</v>
      </c>
      <c r="S399">
        <v>0</v>
      </c>
      <c r="T399">
        <v>0</v>
      </c>
      <c r="U399">
        <v>634600</v>
      </c>
      <c r="V399">
        <v>1371500</v>
      </c>
      <c r="W399">
        <v>77666100</v>
      </c>
      <c r="Y399" s="38">
        <f t="shared" si="6"/>
        <v>42973</v>
      </c>
    </row>
    <row r="400" spans="1:25">
      <c r="A400">
        <v>0</v>
      </c>
      <c r="B400" s="33" t="s">
        <v>1282</v>
      </c>
      <c r="C400" s="33" t="s">
        <v>101</v>
      </c>
      <c r="D400" s="33" t="s">
        <v>1283</v>
      </c>
      <c r="E400" s="33">
        <v>43802</v>
      </c>
      <c r="F400" s="33">
        <v>0</v>
      </c>
      <c r="G400" s="33">
        <v>68670630</v>
      </c>
      <c r="H400" s="37">
        <v>43423</v>
      </c>
      <c r="I400" t="s">
        <v>1965</v>
      </c>
      <c r="J400" t="s">
        <v>1964</v>
      </c>
      <c r="K400" s="38">
        <v>43423</v>
      </c>
      <c r="L400" t="s">
        <v>1284</v>
      </c>
      <c r="P400">
        <v>58000</v>
      </c>
      <c r="Q400">
        <v>38396000</v>
      </c>
      <c r="R400">
        <v>58000</v>
      </c>
      <c r="S400">
        <v>17516000</v>
      </c>
      <c r="T400">
        <v>0</v>
      </c>
      <c r="U400">
        <v>738391</v>
      </c>
      <c r="V400">
        <v>12020239</v>
      </c>
      <c r="W400">
        <v>68670630</v>
      </c>
      <c r="Y400" s="38">
        <f t="shared" si="6"/>
        <v>43788</v>
      </c>
    </row>
    <row r="401" spans="1:25">
      <c r="A401">
        <v>0</v>
      </c>
      <c r="B401" s="33" t="s">
        <v>172</v>
      </c>
      <c r="C401" s="33" t="s">
        <v>101</v>
      </c>
      <c r="D401" s="33" t="s">
        <v>1285</v>
      </c>
      <c r="E401" s="33">
        <v>43652</v>
      </c>
      <c r="F401" s="33">
        <v>0</v>
      </c>
      <c r="G401" s="33">
        <v>12525000</v>
      </c>
      <c r="H401" s="37">
        <v>43242</v>
      </c>
      <c r="I401" t="s">
        <v>1965</v>
      </c>
      <c r="J401" t="s">
        <v>1973</v>
      </c>
      <c r="K401" s="38">
        <v>43242</v>
      </c>
      <c r="L401" t="s">
        <v>1286</v>
      </c>
      <c r="P401">
        <v>55000</v>
      </c>
      <c r="Q401">
        <v>825000</v>
      </c>
      <c r="R401">
        <v>0</v>
      </c>
      <c r="S401">
        <v>0</v>
      </c>
      <c r="T401">
        <v>11700000</v>
      </c>
      <c r="U401">
        <v>0</v>
      </c>
      <c r="V401">
        <v>0</v>
      </c>
      <c r="W401">
        <v>12525000</v>
      </c>
      <c r="Y401" s="38">
        <f t="shared" si="6"/>
        <v>43607</v>
      </c>
    </row>
    <row r="402" spans="1:25">
      <c r="A402">
        <v>0</v>
      </c>
      <c r="B402" s="33" t="s">
        <v>105</v>
      </c>
      <c r="C402" s="33" t="s">
        <v>101</v>
      </c>
      <c r="D402" s="33" t="s">
        <v>1287</v>
      </c>
      <c r="E402" s="33">
        <v>43754</v>
      </c>
      <c r="F402" s="33">
        <v>0</v>
      </c>
      <c r="G402" s="33">
        <v>99636538</v>
      </c>
      <c r="H402" s="37">
        <v>43343</v>
      </c>
      <c r="I402" t="s">
        <v>1965</v>
      </c>
      <c r="J402" t="s">
        <v>1964</v>
      </c>
      <c r="K402" s="38">
        <v>43343</v>
      </c>
      <c r="L402" t="s">
        <v>1288</v>
      </c>
      <c r="P402">
        <v>55000</v>
      </c>
      <c r="Q402">
        <v>19580000</v>
      </c>
      <c r="R402">
        <v>55000</v>
      </c>
      <c r="S402">
        <v>7095000</v>
      </c>
      <c r="T402">
        <v>61250000</v>
      </c>
      <c r="U402">
        <v>7296624</v>
      </c>
      <c r="V402">
        <v>4414914</v>
      </c>
      <c r="W402">
        <v>99636538</v>
      </c>
      <c r="Y402" s="38">
        <f t="shared" si="6"/>
        <v>43708</v>
      </c>
    </row>
    <row r="403" spans="1:25">
      <c r="A403">
        <v>0</v>
      </c>
      <c r="B403" s="33" t="s">
        <v>1289</v>
      </c>
      <c r="C403" s="33" t="s">
        <v>101</v>
      </c>
      <c r="D403" s="33" t="s">
        <v>1290</v>
      </c>
      <c r="E403" s="33">
        <v>43872</v>
      </c>
      <c r="F403" s="33">
        <v>0</v>
      </c>
      <c r="G403" s="33">
        <v>123325003</v>
      </c>
      <c r="H403" s="37">
        <v>43423</v>
      </c>
      <c r="I403" t="s">
        <v>1965</v>
      </c>
      <c r="J403" t="s">
        <v>1964</v>
      </c>
      <c r="K403" s="38">
        <v>43423</v>
      </c>
      <c r="L403" t="s">
        <v>1291</v>
      </c>
      <c r="P403">
        <v>55000</v>
      </c>
      <c r="Q403">
        <v>18810000</v>
      </c>
      <c r="R403">
        <v>55000</v>
      </c>
      <c r="S403">
        <v>2475000</v>
      </c>
      <c r="T403">
        <v>92082400</v>
      </c>
      <c r="U403">
        <v>1682514</v>
      </c>
      <c r="V403">
        <v>6475089</v>
      </c>
      <c r="W403">
        <v>121525003</v>
      </c>
      <c r="Y403" s="38">
        <f t="shared" si="6"/>
        <v>43788</v>
      </c>
    </row>
    <row r="404" spans="1:25">
      <c r="A404">
        <v>0</v>
      </c>
      <c r="B404" s="33" t="s">
        <v>1292</v>
      </c>
      <c r="C404" s="33" t="s">
        <v>101</v>
      </c>
      <c r="D404" s="33" t="s">
        <v>1293</v>
      </c>
      <c r="E404" s="33">
        <v>43662</v>
      </c>
      <c r="F404" s="33">
        <v>0</v>
      </c>
      <c r="G404" s="33">
        <v>248421163</v>
      </c>
      <c r="H404" s="37">
        <v>43242</v>
      </c>
      <c r="I404" t="s">
        <v>1965</v>
      </c>
      <c r="J404" t="s">
        <v>1964</v>
      </c>
      <c r="K404" s="38">
        <v>43242</v>
      </c>
      <c r="L404" t="s">
        <v>1294</v>
      </c>
      <c r="P404">
        <v>55000</v>
      </c>
      <c r="Q404">
        <v>37455000</v>
      </c>
      <c r="R404">
        <v>0</v>
      </c>
      <c r="S404">
        <v>0</v>
      </c>
      <c r="T404">
        <v>187192400</v>
      </c>
      <c r="U404">
        <v>8990651</v>
      </c>
      <c r="V404">
        <v>14783112</v>
      </c>
      <c r="W404">
        <v>248421163</v>
      </c>
      <c r="Y404" s="38">
        <f t="shared" si="6"/>
        <v>43607</v>
      </c>
    </row>
    <row r="405" spans="1:25">
      <c r="A405">
        <v>0</v>
      </c>
      <c r="B405" s="33" t="s">
        <v>1295</v>
      </c>
      <c r="C405" s="33" t="s">
        <v>101</v>
      </c>
      <c r="D405" s="33" t="s">
        <v>1296</v>
      </c>
      <c r="E405" s="33">
        <v>43662</v>
      </c>
      <c r="F405" s="33">
        <v>0</v>
      </c>
      <c r="G405" s="33">
        <v>30228000</v>
      </c>
      <c r="H405" s="37">
        <v>43242</v>
      </c>
      <c r="I405" t="s">
        <v>1965</v>
      </c>
      <c r="J405" t="s">
        <v>1973</v>
      </c>
      <c r="K405" s="38">
        <v>43242</v>
      </c>
      <c r="L405" t="s">
        <v>1297</v>
      </c>
      <c r="P405">
        <v>55000</v>
      </c>
      <c r="Q405">
        <v>11055000</v>
      </c>
      <c r="R405">
        <v>0</v>
      </c>
      <c r="S405">
        <v>0</v>
      </c>
      <c r="T405">
        <v>17160000</v>
      </c>
      <c r="U405">
        <v>1488000</v>
      </c>
      <c r="V405">
        <v>525000</v>
      </c>
      <c r="W405">
        <v>30228000</v>
      </c>
      <c r="Y405" s="38">
        <f t="shared" si="6"/>
        <v>43607</v>
      </c>
    </row>
    <row r="406" spans="1:25">
      <c r="A406">
        <v>0</v>
      </c>
      <c r="B406" s="33" t="s">
        <v>1298</v>
      </c>
      <c r="C406" s="33" t="s">
        <v>101</v>
      </c>
      <c r="D406" s="33" t="s">
        <v>1299</v>
      </c>
      <c r="E406" s="33">
        <v>43662</v>
      </c>
      <c r="F406" s="33">
        <v>0</v>
      </c>
      <c r="G406" s="33">
        <v>32430000</v>
      </c>
      <c r="H406" s="37">
        <v>43242</v>
      </c>
      <c r="I406" t="s">
        <v>1965</v>
      </c>
      <c r="J406" t="s">
        <v>1964</v>
      </c>
      <c r="K406" s="38">
        <v>43242</v>
      </c>
      <c r="L406" t="s">
        <v>1300</v>
      </c>
      <c r="P406">
        <v>55000</v>
      </c>
      <c r="Q406">
        <v>3960000</v>
      </c>
      <c r="R406">
        <v>0</v>
      </c>
      <c r="S406">
        <v>0</v>
      </c>
      <c r="T406">
        <v>28470000</v>
      </c>
      <c r="U406">
        <v>0</v>
      </c>
      <c r="V406">
        <v>0</v>
      </c>
      <c r="W406">
        <v>32430000</v>
      </c>
      <c r="Y406" s="38">
        <f t="shared" si="6"/>
        <v>43607</v>
      </c>
    </row>
    <row r="407" spans="1:25">
      <c r="A407">
        <v>0</v>
      </c>
      <c r="B407" s="33" t="s">
        <v>1301</v>
      </c>
      <c r="C407" s="33" t="s">
        <v>101</v>
      </c>
      <c r="D407" s="33" t="s">
        <v>1302</v>
      </c>
      <c r="E407" s="33">
        <v>42957</v>
      </c>
      <c r="F407" s="33">
        <v>0</v>
      </c>
      <c r="G407" s="33">
        <v>20109350</v>
      </c>
      <c r="H407" s="37">
        <v>42468</v>
      </c>
      <c r="I407" t="s">
        <v>1980</v>
      </c>
      <c r="J407" t="s">
        <v>1973</v>
      </c>
      <c r="K407" s="38">
        <v>42468</v>
      </c>
      <c r="L407" t="s">
        <v>1303</v>
      </c>
      <c r="P407">
        <v>15000</v>
      </c>
      <c r="Q407">
        <v>18525000</v>
      </c>
      <c r="R407">
        <v>0</v>
      </c>
      <c r="S407">
        <v>0</v>
      </c>
      <c r="T407">
        <v>0</v>
      </c>
      <c r="U407">
        <v>259350</v>
      </c>
      <c r="V407">
        <v>1325000</v>
      </c>
      <c r="W407">
        <v>20109350</v>
      </c>
      <c r="Y407" s="38">
        <f t="shared" si="6"/>
        <v>42833</v>
      </c>
    </row>
    <row r="408" spans="1:25">
      <c r="A408">
        <v>0</v>
      </c>
      <c r="B408" s="33" t="s">
        <v>1304</v>
      </c>
      <c r="C408" s="33" t="s">
        <v>101</v>
      </c>
      <c r="D408" s="33" t="s">
        <v>1305</v>
      </c>
      <c r="E408" s="33">
        <v>0</v>
      </c>
      <c r="F408" s="33">
        <v>0</v>
      </c>
      <c r="G408" s="33">
        <v>0</v>
      </c>
      <c r="H408" s="37">
        <v>0</v>
      </c>
      <c r="I408">
        <v>0</v>
      </c>
      <c r="J408">
        <v>0</v>
      </c>
      <c r="K408" s="38">
        <v>0</v>
      </c>
      <c r="P408">
        <v>0</v>
      </c>
      <c r="Q408">
        <v>0</v>
      </c>
      <c r="R408">
        <v>0</v>
      </c>
      <c r="S408">
        <v>0</v>
      </c>
      <c r="T408">
        <v>0</v>
      </c>
      <c r="U408">
        <v>0</v>
      </c>
      <c r="V408">
        <v>0</v>
      </c>
      <c r="W408">
        <v>0</v>
      </c>
      <c r="Y408" s="38">
        <f t="shared" si="6"/>
        <v>365</v>
      </c>
    </row>
    <row r="409" spans="1:25">
      <c r="A409">
        <v>0</v>
      </c>
      <c r="B409" s="33" t="s">
        <v>1306</v>
      </c>
      <c r="C409" s="33" t="s">
        <v>101</v>
      </c>
      <c r="D409" s="33" t="s">
        <v>1302</v>
      </c>
      <c r="E409" s="33">
        <v>42977</v>
      </c>
      <c r="F409" s="33">
        <v>0</v>
      </c>
      <c r="G409" s="33">
        <v>282561955</v>
      </c>
      <c r="H409" s="37">
        <v>42585</v>
      </c>
      <c r="I409" t="s">
        <v>1980</v>
      </c>
      <c r="J409" t="s">
        <v>1973</v>
      </c>
      <c r="K409" s="38">
        <v>42585</v>
      </c>
      <c r="L409" t="s">
        <v>1307</v>
      </c>
      <c r="P409">
        <v>15000</v>
      </c>
      <c r="Q409">
        <v>252990000</v>
      </c>
      <c r="R409">
        <v>0</v>
      </c>
      <c r="S409">
        <v>0</v>
      </c>
      <c r="T409">
        <v>0</v>
      </c>
      <c r="U409">
        <v>14016820</v>
      </c>
      <c r="V409">
        <v>15555135</v>
      </c>
      <c r="W409">
        <v>282561955</v>
      </c>
      <c r="Y409" s="38">
        <f t="shared" si="6"/>
        <v>42950</v>
      </c>
    </row>
    <row r="410" spans="1:25">
      <c r="A410">
        <v>0</v>
      </c>
      <c r="B410" s="33" t="s">
        <v>1308</v>
      </c>
      <c r="C410" s="33" t="s">
        <v>101</v>
      </c>
      <c r="D410" s="33" t="s">
        <v>1302</v>
      </c>
      <c r="E410" s="33">
        <v>42913</v>
      </c>
      <c r="F410" s="33">
        <v>0</v>
      </c>
      <c r="G410" s="33">
        <v>430127570</v>
      </c>
      <c r="H410" s="37">
        <v>42535</v>
      </c>
      <c r="I410" t="s">
        <v>1963</v>
      </c>
      <c r="J410" t="s">
        <v>1973</v>
      </c>
      <c r="K410" s="38">
        <v>42535</v>
      </c>
      <c r="L410" t="s">
        <v>1309</v>
      </c>
      <c r="P410">
        <v>11000</v>
      </c>
      <c r="Q410">
        <v>385154000</v>
      </c>
      <c r="R410">
        <v>0</v>
      </c>
      <c r="S410">
        <v>0</v>
      </c>
      <c r="T410">
        <v>0</v>
      </c>
      <c r="U410">
        <v>22419870</v>
      </c>
      <c r="V410">
        <v>22553700</v>
      </c>
      <c r="W410">
        <v>430127570</v>
      </c>
      <c r="Y410" s="38">
        <f t="shared" si="6"/>
        <v>42900</v>
      </c>
    </row>
    <row r="411" spans="1:25">
      <c r="A411">
        <v>0</v>
      </c>
      <c r="B411" s="33" t="s">
        <v>1310</v>
      </c>
      <c r="C411" s="33" t="s">
        <v>101</v>
      </c>
      <c r="D411" s="33" t="s">
        <v>1311</v>
      </c>
      <c r="E411" s="33">
        <v>42902</v>
      </c>
      <c r="F411" s="33">
        <v>0</v>
      </c>
      <c r="G411" s="33">
        <v>422465629</v>
      </c>
      <c r="H411" s="37">
        <v>42510</v>
      </c>
      <c r="I411" t="s">
        <v>1963</v>
      </c>
      <c r="J411" t="s">
        <v>1964</v>
      </c>
      <c r="K411" s="38">
        <v>42510</v>
      </c>
      <c r="L411" t="s">
        <v>1312</v>
      </c>
      <c r="P411">
        <v>12850</v>
      </c>
      <c r="Q411">
        <v>246591500</v>
      </c>
      <c r="R411">
        <v>0</v>
      </c>
      <c r="S411">
        <v>0</v>
      </c>
      <c r="T411">
        <v>46800000</v>
      </c>
      <c r="U411">
        <v>117590751</v>
      </c>
      <c r="V411">
        <v>10481500</v>
      </c>
      <c r="W411">
        <v>421463751</v>
      </c>
      <c r="Y411" s="38">
        <f t="shared" si="6"/>
        <v>42875</v>
      </c>
    </row>
    <row r="412" spans="1:25">
      <c r="A412">
        <v>1</v>
      </c>
      <c r="B412" s="33" t="s">
        <v>1310</v>
      </c>
      <c r="C412" s="33" t="s">
        <v>101</v>
      </c>
      <c r="D412" s="33">
        <v>0</v>
      </c>
      <c r="E412" s="33">
        <v>0</v>
      </c>
      <c r="F412" s="33">
        <v>0</v>
      </c>
      <c r="G412" s="33">
        <v>0</v>
      </c>
      <c r="H412" s="37">
        <v>0</v>
      </c>
      <c r="I412">
        <v>0</v>
      </c>
      <c r="J412">
        <v>0</v>
      </c>
      <c r="K412" s="38">
        <v>0</v>
      </c>
      <c r="P412">
        <v>0</v>
      </c>
      <c r="Q412">
        <v>0</v>
      </c>
      <c r="R412">
        <v>0</v>
      </c>
      <c r="S412">
        <v>0</v>
      </c>
      <c r="T412">
        <v>0</v>
      </c>
      <c r="U412">
        <v>0</v>
      </c>
      <c r="V412">
        <v>0</v>
      </c>
      <c r="W412">
        <v>0</v>
      </c>
      <c r="Y412" s="38">
        <f t="shared" si="6"/>
        <v>365</v>
      </c>
    </row>
    <row r="413" spans="1:25">
      <c r="A413">
        <v>0</v>
      </c>
      <c r="B413" s="33" t="s">
        <v>1313</v>
      </c>
      <c r="C413" s="33" t="s">
        <v>101</v>
      </c>
      <c r="D413" s="33" t="s">
        <v>1314</v>
      </c>
      <c r="E413" s="33">
        <v>0</v>
      </c>
      <c r="F413" s="33">
        <v>0</v>
      </c>
      <c r="G413" s="33">
        <v>0</v>
      </c>
      <c r="H413" s="37">
        <v>0</v>
      </c>
      <c r="I413">
        <v>0</v>
      </c>
      <c r="J413">
        <v>0</v>
      </c>
      <c r="K413" s="38">
        <v>0</v>
      </c>
      <c r="P413">
        <v>0</v>
      </c>
      <c r="Q413">
        <v>0</v>
      </c>
      <c r="R413">
        <v>0</v>
      </c>
      <c r="S413">
        <v>0</v>
      </c>
      <c r="T413">
        <v>0</v>
      </c>
      <c r="U413">
        <v>0</v>
      </c>
      <c r="V413">
        <v>0</v>
      </c>
      <c r="W413">
        <v>0</v>
      </c>
      <c r="Y413" s="38">
        <f t="shared" si="6"/>
        <v>365</v>
      </c>
    </row>
    <row r="414" spans="1:25">
      <c r="A414">
        <v>0</v>
      </c>
      <c r="B414" s="33" t="s">
        <v>1315</v>
      </c>
      <c r="C414" s="33" t="s">
        <v>101</v>
      </c>
      <c r="D414" s="33" t="s">
        <v>1316</v>
      </c>
      <c r="E414" s="33">
        <v>42903</v>
      </c>
      <c r="F414" s="33">
        <v>0</v>
      </c>
      <c r="G414" s="33">
        <v>525517520</v>
      </c>
      <c r="H414" s="37">
        <v>42513</v>
      </c>
      <c r="I414" t="s">
        <v>1963</v>
      </c>
      <c r="J414" t="s">
        <v>1973</v>
      </c>
      <c r="K414" s="38">
        <v>42513</v>
      </c>
      <c r="L414" t="s">
        <v>1317</v>
      </c>
      <c r="P414">
        <v>13700</v>
      </c>
      <c r="Q414">
        <v>295413100</v>
      </c>
      <c r="R414">
        <v>0</v>
      </c>
      <c r="S414">
        <v>0</v>
      </c>
      <c r="T414">
        <v>71868000</v>
      </c>
      <c r="U414">
        <v>22469420</v>
      </c>
      <c r="V414">
        <v>135767000</v>
      </c>
      <c r="W414">
        <v>525517520</v>
      </c>
      <c r="Y414" s="38">
        <f t="shared" si="6"/>
        <v>42878</v>
      </c>
    </row>
    <row r="415" spans="1:25">
      <c r="A415">
        <v>0</v>
      </c>
      <c r="B415" s="33" t="s">
        <v>1318</v>
      </c>
      <c r="C415" s="33" t="s">
        <v>101</v>
      </c>
      <c r="D415" s="33" t="s">
        <v>1314</v>
      </c>
      <c r="E415" s="33">
        <v>42901</v>
      </c>
      <c r="F415" s="33">
        <v>0</v>
      </c>
      <c r="G415" s="33">
        <v>177283196</v>
      </c>
      <c r="H415" s="37">
        <v>42496</v>
      </c>
      <c r="I415" t="s">
        <v>1963</v>
      </c>
      <c r="J415">
        <v>0</v>
      </c>
      <c r="K415" s="38">
        <v>42496</v>
      </c>
      <c r="L415" t="s">
        <v>1319</v>
      </c>
      <c r="P415">
        <v>11000</v>
      </c>
      <c r="Q415">
        <v>145937000</v>
      </c>
      <c r="R415">
        <v>0</v>
      </c>
      <c r="S415">
        <v>0</v>
      </c>
      <c r="T415">
        <v>0</v>
      </c>
      <c r="U415">
        <v>17774916</v>
      </c>
      <c r="V415">
        <v>13571280</v>
      </c>
      <c r="W415">
        <v>177283196</v>
      </c>
      <c r="Y415" s="38">
        <f t="shared" si="6"/>
        <v>42861</v>
      </c>
    </row>
    <row r="416" spans="1:25">
      <c r="A416">
        <v>0</v>
      </c>
      <c r="B416" s="33" t="s">
        <v>1320</v>
      </c>
      <c r="C416" s="33" t="s">
        <v>101</v>
      </c>
      <c r="D416" s="33" t="s">
        <v>1321</v>
      </c>
      <c r="E416" s="33">
        <v>42929</v>
      </c>
      <c r="F416" s="33">
        <v>0</v>
      </c>
      <c r="G416" s="33">
        <v>193207993</v>
      </c>
      <c r="H416" s="37">
        <v>42559</v>
      </c>
      <c r="I416" t="s">
        <v>1963</v>
      </c>
      <c r="J416" t="s">
        <v>1973</v>
      </c>
      <c r="K416" s="38">
        <v>42559</v>
      </c>
      <c r="L416" t="s">
        <v>1322</v>
      </c>
      <c r="P416">
        <v>5000</v>
      </c>
      <c r="Q416">
        <v>130845000</v>
      </c>
      <c r="R416">
        <v>0</v>
      </c>
      <c r="S416">
        <v>0</v>
      </c>
      <c r="T416">
        <v>0</v>
      </c>
      <c r="U416">
        <v>29583210</v>
      </c>
      <c r="V416">
        <v>32779783</v>
      </c>
      <c r="W416">
        <v>193207993</v>
      </c>
      <c r="Y416" s="38">
        <f t="shared" si="6"/>
        <v>42924</v>
      </c>
    </row>
    <row r="417" spans="1:25">
      <c r="A417">
        <v>0</v>
      </c>
      <c r="B417" s="33" t="s">
        <v>1323</v>
      </c>
      <c r="C417" s="33" t="s">
        <v>101</v>
      </c>
      <c r="D417" s="33" t="s">
        <v>1324</v>
      </c>
      <c r="E417" s="33">
        <v>42901</v>
      </c>
      <c r="F417" s="33">
        <v>0</v>
      </c>
      <c r="G417" s="33">
        <v>461273755</v>
      </c>
      <c r="H417" s="37">
        <v>42333</v>
      </c>
      <c r="I417" t="s">
        <v>1963</v>
      </c>
      <c r="J417" t="s">
        <v>1964</v>
      </c>
      <c r="K417" s="38">
        <v>42333</v>
      </c>
      <c r="L417" t="s">
        <v>1325</v>
      </c>
      <c r="P417">
        <v>4680</v>
      </c>
      <c r="Q417">
        <v>337835160</v>
      </c>
      <c r="R417">
        <v>0</v>
      </c>
      <c r="S417">
        <v>0</v>
      </c>
      <c r="T417">
        <v>0</v>
      </c>
      <c r="U417">
        <v>80700500</v>
      </c>
      <c r="V417">
        <v>42738095</v>
      </c>
      <c r="W417">
        <v>461273755</v>
      </c>
      <c r="Y417" s="38">
        <f t="shared" si="6"/>
        <v>42698</v>
      </c>
    </row>
    <row r="418" spans="1:25">
      <c r="A418">
        <v>1</v>
      </c>
      <c r="B418" s="33" t="s">
        <v>1323</v>
      </c>
      <c r="C418" s="33" t="s">
        <v>101</v>
      </c>
      <c r="D418" s="33">
        <v>0</v>
      </c>
      <c r="E418" s="33">
        <v>0</v>
      </c>
      <c r="F418" s="33">
        <v>0</v>
      </c>
      <c r="G418" s="33">
        <v>0</v>
      </c>
      <c r="H418" s="37">
        <v>0</v>
      </c>
      <c r="I418">
        <v>0</v>
      </c>
      <c r="J418">
        <v>0</v>
      </c>
      <c r="K418" s="38">
        <v>0</v>
      </c>
      <c r="P418">
        <v>0</v>
      </c>
      <c r="Q418">
        <v>0</v>
      </c>
      <c r="R418">
        <v>0</v>
      </c>
      <c r="S418">
        <v>0</v>
      </c>
      <c r="T418">
        <v>0</v>
      </c>
      <c r="U418">
        <v>0</v>
      </c>
      <c r="V418">
        <v>0</v>
      </c>
      <c r="W418">
        <v>0</v>
      </c>
      <c r="Y418" s="38">
        <f t="shared" si="6"/>
        <v>365</v>
      </c>
    </row>
    <row r="419" spans="1:25">
      <c r="A419">
        <v>0</v>
      </c>
      <c r="B419" s="33" t="s">
        <v>1326</v>
      </c>
      <c r="C419" s="33" t="s">
        <v>101</v>
      </c>
      <c r="D419" s="33" t="s">
        <v>1324</v>
      </c>
      <c r="E419" s="33">
        <v>43426</v>
      </c>
      <c r="F419" s="33">
        <v>0</v>
      </c>
      <c r="G419" s="33">
        <v>289924768</v>
      </c>
      <c r="H419" s="37">
        <v>42857</v>
      </c>
      <c r="I419" t="s">
        <v>1963</v>
      </c>
      <c r="J419" t="s">
        <v>1964</v>
      </c>
      <c r="K419" s="38">
        <v>42857</v>
      </c>
      <c r="L419" t="s">
        <v>1327</v>
      </c>
      <c r="P419">
        <v>6000</v>
      </c>
      <c r="Q419">
        <v>103350000</v>
      </c>
      <c r="R419">
        <v>6000</v>
      </c>
      <c r="S419">
        <v>114012000</v>
      </c>
      <c r="T419">
        <v>0</v>
      </c>
      <c r="U419">
        <v>38551840</v>
      </c>
      <c r="V419">
        <v>34010928</v>
      </c>
      <c r="W419">
        <v>289924768</v>
      </c>
      <c r="Y419" s="38">
        <f t="shared" si="6"/>
        <v>43222</v>
      </c>
    </row>
    <row r="420" spans="1:25">
      <c r="A420">
        <v>0</v>
      </c>
      <c r="B420" s="33" t="s">
        <v>1328</v>
      </c>
      <c r="C420" s="33" t="s">
        <v>101</v>
      </c>
      <c r="D420" s="33" t="s">
        <v>1329</v>
      </c>
      <c r="E420" s="33">
        <v>43182</v>
      </c>
      <c r="F420" s="33">
        <v>0</v>
      </c>
      <c r="G420" s="33">
        <v>61883209</v>
      </c>
      <c r="H420" s="37">
        <v>42760</v>
      </c>
      <c r="I420" t="s">
        <v>1963</v>
      </c>
      <c r="J420" t="s">
        <v>1964</v>
      </c>
      <c r="K420" s="38">
        <v>42760</v>
      </c>
      <c r="L420" t="s">
        <v>1330</v>
      </c>
      <c r="P420">
        <v>6000</v>
      </c>
      <c r="Q420">
        <v>43986000</v>
      </c>
      <c r="R420">
        <v>0</v>
      </c>
      <c r="S420">
        <v>0</v>
      </c>
      <c r="T420">
        <v>0</v>
      </c>
      <c r="U420">
        <v>10964146</v>
      </c>
      <c r="V420">
        <v>6933063</v>
      </c>
      <c r="W420">
        <v>61883209</v>
      </c>
      <c r="Y420" s="38">
        <f t="shared" si="6"/>
        <v>43125</v>
      </c>
    </row>
    <row r="421" spans="1:25">
      <c r="A421">
        <v>0</v>
      </c>
      <c r="B421" s="33" t="s">
        <v>165</v>
      </c>
      <c r="C421" s="33" t="s">
        <v>101</v>
      </c>
      <c r="D421" s="33" t="s">
        <v>1331</v>
      </c>
      <c r="E421" s="33">
        <v>43000</v>
      </c>
      <c r="F421" s="33">
        <v>0</v>
      </c>
      <c r="G421" s="33">
        <v>158715614</v>
      </c>
      <c r="H421" s="37">
        <v>42627</v>
      </c>
      <c r="I421" t="s">
        <v>1963</v>
      </c>
      <c r="J421" t="s">
        <v>1964</v>
      </c>
      <c r="K421" s="38">
        <v>42627</v>
      </c>
      <c r="L421" t="s">
        <v>1332</v>
      </c>
      <c r="P421">
        <v>5593.12</v>
      </c>
      <c r="Q421">
        <v>115895000</v>
      </c>
      <c r="R421">
        <v>0</v>
      </c>
      <c r="S421">
        <v>0</v>
      </c>
      <c r="T421">
        <v>0</v>
      </c>
      <c r="U421">
        <v>33541788</v>
      </c>
      <c r="V421">
        <v>9278826</v>
      </c>
      <c r="W421">
        <v>158715614</v>
      </c>
      <c r="Y421" s="38">
        <f t="shared" si="6"/>
        <v>42992</v>
      </c>
    </row>
    <row r="422" spans="1:25">
      <c r="A422">
        <v>1</v>
      </c>
      <c r="B422" s="33" t="s">
        <v>165</v>
      </c>
      <c r="C422" s="33" t="s">
        <v>101</v>
      </c>
      <c r="D422" s="33">
        <v>0</v>
      </c>
      <c r="E422" s="33">
        <v>0</v>
      </c>
      <c r="F422" s="33">
        <v>0</v>
      </c>
      <c r="G422" s="33">
        <v>0</v>
      </c>
      <c r="H422" s="37">
        <v>0</v>
      </c>
      <c r="I422">
        <v>0</v>
      </c>
      <c r="J422">
        <v>0</v>
      </c>
      <c r="K422" s="38">
        <v>0</v>
      </c>
      <c r="P422">
        <v>0</v>
      </c>
      <c r="Q422">
        <v>0</v>
      </c>
      <c r="R422">
        <v>0</v>
      </c>
      <c r="S422">
        <v>0</v>
      </c>
      <c r="T422">
        <v>0</v>
      </c>
      <c r="U422">
        <v>0</v>
      </c>
      <c r="V422">
        <v>0</v>
      </c>
      <c r="W422">
        <v>0</v>
      </c>
      <c r="Y422" s="38">
        <f t="shared" si="6"/>
        <v>365</v>
      </c>
    </row>
    <row r="423" spans="1:25">
      <c r="A423">
        <v>1</v>
      </c>
      <c r="B423" s="33" t="s">
        <v>165</v>
      </c>
      <c r="C423" s="33" t="s">
        <v>101</v>
      </c>
      <c r="D423" s="33">
        <v>0</v>
      </c>
      <c r="E423" s="33">
        <v>0</v>
      </c>
      <c r="F423" s="33">
        <v>0</v>
      </c>
      <c r="G423" s="33">
        <v>0</v>
      </c>
      <c r="H423" s="37">
        <v>0</v>
      </c>
      <c r="I423">
        <v>0</v>
      </c>
      <c r="J423">
        <v>0</v>
      </c>
      <c r="K423" s="38">
        <v>0</v>
      </c>
      <c r="P423">
        <v>0</v>
      </c>
      <c r="Q423">
        <v>0</v>
      </c>
      <c r="R423">
        <v>0</v>
      </c>
      <c r="S423">
        <v>0</v>
      </c>
      <c r="T423">
        <v>0</v>
      </c>
      <c r="U423">
        <v>0</v>
      </c>
      <c r="V423">
        <v>0</v>
      </c>
      <c r="W423">
        <v>0</v>
      </c>
      <c r="Y423" s="38">
        <f t="shared" si="6"/>
        <v>365</v>
      </c>
    </row>
    <row r="424" spans="1:25">
      <c r="A424">
        <v>0</v>
      </c>
      <c r="B424" s="33" t="s">
        <v>1333</v>
      </c>
      <c r="C424" s="33" t="s">
        <v>101</v>
      </c>
      <c r="D424" s="33" t="s">
        <v>1334</v>
      </c>
      <c r="E424" s="33">
        <v>42929</v>
      </c>
      <c r="F424" s="33">
        <v>0</v>
      </c>
      <c r="G424" s="33">
        <v>44262851</v>
      </c>
      <c r="H424" s="37">
        <v>42510</v>
      </c>
      <c r="I424" t="s">
        <v>1963</v>
      </c>
      <c r="J424" t="s">
        <v>1973</v>
      </c>
      <c r="K424" s="38">
        <v>42510</v>
      </c>
      <c r="L424" t="s">
        <v>1335</v>
      </c>
      <c r="P424">
        <v>6000</v>
      </c>
      <c r="Q424">
        <v>36294000</v>
      </c>
      <c r="R424">
        <v>0</v>
      </c>
      <c r="S424">
        <v>0</v>
      </c>
      <c r="T424">
        <v>0</v>
      </c>
      <c r="U424">
        <v>6260351</v>
      </c>
      <c r="V424">
        <v>1708500</v>
      </c>
      <c r="W424">
        <v>44262851</v>
      </c>
      <c r="Y424" s="38">
        <f t="shared" si="6"/>
        <v>42875</v>
      </c>
    </row>
    <row r="425" spans="1:25">
      <c r="A425">
        <v>0</v>
      </c>
      <c r="B425" s="33" t="s">
        <v>159</v>
      </c>
      <c r="C425" s="33" t="s">
        <v>101</v>
      </c>
      <c r="D425" s="33" t="s">
        <v>1336</v>
      </c>
      <c r="E425" s="33">
        <v>43893</v>
      </c>
      <c r="F425" s="33">
        <v>0</v>
      </c>
      <c r="G425" s="33">
        <v>335052014</v>
      </c>
      <c r="H425" s="37">
        <v>43264</v>
      </c>
      <c r="I425" t="s">
        <v>1965</v>
      </c>
      <c r="J425" t="s">
        <v>1964</v>
      </c>
      <c r="K425" s="38">
        <v>43264</v>
      </c>
      <c r="L425" t="s">
        <v>1337</v>
      </c>
      <c r="P425">
        <v>65000</v>
      </c>
      <c r="Q425">
        <v>263705000</v>
      </c>
      <c r="R425">
        <v>0</v>
      </c>
      <c r="S425">
        <v>0</v>
      </c>
      <c r="T425">
        <v>0</v>
      </c>
      <c r="U425">
        <v>1858489</v>
      </c>
      <c r="V425">
        <v>0</v>
      </c>
      <c r="W425">
        <v>265563489</v>
      </c>
      <c r="Y425" s="38">
        <f t="shared" si="6"/>
        <v>43629</v>
      </c>
    </row>
    <row r="426" spans="1:25">
      <c r="A426">
        <v>0</v>
      </c>
      <c r="B426" s="33" t="s">
        <v>1338</v>
      </c>
      <c r="C426" s="33" t="s">
        <v>101</v>
      </c>
      <c r="D426" s="33" t="s">
        <v>1339</v>
      </c>
      <c r="E426" s="33">
        <v>43182</v>
      </c>
      <c r="F426" s="33">
        <v>0</v>
      </c>
      <c r="G426" s="33">
        <v>67889000</v>
      </c>
      <c r="H426" s="37">
        <v>42767</v>
      </c>
      <c r="I426" t="s">
        <v>1965</v>
      </c>
      <c r="J426" t="s">
        <v>1964</v>
      </c>
      <c r="K426" s="38">
        <v>42767</v>
      </c>
      <c r="L426" t="s">
        <v>1340</v>
      </c>
      <c r="P426">
        <v>61000</v>
      </c>
      <c r="Q426">
        <v>61549000</v>
      </c>
      <c r="R426">
        <v>0</v>
      </c>
      <c r="S426">
        <v>0</v>
      </c>
      <c r="T426">
        <v>0</v>
      </c>
      <c r="U426">
        <v>580000</v>
      </c>
      <c r="V426">
        <v>5760000</v>
      </c>
      <c r="W426">
        <v>67889000</v>
      </c>
      <c r="Y426" s="38">
        <f t="shared" si="6"/>
        <v>43132</v>
      </c>
    </row>
    <row r="427" spans="1:25">
      <c r="A427">
        <v>0</v>
      </c>
      <c r="B427" s="33" t="s">
        <v>1341</v>
      </c>
      <c r="C427" s="33" t="s">
        <v>101</v>
      </c>
      <c r="D427" s="33" t="s">
        <v>1342</v>
      </c>
      <c r="E427" s="33">
        <v>43718</v>
      </c>
      <c r="F427" s="33">
        <v>0</v>
      </c>
      <c r="G427" s="33">
        <v>32962085</v>
      </c>
      <c r="H427" s="37">
        <v>43264</v>
      </c>
      <c r="I427" t="s">
        <v>1965</v>
      </c>
      <c r="J427" t="s">
        <v>1964</v>
      </c>
      <c r="K427" s="38">
        <v>43264</v>
      </c>
      <c r="L427" t="s">
        <v>1343</v>
      </c>
      <c r="P427">
        <v>65000</v>
      </c>
      <c r="Q427">
        <v>23920000</v>
      </c>
      <c r="R427">
        <v>0</v>
      </c>
      <c r="S427">
        <v>0</v>
      </c>
      <c r="T427">
        <v>0</v>
      </c>
      <c r="U427">
        <v>4678455</v>
      </c>
      <c r="V427">
        <v>4363630</v>
      </c>
      <c r="W427">
        <v>32962085</v>
      </c>
      <c r="Y427" s="38">
        <f t="shared" si="6"/>
        <v>43629</v>
      </c>
    </row>
    <row r="428" spans="1:25">
      <c r="A428">
        <v>0</v>
      </c>
      <c r="B428" s="33" t="s">
        <v>1344</v>
      </c>
      <c r="C428" s="33" t="s">
        <v>101</v>
      </c>
      <c r="D428" s="33" t="s">
        <v>1345</v>
      </c>
      <c r="E428" s="33">
        <v>43718</v>
      </c>
      <c r="F428" s="33">
        <v>0</v>
      </c>
      <c r="G428" s="33">
        <v>39594816</v>
      </c>
      <c r="H428" s="37">
        <v>43264</v>
      </c>
      <c r="I428" t="s">
        <v>1963</v>
      </c>
      <c r="J428" t="s">
        <v>1964</v>
      </c>
      <c r="K428" s="38">
        <v>43264</v>
      </c>
      <c r="L428" t="s">
        <v>1346</v>
      </c>
      <c r="P428">
        <v>65000</v>
      </c>
      <c r="Q428">
        <v>32760000</v>
      </c>
      <c r="R428">
        <v>0</v>
      </c>
      <c r="S428">
        <v>0</v>
      </c>
      <c r="T428">
        <v>0</v>
      </c>
      <c r="U428">
        <v>768810</v>
      </c>
      <c r="V428">
        <v>6066006</v>
      </c>
      <c r="W428">
        <v>39594816</v>
      </c>
      <c r="Y428" s="38">
        <f t="shared" si="6"/>
        <v>43629</v>
      </c>
    </row>
    <row r="429" spans="1:25">
      <c r="A429">
        <v>0</v>
      </c>
      <c r="B429" s="33" t="s">
        <v>1347</v>
      </c>
      <c r="C429" s="33" t="s">
        <v>101</v>
      </c>
      <c r="D429" s="33" t="s">
        <v>1348</v>
      </c>
      <c r="E429" s="33">
        <v>43235</v>
      </c>
      <c r="F429" s="33">
        <v>0</v>
      </c>
      <c r="G429" s="33">
        <v>80402000</v>
      </c>
      <c r="H429" s="37">
        <v>42767</v>
      </c>
      <c r="I429" t="s">
        <v>1963</v>
      </c>
      <c r="J429" t="s">
        <v>1964</v>
      </c>
      <c r="K429" s="38">
        <v>42767</v>
      </c>
      <c r="L429" t="s">
        <v>1349</v>
      </c>
      <c r="P429">
        <v>61000</v>
      </c>
      <c r="Q429">
        <v>30012000</v>
      </c>
      <c r="R429">
        <v>61000</v>
      </c>
      <c r="S429">
        <v>45140000</v>
      </c>
      <c r="T429">
        <v>0</v>
      </c>
      <c r="U429">
        <v>580000</v>
      </c>
      <c r="V429">
        <v>4670000</v>
      </c>
      <c r="W429">
        <v>80402000</v>
      </c>
      <c r="Y429" s="38">
        <f t="shared" si="6"/>
        <v>43132</v>
      </c>
    </row>
    <row r="430" spans="1:25">
      <c r="A430">
        <v>0</v>
      </c>
      <c r="B430" s="33" t="s">
        <v>163</v>
      </c>
      <c r="C430" s="33" t="s">
        <v>101</v>
      </c>
      <c r="D430" s="33" t="s">
        <v>1350</v>
      </c>
      <c r="E430" s="33">
        <v>43767</v>
      </c>
      <c r="F430" s="33">
        <v>0</v>
      </c>
      <c r="G430" s="33">
        <v>476984976.99999839</v>
      </c>
      <c r="H430" s="37">
        <v>43277</v>
      </c>
      <c r="I430" t="s">
        <v>1965</v>
      </c>
      <c r="J430" t="s">
        <v>1964</v>
      </c>
      <c r="K430" s="38">
        <v>43277</v>
      </c>
      <c r="L430" t="s">
        <v>1351</v>
      </c>
      <c r="P430">
        <v>11266.8417165832</v>
      </c>
      <c r="Q430">
        <v>411926999.99999839</v>
      </c>
      <c r="R430">
        <v>0</v>
      </c>
      <c r="S430">
        <v>0</v>
      </c>
      <c r="T430">
        <v>0</v>
      </c>
      <c r="U430">
        <v>43675164</v>
      </c>
      <c r="V430">
        <v>19601885</v>
      </c>
      <c r="W430">
        <v>475204048.99999839</v>
      </c>
      <c r="Y430" s="38">
        <f t="shared" si="6"/>
        <v>43642</v>
      </c>
    </row>
    <row r="431" spans="1:25">
      <c r="A431">
        <v>1</v>
      </c>
      <c r="B431" s="33" t="s">
        <v>163</v>
      </c>
      <c r="C431" s="33" t="s">
        <v>101</v>
      </c>
      <c r="D431" s="33">
        <v>0</v>
      </c>
      <c r="E431" s="33">
        <v>0</v>
      </c>
      <c r="F431" s="33">
        <v>0</v>
      </c>
      <c r="G431" s="33">
        <v>0</v>
      </c>
      <c r="H431" s="37">
        <v>0</v>
      </c>
      <c r="I431">
        <v>0</v>
      </c>
      <c r="J431">
        <v>0</v>
      </c>
      <c r="K431" s="38">
        <v>0</v>
      </c>
      <c r="P431">
        <v>0</v>
      </c>
      <c r="Q431">
        <v>0</v>
      </c>
      <c r="R431">
        <v>0</v>
      </c>
      <c r="S431">
        <v>0</v>
      </c>
      <c r="T431">
        <v>0</v>
      </c>
      <c r="U431">
        <v>0</v>
      </c>
      <c r="V431">
        <v>0</v>
      </c>
      <c r="W431">
        <v>0</v>
      </c>
      <c r="Y431" s="38">
        <f t="shared" si="6"/>
        <v>365</v>
      </c>
    </row>
    <row r="432" spans="1:25">
      <c r="A432">
        <v>1</v>
      </c>
      <c r="B432" s="33" t="s">
        <v>163</v>
      </c>
      <c r="C432" s="33" t="s">
        <v>101</v>
      </c>
      <c r="D432" s="33">
        <v>0</v>
      </c>
      <c r="E432" s="33">
        <v>0</v>
      </c>
      <c r="F432" s="33">
        <v>0</v>
      </c>
      <c r="G432" s="33">
        <v>0</v>
      </c>
      <c r="H432" s="37">
        <v>0</v>
      </c>
      <c r="I432">
        <v>0</v>
      </c>
      <c r="J432">
        <v>0</v>
      </c>
      <c r="K432" s="38">
        <v>0</v>
      </c>
      <c r="P432">
        <v>0</v>
      </c>
      <c r="Q432">
        <v>0</v>
      </c>
      <c r="R432">
        <v>0</v>
      </c>
      <c r="S432">
        <v>0</v>
      </c>
      <c r="T432">
        <v>0</v>
      </c>
      <c r="U432">
        <v>0</v>
      </c>
      <c r="V432">
        <v>0</v>
      </c>
      <c r="W432">
        <v>0</v>
      </c>
      <c r="Y432" s="38">
        <f t="shared" si="6"/>
        <v>365</v>
      </c>
    </row>
    <row r="433" spans="1:25">
      <c r="A433">
        <v>1</v>
      </c>
      <c r="B433" s="33" t="s">
        <v>163</v>
      </c>
      <c r="C433" s="33" t="s">
        <v>101</v>
      </c>
      <c r="D433" s="33">
        <v>0</v>
      </c>
      <c r="E433" s="33">
        <v>0</v>
      </c>
      <c r="F433" s="33">
        <v>0</v>
      </c>
      <c r="G433" s="33">
        <v>0</v>
      </c>
      <c r="H433" s="37">
        <v>0</v>
      </c>
      <c r="I433">
        <v>0</v>
      </c>
      <c r="J433">
        <v>0</v>
      </c>
      <c r="K433" s="38">
        <v>0</v>
      </c>
      <c r="P433">
        <v>0</v>
      </c>
      <c r="Q433">
        <v>0</v>
      </c>
      <c r="R433">
        <v>0</v>
      </c>
      <c r="S433">
        <v>0</v>
      </c>
      <c r="T433">
        <v>0</v>
      </c>
      <c r="U433">
        <v>0</v>
      </c>
      <c r="V433">
        <v>0</v>
      </c>
      <c r="W433">
        <v>0</v>
      </c>
      <c r="Y433" s="38">
        <f t="shared" si="6"/>
        <v>365</v>
      </c>
    </row>
    <row r="434" spans="1:25">
      <c r="A434">
        <v>0</v>
      </c>
      <c r="B434" s="33" t="s">
        <v>1352</v>
      </c>
      <c r="C434" s="33" t="s">
        <v>101</v>
      </c>
      <c r="D434" s="33" t="s">
        <v>1353</v>
      </c>
      <c r="E434" s="33">
        <v>42902</v>
      </c>
      <c r="F434" s="33">
        <v>0</v>
      </c>
      <c r="G434" s="33">
        <v>66696354</v>
      </c>
      <c r="H434" s="37">
        <v>42524</v>
      </c>
      <c r="I434" t="s">
        <v>1963</v>
      </c>
      <c r="J434" t="s">
        <v>1969</v>
      </c>
      <c r="K434" s="38">
        <v>42524</v>
      </c>
      <c r="L434" t="s">
        <v>1354</v>
      </c>
      <c r="P434">
        <v>7000</v>
      </c>
      <c r="Q434">
        <v>47054000</v>
      </c>
      <c r="R434">
        <v>0</v>
      </c>
      <c r="S434">
        <v>0</v>
      </c>
      <c r="T434">
        <v>0</v>
      </c>
      <c r="U434">
        <v>12137524</v>
      </c>
      <c r="V434">
        <v>7504830</v>
      </c>
      <c r="W434">
        <v>66696354</v>
      </c>
      <c r="Y434" s="38">
        <f t="shared" si="6"/>
        <v>42889</v>
      </c>
    </row>
    <row r="435" spans="1:25">
      <c r="A435">
        <v>0</v>
      </c>
      <c r="B435" s="33" t="s">
        <v>161</v>
      </c>
      <c r="C435" s="33" t="s">
        <v>101</v>
      </c>
      <c r="D435" s="33" t="s">
        <v>1355</v>
      </c>
      <c r="E435" s="33">
        <v>42902</v>
      </c>
      <c r="F435" s="33">
        <v>0</v>
      </c>
      <c r="G435" s="33">
        <v>877132720</v>
      </c>
      <c r="H435" s="37">
        <v>42494</v>
      </c>
      <c r="I435" t="s">
        <v>1963</v>
      </c>
      <c r="J435" t="s">
        <v>1964</v>
      </c>
      <c r="K435" s="38">
        <v>42494</v>
      </c>
      <c r="L435" t="s">
        <v>1356</v>
      </c>
      <c r="P435">
        <v>5175</v>
      </c>
      <c r="Q435">
        <v>641746575</v>
      </c>
      <c r="R435">
        <v>5175</v>
      </c>
      <c r="S435">
        <v>895275</v>
      </c>
      <c r="T435">
        <v>0</v>
      </c>
      <c r="U435">
        <v>109060070</v>
      </c>
      <c r="V435">
        <v>125430800</v>
      </c>
      <c r="W435">
        <v>877132720</v>
      </c>
      <c r="Y435" s="38">
        <f t="shared" si="6"/>
        <v>42859</v>
      </c>
    </row>
    <row r="436" spans="1:25">
      <c r="A436">
        <v>1</v>
      </c>
      <c r="B436" s="33" t="s">
        <v>161</v>
      </c>
      <c r="C436" s="33" t="s">
        <v>101</v>
      </c>
      <c r="D436" s="33">
        <v>0</v>
      </c>
      <c r="E436" s="33">
        <v>0</v>
      </c>
      <c r="F436" s="33">
        <v>0</v>
      </c>
      <c r="G436" s="33">
        <v>0</v>
      </c>
      <c r="H436" s="37">
        <v>0</v>
      </c>
      <c r="I436">
        <v>0</v>
      </c>
      <c r="J436">
        <v>0</v>
      </c>
      <c r="K436" s="38">
        <v>0</v>
      </c>
      <c r="P436">
        <v>0</v>
      </c>
      <c r="Q436">
        <v>0</v>
      </c>
      <c r="R436">
        <v>0</v>
      </c>
      <c r="S436">
        <v>0</v>
      </c>
      <c r="T436">
        <v>0</v>
      </c>
      <c r="U436">
        <v>0</v>
      </c>
      <c r="V436">
        <v>0</v>
      </c>
      <c r="W436">
        <v>0</v>
      </c>
      <c r="Y436" s="38">
        <f t="shared" si="6"/>
        <v>365</v>
      </c>
    </row>
    <row r="437" spans="1:25">
      <c r="A437">
        <v>0</v>
      </c>
      <c r="B437" s="33" t="s">
        <v>127</v>
      </c>
      <c r="C437" s="33" t="s">
        <v>101</v>
      </c>
      <c r="D437" s="33" t="s">
        <v>1357</v>
      </c>
      <c r="E437" s="33">
        <v>43921</v>
      </c>
      <c r="F437" s="33">
        <v>0</v>
      </c>
      <c r="G437" s="33">
        <v>1149420573</v>
      </c>
      <c r="H437" s="37">
        <v>43502</v>
      </c>
      <c r="I437" t="s">
        <v>1963</v>
      </c>
      <c r="J437" t="s">
        <v>1964</v>
      </c>
      <c r="K437" s="38">
        <v>43502</v>
      </c>
      <c r="L437" t="s">
        <v>1358</v>
      </c>
      <c r="P437">
        <v>8046.0635359116004</v>
      </c>
      <c r="Q437">
        <v>31749766.712707177</v>
      </c>
      <c r="R437">
        <v>8046.0635359116004</v>
      </c>
      <c r="S437">
        <v>3202333.2872928171</v>
      </c>
      <c r="T437">
        <v>1020603700</v>
      </c>
      <c r="U437">
        <v>29716824</v>
      </c>
      <c r="V437">
        <v>64147949</v>
      </c>
      <c r="W437">
        <v>1149420573</v>
      </c>
      <c r="Y437" s="38">
        <f t="shared" si="6"/>
        <v>43867</v>
      </c>
    </row>
    <row r="438" spans="1:25">
      <c r="A438">
        <v>0</v>
      </c>
      <c r="B438" s="33" t="s">
        <v>1359</v>
      </c>
      <c r="C438" s="33" t="s">
        <v>101</v>
      </c>
      <c r="D438" s="33" t="s">
        <v>1360</v>
      </c>
      <c r="E438" s="33">
        <v>42902</v>
      </c>
      <c r="F438" s="33">
        <v>0</v>
      </c>
      <c r="G438" s="33">
        <v>166889300</v>
      </c>
      <c r="H438" s="37">
        <v>42524</v>
      </c>
      <c r="I438" t="s">
        <v>1963</v>
      </c>
      <c r="J438" t="s">
        <v>1964</v>
      </c>
      <c r="K438" s="38">
        <v>42524</v>
      </c>
      <c r="L438" t="s">
        <v>1361</v>
      </c>
      <c r="P438">
        <v>5200</v>
      </c>
      <c r="Q438">
        <v>106059200</v>
      </c>
      <c r="R438">
        <v>5200</v>
      </c>
      <c r="S438">
        <v>691600</v>
      </c>
      <c r="T438">
        <v>0</v>
      </c>
      <c r="U438">
        <v>43388000</v>
      </c>
      <c r="V438">
        <v>16750500</v>
      </c>
      <c r="W438">
        <v>166889300</v>
      </c>
      <c r="Y438" s="38">
        <f t="shared" si="6"/>
        <v>42889</v>
      </c>
    </row>
    <row r="439" spans="1:25">
      <c r="A439">
        <v>0</v>
      </c>
      <c r="B439" s="33" t="s">
        <v>1362</v>
      </c>
      <c r="C439" s="33" t="s">
        <v>101</v>
      </c>
      <c r="D439" s="33" t="s">
        <v>1363</v>
      </c>
      <c r="E439" s="33">
        <v>0</v>
      </c>
      <c r="F439" s="33">
        <v>0</v>
      </c>
      <c r="G439" s="33">
        <v>0</v>
      </c>
      <c r="H439" s="37">
        <v>0</v>
      </c>
      <c r="I439">
        <v>0</v>
      </c>
      <c r="J439">
        <v>0</v>
      </c>
      <c r="K439" s="38">
        <v>0</v>
      </c>
      <c r="P439">
        <v>0</v>
      </c>
      <c r="Q439">
        <v>0</v>
      </c>
      <c r="R439">
        <v>0</v>
      </c>
      <c r="S439">
        <v>0</v>
      </c>
      <c r="T439">
        <v>0</v>
      </c>
      <c r="U439">
        <v>0</v>
      </c>
      <c r="V439">
        <v>0</v>
      </c>
      <c r="W439">
        <v>0</v>
      </c>
      <c r="Y439" s="38">
        <f t="shared" si="6"/>
        <v>365</v>
      </c>
    </row>
    <row r="440" spans="1:25">
      <c r="A440">
        <v>0</v>
      </c>
      <c r="B440" s="33" t="s">
        <v>135</v>
      </c>
      <c r="C440" s="33" t="s">
        <v>101</v>
      </c>
      <c r="D440" s="33" t="s">
        <v>1207</v>
      </c>
      <c r="E440" s="33">
        <v>43998</v>
      </c>
      <c r="F440" s="33">
        <v>0</v>
      </c>
      <c r="G440" s="33">
        <v>0</v>
      </c>
      <c r="H440" s="37">
        <v>43613</v>
      </c>
      <c r="I440" t="s">
        <v>1975</v>
      </c>
      <c r="J440" t="s">
        <v>1976</v>
      </c>
      <c r="K440" s="38">
        <v>43613</v>
      </c>
      <c r="L440">
        <v>22763637</v>
      </c>
      <c r="P440">
        <v>26000</v>
      </c>
      <c r="Q440">
        <v>19708000</v>
      </c>
      <c r="R440">
        <v>0</v>
      </c>
      <c r="S440">
        <v>0</v>
      </c>
      <c r="T440">
        <v>0</v>
      </c>
      <c r="U440">
        <v>0</v>
      </c>
      <c r="V440">
        <v>3055637</v>
      </c>
      <c r="W440">
        <v>22763637</v>
      </c>
      <c r="Y440" s="38">
        <f t="shared" si="6"/>
        <v>43978</v>
      </c>
    </row>
    <row r="441" spans="1:25">
      <c r="A441">
        <v>0</v>
      </c>
      <c r="B441" s="33" t="s">
        <v>1364</v>
      </c>
      <c r="C441" s="33" t="s">
        <v>101</v>
      </c>
      <c r="D441" s="33" t="s">
        <v>1365</v>
      </c>
      <c r="E441" s="33">
        <v>42893</v>
      </c>
      <c r="F441" s="33">
        <v>0</v>
      </c>
      <c r="G441" s="33">
        <v>325855719</v>
      </c>
      <c r="H441" s="37">
        <v>42489</v>
      </c>
      <c r="I441" t="s">
        <v>1963</v>
      </c>
      <c r="J441" t="s">
        <v>1973</v>
      </c>
      <c r="K441" s="38">
        <v>42489</v>
      </c>
      <c r="L441" t="s">
        <v>1366</v>
      </c>
      <c r="P441">
        <v>6550</v>
      </c>
      <c r="Q441">
        <v>67576350</v>
      </c>
      <c r="R441">
        <v>0</v>
      </c>
      <c r="S441">
        <v>0</v>
      </c>
      <c r="T441">
        <v>191830800</v>
      </c>
      <c r="U441">
        <v>4295383</v>
      </c>
      <c r="V441">
        <v>62153186</v>
      </c>
      <c r="W441">
        <v>325855719</v>
      </c>
      <c r="Y441" s="38">
        <f t="shared" si="6"/>
        <v>42854</v>
      </c>
    </row>
    <row r="442" spans="1:25">
      <c r="A442">
        <v>0</v>
      </c>
      <c r="B442" s="33" t="s">
        <v>1367</v>
      </c>
      <c r="C442" s="33" t="s">
        <v>101</v>
      </c>
      <c r="D442" s="33" t="s">
        <v>1368</v>
      </c>
      <c r="E442" s="33">
        <v>42816</v>
      </c>
      <c r="F442" s="33">
        <v>0</v>
      </c>
      <c r="G442" s="33">
        <v>67533125</v>
      </c>
      <c r="H442" s="37">
        <v>42442</v>
      </c>
      <c r="I442" t="s">
        <v>1963</v>
      </c>
      <c r="J442" t="s">
        <v>1969</v>
      </c>
      <c r="K442" s="38">
        <v>42442</v>
      </c>
      <c r="L442" t="s">
        <v>1369</v>
      </c>
      <c r="P442">
        <v>6100</v>
      </c>
      <c r="Q442">
        <v>26620105</v>
      </c>
      <c r="R442">
        <v>0</v>
      </c>
      <c r="S442">
        <v>0</v>
      </c>
      <c r="T442">
        <v>0</v>
      </c>
      <c r="U442">
        <v>19617980</v>
      </c>
      <c r="V442">
        <v>21295040</v>
      </c>
      <c r="W442">
        <v>67533125</v>
      </c>
      <c r="Y442" s="38">
        <f t="shared" si="6"/>
        <v>42807</v>
      </c>
    </row>
    <row r="443" spans="1:25">
      <c r="A443">
        <v>1</v>
      </c>
      <c r="B443" s="33" t="s">
        <v>1367</v>
      </c>
      <c r="C443" s="33" t="s">
        <v>101</v>
      </c>
      <c r="D443" s="33">
        <v>0</v>
      </c>
      <c r="E443" s="33">
        <v>0</v>
      </c>
      <c r="F443" s="33">
        <v>0</v>
      </c>
      <c r="G443" s="33">
        <v>0</v>
      </c>
      <c r="H443" s="37">
        <v>0</v>
      </c>
      <c r="I443">
        <v>0</v>
      </c>
      <c r="J443">
        <v>0</v>
      </c>
      <c r="K443" s="38">
        <v>0</v>
      </c>
      <c r="P443">
        <v>0</v>
      </c>
      <c r="Q443">
        <v>0</v>
      </c>
      <c r="R443">
        <v>0</v>
      </c>
      <c r="S443">
        <v>0</v>
      </c>
      <c r="T443">
        <v>0</v>
      </c>
      <c r="U443">
        <v>0</v>
      </c>
      <c r="V443">
        <v>0</v>
      </c>
      <c r="W443">
        <v>0</v>
      </c>
      <c r="Y443" s="38">
        <f t="shared" si="6"/>
        <v>365</v>
      </c>
    </row>
    <row r="444" spans="1:25">
      <c r="A444">
        <v>0</v>
      </c>
      <c r="B444" s="33" t="s">
        <v>1370</v>
      </c>
      <c r="C444" s="33" t="s">
        <v>101</v>
      </c>
      <c r="D444" s="33" t="s">
        <v>1371</v>
      </c>
      <c r="E444" s="33">
        <v>42719</v>
      </c>
      <c r="F444" s="33">
        <v>0</v>
      </c>
      <c r="G444" s="33">
        <v>225937176</v>
      </c>
      <c r="H444" s="37">
        <v>42271</v>
      </c>
      <c r="I444" t="s">
        <v>1963</v>
      </c>
      <c r="J444">
        <v>0</v>
      </c>
      <c r="K444" s="38">
        <v>42271</v>
      </c>
      <c r="L444" t="s">
        <v>1372</v>
      </c>
      <c r="P444">
        <v>65000</v>
      </c>
      <c r="Q444">
        <v>52000000</v>
      </c>
      <c r="R444">
        <v>0</v>
      </c>
      <c r="S444">
        <v>0</v>
      </c>
      <c r="T444">
        <v>126000000</v>
      </c>
      <c r="U444">
        <v>10264096</v>
      </c>
      <c r="V444">
        <v>37673080</v>
      </c>
      <c r="W444">
        <v>225937176</v>
      </c>
      <c r="Y444" s="38">
        <f t="shared" si="6"/>
        <v>42636</v>
      </c>
    </row>
    <row r="445" spans="1:25">
      <c r="A445">
        <v>0</v>
      </c>
      <c r="B445" s="33" t="s">
        <v>1373</v>
      </c>
      <c r="C445" s="33" t="s">
        <v>101</v>
      </c>
      <c r="D445" s="33" t="s">
        <v>1374</v>
      </c>
      <c r="E445" s="33">
        <v>42825</v>
      </c>
      <c r="F445" s="33">
        <v>0</v>
      </c>
      <c r="G445" s="33">
        <v>697020378</v>
      </c>
      <c r="H445" s="37">
        <v>42387</v>
      </c>
      <c r="I445" t="s">
        <v>1963</v>
      </c>
      <c r="J445" t="s">
        <v>1964</v>
      </c>
      <c r="K445" s="38">
        <v>42387</v>
      </c>
      <c r="L445" t="s">
        <v>1375</v>
      </c>
      <c r="P445">
        <v>3900</v>
      </c>
      <c r="Q445">
        <v>329292600</v>
      </c>
      <c r="R445">
        <v>1474</v>
      </c>
      <c r="S445">
        <v>4491278</v>
      </c>
      <c r="T445">
        <v>54960000</v>
      </c>
      <c r="U445">
        <v>287090000</v>
      </c>
      <c r="V445">
        <v>21186500</v>
      </c>
      <c r="W445">
        <v>697020378</v>
      </c>
      <c r="Y445" s="38">
        <f t="shared" si="6"/>
        <v>42752</v>
      </c>
    </row>
    <row r="446" spans="1:25">
      <c r="A446">
        <v>0</v>
      </c>
      <c r="B446" s="33" t="s">
        <v>1376</v>
      </c>
      <c r="C446" s="33" t="s">
        <v>101</v>
      </c>
      <c r="D446" s="33" t="s">
        <v>1377</v>
      </c>
      <c r="E446" s="33">
        <v>42825</v>
      </c>
      <c r="F446" s="33">
        <v>0</v>
      </c>
      <c r="G446" s="33">
        <v>3508800</v>
      </c>
      <c r="H446" s="37">
        <v>42387</v>
      </c>
      <c r="I446" t="s">
        <v>1963</v>
      </c>
      <c r="J446" t="s">
        <v>1964</v>
      </c>
      <c r="K446" s="38">
        <v>42387</v>
      </c>
      <c r="L446" t="s">
        <v>1378</v>
      </c>
      <c r="P446">
        <v>6700</v>
      </c>
      <c r="Q446">
        <v>2639800</v>
      </c>
      <c r="R446">
        <v>0</v>
      </c>
      <c r="S446">
        <v>0</v>
      </c>
      <c r="T446">
        <v>0</v>
      </c>
      <c r="U446">
        <v>869000</v>
      </c>
      <c r="V446">
        <v>0</v>
      </c>
      <c r="W446">
        <v>3508800</v>
      </c>
      <c r="Y446" s="38">
        <f t="shared" si="6"/>
        <v>42752</v>
      </c>
    </row>
    <row r="447" spans="1:25">
      <c r="A447">
        <v>0</v>
      </c>
      <c r="B447" s="33" t="s">
        <v>139</v>
      </c>
      <c r="C447" s="33" t="s">
        <v>101</v>
      </c>
      <c r="D447" s="33" t="s">
        <v>1379</v>
      </c>
      <c r="E447" s="33">
        <v>42824</v>
      </c>
      <c r="F447" s="33">
        <v>0</v>
      </c>
      <c r="G447" s="33">
        <v>635086784</v>
      </c>
      <c r="H447" s="37">
        <v>42387</v>
      </c>
      <c r="I447" t="s">
        <v>1963</v>
      </c>
      <c r="J447" t="s">
        <v>1964</v>
      </c>
      <c r="K447" s="38">
        <v>42387</v>
      </c>
      <c r="L447" t="s">
        <v>1381</v>
      </c>
      <c r="P447" t="s">
        <v>1380</v>
      </c>
      <c r="Q447">
        <v>115571404</v>
      </c>
      <c r="R447">
        <v>0</v>
      </c>
      <c r="S447">
        <v>47541796</v>
      </c>
      <c r="T447">
        <v>64948978</v>
      </c>
      <c r="U447">
        <v>344718618</v>
      </c>
      <c r="V447">
        <v>62305988</v>
      </c>
      <c r="W447">
        <v>635086784</v>
      </c>
      <c r="Y447" s="38">
        <f t="shared" si="6"/>
        <v>42752</v>
      </c>
    </row>
    <row r="448" spans="1:25">
      <c r="A448">
        <v>1</v>
      </c>
      <c r="B448" s="33" t="s">
        <v>139</v>
      </c>
      <c r="C448" s="33" t="s">
        <v>101</v>
      </c>
      <c r="D448" s="33">
        <v>0</v>
      </c>
      <c r="E448" s="33">
        <v>0</v>
      </c>
      <c r="F448" s="33">
        <v>0</v>
      </c>
      <c r="G448" s="33">
        <v>0</v>
      </c>
      <c r="H448" s="37">
        <v>0</v>
      </c>
      <c r="I448">
        <v>0</v>
      </c>
      <c r="J448">
        <v>0</v>
      </c>
      <c r="K448" s="38">
        <v>0</v>
      </c>
      <c r="P448">
        <v>0</v>
      </c>
      <c r="Q448">
        <v>0</v>
      </c>
      <c r="R448">
        <v>0</v>
      </c>
      <c r="S448">
        <v>0</v>
      </c>
      <c r="T448">
        <v>0</v>
      </c>
      <c r="U448">
        <v>0</v>
      </c>
      <c r="V448">
        <v>0</v>
      </c>
      <c r="W448">
        <v>0</v>
      </c>
      <c r="Y448" s="38">
        <f t="shared" si="6"/>
        <v>365</v>
      </c>
    </row>
    <row r="449" spans="1:25">
      <c r="A449">
        <v>0</v>
      </c>
      <c r="B449" s="33" t="s">
        <v>143</v>
      </c>
      <c r="C449" s="33" t="s">
        <v>101</v>
      </c>
      <c r="D449" s="33" t="s">
        <v>1379</v>
      </c>
      <c r="E449" s="33">
        <v>42824</v>
      </c>
      <c r="F449" s="33">
        <v>0</v>
      </c>
      <c r="G449" s="33">
        <v>598557998</v>
      </c>
      <c r="H449" s="37">
        <v>42387</v>
      </c>
      <c r="I449" t="s">
        <v>1963</v>
      </c>
      <c r="J449" t="s">
        <v>1964</v>
      </c>
      <c r="K449" s="38">
        <v>42387</v>
      </c>
      <c r="L449" t="s">
        <v>1382</v>
      </c>
      <c r="P449">
        <v>0</v>
      </c>
      <c r="Q449">
        <v>255462500</v>
      </c>
      <c r="R449">
        <v>0</v>
      </c>
      <c r="S449">
        <v>0</v>
      </c>
      <c r="T449">
        <v>258388870</v>
      </c>
      <c r="U449">
        <v>29014576</v>
      </c>
      <c r="V449">
        <v>55692052</v>
      </c>
      <c r="W449">
        <v>598557998</v>
      </c>
      <c r="Y449" s="38">
        <f t="shared" si="6"/>
        <v>42752</v>
      </c>
    </row>
    <row r="450" spans="1:25">
      <c r="A450">
        <v>0</v>
      </c>
      <c r="B450" s="33" t="s">
        <v>103</v>
      </c>
      <c r="C450" s="33" t="s">
        <v>101</v>
      </c>
      <c r="D450" s="33" t="s">
        <v>1379</v>
      </c>
      <c r="E450" s="33">
        <v>0</v>
      </c>
      <c r="F450" s="33">
        <v>0</v>
      </c>
      <c r="G450" s="33">
        <v>0</v>
      </c>
      <c r="H450" s="37">
        <v>0</v>
      </c>
      <c r="I450">
        <v>0</v>
      </c>
      <c r="J450">
        <v>0</v>
      </c>
      <c r="K450" s="38">
        <v>0</v>
      </c>
      <c r="P450">
        <v>0</v>
      </c>
      <c r="Q450">
        <v>0</v>
      </c>
      <c r="R450">
        <v>0</v>
      </c>
      <c r="S450">
        <v>0</v>
      </c>
      <c r="T450">
        <v>0</v>
      </c>
      <c r="U450">
        <v>0</v>
      </c>
      <c r="V450">
        <v>0</v>
      </c>
      <c r="W450">
        <v>0</v>
      </c>
      <c r="Y450" s="38">
        <f t="shared" si="6"/>
        <v>365</v>
      </c>
    </row>
    <row r="451" spans="1:25">
      <c r="A451">
        <v>0</v>
      </c>
      <c r="B451" s="33" t="s">
        <v>140</v>
      </c>
      <c r="C451" s="33" t="s">
        <v>101</v>
      </c>
      <c r="D451" s="33" t="s">
        <v>1379</v>
      </c>
      <c r="E451" s="33">
        <v>42843</v>
      </c>
      <c r="F451" s="33">
        <v>0</v>
      </c>
      <c r="G451" s="33">
        <v>773310763</v>
      </c>
      <c r="H451" s="37">
        <v>42471</v>
      </c>
      <c r="I451" t="s">
        <v>1963</v>
      </c>
      <c r="J451" t="s">
        <v>1964</v>
      </c>
      <c r="K451" s="38">
        <v>42471</v>
      </c>
      <c r="L451" t="s">
        <v>1981</v>
      </c>
      <c r="P451">
        <v>10000</v>
      </c>
      <c r="Q451">
        <v>183750000</v>
      </c>
      <c r="R451">
        <v>0</v>
      </c>
      <c r="S451">
        <v>0</v>
      </c>
      <c r="T451">
        <v>165872780</v>
      </c>
      <c r="U451">
        <v>123099903</v>
      </c>
      <c r="V451">
        <v>257215100</v>
      </c>
      <c r="W451">
        <v>729937783</v>
      </c>
      <c r="Y451" s="38">
        <f t="shared" si="6"/>
        <v>42836</v>
      </c>
    </row>
    <row r="452" spans="1:25">
      <c r="A452">
        <v>0</v>
      </c>
      <c r="B452" s="33" t="s">
        <v>142</v>
      </c>
      <c r="C452" s="33" t="s">
        <v>101</v>
      </c>
      <c r="D452" s="33" t="s">
        <v>1383</v>
      </c>
      <c r="E452" s="33">
        <v>43992</v>
      </c>
      <c r="F452" s="33">
        <v>0</v>
      </c>
      <c r="G452" s="33">
        <v>374622853</v>
      </c>
      <c r="H452" s="37">
        <v>43445</v>
      </c>
      <c r="I452" t="s">
        <v>1963</v>
      </c>
      <c r="J452" t="s">
        <v>1969</v>
      </c>
      <c r="K452" s="38">
        <v>43445</v>
      </c>
      <c r="L452" t="s">
        <v>1384</v>
      </c>
      <c r="P452">
        <v>40000</v>
      </c>
      <c r="Q452">
        <v>177480000</v>
      </c>
      <c r="R452">
        <v>0</v>
      </c>
      <c r="S452">
        <v>0</v>
      </c>
      <c r="T452">
        <v>0</v>
      </c>
      <c r="U452">
        <v>0</v>
      </c>
      <c r="V452">
        <v>197142853</v>
      </c>
      <c r="W452">
        <v>374622853</v>
      </c>
      <c r="Y452" s="38">
        <f t="shared" ref="Y452:Y515" si="7">+K452+365</f>
        <v>43810</v>
      </c>
    </row>
    <row r="453" spans="1:25">
      <c r="A453">
        <v>0</v>
      </c>
      <c r="B453" s="33" t="s">
        <v>141</v>
      </c>
      <c r="C453" s="33" t="s">
        <v>101</v>
      </c>
      <c r="D453" s="33" t="s">
        <v>1379</v>
      </c>
      <c r="E453" s="33">
        <v>43970</v>
      </c>
      <c r="F453" s="33">
        <v>0</v>
      </c>
      <c r="G453" s="33">
        <v>63849425</v>
      </c>
      <c r="H453" s="37">
        <v>43445</v>
      </c>
      <c r="I453" t="s">
        <v>1963</v>
      </c>
      <c r="J453" t="s">
        <v>1964</v>
      </c>
      <c r="K453" s="38">
        <v>43445</v>
      </c>
      <c r="L453" t="s">
        <v>1385</v>
      </c>
      <c r="P453">
        <v>40000</v>
      </c>
      <c r="Q453">
        <v>37176800</v>
      </c>
      <c r="R453">
        <v>0</v>
      </c>
      <c r="S453">
        <v>0</v>
      </c>
      <c r="T453">
        <v>0</v>
      </c>
      <c r="U453">
        <v>0</v>
      </c>
      <c r="V453">
        <v>26672625</v>
      </c>
      <c r="W453">
        <v>63849425</v>
      </c>
      <c r="Y453" s="38">
        <f t="shared" si="7"/>
        <v>43810</v>
      </c>
    </row>
    <row r="454" spans="1:25">
      <c r="A454">
        <v>0</v>
      </c>
      <c r="B454" s="33" t="s">
        <v>136</v>
      </c>
      <c r="C454" s="33" t="s">
        <v>101</v>
      </c>
      <c r="D454" s="33" t="s">
        <v>1386</v>
      </c>
      <c r="E454" s="33">
        <v>44063</v>
      </c>
      <c r="F454" s="33">
        <v>0</v>
      </c>
      <c r="G454" s="33">
        <v>470205687</v>
      </c>
      <c r="H454" s="37">
        <v>43689</v>
      </c>
      <c r="I454" t="s">
        <v>1963</v>
      </c>
      <c r="J454" t="s">
        <v>1969</v>
      </c>
      <c r="K454" s="38">
        <v>43689</v>
      </c>
      <c r="L454" t="s">
        <v>1387</v>
      </c>
      <c r="P454">
        <v>10000</v>
      </c>
      <c r="Q454">
        <v>371790000</v>
      </c>
      <c r="R454">
        <v>0</v>
      </c>
      <c r="S454">
        <v>0</v>
      </c>
      <c r="T454">
        <v>0</v>
      </c>
      <c r="U454">
        <v>39475394</v>
      </c>
      <c r="V454">
        <v>58940293</v>
      </c>
      <c r="W454">
        <v>470205687</v>
      </c>
      <c r="Y454" s="38">
        <f t="shared" si="7"/>
        <v>44054</v>
      </c>
    </row>
    <row r="455" spans="1:25">
      <c r="A455">
        <v>0</v>
      </c>
      <c r="B455" s="33" t="s">
        <v>1388</v>
      </c>
      <c r="C455" s="33" t="s">
        <v>101</v>
      </c>
      <c r="D455" s="33" t="s">
        <v>1389</v>
      </c>
      <c r="E455" s="33">
        <v>0</v>
      </c>
      <c r="F455" s="33">
        <v>0</v>
      </c>
      <c r="G455" s="33">
        <v>0</v>
      </c>
      <c r="H455" s="37">
        <v>0</v>
      </c>
      <c r="I455">
        <v>0</v>
      </c>
      <c r="J455">
        <v>0</v>
      </c>
      <c r="K455" s="38">
        <v>0</v>
      </c>
      <c r="P455">
        <v>0</v>
      </c>
      <c r="Q455">
        <v>0</v>
      </c>
      <c r="R455">
        <v>0</v>
      </c>
      <c r="S455">
        <v>0</v>
      </c>
      <c r="T455">
        <v>0</v>
      </c>
      <c r="U455">
        <v>0</v>
      </c>
      <c r="V455">
        <v>0</v>
      </c>
      <c r="W455">
        <v>0</v>
      </c>
      <c r="Y455" s="38">
        <f t="shared" si="7"/>
        <v>365</v>
      </c>
    </row>
    <row r="456" spans="1:25">
      <c r="A456">
        <v>0</v>
      </c>
      <c r="B456" s="33" t="s">
        <v>137</v>
      </c>
      <c r="C456" s="33" t="s">
        <v>101</v>
      </c>
      <c r="D456" s="33" t="s">
        <v>1390</v>
      </c>
      <c r="E456" s="33">
        <v>44063</v>
      </c>
      <c r="F456" s="33">
        <v>0</v>
      </c>
      <c r="G456" s="33">
        <v>233789529</v>
      </c>
      <c r="H456" s="37">
        <v>43689</v>
      </c>
      <c r="I456" t="s">
        <v>1963</v>
      </c>
      <c r="J456" t="s">
        <v>1964</v>
      </c>
      <c r="K456" s="38">
        <v>43689</v>
      </c>
      <c r="L456" t="s">
        <v>1982</v>
      </c>
      <c r="P456">
        <v>10000</v>
      </c>
      <c r="Q456">
        <v>206400000</v>
      </c>
      <c r="R456">
        <v>0</v>
      </c>
      <c r="S456">
        <v>0</v>
      </c>
      <c r="T456">
        <v>0</v>
      </c>
      <c r="U456">
        <v>18132263</v>
      </c>
      <c r="V456">
        <v>9257266</v>
      </c>
      <c r="W456">
        <v>233789529</v>
      </c>
      <c r="Y456" s="38">
        <f t="shared" si="7"/>
        <v>44054</v>
      </c>
    </row>
    <row r="457" spans="1:25">
      <c r="A457">
        <v>0</v>
      </c>
      <c r="B457" s="33" t="s">
        <v>138</v>
      </c>
      <c r="C457" s="33" t="s">
        <v>101</v>
      </c>
      <c r="D457" s="33" t="s">
        <v>1390</v>
      </c>
      <c r="E457" s="33">
        <v>44063</v>
      </c>
      <c r="F457" s="33">
        <v>0</v>
      </c>
      <c r="G457" s="33">
        <v>246930702</v>
      </c>
      <c r="H457" s="37">
        <v>43689</v>
      </c>
      <c r="I457" t="s">
        <v>1963</v>
      </c>
      <c r="J457" t="s">
        <v>1964</v>
      </c>
      <c r="K457" s="38">
        <v>43689</v>
      </c>
      <c r="L457" t="s">
        <v>1391</v>
      </c>
      <c r="P457">
        <v>10000</v>
      </c>
      <c r="Q457">
        <v>233690000</v>
      </c>
      <c r="R457">
        <v>0</v>
      </c>
      <c r="S457">
        <v>0</v>
      </c>
      <c r="T457">
        <v>0</v>
      </c>
      <c r="U457">
        <v>5197258</v>
      </c>
      <c r="V457">
        <v>8043444</v>
      </c>
      <c r="W457">
        <v>246930702</v>
      </c>
      <c r="Y457" s="38">
        <f t="shared" si="7"/>
        <v>44054</v>
      </c>
    </row>
    <row r="458" spans="1:25">
      <c r="A458">
        <v>0</v>
      </c>
      <c r="B458" s="33" t="s">
        <v>1392</v>
      </c>
      <c r="C458" s="33" t="s">
        <v>101</v>
      </c>
      <c r="D458" s="33" t="s">
        <v>1393</v>
      </c>
      <c r="E458" s="33">
        <v>42838</v>
      </c>
      <c r="F458" s="33">
        <v>0</v>
      </c>
      <c r="G458" s="33">
        <v>752559714</v>
      </c>
      <c r="H458" s="37">
        <v>42442</v>
      </c>
      <c r="I458" t="s">
        <v>1963</v>
      </c>
      <c r="J458" t="s">
        <v>1964</v>
      </c>
      <c r="K458" s="38">
        <v>42442</v>
      </c>
      <c r="L458" t="s">
        <v>1395</v>
      </c>
      <c r="P458">
        <v>6000</v>
      </c>
      <c r="Q458">
        <v>343806000</v>
      </c>
      <c r="R458">
        <v>0</v>
      </c>
      <c r="S458">
        <v>0</v>
      </c>
      <c r="T458">
        <v>262764000</v>
      </c>
      <c r="U458">
        <v>43691000</v>
      </c>
      <c r="V458">
        <v>99067460</v>
      </c>
      <c r="W458">
        <v>749328460</v>
      </c>
      <c r="Y458" s="38">
        <f t="shared" si="7"/>
        <v>42807</v>
      </c>
    </row>
    <row r="459" spans="1:25">
      <c r="A459">
        <v>0</v>
      </c>
      <c r="B459" s="33" t="s">
        <v>158</v>
      </c>
      <c r="C459" s="33" t="s">
        <v>101</v>
      </c>
      <c r="D459" s="33" t="s">
        <v>1396</v>
      </c>
      <c r="E459" s="33">
        <v>43246</v>
      </c>
      <c r="F459" s="33">
        <v>0</v>
      </c>
      <c r="G459" s="33">
        <v>1225388662.0000002</v>
      </c>
      <c r="H459" s="37">
        <v>42778</v>
      </c>
      <c r="I459" t="s">
        <v>1980</v>
      </c>
      <c r="J459" t="s">
        <v>1964</v>
      </c>
      <c r="K459" s="38">
        <v>42778</v>
      </c>
      <c r="L459" t="s">
        <v>1397</v>
      </c>
      <c r="P459">
        <v>11115.2918145112</v>
      </c>
      <c r="Q459">
        <v>398294251.58937985</v>
      </c>
      <c r="R459">
        <v>11115.2918145112</v>
      </c>
      <c r="S459">
        <v>55932148.410620354</v>
      </c>
      <c r="T459">
        <v>659152320</v>
      </c>
      <c r="U459">
        <v>43241246</v>
      </c>
      <c r="V459">
        <v>68768696</v>
      </c>
      <c r="W459">
        <v>1225388662.0000002</v>
      </c>
      <c r="Y459" s="38">
        <f t="shared" si="7"/>
        <v>43143</v>
      </c>
    </row>
    <row r="460" spans="1:25">
      <c r="A460">
        <v>1</v>
      </c>
      <c r="B460" s="33" t="s">
        <v>158</v>
      </c>
      <c r="C460" s="33" t="s">
        <v>101</v>
      </c>
      <c r="D460" s="33">
        <v>0</v>
      </c>
      <c r="E460" s="33">
        <v>0</v>
      </c>
      <c r="F460" s="33">
        <v>0</v>
      </c>
      <c r="G460" s="33">
        <v>0</v>
      </c>
      <c r="H460" s="37">
        <v>0</v>
      </c>
      <c r="I460">
        <v>0</v>
      </c>
      <c r="J460">
        <v>0</v>
      </c>
      <c r="K460" s="38">
        <v>0</v>
      </c>
      <c r="L460" t="s">
        <v>1278</v>
      </c>
      <c r="P460">
        <v>0</v>
      </c>
      <c r="Q460">
        <v>0</v>
      </c>
      <c r="R460">
        <v>0</v>
      </c>
      <c r="S460">
        <v>0</v>
      </c>
      <c r="T460">
        <v>0</v>
      </c>
      <c r="U460">
        <v>0</v>
      </c>
      <c r="V460">
        <v>0</v>
      </c>
      <c r="W460">
        <v>0</v>
      </c>
      <c r="Y460" s="38">
        <f t="shared" si="7"/>
        <v>365</v>
      </c>
    </row>
    <row r="461" spans="1:25">
      <c r="A461">
        <v>0</v>
      </c>
      <c r="B461" s="33" t="s">
        <v>183</v>
      </c>
      <c r="C461" s="33" t="s">
        <v>173</v>
      </c>
      <c r="D461" s="33" t="s">
        <v>1398</v>
      </c>
      <c r="E461" s="33">
        <v>43760</v>
      </c>
      <c r="F461" s="33">
        <v>0</v>
      </c>
      <c r="G461" s="33">
        <v>0</v>
      </c>
      <c r="H461" s="37">
        <v>43335</v>
      </c>
      <c r="I461" t="s">
        <v>1963</v>
      </c>
      <c r="J461" t="s">
        <v>1964</v>
      </c>
      <c r="K461" s="38">
        <v>43335</v>
      </c>
      <c r="L461" t="s">
        <v>1399</v>
      </c>
      <c r="P461">
        <v>0</v>
      </c>
      <c r="Q461">
        <v>0</v>
      </c>
      <c r="R461">
        <v>0</v>
      </c>
      <c r="S461">
        <v>0</v>
      </c>
      <c r="T461">
        <v>19361044</v>
      </c>
      <c r="U461">
        <v>0</v>
      </c>
      <c r="V461">
        <v>4202504</v>
      </c>
      <c r="W461">
        <v>23563548</v>
      </c>
      <c r="Y461" s="38">
        <f t="shared" si="7"/>
        <v>43700</v>
      </c>
    </row>
    <row r="462" spans="1:25">
      <c r="A462">
        <v>0</v>
      </c>
      <c r="B462" s="33" t="s">
        <v>182</v>
      </c>
      <c r="C462" s="33" t="s">
        <v>173</v>
      </c>
      <c r="D462" s="33" t="s">
        <v>1398</v>
      </c>
      <c r="E462" s="33">
        <v>0</v>
      </c>
      <c r="F462" s="33">
        <v>0</v>
      </c>
      <c r="G462" s="33">
        <v>0</v>
      </c>
      <c r="H462" s="37">
        <v>0</v>
      </c>
      <c r="I462">
        <v>0</v>
      </c>
      <c r="J462">
        <v>0</v>
      </c>
      <c r="K462" s="38">
        <v>0</v>
      </c>
      <c r="P462">
        <v>0</v>
      </c>
      <c r="Q462">
        <v>0</v>
      </c>
      <c r="R462">
        <v>0</v>
      </c>
      <c r="S462">
        <v>0</v>
      </c>
      <c r="T462">
        <v>0</v>
      </c>
      <c r="U462">
        <v>0</v>
      </c>
      <c r="V462">
        <v>0</v>
      </c>
      <c r="W462">
        <v>0</v>
      </c>
      <c r="Y462" s="38">
        <f t="shared" si="7"/>
        <v>365</v>
      </c>
    </row>
    <row r="463" spans="1:25">
      <c r="A463">
        <v>0</v>
      </c>
      <c r="B463" s="33" t="s">
        <v>180</v>
      </c>
      <c r="C463" s="33" t="s">
        <v>173</v>
      </c>
      <c r="D463" s="33" t="s">
        <v>1398</v>
      </c>
      <c r="E463" s="33">
        <v>0</v>
      </c>
      <c r="F463" s="33">
        <v>0</v>
      </c>
      <c r="G463" s="33">
        <v>0</v>
      </c>
      <c r="H463" s="37">
        <v>0</v>
      </c>
      <c r="I463">
        <v>0</v>
      </c>
      <c r="J463">
        <v>0</v>
      </c>
      <c r="K463" s="38">
        <v>0</v>
      </c>
      <c r="P463">
        <v>0</v>
      </c>
      <c r="Q463">
        <v>0</v>
      </c>
      <c r="R463">
        <v>0</v>
      </c>
      <c r="S463">
        <v>0</v>
      </c>
      <c r="T463">
        <v>0</v>
      </c>
      <c r="U463">
        <v>0</v>
      </c>
      <c r="V463">
        <v>0</v>
      </c>
      <c r="W463">
        <v>0</v>
      </c>
      <c r="Y463" s="38">
        <f t="shared" si="7"/>
        <v>365</v>
      </c>
    </row>
    <row r="464" spans="1:25">
      <c r="A464">
        <v>0</v>
      </c>
      <c r="B464" s="33" t="s">
        <v>1400</v>
      </c>
      <c r="C464" s="33" t="s">
        <v>173</v>
      </c>
      <c r="D464" s="33" t="s">
        <v>1401</v>
      </c>
      <c r="E464" s="33">
        <v>43613</v>
      </c>
      <c r="F464" s="33">
        <v>0</v>
      </c>
      <c r="G464" s="33">
        <v>154265533</v>
      </c>
      <c r="H464" s="37">
        <v>43236</v>
      </c>
      <c r="I464" t="s">
        <v>1965</v>
      </c>
      <c r="J464" t="s">
        <v>1964</v>
      </c>
      <c r="K464" s="38">
        <v>43236</v>
      </c>
      <c r="L464" t="s">
        <v>1402</v>
      </c>
      <c r="P464">
        <v>17700</v>
      </c>
      <c r="Q464">
        <v>138449400</v>
      </c>
      <c r="R464">
        <v>0</v>
      </c>
      <c r="S464">
        <v>0</v>
      </c>
      <c r="T464">
        <v>0</v>
      </c>
      <c r="U464">
        <v>8036933</v>
      </c>
      <c r="V464">
        <v>7779200</v>
      </c>
      <c r="W464">
        <v>154265533</v>
      </c>
      <c r="Y464" s="38">
        <f t="shared" si="7"/>
        <v>43601</v>
      </c>
    </row>
    <row r="465" spans="1:25">
      <c r="A465">
        <v>0</v>
      </c>
      <c r="B465" s="33" t="s">
        <v>1403</v>
      </c>
      <c r="C465" s="33" t="s">
        <v>173</v>
      </c>
      <c r="D465" s="33" t="s">
        <v>1401</v>
      </c>
      <c r="E465" s="33">
        <v>42825</v>
      </c>
      <c r="F465" s="33">
        <v>0</v>
      </c>
      <c r="G465" s="33">
        <v>1820335226.9999967</v>
      </c>
      <c r="H465" s="37">
        <v>42311</v>
      </c>
      <c r="I465" t="s">
        <v>1963</v>
      </c>
      <c r="J465" t="s">
        <v>1964</v>
      </c>
      <c r="K465" s="38">
        <v>42311</v>
      </c>
      <c r="L465" t="s">
        <v>1404</v>
      </c>
      <c r="P465">
        <v>15054.545504007599</v>
      </c>
      <c r="Q465">
        <v>1134450330.9999967</v>
      </c>
      <c r="R465">
        <v>0</v>
      </c>
      <c r="S465">
        <v>0</v>
      </c>
      <c r="T465">
        <v>50592000</v>
      </c>
      <c r="U465">
        <v>396457896</v>
      </c>
      <c r="V465">
        <v>237335000</v>
      </c>
      <c r="W465">
        <v>1818835226.9999967</v>
      </c>
      <c r="Y465" s="38">
        <f t="shared" si="7"/>
        <v>42676</v>
      </c>
    </row>
    <row r="466" spans="1:25">
      <c r="A466">
        <v>0</v>
      </c>
      <c r="B466" s="33" t="s">
        <v>1405</v>
      </c>
      <c r="C466" s="33" t="s">
        <v>173</v>
      </c>
      <c r="D466" s="33" t="s">
        <v>1406</v>
      </c>
      <c r="E466" s="33">
        <v>43231</v>
      </c>
      <c r="F466" s="33">
        <v>0</v>
      </c>
      <c r="G466" s="33">
        <v>142265244</v>
      </c>
      <c r="H466" s="37">
        <v>42711</v>
      </c>
      <c r="I466" t="s">
        <v>1965</v>
      </c>
      <c r="J466" t="s">
        <v>1964</v>
      </c>
      <c r="K466" s="38">
        <v>42711</v>
      </c>
      <c r="L466" t="s">
        <v>1407</v>
      </c>
      <c r="P466">
        <v>45058.5</v>
      </c>
      <c r="Q466">
        <v>298016919</v>
      </c>
      <c r="R466">
        <v>0</v>
      </c>
      <c r="S466">
        <v>0</v>
      </c>
      <c r="T466">
        <v>0</v>
      </c>
      <c r="U466">
        <v>9448920</v>
      </c>
      <c r="V466">
        <v>33245560</v>
      </c>
      <c r="W466">
        <v>340711399</v>
      </c>
      <c r="Y466" s="38">
        <f t="shared" si="7"/>
        <v>43076</v>
      </c>
    </row>
    <row r="467" spans="1:25">
      <c r="A467">
        <v>0</v>
      </c>
      <c r="B467" s="33" t="s">
        <v>203</v>
      </c>
      <c r="C467" s="33" t="s">
        <v>173</v>
      </c>
      <c r="D467" s="33" t="s">
        <v>1408</v>
      </c>
      <c r="E467" s="33">
        <v>43592</v>
      </c>
      <c r="F467" s="33">
        <v>0</v>
      </c>
      <c r="G467" s="33">
        <v>424345586</v>
      </c>
      <c r="H467" s="37">
        <v>43187</v>
      </c>
      <c r="I467" t="s">
        <v>1965</v>
      </c>
      <c r="J467" t="s">
        <v>1964</v>
      </c>
      <c r="K467" s="38">
        <v>43187</v>
      </c>
      <c r="L467" t="s">
        <v>1409</v>
      </c>
      <c r="P467">
        <v>24560.614995787699</v>
      </c>
      <c r="Q467">
        <v>116613800</v>
      </c>
      <c r="R467">
        <v>0</v>
      </c>
      <c r="S467">
        <v>0</v>
      </c>
      <c r="T467">
        <v>205983336</v>
      </c>
      <c r="U467">
        <v>52637432</v>
      </c>
      <c r="V467">
        <v>49111018</v>
      </c>
      <c r="W467">
        <v>424345586</v>
      </c>
      <c r="Y467" s="38">
        <f t="shared" si="7"/>
        <v>43552</v>
      </c>
    </row>
    <row r="468" spans="1:25">
      <c r="A468">
        <v>0</v>
      </c>
      <c r="B468" s="33" t="s">
        <v>1410</v>
      </c>
      <c r="C468" s="33" t="s">
        <v>173</v>
      </c>
      <c r="D468" s="33" t="s">
        <v>1411</v>
      </c>
      <c r="E468" s="33">
        <v>43187</v>
      </c>
      <c r="F468" s="33">
        <v>0</v>
      </c>
      <c r="G468" s="33">
        <v>840387585</v>
      </c>
      <c r="H468" s="37">
        <v>42711</v>
      </c>
      <c r="I468" t="s">
        <v>1965</v>
      </c>
      <c r="J468" t="s">
        <v>1964</v>
      </c>
      <c r="K468" s="38">
        <v>42711</v>
      </c>
      <c r="L468" t="s">
        <v>1412</v>
      </c>
      <c r="P468">
        <v>36145</v>
      </c>
      <c r="Q468">
        <v>104314470</v>
      </c>
      <c r="R468">
        <v>36145</v>
      </c>
      <c r="S468">
        <v>81362395</v>
      </c>
      <c r="T468">
        <v>525033600</v>
      </c>
      <c r="U468">
        <v>25340820</v>
      </c>
      <c r="V468">
        <v>104336300</v>
      </c>
      <c r="W468">
        <v>840387585</v>
      </c>
      <c r="Y468" s="38">
        <f t="shared" si="7"/>
        <v>43076</v>
      </c>
    </row>
    <row r="469" spans="1:25">
      <c r="A469">
        <v>0</v>
      </c>
      <c r="B469" s="33" t="s">
        <v>1413</v>
      </c>
      <c r="C469" s="33" t="s">
        <v>173</v>
      </c>
      <c r="D469" s="33" t="s">
        <v>1414</v>
      </c>
      <c r="E469" s="33">
        <v>42934</v>
      </c>
      <c r="F469" s="33">
        <v>0</v>
      </c>
      <c r="G469" s="33">
        <v>45035663</v>
      </c>
      <c r="H469" s="37">
        <v>42535</v>
      </c>
      <c r="I469" t="s">
        <v>1963</v>
      </c>
      <c r="J469" t="s">
        <v>1973</v>
      </c>
      <c r="K469" s="38">
        <v>42535</v>
      </c>
      <c r="L469" t="s">
        <v>1415</v>
      </c>
      <c r="P469">
        <v>45058.5</v>
      </c>
      <c r="Q469">
        <v>30549663</v>
      </c>
      <c r="R469">
        <v>0</v>
      </c>
      <c r="S469">
        <v>0</v>
      </c>
      <c r="T469">
        <v>0</v>
      </c>
      <c r="U469">
        <v>11300000</v>
      </c>
      <c r="V469">
        <v>3186000</v>
      </c>
      <c r="W469">
        <v>45035663</v>
      </c>
      <c r="Y469" s="38">
        <f t="shared" si="7"/>
        <v>42900</v>
      </c>
    </row>
    <row r="470" spans="1:25">
      <c r="A470">
        <v>0</v>
      </c>
      <c r="B470" s="33" t="s">
        <v>1416</v>
      </c>
      <c r="C470" s="33" t="s">
        <v>173</v>
      </c>
      <c r="D470" s="33" t="s">
        <v>1417</v>
      </c>
      <c r="E470" s="33">
        <v>43606</v>
      </c>
      <c r="F470" s="33">
        <v>0</v>
      </c>
      <c r="G470" s="33">
        <v>303881880</v>
      </c>
      <c r="H470" s="37">
        <v>43019</v>
      </c>
      <c r="I470" t="s">
        <v>1965</v>
      </c>
      <c r="J470" t="s">
        <v>1973</v>
      </c>
      <c r="K470" s="38">
        <v>43019</v>
      </c>
      <c r="L470" t="s">
        <v>1418</v>
      </c>
      <c r="P470">
        <v>56500</v>
      </c>
      <c r="Q470">
        <v>150007500</v>
      </c>
      <c r="R470">
        <v>0</v>
      </c>
      <c r="S470">
        <v>0</v>
      </c>
      <c r="T470">
        <v>0</v>
      </c>
      <c r="U470">
        <v>13686000</v>
      </c>
      <c r="V470">
        <v>140188380</v>
      </c>
      <c r="W470">
        <v>303881880</v>
      </c>
      <c r="Y470" s="38">
        <f t="shared" si="7"/>
        <v>43384</v>
      </c>
    </row>
    <row r="471" spans="1:25">
      <c r="A471">
        <v>0</v>
      </c>
      <c r="B471" s="33" t="s">
        <v>1419</v>
      </c>
      <c r="C471" s="33" t="s">
        <v>173</v>
      </c>
      <c r="D471" s="33" t="s">
        <v>1420</v>
      </c>
      <c r="E471" s="33">
        <v>42934</v>
      </c>
      <c r="F471" s="33">
        <v>0</v>
      </c>
      <c r="G471" s="33">
        <v>64223614</v>
      </c>
      <c r="H471" s="37">
        <v>42540</v>
      </c>
      <c r="I471" t="s">
        <v>1965</v>
      </c>
      <c r="J471" t="s">
        <v>1973</v>
      </c>
      <c r="K471" s="38">
        <v>42540</v>
      </c>
      <c r="L471" t="s">
        <v>1421</v>
      </c>
      <c r="P471">
        <v>45058.5</v>
      </c>
      <c r="Q471">
        <v>48843414</v>
      </c>
      <c r="R471">
        <v>0</v>
      </c>
      <c r="S471">
        <v>0</v>
      </c>
      <c r="T471">
        <v>0</v>
      </c>
      <c r="U471">
        <v>6760000</v>
      </c>
      <c r="V471">
        <v>8620200</v>
      </c>
      <c r="W471">
        <v>64223614</v>
      </c>
      <c r="Y471" s="38">
        <f t="shared" si="7"/>
        <v>42905</v>
      </c>
    </row>
    <row r="472" spans="1:25">
      <c r="A472">
        <v>0</v>
      </c>
      <c r="B472" s="33" t="s">
        <v>1422</v>
      </c>
      <c r="C472" s="33" t="s">
        <v>173</v>
      </c>
      <c r="D472" s="33" t="s">
        <v>1423</v>
      </c>
      <c r="E472" s="33">
        <v>43775</v>
      </c>
      <c r="F472" s="33">
        <v>0</v>
      </c>
      <c r="G472" s="33">
        <v>219872628</v>
      </c>
      <c r="H472" s="37">
        <v>43374</v>
      </c>
      <c r="I472" t="s">
        <v>1965</v>
      </c>
      <c r="J472" t="s">
        <v>1964</v>
      </c>
      <c r="K472" s="38">
        <v>43374</v>
      </c>
      <c r="L472" t="s">
        <v>1424</v>
      </c>
      <c r="P472">
        <v>56500</v>
      </c>
      <c r="Q472">
        <v>156618000</v>
      </c>
      <c r="R472">
        <v>0</v>
      </c>
      <c r="S472">
        <v>0</v>
      </c>
      <c r="T472">
        <v>0</v>
      </c>
      <c r="U472">
        <v>26119230</v>
      </c>
      <c r="V472">
        <v>37135398</v>
      </c>
      <c r="W472">
        <v>219872628</v>
      </c>
      <c r="Y472" s="38">
        <f t="shared" si="7"/>
        <v>43739</v>
      </c>
    </row>
    <row r="473" spans="1:25">
      <c r="A473">
        <v>0</v>
      </c>
      <c r="B473" s="33" t="s">
        <v>1425</v>
      </c>
      <c r="C473" s="33" t="s">
        <v>173</v>
      </c>
      <c r="D473" s="33" t="s">
        <v>1426</v>
      </c>
      <c r="E473" s="33">
        <v>43760</v>
      </c>
      <c r="F473" s="33">
        <v>0</v>
      </c>
      <c r="G473" s="33">
        <v>195323680</v>
      </c>
      <c r="H473" s="37">
        <v>43265</v>
      </c>
      <c r="I473" t="s">
        <v>1965</v>
      </c>
      <c r="J473" t="s">
        <v>1964</v>
      </c>
      <c r="K473" s="38">
        <v>43265</v>
      </c>
      <c r="L473" t="s">
        <v>1427</v>
      </c>
      <c r="P473">
        <v>88216</v>
      </c>
      <c r="Q473">
        <v>144497808</v>
      </c>
      <c r="R473">
        <v>0</v>
      </c>
      <c r="S473">
        <v>0</v>
      </c>
      <c r="T473">
        <v>0</v>
      </c>
      <c r="U473">
        <v>15804034</v>
      </c>
      <c r="V473">
        <v>35021838</v>
      </c>
      <c r="W473">
        <v>195323680</v>
      </c>
      <c r="Y473" s="38">
        <f t="shared" si="7"/>
        <v>43630</v>
      </c>
    </row>
    <row r="474" spans="1:25">
      <c r="A474">
        <v>0</v>
      </c>
      <c r="B474" s="33" t="s">
        <v>1428</v>
      </c>
      <c r="C474" s="33" t="s">
        <v>173</v>
      </c>
      <c r="D474" s="33" t="s">
        <v>1420</v>
      </c>
      <c r="E474" s="33">
        <v>42934</v>
      </c>
      <c r="F474" s="33">
        <v>0</v>
      </c>
      <c r="G474" s="33">
        <v>98046374.999999911</v>
      </c>
      <c r="H474" s="37">
        <v>42535</v>
      </c>
      <c r="I474" t="s">
        <v>1963</v>
      </c>
      <c r="J474" t="s">
        <v>1973</v>
      </c>
      <c r="K474" s="38">
        <v>42535</v>
      </c>
      <c r="L474" t="s">
        <v>1429</v>
      </c>
      <c r="P474">
        <v>45058.500239578301</v>
      </c>
      <c r="Q474">
        <v>94037089.999999911</v>
      </c>
      <c r="R474">
        <v>0</v>
      </c>
      <c r="S474">
        <v>0</v>
      </c>
      <c r="T474">
        <v>0</v>
      </c>
      <c r="U474">
        <v>2399200</v>
      </c>
      <c r="V474">
        <v>1610085</v>
      </c>
      <c r="W474">
        <v>98046374.999999911</v>
      </c>
      <c r="Y474" s="38">
        <f t="shared" si="7"/>
        <v>42900</v>
      </c>
    </row>
    <row r="475" spans="1:25">
      <c r="A475">
        <v>0</v>
      </c>
      <c r="B475" s="33" t="s">
        <v>1430</v>
      </c>
      <c r="C475" s="33" t="s">
        <v>173</v>
      </c>
      <c r="D475" s="33" t="s">
        <v>1426</v>
      </c>
      <c r="E475" s="33">
        <v>43760</v>
      </c>
      <c r="F475" s="33">
        <v>0</v>
      </c>
      <c r="G475" s="33">
        <v>368944069</v>
      </c>
      <c r="H475" s="37">
        <v>43265</v>
      </c>
      <c r="I475" t="s">
        <v>1965</v>
      </c>
      <c r="J475" t="s">
        <v>1964</v>
      </c>
      <c r="K475" s="38">
        <v>43265</v>
      </c>
      <c r="L475" t="s">
        <v>1431</v>
      </c>
      <c r="P475">
        <v>110000</v>
      </c>
      <c r="Q475">
        <v>171600000</v>
      </c>
      <c r="R475">
        <v>0</v>
      </c>
      <c r="S475">
        <v>0</v>
      </c>
      <c r="T475">
        <v>0</v>
      </c>
      <c r="U475">
        <v>5029522</v>
      </c>
      <c r="V475">
        <v>192314547</v>
      </c>
      <c r="W475">
        <v>368944069</v>
      </c>
      <c r="Y475" s="38">
        <f t="shared" si="7"/>
        <v>43630</v>
      </c>
    </row>
    <row r="476" spans="1:25">
      <c r="A476">
        <v>0</v>
      </c>
      <c r="B476" s="33" t="s">
        <v>178</v>
      </c>
      <c r="C476" s="33" t="s">
        <v>173</v>
      </c>
      <c r="D476" s="33" t="s">
        <v>1432</v>
      </c>
      <c r="E476" s="33">
        <v>0</v>
      </c>
      <c r="F476" s="33">
        <v>0</v>
      </c>
      <c r="G476" s="33">
        <v>0</v>
      </c>
      <c r="H476" s="37">
        <v>0</v>
      </c>
      <c r="I476">
        <v>0</v>
      </c>
      <c r="J476">
        <v>0</v>
      </c>
      <c r="K476" s="38">
        <v>0</v>
      </c>
      <c r="P476">
        <v>0</v>
      </c>
      <c r="Q476">
        <v>0</v>
      </c>
      <c r="R476">
        <v>0</v>
      </c>
      <c r="S476">
        <v>0</v>
      </c>
      <c r="T476">
        <v>0</v>
      </c>
      <c r="U476">
        <v>0</v>
      </c>
      <c r="V476">
        <v>0</v>
      </c>
      <c r="W476">
        <v>0</v>
      </c>
      <c r="Y476" s="38">
        <f t="shared" si="7"/>
        <v>365</v>
      </c>
    </row>
    <row r="477" spans="1:25">
      <c r="A477">
        <v>0</v>
      </c>
      <c r="B477" s="33" t="s">
        <v>1433</v>
      </c>
      <c r="C477" s="33" t="s">
        <v>173</v>
      </c>
      <c r="D477" s="33" t="s">
        <v>1434</v>
      </c>
      <c r="E477" s="33">
        <v>43043</v>
      </c>
      <c r="F477" s="33">
        <v>0</v>
      </c>
      <c r="G477" s="33">
        <v>158666000</v>
      </c>
      <c r="H477" s="37">
        <v>42613</v>
      </c>
      <c r="I477" t="s">
        <v>1965</v>
      </c>
      <c r="J477" t="s">
        <v>1964</v>
      </c>
      <c r="K477" s="38">
        <v>42613</v>
      </c>
      <c r="L477" t="s">
        <v>1435</v>
      </c>
      <c r="P477">
        <v>120000</v>
      </c>
      <c r="Q477">
        <v>155040000</v>
      </c>
      <c r="R477">
        <v>120000</v>
      </c>
      <c r="S477">
        <v>0</v>
      </c>
      <c r="T477">
        <v>0</v>
      </c>
      <c r="U477">
        <v>0</v>
      </c>
      <c r="V477">
        <v>10086000</v>
      </c>
      <c r="W477">
        <v>165126000</v>
      </c>
      <c r="Y477" s="38">
        <f t="shared" si="7"/>
        <v>42978</v>
      </c>
    </row>
    <row r="478" spans="1:25">
      <c r="A478">
        <v>0</v>
      </c>
      <c r="B478" s="33" t="s">
        <v>1436</v>
      </c>
      <c r="C478" s="33" t="s">
        <v>173</v>
      </c>
      <c r="D478" s="33" t="s">
        <v>1437</v>
      </c>
      <c r="E478" s="33">
        <v>43141</v>
      </c>
      <c r="F478" s="33">
        <v>0</v>
      </c>
      <c r="G478" s="33">
        <v>1466521767</v>
      </c>
      <c r="H478" s="37">
        <v>43076</v>
      </c>
      <c r="I478" t="s">
        <v>1965</v>
      </c>
      <c r="J478" t="s">
        <v>1964</v>
      </c>
      <c r="K478" s="38">
        <v>43076</v>
      </c>
      <c r="L478" t="s">
        <v>1438</v>
      </c>
      <c r="P478">
        <v>63010</v>
      </c>
      <c r="Q478">
        <v>595822560</v>
      </c>
      <c r="R478">
        <v>0</v>
      </c>
      <c r="S478">
        <v>0</v>
      </c>
      <c r="T478">
        <v>445163800</v>
      </c>
      <c r="U478">
        <v>6990000</v>
      </c>
      <c r="V478">
        <v>418545407</v>
      </c>
      <c r="W478">
        <v>1466521767</v>
      </c>
      <c r="Y478" s="38">
        <f t="shared" si="7"/>
        <v>43441</v>
      </c>
    </row>
    <row r="479" spans="1:25">
      <c r="A479">
        <v>0</v>
      </c>
      <c r="B479" s="33" t="s">
        <v>197</v>
      </c>
      <c r="C479" s="33" t="s">
        <v>173</v>
      </c>
      <c r="D479" s="33" t="s">
        <v>1439</v>
      </c>
      <c r="E479" s="33">
        <v>42791</v>
      </c>
      <c r="F479" s="33">
        <v>0</v>
      </c>
      <c r="G479" s="33">
        <v>1662623490</v>
      </c>
      <c r="H479" s="37">
        <v>42311</v>
      </c>
      <c r="I479" t="s">
        <v>1963</v>
      </c>
      <c r="J479" t="s">
        <v>1964</v>
      </c>
      <c r="K479" s="38">
        <v>42311</v>
      </c>
      <c r="L479" t="s">
        <v>1440</v>
      </c>
      <c r="P479">
        <v>60000</v>
      </c>
      <c r="Q479">
        <v>399480000</v>
      </c>
      <c r="R479">
        <v>0</v>
      </c>
      <c r="S479">
        <v>0</v>
      </c>
      <c r="T479">
        <v>1200293760</v>
      </c>
      <c r="U479">
        <v>19559000</v>
      </c>
      <c r="V479">
        <v>43290730</v>
      </c>
      <c r="W479">
        <v>1662623490</v>
      </c>
      <c r="Y479" s="38">
        <f t="shared" si="7"/>
        <v>42676</v>
      </c>
    </row>
    <row r="480" spans="1:25">
      <c r="A480">
        <v>0</v>
      </c>
      <c r="B480" s="33" t="s">
        <v>1441</v>
      </c>
      <c r="C480" s="33" t="s">
        <v>173</v>
      </c>
      <c r="D480" s="33" t="s">
        <v>1442</v>
      </c>
      <c r="E480" s="33">
        <v>43613</v>
      </c>
      <c r="F480" s="33">
        <v>0</v>
      </c>
      <c r="G480" s="33">
        <v>501025916.99722004</v>
      </c>
      <c r="H480" s="37">
        <v>43231</v>
      </c>
      <c r="I480" t="s">
        <v>1965</v>
      </c>
      <c r="J480" t="s">
        <v>1964</v>
      </c>
      <c r="K480" s="38">
        <v>43231</v>
      </c>
      <c r="L480" t="s">
        <v>1443</v>
      </c>
      <c r="P480">
        <v>23207.974020000001</v>
      </c>
      <c r="Q480">
        <v>212608249.99722001</v>
      </c>
      <c r="R480">
        <v>0</v>
      </c>
      <c r="S480">
        <v>0</v>
      </c>
      <c r="T480">
        <v>95536118</v>
      </c>
      <c r="U480">
        <v>27670826</v>
      </c>
      <c r="V480">
        <v>165210723</v>
      </c>
      <c r="W480">
        <v>501025916.99722004</v>
      </c>
      <c r="Y480" s="38">
        <f t="shared" si="7"/>
        <v>43596</v>
      </c>
    </row>
    <row r="481" spans="1:25">
      <c r="A481">
        <v>0</v>
      </c>
      <c r="B481" s="33" t="s">
        <v>1444</v>
      </c>
      <c r="C481" s="33" t="s">
        <v>173</v>
      </c>
      <c r="D481" s="33" t="s">
        <v>1445</v>
      </c>
      <c r="E481" s="33">
        <v>43000</v>
      </c>
      <c r="F481" s="33">
        <v>0</v>
      </c>
      <c r="G481" s="33">
        <v>183086200</v>
      </c>
      <c r="H481" s="37">
        <v>42517</v>
      </c>
      <c r="I481" t="s">
        <v>1965</v>
      </c>
      <c r="J481" t="s">
        <v>1973</v>
      </c>
      <c r="K481" s="38">
        <v>42517</v>
      </c>
      <c r="L481" t="s">
        <v>1446</v>
      </c>
      <c r="P481">
        <v>70000</v>
      </c>
      <c r="Q481">
        <v>37730000</v>
      </c>
      <c r="R481">
        <v>70000</v>
      </c>
      <c r="S481">
        <v>11480000</v>
      </c>
      <c r="T481">
        <v>129859200</v>
      </c>
      <c r="U481">
        <v>4017000</v>
      </c>
      <c r="V481">
        <v>0</v>
      </c>
      <c r="W481">
        <v>183086200</v>
      </c>
      <c r="Y481" s="38">
        <f t="shared" si="7"/>
        <v>42882</v>
      </c>
    </row>
    <row r="482" spans="1:25">
      <c r="A482">
        <v>0</v>
      </c>
      <c r="B482" s="33" t="s">
        <v>1447</v>
      </c>
      <c r="C482" s="33" t="s">
        <v>173</v>
      </c>
      <c r="D482" s="33" t="s">
        <v>1448</v>
      </c>
      <c r="E482" s="33">
        <v>42941</v>
      </c>
      <c r="F482" s="33">
        <v>0</v>
      </c>
      <c r="G482" s="33">
        <v>171870885</v>
      </c>
      <c r="H482" s="37">
        <v>42559</v>
      </c>
      <c r="I482" t="s">
        <v>1965</v>
      </c>
      <c r="J482" t="s">
        <v>1973</v>
      </c>
      <c r="K482" s="38">
        <v>42559</v>
      </c>
      <c r="L482" t="s">
        <v>1449</v>
      </c>
      <c r="P482">
        <v>70000</v>
      </c>
      <c r="Q482">
        <v>54390000</v>
      </c>
      <c r="R482">
        <v>0</v>
      </c>
      <c r="S482">
        <v>0</v>
      </c>
      <c r="T482">
        <v>110314680</v>
      </c>
      <c r="U482">
        <v>1387000</v>
      </c>
      <c r="V482">
        <v>5779205</v>
      </c>
      <c r="W482">
        <v>171870885</v>
      </c>
      <c r="Y482" s="38">
        <f t="shared" si="7"/>
        <v>42924</v>
      </c>
    </row>
    <row r="483" spans="1:25">
      <c r="A483">
        <v>0</v>
      </c>
      <c r="B483" s="33" t="s">
        <v>1450</v>
      </c>
      <c r="C483" s="33" t="s">
        <v>173</v>
      </c>
      <c r="D483" s="33" t="s">
        <v>1451</v>
      </c>
      <c r="E483" s="33">
        <v>42941</v>
      </c>
      <c r="F483" s="33">
        <v>0</v>
      </c>
      <c r="G483" s="33">
        <v>238176920</v>
      </c>
      <c r="H483" s="37">
        <v>42559</v>
      </c>
      <c r="I483" t="s">
        <v>1965</v>
      </c>
      <c r="J483" t="s">
        <v>1973</v>
      </c>
      <c r="K483" s="38">
        <v>42559</v>
      </c>
      <c r="L483" t="s">
        <v>1452</v>
      </c>
      <c r="P483">
        <v>70000</v>
      </c>
      <c r="Q483">
        <v>77000000</v>
      </c>
      <c r="R483">
        <v>0</v>
      </c>
      <c r="S483">
        <v>0</v>
      </c>
      <c r="T483">
        <v>157708320</v>
      </c>
      <c r="U483">
        <v>3468600</v>
      </c>
      <c r="V483">
        <v>0</v>
      </c>
      <c r="W483">
        <v>238176920</v>
      </c>
      <c r="Y483" s="38">
        <f t="shared" si="7"/>
        <v>42924</v>
      </c>
    </row>
    <row r="484" spans="1:25">
      <c r="A484">
        <v>0</v>
      </c>
      <c r="B484" s="33" t="s">
        <v>1453</v>
      </c>
      <c r="C484" s="33" t="s">
        <v>173</v>
      </c>
      <c r="D484" s="33" t="s">
        <v>1454</v>
      </c>
      <c r="E484" s="33">
        <v>42941</v>
      </c>
      <c r="F484" s="33">
        <v>0</v>
      </c>
      <c r="G484" s="33">
        <v>178696900</v>
      </c>
      <c r="H484" s="37">
        <v>42559</v>
      </c>
      <c r="I484" t="s">
        <v>1965</v>
      </c>
      <c r="J484" t="s">
        <v>1973</v>
      </c>
      <c r="K484" s="38">
        <v>42559</v>
      </c>
      <c r="L484" t="s">
        <v>1455</v>
      </c>
      <c r="P484">
        <v>70000</v>
      </c>
      <c r="Q484">
        <v>77000000</v>
      </c>
      <c r="R484">
        <v>0</v>
      </c>
      <c r="S484">
        <v>0</v>
      </c>
      <c r="T484">
        <v>92448000</v>
      </c>
      <c r="U484">
        <v>9248900</v>
      </c>
      <c r="V484">
        <v>0</v>
      </c>
      <c r="W484">
        <v>178696900</v>
      </c>
      <c r="Y484" s="38">
        <f t="shared" si="7"/>
        <v>42924</v>
      </c>
    </row>
    <row r="485" spans="1:25">
      <c r="A485">
        <v>0</v>
      </c>
      <c r="B485" s="33" t="s">
        <v>176</v>
      </c>
      <c r="C485" s="33" t="s">
        <v>173</v>
      </c>
      <c r="D485" s="33" t="s">
        <v>1456</v>
      </c>
      <c r="E485" s="33">
        <v>42941</v>
      </c>
      <c r="F485" s="33">
        <v>0</v>
      </c>
      <c r="G485" s="33">
        <v>96068000</v>
      </c>
      <c r="H485" s="37">
        <v>42559</v>
      </c>
      <c r="I485" t="s">
        <v>1965</v>
      </c>
      <c r="J485" t="s">
        <v>1973</v>
      </c>
      <c r="K485" s="38">
        <v>42559</v>
      </c>
      <c r="L485" t="s">
        <v>1457</v>
      </c>
      <c r="P485">
        <v>60000</v>
      </c>
      <c r="Q485">
        <v>91620000</v>
      </c>
      <c r="R485">
        <v>0</v>
      </c>
      <c r="S485">
        <v>0</v>
      </c>
      <c r="T485">
        <v>0</v>
      </c>
      <c r="U485">
        <v>4448000</v>
      </c>
      <c r="V485">
        <v>0</v>
      </c>
      <c r="W485">
        <v>96068000</v>
      </c>
      <c r="Y485" s="38">
        <f t="shared" si="7"/>
        <v>42924</v>
      </c>
    </row>
    <row r="486" spans="1:25">
      <c r="A486">
        <v>0</v>
      </c>
      <c r="B486" s="33" t="s">
        <v>1458</v>
      </c>
      <c r="C486" s="33" t="s">
        <v>173</v>
      </c>
      <c r="D486" s="33" t="s">
        <v>1459</v>
      </c>
      <c r="E486" s="33">
        <v>43008</v>
      </c>
      <c r="F486" s="33">
        <v>0</v>
      </c>
      <c r="G486" s="33">
        <v>318926600</v>
      </c>
      <c r="H486" s="37">
        <v>42559</v>
      </c>
      <c r="I486" t="s">
        <v>1965</v>
      </c>
      <c r="J486" t="s">
        <v>1979</v>
      </c>
      <c r="K486" s="38">
        <v>42559</v>
      </c>
      <c r="L486" t="s">
        <v>1460</v>
      </c>
      <c r="P486">
        <v>60000</v>
      </c>
      <c r="Q486">
        <v>104460000</v>
      </c>
      <c r="R486">
        <v>0</v>
      </c>
      <c r="S486">
        <v>0</v>
      </c>
      <c r="T486">
        <v>136629000</v>
      </c>
      <c r="U486">
        <v>14054300</v>
      </c>
      <c r="V486">
        <v>63783300</v>
      </c>
      <c r="W486">
        <v>318926600</v>
      </c>
      <c r="Y486" s="38">
        <f t="shared" si="7"/>
        <v>42924</v>
      </c>
    </row>
    <row r="487" spans="1:25">
      <c r="A487">
        <v>0</v>
      </c>
      <c r="B487" s="33" t="s">
        <v>420</v>
      </c>
      <c r="C487" s="33" t="s">
        <v>173</v>
      </c>
      <c r="D487" s="33" t="s">
        <v>1461</v>
      </c>
      <c r="E487" s="33">
        <v>43175</v>
      </c>
      <c r="F487" s="33">
        <v>0</v>
      </c>
      <c r="G487" s="33">
        <v>138936978</v>
      </c>
      <c r="H487" s="37">
        <v>42585</v>
      </c>
      <c r="I487" t="s">
        <v>1965</v>
      </c>
      <c r="J487" t="s">
        <v>1964</v>
      </c>
      <c r="K487" s="38">
        <v>42585</v>
      </c>
      <c r="L487" t="s">
        <v>1462</v>
      </c>
      <c r="P487">
        <v>9500</v>
      </c>
      <c r="Q487">
        <v>51414000</v>
      </c>
      <c r="R487">
        <v>0</v>
      </c>
      <c r="S487">
        <v>0</v>
      </c>
      <c r="T487">
        <v>0</v>
      </c>
      <c r="U487">
        <v>84972478</v>
      </c>
      <c r="V487">
        <v>2550500</v>
      </c>
      <c r="W487">
        <v>138936978</v>
      </c>
      <c r="Y487" s="38">
        <f t="shared" si="7"/>
        <v>42950</v>
      </c>
    </row>
    <row r="488" spans="1:25">
      <c r="A488">
        <v>1</v>
      </c>
      <c r="B488" s="33" t="s">
        <v>420</v>
      </c>
      <c r="C488" s="33" t="s">
        <v>173</v>
      </c>
      <c r="D488" s="33">
        <v>0</v>
      </c>
      <c r="E488" s="33">
        <v>0</v>
      </c>
      <c r="F488" s="33">
        <v>0</v>
      </c>
      <c r="G488" s="33">
        <v>0</v>
      </c>
      <c r="H488" s="37">
        <v>0</v>
      </c>
      <c r="I488">
        <v>0</v>
      </c>
      <c r="J488">
        <v>0</v>
      </c>
      <c r="K488" s="38">
        <v>0</v>
      </c>
      <c r="P488">
        <v>0</v>
      </c>
      <c r="Q488">
        <v>0</v>
      </c>
      <c r="R488">
        <v>0</v>
      </c>
      <c r="S488">
        <v>0</v>
      </c>
      <c r="T488">
        <v>0</v>
      </c>
      <c r="U488">
        <v>0</v>
      </c>
      <c r="V488">
        <v>0</v>
      </c>
      <c r="W488">
        <v>0</v>
      </c>
      <c r="Y488" s="38">
        <f t="shared" si="7"/>
        <v>365</v>
      </c>
    </row>
    <row r="489" spans="1:25">
      <c r="A489">
        <v>0</v>
      </c>
      <c r="B489" s="33" t="s">
        <v>1463</v>
      </c>
      <c r="C489" s="33" t="s">
        <v>173</v>
      </c>
      <c r="D489" s="33" t="s">
        <v>1464</v>
      </c>
      <c r="E489" s="33">
        <v>43634</v>
      </c>
      <c r="F489" s="33">
        <v>0</v>
      </c>
      <c r="G489" s="33">
        <v>395607549.999506</v>
      </c>
      <c r="H489" s="37">
        <v>43228</v>
      </c>
      <c r="I489" t="s">
        <v>1965</v>
      </c>
      <c r="J489" t="s">
        <v>1964</v>
      </c>
      <c r="K489" s="38">
        <v>43228</v>
      </c>
      <c r="L489" t="s">
        <v>1465</v>
      </c>
      <c r="P489">
        <v>28267.043618700001</v>
      </c>
      <c r="Q489">
        <v>349945999.999506</v>
      </c>
      <c r="R489">
        <v>0</v>
      </c>
      <c r="S489">
        <v>0</v>
      </c>
      <c r="T489">
        <v>0</v>
      </c>
      <c r="U489">
        <v>19372760</v>
      </c>
      <c r="V489">
        <v>26288790</v>
      </c>
      <c r="W489">
        <v>395607549.999506</v>
      </c>
      <c r="Y489" s="38">
        <f t="shared" si="7"/>
        <v>43593</v>
      </c>
    </row>
    <row r="490" spans="1:25">
      <c r="A490">
        <v>0</v>
      </c>
      <c r="B490" s="33" t="s">
        <v>1466</v>
      </c>
      <c r="C490" s="33" t="s">
        <v>173</v>
      </c>
      <c r="D490" s="33" t="s">
        <v>1464</v>
      </c>
      <c r="E490" s="33">
        <v>42978</v>
      </c>
      <c r="F490" s="33">
        <v>0</v>
      </c>
      <c r="G490" s="33">
        <v>238698852</v>
      </c>
      <c r="H490" s="37">
        <v>42524</v>
      </c>
      <c r="I490" t="s">
        <v>1963</v>
      </c>
      <c r="J490" t="s">
        <v>1964</v>
      </c>
      <c r="K490" s="38">
        <v>42524</v>
      </c>
      <c r="L490" t="s">
        <v>1467</v>
      </c>
      <c r="P490">
        <v>75800</v>
      </c>
      <c r="Q490">
        <v>181967400</v>
      </c>
      <c r="R490">
        <v>0</v>
      </c>
      <c r="S490">
        <v>0</v>
      </c>
      <c r="T490">
        <v>31000000</v>
      </c>
      <c r="U490">
        <v>5136768</v>
      </c>
      <c r="V490">
        <v>20594684</v>
      </c>
      <c r="W490">
        <v>238698852</v>
      </c>
      <c r="Y490" s="38">
        <f t="shared" si="7"/>
        <v>42889</v>
      </c>
    </row>
    <row r="491" spans="1:25">
      <c r="A491">
        <v>0</v>
      </c>
      <c r="B491" s="33" t="s">
        <v>419</v>
      </c>
      <c r="C491" s="33" t="s">
        <v>173</v>
      </c>
      <c r="D491" s="33" t="s">
        <v>1468</v>
      </c>
      <c r="E491" s="33">
        <v>42934</v>
      </c>
      <c r="F491" s="33">
        <v>0</v>
      </c>
      <c r="G491" s="33">
        <v>501954609</v>
      </c>
      <c r="H491" s="37">
        <v>42515</v>
      </c>
      <c r="I491" t="s">
        <v>1965</v>
      </c>
      <c r="J491" t="s">
        <v>1964</v>
      </c>
      <c r="K491" s="38">
        <v>42515</v>
      </c>
      <c r="L491" t="s">
        <v>1469</v>
      </c>
      <c r="P491">
        <v>8600</v>
      </c>
      <c r="Q491">
        <v>186577000</v>
      </c>
      <c r="R491">
        <v>0</v>
      </c>
      <c r="S491">
        <v>0</v>
      </c>
      <c r="T491">
        <v>124320000</v>
      </c>
      <c r="U491">
        <v>116322409</v>
      </c>
      <c r="V491">
        <v>74735200</v>
      </c>
      <c r="W491">
        <v>501954609</v>
      </c>
      <c r="Y491" s="38">
        <f t="shared" si="7"/>
        <v>42880</v>
      </c>
    </row>
    <row r="492" spans="1:25">
      <c r="A492">
        <v>0</v>
      </c>
      <c r="B492" s="33" t="s">
        <v>1470</v>
      </c>
      <c r="C492" s="33" t="s">
        <v>173</v>
      </c>
      <c r="D492" s="33" t="s">
        <v>1471</v>
      </c>
      <c r="E492" s="33">
        <v>42718</v>
      </c>
      <c r="F492" s="33">
        <v>0</v>
      </c>
      <c r="G492" s="33">
        <v>1289397800</v>
      </c>
      <c r="H492" s="37">
        <v>42311</v>
      </c>
      <c r="I492" t="s">
        <v>1963</v>
      </c>
      <c r="J492" t="s">
        <v>1964</v>
      </c>
      <c r="K492" s="38">
        <v>42311</v>
      </c>
      <c r="L492" t="s">
        <v>1472</v>
      </c>
      <c r="P492">
        <v>71600</v>
      </c>
      <c r="Q492">
        <v>105466800</v>
      </c>
      <c r="R492">
        <v>71600</v>
      </c>
      <c r="S492">
        <v>133176000</v>
      </c>
      <c r="T492">
        <v>898488000</v>
      </c>
      <c r="U492">
        <v>26520000</v>
      </c>
      <c r="V492">
        <v>6047000</v>
      </c>
      <c r="W492">
        <v>1169697800</v>
      </c>
      <c r="Y492" s="38">
        <f t="shared" si="7"/>
        <v>42676</v>
      </c>
    </row>
    <row r="493" spans="1:25">
      <c r="A493">
        <v>0</v>
      </c>
      <c r="B493" s="33" t="s">
        <v>174</v>
      </c>
      <c r="C493" s="33" t="s">
        <v>173</v>
      </c>
      <c r="D493" s="33" t="s">
        <v>1473</v>
      </c>
      <c r="E493" s="33">
        <v>42934</v>
      </c>
      <c r="F493" s="33">
        <v>0</v>
      </c>
      <c r="G493" s="33">
        <v>90407565</v>
      </c>
      <c r="H493" s="37">
        <v>42535</v>
      </c>
      <c r="I493" t="s">
        <v>1963</v>
      </c>
      <c r="J493" t="s">
        <v>1973</v>
      </c>
      <c r="K493" s="38">
        <v>42535</v>
      </c>
      <c r="L493" t="s">
        <v>1474</v>
      </c>
      <c r="P493">
        <v>8600</v>
      </c>
      <c r="Q493">
        <v>83127600</v>
      </c>
      <c r="R493">
        <v>0</v>
      </c>
      <c r="S493">
        <v>0</v>
      </c>
      <c r="T493">
        <v>0</v>
      </c>
      <c r="U493">
        <v>7279965</v>
      </c>
      <c r="V493">
        <v>0</v>
      </c>
      <c r="W493">
        <v>90407565</v>
      </c>
      <c r="Y493" s="38">
        <f t="shared" si="7"/>
        <v>42900</v>
      </c>
    </row>
    <row r="494" spans="1:25">
      <c r="A494">
        <v>1</v>
      </c>
      <c r="B494" s="33" t="s">
        <v>174</v>
      </c>
      <c r="C494" s="33" t="s">
        <v>173</v>
      </c>
      <c r="D494" s="33">
        <v>0</v>
      </c>
      <c r="E494" s="33">
        <v>0</v>
      </c>
      <c r="F494" s="33">
        <v>0</v>
      </c>
      <c r="G494" s="33">
        <v>0</v>
      </c>
      <c r="H494" s="37">
        <v>0</v>
      </c>
      <c r="I494">
        <v>0</v>
      </c>
      <c r="J494">
        <v>0</v>
      </c>
      <c r="K494" s="38">
        <v>0</v>
      </c>
      <c r="P494">
        <v>0</v>
      </c>
      <c r="Q494">
        <v>0</v>
      </c>
      <c r="R494">
        <v>0</v>
      </c>
      <c r="S494">
        <v>0</v>
      </c>
      <c r="T494">
        <v>0</v>
      </c>
      <c r="U494">
        <v>0</v>
      </c>
      <c r="V494">
        <v>0</v>
      </c>
      <c r="W494">
        <v>0</v>
      </c>
      <c r="Y494" s="38">
        <f t="shared" si="7"/>
        <v>365</v>
      </c>
    </row>
    <row r="495" spans="1:25">
      <c r="A495">
        <v>0</v>
      </c>
      <c r="B495" s="33" t="s">
        <v>184</v>
      </c>
      <c r="C495" s="33" t="s">
        <v>173</v>
      </c>
      <c r="D495" s="33" t="s">
        <v>1475</v>
      </c>
      <c r="E495" s="33">
        <v>42986</v>
      </c>
      <c r="F495" s="33">
        <v>0</v>
      </c>
      <c r="G495" s="33">
        <v>68503854</v>
      </c>
      <c r="H495" s="37">
        <v>42584</v>
      </c>
      <c r="I495" t="s">
        <v>1965</v>
      </c>
      <c r="J495" t="s">
        <v>1979</v>
      </c>
      <c r="K495" s="38">
        <v>42584</v>
      </c>
      <c r="L495" t="s">
        <v>1476</v>
      </c>
      <c r="P495">
        <v>13400</v>
      </c>
      <c r="Q495">
        <v>62926400</v>
      </c>
      <c r="R495">
        <v>0</v>
      </c>
      <c r="S495">
        <v>0</v>
      </c>
      <c r="T495">
        <v>0</v>
      </c>
      <c r="U495">
        <v>3573454</v>
      </c>
      <c r="V495">
        <v>2004000</v>
      </c>
      <c r="W495">
        <v>68503854</v>
      </c>
      <c r="Y495" s="38">
        <f t="shared" si="7"/>
        <v>42949</v>
      </c>
    </row>
    <row r="496" spans="1:25">
      <c r="A496">
        <v>0</v>
      </c>
      <c r="B496" s="33" t="s">
        <v>1477</v>
      </c>
      <c r="C496" s="33" t="s">
        <v>173</v>
      </c>
      <c r="D496" s="33" t="s">
        <v>1478</v>
      </c>
      <c r="E496" s="33">
        <v>42987</v>
      </c>
      <c r="F496" s="33">
        <v>0</v>
      </c>
      <c r="G496" s="33">
        <v>671151780</v>
      </c>
      <c r="H496" s="37">
        <v>42495</v>
      </c>
      <c r="I496" t="s">
        <v>1965</v>
      </c>
      <c r="J496" t="s">
        <v>1964</v>
      </c>
      <c r="K496" s="38">
        <v>42495</v>
      </c>
      <c r="L496" t="s">
        <v>1479</v>
      </c>
      <c r="P496">
        <v>13400</v>
      </c>
      <c r="Q496">
        <v>220925800</v>
      </c>
      <c r="R496">
        <v>0</v>
      </c>
      <c r="S496">
        <v>0</v>
      </c>
      <c r="T496">
        <v>301612080</v>
      </c>
      <c r="U496">
        <v>91136100</v>
      </c>
      <c r="V496">
        <v>57477800</v>
      </c>
      <c r="W496">
        <v>671151780</v>
      </c>
      <c r="Y496" s="38">
        <f t="shared" si="7"/>
        <v>42860</v>
      </c>
    </row>
    <row r="497" spans="1:25">
      <c r="A497">
        <v>0</v>
      </c>
      <c r="B497" s="33" t="s">
        <v>196</v>
      </c>
      <c r="C497" s="33" t="s">
        <v>173</v>
      </c>
      <c r="D497" s="33" t="s">
        <v>1480</v>
      </c>
      <c r="E497" s="33">
        <v>43848</v>
      </c>
      <c r="F497" s="33">
        <v>0</v>
      </c>
      <c r="G497" s="33">
        <v>189482166.99868</v>
      </c>
      <c r="H497" s="37">
        <v>43399</v>
      </c>
      <c r="I497" t="s">
        <v>1963</v>
      </c>
      <c r="J497" t="s">
        <v>1964</v>
      </c>
      <c r="K497" s="38">
        <v>43399</v>
      </c>
      <c r="L497" t="s">
        <v>1481</v>
      </c>
      <c r="P497">
        <v>16077.254929999999</v>
      </c>
      <c r="Q497">
        <v>89566387.245030001</v>
      </c>
      <c r="R497">
        <v>16077.254929999999</v>
      </c>
      <c r="S497">
        <v>4903562.7536499994</v>
      </c>
      <c r="T497">
        <v>0</v>
      </c>
      <c r="U497">
        <v>32609526</v>
      </c>
      <c r="V497">
        <v>62402691</v>
      </c>
      <c r="W497">
        <v>189482166.99868</v>
      </c>
      <c r="Y497" s="38">
        <f t="shared" si="7"/>
        <v>43764</v>
      </c>
    </row>
    <row r="498" spans="1:25">
      <c r="A498">
        <v>1</v>
      </c>
      <c r="B498" s="33" t="s">
        <v>196</v>
      </c>
      <c r="C498" s="33" t="s">
        <v>173</v>
      </c>
      <c r="D498" s="33">
        <v>0</v>
      </c>
      <c r="E498" s="33">
        <v>365</v>
      </c>
      <c r="F498" s="33">
        <v>0</v>
      </c>
      <c r="G498" s="33">
        <v>0</v>
      </c>
      <c r="H498" s="37">
        <v>0</v>
      </c>
      <c r="I498">
        <v>0</v>
      </c>
      <c r="J498">
        <v>0</v>
      </c>
      <c r="K498" s="38">
        <v>0</v>
      </c>
      <c r="L498" t="s">
        <v>1278</v>
      </c>
      <c r="P498">
        <v>0</v>
      </c>
      <c r="Q498">
        <v>0</v>
      </c>
      <c r="R498">
        <v>0</v>
      </c>
      <c r="S498">
        <v>0</v>
      </c>
      <c r="T498">
        <v>0</v>
      </c>
      <c r="U498">
        <v>0</v>
      </c>
      <c r="V498">
        <v>0</v>
      </c>
      <c r="W498">
        <v>0</v>
      </c>
      <c r="Y498" s="38">
        <f t="shared" si="7"/>
        <v>365</v>
      </c>
    </row>
    <row r="499" spans="1:25">
      <c r="A499">
        <v>0</v>
      </c>
      <c r="B499" s="33" t="s">
        <v>1482</v>
      </c>
      <c r="C499" s="33" t="s">
        <v>173</v>
      </c>
      <c r="D499" s="33" t="s">
        <v>1483</v>
      </c>
      <c r="E499" s="33">
        <v>43154</v>
      </c>
      <c r="F499" s="33">
        <v>0</v>
      </c>
      <c r="G499" s="33">
        <v>354529824</v>
      </c>
      <c r="H499" s="37">
        <v>42760</v>
      </c>
      <c r="I499" t="s">
        <v>1965</v>
      </c>
      <c r="J499" t="s">
        <v>1964</v>
      </c>
      <c r="K499" s="38">
        <v>42760</v>
      </c>
      <c r="L499" t="s">
        <v>1484</v>
      </c>
      <c r="P499">
        <v>71000</v>
      </c>
      <c r="Q499">
        <v>56800000</v>
      </c>
      <c r="R499">
        <v>0</v>
      </c>
      <c r="S499">
        <v>0</v>
      </c>
      <c r="T499">
        <v>272703600</v>
      </c>
      <c r="U499">
        <v>535000</v>
      </c>
      <c r="V499">
        <v>24491224</v>
      </c>
      <c r="W499">
        <v>354529824</v>
      </c>
      <c r="Y499" s="38">
        <f t="shared" si="7"/>
        <v>43125</v>
      </c>
    </row>
    <row r="500" spans="1:25">
      <c r="A500">
        <v>0</v>
      </c>
      <c r="B500" s="33" t="s">
        <v>193</v>
      </c>
      <c r="C500" s="33" t="s">
        <v>173</v>
      </c>
      <c r="D500" s="33" t="s">
        <v>1485</v>
      </c>
      <c r="E500" s="33">
        <v>43848</v>
      </c>
      <c r="F500" s="33">
        <v>0</v>
      </c>
      <c r="G500" s="33">
        <v>6324519668.999999</v>
      </c>
      <c r="H500" s="37">
        <v>43305</v>
      </c>
      <c r="I500" t="s">
        <v>1963</v>
      </c>
      <c r="J500" t="s">
        <v>1964</v>
      </c>
      <c r="K500" s="38">
        <v>43305</v>
      </c>
      <c r="L500" t="s">
        <v>1486</v>
      </c>
      <c r="P500">
        <v>85599.334504113096</v>
      </c>
      <c r="Q500">
        <v>918480859.22913349</v>
      </c>
      <c r="R500">
        <v>85599.334504113096</v>
      </c>
      <c r="S500">
        <v>933717540.77086568</v>
      </c>
      <c r="T500">
        <v>214360809</v>
      </c>
      <c r="U500">
        <v>27485766</v>
      </c>
      <c r="V500">
        <v>2934962002</v>
      </c>
      <c r="W500">
        <v>5029006976.999999</v>
      </c>
      <c r="Y500" s="38">
        <f t="shared" si="7"/>
        <v>43670</v>
      </c>
    </row>
    <row r="501" spans="1:25">
      <c r="A501">
        <v>0</v>
      </c>
      <c r="B501" s="33" t="s">
        <v>194</v>
      </c>
      <c r="C501" s="33" t="s">
        <v>173</v>
      </c>
      <c r="D501" s="33" t="s">
        <v>1487</v>
      </c>
      <c r="E501" s="33">
        <v>43872</v>
      </c>
      <c r="F501" s="33">
        <v>0</v>
      </c>
      <c r="G501" s="33">
        <v>120321399</v>
      </c>
      <c r="H501" s="37">
        <v>43403</v>
      </c>
      <c r="I501" t="s">
        <v>1963</v>
      </c>
      <c r="J501" t="s">
        <v>1964</v>
      </c>
      <c r="K501" s="38">
        <v>43403</v>
      </c>
      <c r="L501" t="s">
        <v>1488</v>
      </c>
      <c r="P501">
        <v>34000</v>
      </c>
      <c r="Q501">
        <v>97002000</v>
      </c>
      <c r="R501">
        <v>0</v>
      </c>
      <c r="S501">
        <v>0</v>
      </c>
      <c r="T501">
        <v>0</v>
      </c>
      <c r="U501">
        <v>21210570</v>
      </c>
      <c r="V501">
        <v>2108829</v>
      </c>
      <c r="W501">
        <v>120321399</v>
      </c>
      <c r="Y501" s="38">
        <f t="shared" si="7"/>
        <v>43768</v>
      </c>
    </row>
    <row r="502" spans="1:25">
      <c r="A502">
        <v>0</v>
      </c>
      <c r="B502" s="33" t="s">
        <v>1489</v>
      </c>
      <c r="C502" s="33" t="s">
        <v>173</v>
      </c>
      <c r="D502" s="33" t="s">
        <v>1490</v>
      </c>
      <c r="E502" s="33">
        <v>43872</v>
      </c>
      <c r="F502" s="33">
        <v>0</v>
      </c>
      <c r="G502" s="33">
        <v>389913018</v>
      </c>
      <c r="H502" s="37">
        <v>43391</v>
      </c>
      <c r="I502" t="s">
        <v>1963</v>
      </c>
      <c r="J502" t="s">
        <v>1964</v>
      </c>
      <c r="K502" s="38">
        <v>43391</v>
      </c>
      <c r="L502" t="s">
        <v>1491</v>
      </c>
      <c r="P502">
        <v>21570</v>
      </c>
      <c r="Q502">
        <v>281488500</v>
      </c>
      <c r="R502">
        <v>0</v>
      </c>
      <c r="S502">
        <v>0</v>
      </c>
      <c r="T502">
        <v>0</v>
      </c>
      <c r="U502">
        <v>61961836</v>
      </c>
      <c r="V502">
        <v>46462682</v>
      </c>
      <c r="W502">
        <v>389913018</v>
      </c>
      <c r="Y502" s="38">
        <f t="shared" si="7"/>
        <v>43756</v>
      </c>
    </row>
    <row r="503" spans="1:25">
      <c r="A503">
        <v>0</v>
      </c>
      <c r="B503" s="33" t="s">
        <v>189</v>
      </c>
      <c r="C503" s="33" t="s">
        <v>173</v>
      </c>
      <c r="D503" s="33" t="s">
        <v>1492</v>
      </c>
      <c r="E503" s="33">
        <v>44041</v>
      </c>
      <c r="F503" s="33">
        <v>0</v>
      </c>
      <c r="G503" s="33">
        <v>0</v>
      </c>
      <c r="H503" s="37">
        <v>43636</v>
      </c>
      <c r="I503" t="s">
        <v>1983</v>
      </c>
      <c r="J503" t="s">
        <v>1984</v>
      </c>
      <c r="K503" s="38">
        <v>43636</v>
      </c>
      <c r="L503" t="s">
        <v>1493</v>
      </c>
      <c r="P503">
        <v>27170</v>
      </c>
      <c r="Q503">
        <v>263958252</v>
      </c>
      <c r="R503">
        <v>0</v>
      </c>
      <c r="S503">
        <v>0</v>
      </c>
      <c r="T503">
        <v>125142880</v>
      </c>
      <c r="U503">
        <v>71034882</v>
      </c>
      <c r="V503">
        <v>43560548</v>
      </c>
      <c r="W503">
        <v>503696562</v>
      </c>
      <c r="Y503" s="38">
        <f t="shared" si="7"/>
        <v>44001</v>
      </c>
    </row>
    <row r="504" spans="1:25">
      <c r="A504">
        <v>0</v>
      </c>
      <c r="B504" s="33" t="s">
        <v>1494</v>
      </c>
      <c r="C504" s="33" t="s">
        <v>173</v>
      </c>
      <c r="D504" s="33" t="s">
        <v>1495</v>
      </c>
      <c r="E504" s="33">
        <v>43162</v>
      </c>
      <c r="F504" s="33">
        <v>0</v>
      </c>
      <c r="G504" s="33">
        <v>1234678053.9999986</v>
      </c>
      <c r="H504" s="37">
        <v>42711</v>
      </c>
      <c r="I504" t="s">
        <v>1985</v>
      </c>
      <c r="J504" t="s">
        <v>1964</v>
      </c>
      <c r="K504" s="38">
        <v>42711</v>
      </c>
      <c r="L504" t="s">
        <v>1496</v>
      </c>
      <c r="P504">
        <v>12273.8188428138</v>
      </c>
      <c r="Q504">
        <v>436285164.58665931</v>
      </c>
      <c r="R504">
        <v>12273.8188428138</v>
      </c>
      <c r="S504">
        <v>41436412.413339391</v>
      </c>
      <c r="T504">
        <v>0</v>
      </c>
      <c r="U504">
        <v>737969570</v>
      </c>
      <c r="V504">
        <v>18986907</v>
      </c>
      <c r="W504">
        <v>1234678053.9999986</v>
      </c>
      <c r="Y504" s="38">
        <f t="shared" si="7"/>
        <v>43076</v>
      </c>
    </row>
    <row r="505" spans="1:25">
      <c r="A505">
        <v>1</v>
      </c>
      <c r="B505" s="33" t="s">
        <v>1494</v>
      </c>
      <c r="C505" s="33" t="s">
        <v>173</v>
      </c>
      <c r="D505" s="33">
        <v>0</v>
      </c>
      <c r="E505" s="33">
        <v>365</v>
      </c>
      <c r="F505" s="33">
        <v>0</v>
      </c>
      <c r="G505" s="33">
        <v>0</v>
      </c>
      <c r="H505" s="37">
        <v>0</v>
      </c>
      <c r="I505">
        <v>0</v>
      </c>
      <c r="J505">
        <v>0</v>
      </c>
      <c r="K505" s="38">
        <v>0</v>
      </c>
      <c r="P505">
        <v>0</v>
      </c>
      <c r="Q505">
        <v>0</v>
      </c>
      <c r="R505">
        <v>0</v>
      </c>
      <c r="S505">
        <v>0</v>
      </c>
      <c r="T505">
        <v>0</v>
      </c>
      <c r="U505">
        <v>0</v>
      </c>
      <c r="V505">
        <v>0</v>
      </c>
      <c r="W505">
        <v>0</v>
      </c>
      <c r="Y505" s="38">
        <f t="shared" si="7"/>
        <v>365</v>
      </c>
    </row>
    <row r="506" spans="1:25">
      <c r="A506">
        <v>0</v>
      </c>
      <c r="B506" s="33" t="s">
        <v>418</v>
      </c>
      <c r="C506" s="33" t="s">
        <v>173</v>
      </c>
      <c r="D506" s="33" t="s">
        <v>1497</v>
      </c>
      <c r="E506" s="33">
        <v>42844</v>
      </c>
      <c r="F506" s="33">
        <v>0</v>
      </c>
      <c r="G506" s="33">
        <v>866156314</v>
      </c>
      <c r="H506" s="37">
        <v>42304</v>
      </c>
      <c r="I506" t="s">
        <v>1963</v>
      </c>
      <c r="J506" t="s">
        <v>1964</v>
      </c>
      <c r="K506" s="38">
        <v>42304</v>
      </c>
      <c r="L506" t="s">
        <v>1498</v>
      </c>
      <c r="P506">
        <v>40000</v>
      </c>
      <c r="Q506">
        <v>253110056</v>
      </c>
      <c r="R506">
        <v>0</v>
      </c>
      <c r="S506">
        <v>0</v>
      </c>
      <c r="T506">
        <v>197838960</v>
      </c>
      <c r="U506">
        <v>44358640</v>
      </c>
      <c r="V506">
        <v>212427457</v>
      </c>
      <c r="W506">
        <v>707735113</v>
      </c>
      <c r="Y506" s="38">
        <f t="shared" si="7"/>
        <v>42669</v>
      </c>
    </row>
    <row r="507" spans="1:25">
      <c r="A507">
        <v>0</v>
      </c>
      <c r="B507" s="33" t="s">
        <v>1499</v>
      </c>
      <c r="C507" s="33" t="s">
        <v>173</v>
      </c>
      <c r="D507" s="33" t="s">
        <v>1500</v>
      </c>
      <c r="E507" s="33">
        <v>42846</v>
      </c>
      <c r="F507" s="33">
        <v>0</v>
      </c>
      <c r="G507" s="33">
        <v>173081515</v>
      </c>
      <c r="H507" s="37">
        <v>42422</v>
      </c>
      <c r="I507" t="s">
        <v>1963</v>
      </c>
      <c r="J507" t="s">
        <v>1986</v>
      </c>
      <c r="K507" s="38">
        <v>42422</v>
      </c>
      <c r="L507" t="s">
        <v>1501</v>
      </c>
      <c r="P507">
        <v>7000</v>
      </c>
      <c r="Q507">
        <v>134267000</v>
      </c>
      <c r="R507">
        <v>0</v>
      </c>
      <c r="S507">
        <v>0</v>
      </c>
      <c r="T507">
        <v>0</v>
      </c>
      <c r="U507">
        <v>38814515</v>
      </c>
      <c r="V507">
        <v>0</v>
      </c>
      <c r="W507">
        <v>173081515</v>
      </c>
      <c r="Y507" s="38">
        <f t="shared" si="7"/>
        <v>42787</v>
      </c>
    </row>
    <row r="508" spans="1:25">
      <c r="A508">
        <v>0</v>
      </c>
      <c r="B508" s="33" t="s">
        <v>417</v>
      </c>
      <c r="C508" s="33" t="s">
        <v>173</v>
      </c>
      <c r="D508" s="33" t="s">
        <v>1502</v>
      </c>
      <c r="E508" s="33">
        <v>42857</v>
      </c>
      <c r="F508" s="33">
        <v>0</v>
      </c>
      <c r="G508" s="33">
        <v>59978660.999957398</v>
      </c>
      <c r="H508" s="37">
        <v>42391</v>
      </c>
      <c r="I508" t="s">
        <v>1972</v>
      </c>
      <c r="J508" t="s">
        <v>1964</v>
      </c>
      <c r="K508" s="38">
        <v>42391</v>
      </c>
      <c r="L508" t="s">
        <v>1503</v>
      </c>
      <c r="P508">
        <v>5093.8292523600003</v>
      </c>
      <c r="Q508">
        <v>31204797.99995736</v>
      </c>
      <c r="R508">
        <v>0</v>
      </c>
      <c r="S508">
        <v>0</v>
      </c>
      <c r="T508">
        <v>0</v>
      </c>
      <c r="U508">
        <v>21058763</v>
      </c>
      <c r="V508">
        <v>7715100</v>
      </c>
      <c r="W508">
        <v>59978660.99995736</v>
      </c>
      <c r="Y508" s="38">
        <f t="shared" si="7"/>
        <v>42756</v>
      </c>
    </row>
    <row r="509" spans="1:25">
      <c r="A509">
        <v>0</v>
      </c>
      <c r="B509" s="33" t="s">
        <v>187</v>
      </c>
      <c r="C509" s="33" t="s">
        <v>173</v>
      </c>
      <c r="D509" s="33" t="s">
        <v>1504</v>
      </c>
      <c r="E509" s="33">
        <v>44229</v>
      </c>
      <c r="F509" s="33">
        <v>0</v>
      </c>
      <c r="G509" s="33">
        <v>0</v>
      </c>
      <c r="H509" s="37">
        <v>43746</v>
      </c>
      <c r="I509" t="s">
        <v>1963</v>
      </c>
      <c r="J509" t="s">
        <v>1964</v>
      </c>
      <c r="K509" s="38">
        <v>43746</v>
      </c>
      <c r="L509">
        <v>373836514</v>
      </c>
      <c r="P509">
        <v>32800</v>
      </c>
      <c r="Q509">
        <v>344832000</v>
      </c>
      <c r="R509">
        <v>0</v>
      </c>
      <c r="S509">
        <v>0</v>
      </c>
      <c r="T509">
        <v>0</v>
      </c>
      <c r="U509">
        <v>28195114</v>
      </c>
      <c r="V509">
        <v>809400</v>
      </c>
      <c r="W509">
        <v>373836514</v>
      </c>
      <c r="Y509" s="38">
        <f t="shared" si="7"/>
        <v>44111</v>
      </c>
    </row>
    <row r="510" spans="1:25">
      <c r="A510">
        <v>0</v>
      </c>
      <c r="B510" s="33" t="s">
        <v>1505</v>
      </c>
      <c r="C510" s="33" t="s">
        <v>173</v>
      </c>
      <c r="D510" s="33" t="s">
        <v>1506</v>
      </c>
      <c r="E510" s="33">
        <v>43732</v>
      </c>
      <c r="F510" s="33">
        <v>0</v>
      </c>
      <c r="G510" s="33">
        <v>97489600</v>
      </c>
      <c r="H510" s="37">
        <v>43236</v>
      </c>
      <c r="I510" t="s">
        <v>1965</v>
      </c>
      <c r="J510" t="s">
        <v>1964</v>
      </c>
      <c r="K510" s="38">
        <v>43236</v>
      </c>
      <c r="L510" t="s">
        <v>1507</v>
      </c>
      <c r="P510">
        <v>110000</v>
      </c>
      <c r="Q510">
        <v>38940000</v>
      </c>
      <c r="R510">
        <v>0</v>
      </c>
      <c r="S510">
        <v>0</v>
      </c>
      <c r="T510">
        <v>0</v>
      </c>
      <c r="U510">
        <v>0</v>
      </c>
      <c r="V510">
        <v>58549600</v>
      </c>
      <c r="W510">
        <v>97489600</v>
      </c>
      <c r="Y510" s="38">
        <f t="shared" si="7"/>
        <v>43601</v>
      </c>
    </row>
    <row r="511" spans="1:25">
      <c r="A511">
        <v>0</v>
      </c>
      <c r="B511" s="33" t="s">
        <v>192</v>
      </c>
      <c r="C511" s="33" t="s">
        <v>173</v>
      </c>
      <c r="D511" s="33" t="s">
        <v>1508</v>
      </c>
      <c r="E511" s="33">
        <v>43858</v>
      </c>
      <c r="F511" s="33">
        <v>0</v>
      </c>
      <c r="G511" s="33">
        <v>1117415038</v>
      </c>
      <c r="H511" s="37">
        <v>43399</v>
      </c>
      <c r="I511" t="s">
        <v>1965</v>
      </c>
      <c r="J511" t="s">
        <v>1964</v>
      </c>
      <c r="K511" s="38">
        <v>43399</v>
      </c>
      <c r="L511" t="s">
        <v>1987</v>
      </c>
      <c r="P511">
        <v>110000</v>
      </c>
      <c r="Q511">
        <v>101310000</v>
      </c>
      <c r="R511">
        <v>0</v>
      </c>
      <c r="S511">
        <v>0</v>
      </c>
      <c r="T511">
        <v>0</v>
      </c>
      <c r="U511">
        <v>3655209</v>
      </c>
      <c r="V511">
        <v>303759234</v>
      </c>
      <c r="W511">
        <v>408724443</v>
      </c>
      <c r="Y511" s="38">
        <f t="shared" si="7"/>
        <v>43764</v>
      </c>
    </row>
    <row r="512" spans="1:25">
      <c r="A512">
        <v>0</v>
      </c>
      <c r="B512" s="33" t="s">
        <v>201</v>
      </c>
      <c r="C512" s="33" t="s">
        <v>173</v>
      </c>
      <c r="D512" s="33" t="s">
        <v>1509</v>
      </c>
      <c r="E512" s="33">
        <v>43817</v>
      </c>
      <c r="F512" s="33">
        <v>0</v>
      </c>
      <c r="G512" s="33">
        <v>828473505</v>
      </c>
      <c r="H512" s="37">
        <v>43236</v>
      </c>
      <c r="I512" t="s">
        <v>1965</v>
      </c>
      <c r="J512" t="s">
        <v>1964</v>
      </c>
      <c r="K512" s="38">
        <v>43236</v>
      </c>
      <c r="L512" t="s">
        <v>1510</v>
      </c>
      <c r="P512">
        <v>110000</v>
      </c>
      <c r="Q512">
        <v>524480000</v>
      </c>
      <c r="R512">
        <v>0</v>
      </c>
      <c r="S512">
        <v>0</v>
      </c>
      <c r="T512">
        <v>127484202</v>
      </c>
      <c r="U512">
        <v>8918650</v>
      </c>
      <c r="V512">
        <v>146032323</v>
      </c>
      <c r="W512">
        <v>806915175</v>
      </c>
      <c r="Y512" s="38">
        <f t="shared" si="7"/>
        <v>43601</v>
      </c>
    </row>
    <row r="513" spans="1:25">
      <c r="A513">
        <v>0</v>
      </c>
      <c r="B513" s="33" t="s">
        <v>190</v>
      </c>
      <c r="C513" s="33" t="s">
        <v>173</v>
      </c>
      <c r="D513" s="33" t="s">
        <v>1511</v>
      </c>
      <c r="E513" s="33">
        <v>43886</v>
      </c>
      <c r="F513" s="33">
        <v>0</v>
      </c>
      <c r="G513" s="33">
        <v>2537220263</v>
      </c>
      <c r="H513" s="37">
        <v>43267</v>
      </c>
      <c r="I513" t="s">
        <v>1965</v>
      </c>
      <c r="J513" t="s">
        <v>1964</v>
      </c>
      <c r="K513" s="38">
        <v>43267</v>
      </c>
      <c r="L513" t="s">
        <v>1512</v>
      </c>
      <c r="P513">
        <v>110000</v>
      </c>
      <c r="Q513">
        <v>430210000</v>
      </c>
      <c r="R513">
        <v>0</v>
      </c>
      <c r="S513">
        <v>0</v>
      </c>
      <c r="T513">
        <v>746666632</v>
      </c>
      <c r="U513">
        <v>1038713</v>
      </c>
      <c r="V513">
        <v>978921295</v>
      </c>
      <c r="W513">
        <v>2156836640</v>
      </c>
      <c r="Y513" s="38">
        <f t="shared" si="7"/>
        <v>43632</v>
      </c>
    </row>
    <row r="514" spans="1:25">
      <c r="A514">
        <v>0</v>
      </c>
      <c r="B514" s="33" t="s">
        <v>1513</v>
      </c>
      <c r="C514" s="33" t="s">
        <v>173</v>
      </c>
      <c r="D514" s="33" t="s">
        <v>1514</v>
      </c>
      <c r="E514" s="33">
        <v>43732</v>
      </c>
      <c r="F514" s="33">
        <v>0</v>
      </c>
      <c r="G514" s="33">
        <v>335645704</v>
      </c>
      <c r="H514" s="37">
        <v>43241</v>
      </c>
      <c r="I514" t="s">
        <v>1965</v>
      </c>
      <c r="J514" t="s">
        <v>1964</v>
      </c>
      <c r="K514" s="38">
        <v>43241</v>
      </c>
      <c r="L514" t="s">
        <v>1515</v>
      </c>
      <c r="P514">
        <v>43660.4</v>
      </c>
      <c r="Q514">
        <v>43660400</v>
      </c>
      <c r="R514">
        <v>0</v>
      </c>
      <c r="S514">
        <v>0</v>
      </c>
      <c r="T514">
        <v>259520000</v>
      </c>
      <c r="U514">
        <v>1441878</v>
      </c>
      <c r="V514">
        <v>19023426</v>
      </c>
      <c r="W514">
        <v>323645704</v>
      </c>
      <c r="Y514" s="38">
        <f t="shared" si="7"/>
        <v>43606</v>
      </c>
    </row>
    <row r="515" spans="1:25">
      <c r="A515">
        <v>0</v>
      </c>
      <c r="B515" s="33" t="s">
        <v>1516</v>
      </c>
      <c r="C515" s="33" t="s">
        <v>173</v>
      </c>
      <c r="D515" s="33" t="s">
        <v>1517</v>
      </c>
      <c r="E515" s="33">
        <v>43732</v>
      </c>
      <c r="F515" s="33">
        <v>0</v>
      </c>
      <c r="G515" s="33">
        <v>843853933</v>
      </c>
      <c r="H515" s="37">
        <v>43236</v>
      </c>
      <c r="I515" t="s">
        <v>1965</v>
      </c>
      <c r="J515" t="s">
        <v>1964</v>
      </c>
      <c r="K515" s="38">
        <v>43236</v>
      </c>
      <c r="L515" t="s">
        <v>1518</v>
      </c>
      <c r="P515">
        <v>70000</v>
      </c>
      <c r="Q515">
        <v>351890000</v>
      </c>
      <c r="R515">
        <v>0</v>
      </c>
      <c r="S515">
        <v>0</v>
      </c>
      <c r="T515">
        <v>181860000</v>
      </c>
      <c r="U515">
        <v>12663991</v>
      </c>
      <c r="V515">
        <v>253107150</v>
      </c>
      <c r="W515">
        <v>799521141</v>
      </c>
      <c r="Y515" s="38">
        <f t="shared" si="7"/>
        <v>43601</v>
      </c>
    </row>
    <row r="516" spans="1:25">
      <c r="A516">
        <v>1</v>
      </c>
      <c r="B516" s="33" t="s">
        <v>1516</v>
      </c>
      <c r="C516" s="33" t="s">
        <v>173</v>
      </c>
      <c r="D516" s="33">
        <v>0</v>
      </c>
      <c r="E516" s="33">
        <v>0</v>
      </c>
      <c r="F516" s="33">
        <v>0</v>
      </c>
      <c r="G516" s="33">
        <v>0</v>
      </c>
      <c r="H516" s="37">
        <v>0</v>
      </c>
      <c r="I516">
        <v>0</v>
      </c>
      <c r="J516">
        <v>0</v>
      </c>
      <c r="K516" s="38">
        <v>0</v>
      </c>
      <c r="L516" t="s">
        <v>1278</v>
      </c>
      <c r="P516">
        <v>0</v>
      </c>
      <c r="Q516">
        <v>0</v>
      </c>
      <c r="R516">
        <v>0</v>
      </c>
      <c r="S516">
        <v>0</v>
      </c>
      <c r="T516">
        <v>0</v>
      </c>
      <c r="U516">
        <v>0</v>
      </c>
      <c r="V516">
        <v>0</v>
      </c>
      <c r="W516">
        <v>0</v>
      </c>
      <c r="Y516" s="38">
        <f t="shared" ref="Y516:Y579" si="8">+K516+365</f>
        <v>365</v>
      </c>
    </row>
    <row r="517" spans="1:25">
      <c r="A517">
        <v>0</v>
      </c>
      <c r="B517" s="33" t="s">
        <v>1519</v>
      </c>
      <c r="C517" s="33" t="s">
        <v>173</v>
      </c>
      <c r="D517" s="33" t="s">
        <v>1517</v>
      </c>
      <c r="E517" s="33">
        <v>43732</v>
      </c>
      <c r="F517" s="33">
        <v>0</v>
      </c>
      <c r="G517" s="33">
        <v>359666096</v>
      </c>
      <c r="H517" s="37">
        <v>43236</v>
      </c>
      <c r="I517" t="s">
        <v>1963</v>
      </c>
      <c r="J517" t="s">
        <v>1964</v>
      </c>
      <c r="K517" s="38">
        <v>43236</v>
      </c>
      <c r="L517" t="s">
        <v>1520</v>
      </c>
      <c r="P517">
        <v>31375</v>
      </c>
      <c r="Q517">
        <v>333735875</v>
      </c>
      <c r="R517">
        <v>0</v>
      </c>
      <c r="S517">
        <v>0</v>
      </c>
      <c r="T517">
        <v>0</v>
      </c>
      <c r="U517">
        <v>25333220</v>
      </c>
      <c r="V517">
        <v>547000</v>
      </c>
      <c r="W517">
        <v>359616095</v>
      </c>
      <c r="Y517" s="38">
        <f t="shared" si="8"/>
        <v>43601</v>
      </c>
    </row>
    <row r="518" spans="1:25">
      <c r="A518">
        <v>0</v>
      </c>
      <c r="B518" s="33" t="s">
        <v>199</v>
      </c>
      <c r="C518" s="33" t="s">
        <v>173</v>
      </c>
      <c r="D518" s="33" t="s">
        <v>1521</v>
      </c>
      <c r="E518" s="33">
        <v>43732</v>
      </c>
      <c r="F518" s="33">
        <v>0</v>
      </c>
      <c r="G518" s="33">
        <v>535274744.00154001</v>
      </c>
      <c r="H518" s="37">
        <v>43277</v>
      </c>
      <c r="I518" t="s">
        <v>1965</v>
      </c>
      <c r="J518" t="s">
        <v>1964</v>
      </c>
      <c r="K518" s="38">
        <v>43277</v>
      </c>
      <c r="L518" t="s">
        <v>1522</v>
      </c>
      <c r="P518">
        <v>54200.307220000002</v>
      </c>
      <c r="Q518">
        <v>246990800.00154001</v>
      </c>
      <c r="R518">
        <v>0</v>
      </c>
      <c r="S518">
        <v>0</v>
      </c>
      <c r="T518">
        <v>265414200</v>
      </c>
      <c r="U518">
        <v>7362724</v>
      </c>
      <c r="V518">
        <v>15507020</v>
      </c>
      <c r="W518">
        <v>535274744.00154001</v>
      </c>
      <c r="Y518" s="38">
        <f t="shared" si="8"/>
        <v>43642</v>
      </c>
    </row>
    <row r="519" spans="1:25">
      <c r="A519">
        <v>0</v>
      </c>
      <c r="B519" s="33" t="s">
        <v>215</v>
      </c>
      <c r="C519" s="33" t="s">
        <v>205</v>
      </c>
      <c r="D519" s="33" t="s">
        <v>1523</v>
      </c>
      <c r="E519" s="33">
        <v>43172</v>
      </c>
      <c r="F519" s="33">
        <v>0</v>
      </c>
      <c r="G519" s="33">
        <v>0</v>
      </c>
      <c r="H519" s="37">
        <v>42800</v>
      </c>
      <c r="I519" t="s">
        <v>1963</v>
      </c>
      <c r="J519" t="s">
        <v>1964</v>
      </c>
      <c r="K519" s="38">
        <v>42800</v>
      </c>
      <c r="L519" t="s">
        <v>1524</v>
      </c>
      <c r="P519">
        <v>8311.81</v>
      </c>
      <c r="Q519">
        <v>343972880</v>
      </c>
      <c r="R519">
        <v>0</v>
      </c>
      <c r="S519">
        <v>0</v>
      </c>
      <c r="T519">
        <v>193922600</v>
      </c>
      <c r="U519">
        <v>22751780</v>
      </c>
      <c r="V519">
        <v>30212442</v>
      </c>
      <c r="W519">
        <v>590859702</v>
      </c>
      <c r="Y519" s="38">
        <f t="shared" si="8"/>
        <v>43165</v>
      </c>
    </row>
    <row r="520" spans="1:25">
      <c r="A520">
        <v>1</v>
      </c>
      <c r="B520" s="33" t="s">
        <v>215</v>
      </c>
      <c r="C520" s="33" t="s">
        <v>205</v>
      </c>
      <c r="D520" s="33">
        <v>0</v>
      </c>
      <c r="E520" s="33">
        <v>0</v>
      </c>
      <c r="F520" s="33">
        <v>0</v>
      </c>
      <c r="G520" s="33">
        <v>0</v>
      </c>
      <c r="H520" s="37">
        <v>0</v>
      </c>
      <c r="I520">
        <v>0</v>
      </c>
      <c r="J520">
        <v>0</v>
      </c>
      <c r="K520" s="38">
        <v>0</v>
      </c>
      <c r="P520">
        <v>0</v>
      </c>
      <c r="Q520">
        <v>0</v>
      </c>
      <c r="R520">
        <v>0</v>
      </c>
      <c r="S520">
        <v>0</v>
      </c>
      <c r="T520">
        <v>0</v>
      </c>
      <c r="U520">
        <v>0</v>
      </c>
      <c r="V520">
        <v>0</v>
      </c>
      <c r="W520">
        <v>0</v>
      </c>
      <c r="Y520" s="38">
        <f t="shared" si="8"/>
        <v>365</v>
      </c>
    </row>
    <row r="521" spans="1:25">
      <c r="A521">
        <v>0</v>
      </c>
      <c r="B521" s="33" t="s">
        <v>1525</v>
      </c>
      <c r="C521" s="33" t="s">
        <v>205</v>
      </c>
      <c r="D521" s="33" t="s">
        <v>1526</v>
      </c>
      <c r="E521" s="33">
        <v>43152</v>
      </c>
      <c r="F521" s="33">
        <v>0</v>
      </c>
      <c r="G521" s="33">
        <v>109772880</v>
      </c>
      <c r="H521" s="37">
        <v>42767</v>
      </c>
      <c r="I521" t="s">
        <v>1963</v>
      </c>
      <c r="J521" t="s">
        <v>1964</v>
      </c>
      <c r="K521" s="38">
        <v>42767</v>
      </c>
      <c r="L521" t="s">
        <v>1527</v>
      </c>
      <c r="P521">
        <v>10000</v>
      </c>
      <c r="Q521">
        <v>45260000</v>
      </c>
      <c r="R521">
        <v>4620</v>
      </c>
      <c r="S521">
        <v>6809880</v>
      </c>
      <c r="T521">
        <v>55560000</v>
      </c>
      <c r="U521">
        <v>2143000</v>
      </c>
      <c r="V521">
        <v>0</v>
      </c>
      <c r="W521">
        <v>109772880</v>
      </c>
      <c r="Y521" s="38">
        <f t="shared" si="8"/>
        <v>43132</v>
      </c>
    </row>
    <row r="522" spans="1:25">
      <c r="A522">
        <v>0</v>
      </c>
      <c r="B522" s="33" t="s">
        <v>1528</v>
      </c>
      <c r="C522" s="33" t="s">
        <v>205</v>
      </c>
      <c r="D522" s="33" t="s">
        <v>1529</v>
      </c>
      <c r="E522" s="33">
        <v>43190</v>
      </c>
      <c r="F522" s="33">
        <v>0</v>
      </c>
      <c r="G522" s="33">
        <v>54962470</v>
      </c>
      <c r="H522" s="37">
        <v>42760</v>
      </c>
      <c r="I522" t="s">
        <v>1963</v>
      </c>
      <c r="J522" t="s">
        <v>1964</v>
      </c>
      <c r="K522" s="38">
        <v>42760</v>
      </c>
      <c r="L522" t="s">
        <v>1530</v>
      </c>
      <c r="P522">
        <v>5914.34</v>
      </c>
      <c r="Q522">
        <v>25113580</v>
      </c>
      <c r="R522">
        <v>0</v>
      </c>
      <c r="S522">
        <v>0</v>
      </c>
      <c r="T522">
        <v>0</v>
      </c>
      <c r="U522">
        <v>29168390</v>
      </c>
      <c r="V522">
        <v>4040500</v>
      </c>
      <c r="W522">
        <v>58322470</v>
      </c>
      <c r="Y522" s="38">
        <f t="shared" si="8"/>
        <v>43125</v>
      </c>
    </row>
    <row r="523" spans="1:25">
      <c r="A523">
        <v>1</v>
      </c>
      <c r="B523" s="33" t="s">
        <v>1528</v>
      </c>
      <c r="C523" s="33" t="s">
        <v>205</v>
      </c>
      <c r="D523" s="33">
        <v>0</v>
      </c>
      <c r="E523" s="33">
        <v>0</v>
      </c>
      <c r="F523" s="33">
        <v>0</v>
      </c>
      <c r="G523" s="33">
        <v>0</v>
      </c>
      <c r="H523" s="37">
        <v>0</v>
      </c>
      <c r="I523">
        <v>0</v>
      </c>
      <c r="J523">
        <v>0</v>
      </c>
      <c r="K523" s="38">
        <v>0</v>
      </c>
      <c r="P523">
        <v>0</v>
      </c>
      <c r="Q523">
        <v>0</v>
      </c>
      <c r="R523">
        <v>0</v>
      </c>
      <c r="S523">
        <v>0</v>
      </c>
      <c r="T523">
        <v>0</v>
      </c>
      <c r="U523">
        <v>0</v>
      </c>
      <c r="V523">
        <v>0</v>
      </c>
      <c r="W523">
        <v>0</v>
      </c>
      <c r="Y523" s="38">
        <f t="shared" si="8"/>
        <v>365</v>
      </c>
    </row>
    <row r="524" spans="1:25">
      <c r="A524">
        <v>0</v>
      </c>
      <c r="B524" s="33" t="s">
        <v>1531</v>
      </c>
      <c r="C524" s="33" t="s">
        <v>205</v>
      </c>
      <c r="D524" s="33" t="s">
        <v>1532</v>
      </c>
      <c r="E524" s="33">
        <v>0</v>
      </c>
      <c r="F524" s="33">
        <v>0</v>
      </c>
      <c r="G524" s="33">
        <v>0</v>
      </c>
      <c r="H524" s="37">
        <v>0</v>
      </c>
      <c r="I524">
        <v>0</v>
      </c>
      <c r="J524">
        <v>0</v>
      </c>
      <c r="K524" s="38">
        <v>0</v>
      </c>
      <c r="P524">
        <v>0</v>
      </c>
      <c r="Q524">
        <v>0</v>
      </c>
      <c r="R524">
        <v>0</v>
      </c>
      <c r="S524">
        <v>0</v>
      </c>
      <c r="T524">
        <v>0</v>
      </c>
      <c r="U524">
        <v>0</v>
      </c>
      <c r="V524">
        <v>0</v>
      </c>
      <c r="W524">
        <v>0</v>
      </c>
      <c r="Y524" s="38">
        <f t="shared" si="8"/>
        <v>365</v>
      </c>
    </row>
    <row r="525" spans="1:25">
      <c r="A525">
        <v>0</v>
      </c>
      <c r="B525" s="33" t="s">
        <v>210</v>
      </c>
      <c r="C525" s="33" t="s">
        <v>205</v>
      </c>
      <c r="D525" s="33" t="s">
        <v>1533</v>
      </c>
      <c r="E525" s="33">
        <v>0</v>
      </c>
      <c r="F525" s="33">
        <v>0</v>
      </c>
      <c r="G525" s="33">
        <v>0</v>
      </c>
      <c r="H525" s="37">
        <v>0</v>
      </c>
      <c r="I525">
        <v>0</v>
      </c>
      <c r="J525">
        <v>0</v>
      </c>
      <c r="K525" s="38">
        <v>0</v>
      </c>
      <c r="P525">
        <v>0</v>
      </c>
      <c r="Q525">
        <v>0</v>
      </c>
      <c r="R525">
        <v>0</v>
      </c>
      <c r="S525">
        <v>0</v>
      </c>
      <c r="T525">
        <v>0</v>
      </c>
      <c r="U525">
        <v>0</v>
      </c>
      <c r="V525">
        <v>0</v>
      </c>
      <c r="W525">
        <v>0</v>
      </c>
      <c r="Y525" s="38">
        <f t="shared" si="8"/>
        <v>365</v>
      </c>
    </row>
    <row r="526" spans="1:25">
      <c r="A526">
        <v>0</v>
      </c>
      <c r="B526" s="33" t="s">
        <v>1534</v>
      </c>
      <c r="C526" s="33" t="s">
        <v>205</v>
      </c>
      <c r="D526" s="33" t="s">
        <v>1535</v>
      </c>
      <c r="E526" s="33">
        <v>0</v>
      </c>
      <c r="F526" s="33">
        <v>0</v>
      </c>
      <c r="G526" s="33">
        <v>0</v>
      </c>
      <c r="H526" s="37">
        <v>0</v>
      </c>
      <c r="I526">
        <v>0</v>
      </c>
      <c r="J526">
        <v>0</v>
      </c>
      <c r="K526" s="38">
        <v>0</v>
      </c>
      <c r="P526">
        <v>0</v>
      </c>
      <c r="Q526">
        <v>0</v>
      </c>
      <c r="R526">
        <v>0</v>
      </c>
      <c r="S526">
        <v>0</v>
      </c>
      <c r="T526">
        <v>0</v>
      </c>
      <c r="U526">
        <v>0</v>
      </c>
      <c r="V526">
        <v>0</v>
      </c>
      <c r="W526">
        <v>0</v>
      </c>
      <c r="Y526" s="38">
        <f t="shared" si="8"/>
        <v>365</v>
      </c>
    </row>
    <row r="527" spans="1:25">
      <c r="A527">
        <v>0</v>
      </c>
      <c r="B527" s="33" t="s">
        <v>1536</v>
      </c>
      <c r="C527" s="33" t="s">
        <v>205</v>
      </c>
      <c r="D527" s="33" t="s">
        <v>1537</v>
      </c>
      <c r="E527" s="33">
        <v>43518</v>
      </c>
      <c r="F527" s="33">
        <v>0</v>
      </c>
      <c r="G527" s="33">
        <v>363088060</v>
      </c>
      <c r="H527" s="37">
        <v>43047</v>
      </c>
      <c r="I527" t="s">
        <v>1963</v>
      </c>
      <c r="J527" t="s">
        <v>1964</v>
      </c>
      <c r="K527" s="38">
        <v>43047</v>
      </c>
      <c r="L527" t="s">
        <v>1538</v>
      </c>
      <c r="P527">
        <v>4000</v>
      </c>
      <c r="Q527">
        <v>262828000</v>
      </c>
      <c r="R527">
        <v>1460</v>
      </c>
      <c r="S527">
        <v>26780780</v>
      </c>
      <c r="T527">
        <v>2374050</v>
      </c>
      <c r="U527">
        <v>42205730</v>
      </c>
      <c r="V527">
        <v>28899500</v>
      </c>
      <c r="W527">
        <v>363088060</v>
      </c>
      <c r="Y527" s="38">
        <f t="shared" si="8"/>
        <v>43412</v>
      </c>
    </row>
    <row r="528" spans="1:25">
      <c r="A528">
        <v>0</v>
      </c>
      <c r="B528" s="33" t="s">
        <v>1539</v>
      </c>
      <c r="C528" s="33" t="s">
        <v>205</v>
      </c>
      <c r="D528" s="33" t="s">
        <v>1540</v>
      </c>
      <c r="E528" s="33">
        <v>0</v>
      </c>
      <c r="F528" s="33">
        <v>0</v>
      </c>
      <c r="G528" s="33">
        <v>39376826</v>
      </c>
      <c r="H528" s="37">
        <v>42628</v>
      </c>
      <c r="I528" t="s">
        <v>1963</v>
      </c>
      <c r="J528" t="s">
        <v>1964</v>
      </c>
      <c r="K528" s="38">
        <v>42628</v>
      </c>
      <c r="L528" t="s">
        <v>1541</v>
      </c>
      <c r="P528">
        <v>4360</v>
      </c>
      <c r="Q528">
        <v>24934840</v>
      </c>
      <c r="R528">
        <v>1554.34</v>
      </c>
      <c r="S528">
        <v>2659476</v>
      </c>
      <c r="T528">
        <v>0</v>
      </c>
      <c r="U528">
        <v>8612510</v>
      </c>
      <c r="V528">
        <v>3170000</v>
      </c>
      <c r="W528">
        <v>39376826</v>
      </c>
      <c r="Y528" s="38">
        <f t="shared" si="8"/>
        <v>42993</v>
      </c>
    </row>
    <row r="529" spans="1:25">
      <c r="A529">
        <v>0</v>
      </c>
      <c r="B529" s="33" t="s">
        <v>224</v>
      </c>
      <c r="C529" s="33" t="s">
        <v>205</v>
      </c>
      <c r="D529" s="33" t="s">
        <v>1542</v>
      </c>
      <c r="E529" s="33">
        <v>43886</v>
      </c>
      <c r="F529" s="33">
        <v>0</v>
      </c>
      <c r="G529" s="33">
        <v>128081905</v>
      </c>
      <c r="H529" s="37">
        <v>43481</v>
      </c>
      <c r="I529" t="s">
        <v>1963</v>
      </c>
      <c r="J529" t="s">
        <v>1964</v>
      </c>
      <c r="K529" s="38">
        <v>43481</v>
      </c>
      <c r="L529" t="s">
        <v>1543</v>
      </c>
      <c r="P529">
        <v>5200</v>
      </c>
      <c r="Q529">
        <v>90168000</v>
      </c>
      <c r="R529">
        <v>0</v>
      </c>
      <c r="S529">
        <v>0</v>
      </c>
      <c r="T529">
        <v>0</v>
      </c>
      <c r="U529">
        <v>14888607</v>
      </c>
      <c r="V529">
        <v>23025298</v>
      </c>
      <c r="W529">
        <v>128081905</v>
      </c>
      <c r="Y529" s="38">
        <f t="shared" si="8"/>
        <v>43846</v>
      </c>
    </row>
    <row r="530" spans="1:25">
      <c r="A530">
        <v>0</v>
      </c>
      <c r="B530" s="33" t="s">
        <v>225</v>
      </c>
      <c r="C530" s="33" t="s">
        <v>205</v>
      </c>
      <c r="D530" s="33" t="s">
        <v>1542</v>
      </c>
      <c r="E530" s="33">
        <v>43886</v>
      </c>
      <c r="F530" s="33">
        <v>0</v>
      </c>
      <c r="G530" s="33">
        <v>183952839</v>
      </c>
      <c r="H530" s="37">
        <v>43481</v>
      </c>
      <c r="I530" t="s">
        <v>1963</v>
      </c>
      <c r="J530" t="s">
        <v>1964</v>
      </c>
      <c r="K530" s="38">
        <v>43481</v>
      </c>
      <c r="L530" t="s">
        <v>1544</v>
      </c>
      <c r="P530">
        <v>5200</v>
      </c>
      <c r="Q530">
        <v>85332000</v>
      </c>
      <c r="R530">
        <v>0</v>
      </c>
      <c r="S530">
        <v>0</v>
      </c>
      <c r="T530">
        <v>87022500</v>
      </c>
      <c r="U530">
        <v>10845482</v>
      </c>
      <c r="V530">
        <v>752857</v>
      </c>
      <c r="W530">
        <v>183952839</v>
      </c>
      <c r="Y530" s="38">
        <f t="shared" si="8"/>
        <v>43846</v>
      </c>
    </row>
    <row r="531" spans="1:25">
      <c r="A531">
        <v>0</v>
      </c>
      <c r="B531" s="33" t="s">
        <v>213</v>
      </c>
      <c r="C531" s="33" t="s">
        <v>205</v>
      </c>
      <c r="D531" s="33" t="s">
        <v>1545</v>
      </c>
      <c r="E531" s="33">
        <v>43790</v>
      </c>
      <c r="F531" s="33">
        <v>0</v>
      </c>
      <c r="G531" s="33">
        <v>94911899</v>
      </c>
      <c r="H531" s="37">
        <v>43350</v>
      </c>
      <c r="I531" t="s">
        <v>1963</v>
      </c>
      <c r="J531" t="s">
        <v>1964</v>
      </c>
      <c r="K531" s="38">
        <v>43350</v>
      </c>
      <c r="L531" t="s">
        <v>1546</v>
      </c>
      <c r="P531">
        <v>58582.078699999998</v>
      </c>
      <c r="Q531">
        <v>24311563</v>
      </c>
      <c r="R531">
        <v>0</v>
      </c>
      <c r="S531">
        <v>0</v>
      </c>
      <c r="T531">
        <v>61921160</v>
      </c>
      <c r="U531">
        <v>6227271</v>
      </c>
      <c r="V531">
        <v>2451905</v>
      </c>
      <c r="W531">
        <v>94911899</v>
      </c>
      <c r="Y531" s="38">
        <f t="shared" si="8"/>
        <v>43715</v>
      </c>
    </row>
    <row r="532" spans="1:25">
      <c r="A532">
        <v>0</v>
      </c>
      <c r="B532" s="33" t="s">
        <v>1547</v>
      </c>
      <c r="C532" s="33" t="s">
        <v>205</v>
      </c>
      <c r="D532" s="33" t="s">
        <v>1548</v>
      </c>
      <c r="E532" s="33">
        <v>43790</v>
      </c>
      <c r="F532" s="33">
        <v>0</v>
      </c>
      <c r="G532" s="33">
        <v>111991852</v>
      </c>
      <c r="H532" s="37">
        <v>43350</v>
      </c>
      <c r="I532" t="s">
        <v>1965</v>
      </c>
      <c r="J532" t="s">
        <v>1964</v>
      </c>
      <c r="K532" s="38">
        <v>43350</v>
      </c>
      <c r="L532" t="s">
        <v>1549</v>
      </c>
      <c r="P532">
        <v>58582.078699999998</v>
      </c>
      <c r="Q532">
        <v>16344399.5</v>
      </c>
      <c r="R532">
        <v>58582.078699999998</v>
      </c>
      <c r="S532">
        <v>8435819.5</v>
      </c>
      <c r="T532">
        <v>81226881</v>
      </c>
      <c r="U532">
        <v>4857450</v>
      </c>
      <c r="V532">
        <v>1127302</v>
      </c>
      <c r="W532">
        <v>111991852</v>
      </c>
      <c r="Y532" s="38">
        <f t="shared" si="8"/>
        <v>43715</v>
      </c>
    </row>
    <row r="533" spans="1:25">
      <c r="A533">
        <v>0</v>
      </c>
      <c r="B533" s="33" t="s">
        <v>1550</v>
      </c>
      <c r="C533" s="33" t="s">
        <v>205</v>
      </c>
      <c r="D533" s="33" t="s">
        <v>1551</v>
      </c>
      <c r="E533" s="33">
        <v>43461</v>
      </c>
      <c r="F533" s="33">
        <v>0</v>
      </c>
      <c r="G533" s="33">
        <v>93228092</v>
      </c>
      <c r="H533" s="37">
        <v>43074</v>
      </c>
      <c r="I533" t="s">
        <v>1965</v>
      </c>
      <c r="J533" t="s">
        <v>1964</v>
      </c>
      <c r="K533" s="38">
        <v>43074</v>
      </c>
      <c r="L533" t="s">
        <v>1552</v>
      </c>
      <c r="P533">
        <v>50000</v>
      </c>
      <c r="Q533">
        <v>20350000</v>
      </c>
      <c r="R533">
        <v>0</v>
      </c>
      <c r="S533">
        <v>0</v>
      </c>
      <c r="T533">
        <v>69496000</v>
      </c>
      <c r="U533">
        <v>2284000</v>
      </c>
      <c r="V533">
        <v>1098092</v>
      </c>
      <c r="W533">
        <v>93228092</v>
      </c>
      <c r="Y533" s="38">
        <f t="shared" si="8"/>
        <v>43439</v>
      </c>
    </row>
    <row r="534" spans="1:25">
      <c r="A534">
        <v>0</v>
      </c>
      <c r="B534" s="33" t="s">
        <v>1553</v>
      </c>
      <c r="C534" s="33" t="s">
        <v>205</v>
      </c>
      <c r="D534" s="33" t="s">
        <v>1554</v>
      </c>
      <c r="E534" s="33">
        <v>43790</v>
      </c>
      <c r="F534" s="33">
        <v>0</v>
      </c>
      <c r="G534" s="33">
        <v>108025516.5818</v>
      </c>
      <c r="H534" s="37">
        <v>43350</v>
      </c>
      <c r="I534" t="s">
        <v>1963</v>
      </c>
      <c r="J534" t="s">
        <v>1964</v>
      </c>
      <c r="K534" s="38">
        <v>43350</v>
      </c>
      <c r="L534" t="s">
        <v>1555</v>
      </c>
      <c r="P534">
        <v>58582.078699999998</v>
      </c>
      <c r="Q534">
        <v>14997012.1472</v>
      </c>
      <c r="R534">
        <v>58582.078699999998</v>
      </c>
      <c r="S534">
        <v>9255968.4345999993</v>
      </c>
      <c r="T534">
        <v>59384400</v>
      </c>
      <c r="U534">
        <v>4920146</v>
      </c>
      <c r="V534">
        <v>19467990</v>
      </c>
      <c r="W534">
        <v>108025516.5818</v>
      </c>
      <c r="Y534" s="38">
        <f t="shared" si="8"/>
        <v>43715</v>
      </c>
    </row>
    <row r="535" spans="1:25">
      <c r="A535">
        <v>0</v>
      </c>
      <c r="B535" s="33" t="s">
        <v>1556</v>
      </c>
      <c r="C535" s="33" t="s">
        <v>205</v>
      </c>
      <c r="D535" s="33" t="s">
        <v>1557</v>
      </c>
      <c r="E535" s="33">
        <v>43494</v>
      </c>
      <c r="F535" s="33">
        <v>0</v>
      </c>
      <c r="G535" s="33">
        <v>127265980</v>
      </c>
      <c r="H535" s="37">
        <v>43088</v>
      </c>
      <c r="I535" t="s">
        <v>1963</v>
      </c>
      <c r="J535" t="s">
        <v>1964</v>
      </c>
      <c r="K535" s="38">
        <v>43088</v>
      </c>
      <c r="L535" t="s">
        <v>1558</v>
      </c>
      <c r="P535">
        <v>50000</v>
      </c>
      <c r="Q535">
        <v>17350000</v>
      </c>
      <c r="R535">
        <v>0</v>
      </c>
      <c r="S535">
        <v>0</v>
      </c>
      <c r="T535">
        <v>108455000</v>
      </c>
      <c r="U535">
        <v>1460980</v>
      </c>
      <c r="V535">
        <v>0</v>
      </c>
      <c r="W535">
        <v>127265980</v>
      </c>
      <c r="Y535" s="38">
        <f t="shared" si="8"/>
        <v>43453</v>
      </c>
    </row>
    <row r="536" spans="1:25">
      <c r="A536">
        <v>0</v>
      </c>
      <c r="B536" s="33" t="s">
        <v>206</v>
      </c>
      <c r="C536" s="33" t="s">
        <v>205</v>
      </c>
      <c r="D536" s="33" t="s">
        <v>1559</v>
      </c>
      <c r="E536" s="33">
        <v>0</v>
      </c>
      <c r="F536" s="33">
        <v>0</v>
      </c>
      <c r="G536" s="33">
        <v>0</v>
      </c>
      <c r="H536" s="37">
        <v>0</v>
      </c>
      <c r="I536">
        <v>0</v>
      </c>
      <c r="J536">
        <v>0</v>
      </c>
      <c r="K536" s="38">
        <v>0</v>
      </c>
      <c r="P536">
        <v>0</v>
      </c>
      <c r="Q536">
        <v>0</v>
      </c>
      <c r="R536">
        <v>0</v>
      </c>
      <c r="S536">
        <v>0</v>
      </c>
      <c r="T536">
        <v>0</v>
      </c>
      <c r="U536">
        <v>0</v>
      </c>
      <c r="V536">
        <v>0</v>
      </c>
      <c r="W536">
        <v>0</v>
      </c>
      <c r="Y536" s="38">
        <f t="shared" si="8"/>
        <v>365</v>
      </c>
    </row>
    <row r="537" spans="1:25">
      <c r="A537">
        <v>0</v>
      </c>
      <c r="B537" s="33" t="s">
        <v>1560</v>
      </c>
      <c r="C537" s="33" t="s">
        <v>205</v>
      </c>
      <c r="D537" s="33" t="s">
        <v>1561</v>
      </c>
      <c r="E537" s="33">
        <v>43986</v>
      </c>
      <c r="F537" s="33">
        <v>0</v>
      </c>
      <c r="G537" s="33">
        <v>22644450</v>
      </c>
      <c r="H537" s="37">
        <v>43616</v>
      </c>
      <c r="I537" t="s">
        <v>1963</v>
      </c>
      <c r="J537" t="s">
        <v>1964</v>
      </c>
      <c r="K537" s="38">
        <v>43616</v>
      </c>
      <c r="L537">
        <v>22644450</v>
      </c>
      <c r="P537">
        <v>58582</v>
      </c>
      <c r="Q537">
        <v>20210817</v>
      </c>
      <c r="R537">
        <v>0</v>
      </c>
      <c r="S537">
        <v>0</v>
      </c>
      <c r="T537">
        <v>0</v>
      </c>
      <c r="U537">
        <v>2433633</v>
      </c>
      <c r="V537">
        <v>0</v>
      </c>
      <c r="W537">
        <v>22644450</v>
      </c>
      <c r="Y537" s="38">
        <f t="shared" si="8"/>
        <v>43981</v>
      </c>
    </row>
    <row r="538" spans="1:25">
      <c r="A538">
        <v>0</v>
      </c>
      <c r="B538" s="33" t="s">
        <v>1562</v>
      </c>
      <c r="C538" s="33" t="s">
        <v>205</v>
      </c>
      <c r="D538" s="33" t="s">
        <v>1563</v>
      </c>
      <c r="E538" s="33">
        <v>43986</v>
      </c>
      <c r="F538" s="33">
        <v>0</v>
      </c>
      <c r="G538" s="33">
        <v>22234239</v>
      </c>
      <c r="H538" s="37">
        <v>43616</v>
      </c>
      <c r="I538" t="s">
        <v>1963</v>
      </c>
      <c r="J538" t="s">
        <v>1964</v>
      </c>
      <c r="K538" s="38">
        <v>43616</v>
      </c>
      <c r="L538">
        <v>22234239</v>
      </c>
      <c r="P538">
        <v>58582.077959300601</v>
      </c>
      <c r="Q538">
        <v>20439287</v>
      </c>
      <c r="R538">
        <v>0</v>
      </c>
      <c r="S538">
        <v>0</v>
      </c>
      <c r="T538">
        <v>0</v>
      </c>
      <c r="U538">
        <v>1794952</v>
      </c>
      <c r="V538">
        <v>0</v>
      </c>
      <c r="W538">
        <v>22234239</v>
      </c>
      <c r="Y538" s="38">
        <f t="shared" si="8"/>
        <v>43981</v>
      </c>
    </row>
    <row r="539" spans="1:25">
      <c r="A539">
        <v>0</v>
      </c>
      <c r="B539" s="33" t="s">
        <v>222</v>
      </c>
      <c r="C539" s="33" t="s">
        <v>205</v>
      </c>
      <c r="D539" s="33" t="s">
        <v>1564</v>
      </c>
      <c r="E539" s="33">
        <v>43986</v>
      </c>
      <c r="F539" s="33">
        <v>0</v>
      </c>
      <c r="G539" s="33">
        <v>70694612.99999997</v>
      </c>
      <c r="H539" s="37">
        <v>43616</v>
      </c>
      <c r="I539" t="s">
        <v>1963</v>
      </c>
      <c r="J539" t="s">
        <v>1964</v>
      </c>
      <c r="K539" s="38">
        <v>43616</v>
      </c>
      <c r="L539" t="s">
        <v>1565</v>
      </c>
      <c r="P539">
        <v>58582.078260869501</v>
      </c>
      <c r="Q539">
        <v>20210816.999999978</v>
      </c>
      <c r="R539">
        <v>0</v>
      </c>
      <c r="S539">
        <v>0</v>
      </c>
      <c r="T539">
        <v>46439106</v>
      </c>
      <c r="U539">
        <v>4044690</v>
      </c>
      <c r="V539">
        <v>0</v>
      </c>
      <c r="W539">
        <v>70694612.99999997</v>
      </c>
      <c r="Y539" s="38">
        <f t="shared" si="8"/>
        <v>43981</v>
      </c>
    </row>
    <row r="540" spans="1:25">
      <c r="A540">
        <v>0</v>
      </c>
      <c r="B540" s="33" t="s">
        <v>212</v>
      </c>
      <c r="C540" s="33" t="s">
        <v>205</v>
      </c>
      <c r="D540" s="33" t="s">
        <v>1559</v>
      </c>
      <c r="E540" s="33">
        <v>44211</v>
      </c>
      <c r="F540" s="33">
        <v>0</v>
      </c>
      <c r="G540" s="33">
        <v>0</v>
      </c>
      <c r="H540" s="37">
        <v>43748</v>
      </c>
      <c r="I540" t="s">
        <v>1988</v>
      </c>
      <c r="J540" t="s">
        <v>1969</v>
      </c>
      <c r="K540" s="38">
        <v>43748</v>
      </c>
      <c r="L540">
        <v>112289468</v>
      </c>
      <c r="P540">
        <v>62143</v>
      </c>
      <c r="Q540">
        <v>47539688</v>
      </c>
      <c r="R540">
        <v>0</v>
      </c>
      <c r="S540">
        <v>0</v>
      </c>
      <c r="T540">
        <v>51453770</v>
      </c>
      <c r="U540">
        <v>5354583</v>
      </c>
      <c r="V540">
        <v>7941427</v>
      </c>
      <c r="W540">
        <v>112289468</v>
      </c>
      <c r="Y540" s="38">
        <f t="shared" si="8"/>
        <v>44113</v>
      </c>
    </row>
    <row r="541" spans="1:25">
      <c r="A541">
        <v>0</v>
      </c>
      <c r="B541" s="33" t="s">
        <v>1566</v>
      </c>
      <c r="C541" s="33" t="s">
        <v>205</v>
      </c>
      <c r="D541" s="33" t="s">
        <v>1567</v>
      </c>
      <c r="E541" s="33">
        <v>42971</v>
      </c>
      <c r="F541" s="33">
        <v>0</v>
      </c>
      <c r="G541" s="33">
        <v>128270505</v>
      </c>
      <c r="H541" s="37">
        <v>42559</v>
      </c>
      <c r="I541" t="s">
        <v>1963</v>
      </c>
      <c r="J541" t="s">
        <v>1964</v>
      </c>
      <c r="K541" s="38">
        <v>42559</v>
      </c>
      <c r="L541" t="s">
        <v>1568</v>
      </c>
      <c r="P541">
        <v>3292.9105713497102</v>
      </c>
      <c r="Q541">
        <v>11930215</v>
      </c>
      <c r="R541">
        <v>1351.35</v>
      </c>
      <c r="S541">
        <v>0</v>
      </c>
      <c r="T541">
        <v>68136000</v>
      </c>
      <c r="U541">
        <v>12352390</v>
      </c>
      <c r="V541">
        <v>35851900</v>
      </c>
      <c r="W541">
        <v>128270505</v>
      </c>
      <c r="Y541" s="38">
        <f t="shared" si="8"/>
        <v>42924</v>
      </c>
    </row>
    <row r="542" spans="1:25">
      <c r="A542">
        <v>0</v>
      </c>
      <c r="B542" s="33" t="s">
        <v>1569</v>
      </c>
      <c r="C542" s="33" t="s">
        <v>205</v>
      </c>
      <c r="D542" s="33" t="s">
        <v>1567</v>
      </c>
      <c r="E542" s="33">
        <v>43559</v>
      </c>
      <c r="F542" s="33">
        <v>0</v>
      </c>
      <c r="G542" s="33">
        <v>1227509915</v>
      </c>
      <c r="H542" s="37">
        <v>43192</v>
      </c>
      <c r="I542" t="s">
        <v>1963</v>
      </c>
      <c r="J542" t="s">
        <v>1964</v>
      </c>
      <c r="K542" s="38">
        <v>43192</v>
      </c>
      <c r="L542" t="s">
        <v>1570</v>
      </c>
      <c r="P542">
        <v>14500</v>
      </c>
      <c r="Q542">
        <v>10150000</v>
      </c>
      <c r="R542">
        <v>0</v>
      </c>
      <c r="S542">
        <v>0</v>
      </c>
      <c r="T542">
        <v>1152732058</v>
      </c>
      <c r="U542">
        <v>0</v>
      </c>
      <c r="V542">
        <v>32327857</v>
      </c>
      <c r="W542">
        <v>1195209915</v>
      </c>
      <c r="Y542" s="38">
        <f t="shared" si="8"/>
        <v>43557</v>
      </c>
    </row>
    <row r="543" spans="1:25">
      <c r="A543">
        <v>0</v>
      </c>
      <c r="B543" s="33" t="s">
        <v>1571</v>
      </c>
      <c r="C543" s="33" t="s">
        <v>205</v>
      </c>
      <c r="D543" s="33" t="s">
        <v>1572</v>
      </c>
      <c r="E543" s="33">
        <v>42948</v>
      </c>
      <c r="F543" s="33">
        <v>0</v>
      </c>
      <c r="G543" s="33">
        <v>662815611.996315</v>
      </c>
      <c r="H543" s="37">
        <v>42639</v>
      </c>
      <c r="I543" t="s">
        <v>1963</v>
      </c>
      <c r="J543" t="s">
        <v>1964</v>
      </c>
      <c r="K543" s="38">
        <v>42639</v>
      </c>
      <c r="L543" t="s">
        <v>1573</v>
      </c>
      <c r="P543">
        <v>3764.673503</v>
      </c>
      <c r="Q543">
        <v>36159688.996315002</v>
      </c>
      <c r="R543">
        <v>0</v>
      </c>
      <c r="S543">
        <v>0</v>
      </c>
      <c r="T543">
        <v>577933440</v>
      </c>
      <c r="U543">
        <v>19514500</v>
      </c>
      <c r="V543">
        <v>29207983</v>
      </c>
      <c r="W543">
        <v>662815611.996315</v>
      </c>
      <c r="Y543" s="38">
        <f t="shared" si="8"/>
        <v>43004</v>
      </c>
    </row>
    <row r="544" spans="1:25">
      <c r="A544">
        <v>0</v>
      </c>
      <c r="B544" s="33" t="s">
        <v>1574</v>
      </c>
      <c r="C544" s="33" t="s">
        <v>205</v>
      </c>
      <c r="D544" s="33" t="s">
        <v>1575</v>
      </c>
      <c r="E544" s="33">
        <v>43559</v>
      </c>
      <c r="F544" s="33">
        <v>0</v>
      </c>
      <c r="G544" s="33">
        <v>79378220</v>
      </c>
      <c r="H544" s="37">
        <v>43192</v>
      </c>
      <c r="I544" t="s">
        <v>1963</v>
      </c>
      <c r="J544" t="s">
        <v>1964</v>
      </c>
      <c r="K544" s="38">
        <v>43192</v>
      </c>
      <c r="L544" t="s">
        <v>1576</v>
      </c>
      <c r="P544">
        <v>40000</v>
      </c>
      <c r="Q544">
        <v>2480000</v>
      </c>
      <c r="R544">
        <v>0</v>
      </c>
      <c r="S544">
        <v>0</v>
      </c>
      <c r="T544">
        <v>75885420</v>
      </c>
      <c r="U544">
        <v>120000</v>
      </c>
      <c r="V544">
        <v>892800</v>
      </c>
      <c r="W544">
        <v>79378220</v>
      </c>
      <c r="Y544" s="38">
        <f t="shared" si="8"/>
        <v>43557</v>
      </c>
    </row>
    <row r="545" spans="1:25">
      <c r="A545">
        <v>0</v>
      </c>
      <c r="B545" s="33" t="s">
        <v>1577</v>
      </c>
      <c r="C545" s="33" t="s">
        <v>205</v>
      </c>
      <c r="D545" s="33" t="s">
        <v>1578</v>
      </c>
      <c r="E545" s="33">
        <v>42943</v>
      </c>
      <c r="F545" s="33">
        <v>0</v>
      </c>
      <c r="G545" s="33">
        <v>107890058</v>
      </c>
      <c r="H545" s="37">
        <v>42519</v>
      </c>
      <c r="I545" t="s">
        <v>1963</v>
      </c>
      <c r="J545" t="s">
        <v>1964</v>
      </c>
      <c r="K545" s="38">
        <v>42519</v>
      </c>
      <c r="L545" t="s">
        <v>1579</v>
      </c>
      <c r="P545">
        <v>40000</v>
      </c>
      <c r="Q545">
        <v>6440000</v>
      </c>
      <c r="R545">
        <v>0</v>
      </c>
      <c r="S545">
        <v>0</v>
      </c>
      <c r="T545">
        <v>96986400</v>
      </c>
      <c r="U545">
        <v>120000</v>
      </c>
      <c r="V545">
        <v>4343658</v>
      </c>
      <c r="W545">
        <v>107890058</v>
      </c>
      <c r="Y545" s="38">
        <f t="shared" si="8"/>
        <v>42884</v>
      </c>
    </row>
    <row r="546" spans="1:25">
      <c r="A546">
        <v>0</v>
      </c>
      <c r="B546" s="33" t="s">
        <v>1580</v>
      </c>
      <c r="C546" s="33" t="s">
        <v>205</v>
      </c>
      <c r="D546" s="33" t="s">
        <v>1581</v>
      </c>
      <c r="E546" s="33">
        <v>42943</v>
      </c>
      <c r="F546" s="33">
        <v>0</v>
      </c>
      <c r="G546" s="33">
        <v>8962500</v>
      </c>
      <c r="H546" s="37">
        <v>42559</v>
      </c>
      <c r="I546" t="s">
        <v>1963</v>
      </c>
      <c r="J546" t="s">
        <v>1973</v>
      </c>
      <c r="K546" s="38">
        <v>42559</v>
      </c>
      <c r="L546" t="s">
        <v>1582</v>
      </c>
      <c r="P546">
        <v>4000</v>
      </c>
      <c r="Q546">
        <v>6000000</v>
      </c>
      <c r="R546">
        <v>0</v>
      </c>
      <c r="S546">
        <v>0</v>
      </c>
      <c r="T546">
        <v>0</v>
      </c>
      <c r="U546">
        <v>65000</v>
      </c>
      <c r="V546">
        <v>2897500</v>
      </c>
      <c r="W546">
        <v>8962500</v>
      </c>
      <c r="Y546" s="38">
        <f t="shared" si="8"/>
        <v>42924</v>
      </c>
    </row>
    <row r="547" spans="1:25">
      <c r="A547">
        <v>0</v>
      </c>
      <c r="B547" s="33" t="s">
        <v>424</v>
      </c>
      <c r="C547" s="33" t="s">
        <v>205</v>
      </c>
      <c r="D547" s="33" t="s">
        <v>1471</v>
      </c>
      <c r="E547" s="33">
        <v>0</v>
      </c>
      <c r="F547" s="33">
        <v>0</v>
      </c>
      <c r="G547" s="33">
        <v>0</v>
      </c>
      <c r="H547" s="37">
        <v>0</v>
      </c>
      <c r="I547">
        <v>0</v>
      </c>
      <c r="J547">
        <v>0</v>
      </c>
      <c r="K547" s="38">
        <v>0</v>
      </c>
      <c r="P547">
        <v>0</v>
      </c>
      <c r="Q547">
        <v>0</v>
      </c>
      <c r="R547">
        <v>0</v>
      </c>
      <c r="S547">
        <v>0</v>
      </c>
      <c r="T547">
        <v>0</v>
      </c>
      <c r="U547">
        <v>0</v>
      </c>
      <c r="V547">
        <v>0</v>
      </c>
      <c r="W547">
        <v>0</v>
      </c>
      <c r="Y547" s="38">
        <f t="shared" si="8"/>
        <v>365</v>
      </c>
    </row>
    <row r="548" spans="1:25">
      <c r="A548">
        <v>0</v>
      </c>
      <c r="B548" s="33" t="s">
        <v>1583</v>
      </c>
      <c r="C548" s="33" t="s">
        <v>205</v>
      </c>
      <c r="D548" s="33" t="s">
        <v>1584</v>
      </c>
      <c r="E548" s="33">
        <v>43817</v>
      </c>
      <c r="F548" s="33">
        <v>0</v>
      </c>
      <c r="G548" s="33">
        <v>269180027</v>
      </c>
      <c r="H548" s="37">
        <v>43437</v>
      </c>
      <c r="I548" t="s">
        <v>1963</v>
      </c>
      <c r="J548" t="s">
        <v>1964</v>
      </c>
      <c r="K548" s="38">
        <v>43437</v>
      </c>
      <c r="L548" t="s">
        <v>1585</v>
      </c>
      <c r="P548">
        <v>5200</v>
      </c>
      <c r="Q548">
        <v>24544000</v>
      </c>
      <c r="R548">
        <v>0</v>
      </c>
      <c r="S548">
        <v>0</v>
      </c>
      <c r="T548">
        <v>232805900</v>
      </c>
      <c r="U548">
        <v>11623407</v>
      </c>
      <c r="V548">
        <v>206720</v>
      </c>
      <c r="W548">
        <v>269180027</v>
      </c>
      <c r="Y548" s="38">
        <f t="shared" si="8"/>
        <v>43802</v>
      </c>
    </row>
    <row r="549" spans="1:25">
      <c r="A549">
        <v>1</v>
      </c>
      <c r="B549" s="33" t="s">
        <v>1583</v>
      </c>
      <c r="C549" s="33" t="s">
        <v>205</v>
      </c>
      <c r="D549" s="33">
        <v>0</v>
      </c>
      <c r="E549" s="33">
        <v>365</v>
      </c>
      <c r="F549" s="33">
        <v>0</v>
      </c>
      <c r="G549" s="33">
        <v>0</v>
      </c>
      <c r="H549" s="37">
        <v>0</v>
      </c>
      <c r="I549">
        <v>0</v>
      </c>
      <c r="J549">
        <v>0</v>
      </c>
      <c r="K549" s="38">
        <v>0</v>
      </c>
      <c r="L549" t="s">
        <v>1586</v>
      </c>
      <c r="P549">
        <v>0</v>
      </c>
      <c r="Q549">
        <v>0</v>
      </c>
      <c r="R549">
        <v>0</v>
      </c>
      <c r="S549">
        <v>0</v>
      </c>
      <c r="T549">
        <v>0</v>
      </c>
      <c r="U549">
        <v>0</v>
      </c>
      <c r="V549">
        <v>0</v>
      </c>
      <c r="W549">
        <v>0</v>
      </c>
      <c r="Y549" s="38">
        <f t="shared" si="8"/>
        <v>365</v>
      </c>
    </row>
    <row r="550" spans="1:25">
      <c r="A550">
        <v>0</v>
      </c>
      <c r="B550" s="33" t="s">
        <v>1587</v>
      </c>
      <c r="C550" s="33" t="s">
        <v>205</v>
      </c>
      <c r="D550" s="33" t="s">
        <v>1588</v>
      </c>
      <c r="E550" s="33">
        <v>42906</v>
      </c>
      <c r="F550" s="33">
        <v>0</v>
      </c>
      <c r="G550" s="33">
        <v>174431200</v>
      </c>
      <c r="H550" s="37">
        <v>42520</v>
      </c>
      <c r="I550" t="s">
        <v>1963</v>
      </c>
      <c r="J550" t="s">
        <v>1964</v>
      </c>
      <c r="K550" s="38">
        <v>42520</v>
      </c>
      <c r="L550" t="s">
        <v>1589</v>
      </c>
      <c r="P550">
        <v>40000</v>
      </c>
      <c r="Q550">
        <v>4200000</v>
      </c>
      <c r="R550">
        <v>0</v>
      </c>
      <c r="S550">
        <v>0</v>
      </c>
      <c r="T550">
        <v>168291200</v>
      </c>
      <c r="U550">
        <v>794000</v>
      </c>
      <c r="V550">
        <v>1146000</v>
      </c>
      <c r="W550">
        <v>174431200</v>
      </c>
      <c r="Y550" s="38">
        <f t="shared" si="8"/>
        <v>42885</v>
      </c>
    </row>
    <row r="551" spans="1:25">
      <c r="A551">
        <v>0</v>
      </c>
      <c r="B551" s="33" t="s">
        <v>1590</v>
      </c>
      <c r="C551" s="33" t="s">
        <v>205</v>
      </c>
      <c r="D551" s="33" t="s">
        <v>1591</v>
      </c>
      <c r="E551" s="33">
        <v>42906</v>
      </c>
      <c r="F551" s="33">
        <v>0</v>
      </c>
      <c r="G551" s="33">
        <v>44320000</v>
      </c>
      <c r="H551" s="37">
        <v>42520</v>
      </c>
      <c r="I551" t="s">
        <v>1965</v>
      </c>
      <c r="J551" t="s">
        <v>1964</v>
      </c>
      <c r="K551" s="38">
        <v>42520</v>
      </c>
      <c r="L551" t="s">
        <v>1592</v>
      </c>
      <c r="P551">
        <v>40000</v>
      </c>
      <c r="Q551">
        <v>4000000</v>
      </c>
      <c r="R551">
        <v>0</v>
      </c>
      <c r="S551">
        <v>0</v>
      </c>
      <c r="T551">
        <v>40320000</v>
      </c>
      <c r="U551">
        <v>0</v>
      </c>
      <c r="V551">
        <v>0</v>
      </c>
      <c r="W551">
        <v>44320000</v>
      </c>
      <c r="Y551" s="38">
        <f t="shared" si="8"/>
        <v>42885</v>
      </c>
    </row>
    <row r="552" spans="1:25">
      <c r="A552">
        <v>0</v>
      </c>
      <c r="B552" s="33" t="s">
        <v>1593</v>
      </c>
      <c r="C552" s="33" t="s">
        <v>205</v>
      </c>
      <c r="D552" s="33" t="s">
        <v>1594</v>
      </c>
      <c r="E552" s="33">
        <v>42906</v>
      </c>
      <c r="F552" s="33">
        <v>0</v>
      </c>
      <c r="G552" s="33">
        <v>25121000</v>
      </c>
      <c r="H552" s="37">
        <v>42520</v>
      </c>
      <c r="I552" t="s">
        <v>1963</v>
      </c>
      <c r="J552" t="s">
        <v>1973</v>
      </c>
      <c r="K552" s="38">
        <v>42520</v>
      </c>
      <c r="L552" t="s">
        <v>1595</v>
      </c>
      <c r="P552">
        <v>14500</v>
      </c>
      <c r="Q552">
        <v>15863000</v>
      </c>
      <c r="R552">
        <v>0</v>
      </c>
      <c r="S552">
        <v>0</v>
      </c>
      <c r="T552">
        <v>0</v>
      </c>
      <c r="U552">
        <v>2893000</v>
      </c>
      <c r="V552">
        <v>6365000</v>
      </c>
      <c r="W552">
        <v>25121000</v>
      </c>
      <c r="Y552" s="38">
        <f t="shared" si="8"/>
        <v>42885</v>
      </c>
    </row>
    <row r="553" spans="1:25">
      <c r="A553">
        <v>0</v>
      </c>
      <c r="B553" s="33" t="s">
        <v>1596</v>
      </c>
      <c r="C553" s="33" t="s">
        <v>205</v>
      </c>
      <c r="D553" s="33" t="s">
        <v>1597</v>
      </c>
      <c r="E553" s="33">
        <v>43446</v>
      </c>
      <c r="F553" s="33">
        <v>0</v>
      </c>
      <c r="G553" s="33">
        <v>127813135</v>
      </c>
      <c r="H553" s="37">
        <v>43047</v>
      </c>
      <c r="I553" t="s">
        <v>1963</v>
      </c>
      <c r="J553" t="s">
        <v>1964</v>
      </c>
      <c r="K553" s="38">
        <v>43047</v>
      </c>
      <c r="L553" t="s">
        <v>1598</v>
      </c>
      <c r="P553">
        <v>4300</v>
      </c>
      <c r="Q553">
        <v>15277900</v>
      </c>
      <c r="R553">
        <v>0</v>
      </c>
      <c r="S553">
        <v>0</v>
      </c>
      <c r="T553">
        <v>55697350</v>
      </c>
      <c r="U553">
        <v>30018000</v>
      </c>
      <c r="V553">
        <v>26819885</v>
      </c>
      <c r="W553">
        <v>127813135</v>
      </c>
      <c r="Y553" s="38">
        <f t="shared" si="8"/>
        <v>43412</v>
      </c>
    </row>
    <row r="554" spans="1:25">
      <c r="A554">
        <v>0</v>
      </c>
      <c r="B554" s="33" t="s">
        <v>1599</v>
      </c>
      <c r="C554" s="33" t="s">
        <v>205</v>
      </c>
      <c r="D554" s="33" t="s">
        <v>1600</v>
      </c>
      <c r="E554" s="33">
        <v>0</v>
      </c>
      <c r="F554" s="33">
        <v>0</v>
      </c>
      <c r="G554" s="33">
        <v>0</v>
      </c>
      <c r="H554" s="37">
        <v>0</v>
      </c>
      <c r="I554">
        <v>0</v>
      </c>
      <c r="J554">
        <v>0</v>
      </c>
      <c r="K554" s="38">
        <v>0</v>
      </c>
      <c r="P554">
        <v>0</v>
      </c>
      <c r="Q554">
        <v>0</v>
      </c>
      <c r="R554">
        <v>0</v>
      </c>
      <c r="S554">
        <v>0</v>
      </c>
      <c r="T554">
        <v>0</v>
      </c>
      <c r="U554">
        <v>0</v>
      </c>
      <c r="V554">
        <v>0</v>
      </c>
      <c r="W554">
        <v>0</v>
      </c>
      <c r="Y554" s="38">
        <f t="shared" si="8"/>
        <v>365</v>
      </c>
    </row>
    <row r="555" spans="1:25">
      <c r="A555">
        <v>0</v>
      </c>
      <c r="B555" s="33" t="s">
        <v>1601</v>
      </c>
      <c r="C555" s="33" t="s">
        <v>205</v>
      </c>
      <c r="D555" s="33" t="s">
        <v>1602</v>
      </c>
      <c r="E555" s="33">
        <v>43000</v>
      </c>
      <c r="F555" s="33">
        <v>0</v>
      </c>
      <c r="G555" s="33">
        <v>81319833.999999911</v>
      </c>
      <c r="H555" s="37">
        <v>42608</v>
      </c>
      <c r="I555" t="s">
        <v>1963</v>
      </c>
      <c r="J555" t="s">
        <v>1964</v>
      </c>
      <c r="K555" s="38">
        <v>42608</v>
      </c>
      <c r="L555" t="s">
        <v>1603</v>
      </c>
      <c r="P555">
        <v>1919.0758181818101</v>
      </c>
      <c r="Q555">
        <v>18509486.266363557</v>
      </c>
      <c r="R555">
        <v>1919.0758181818101</v>
      </c>
      <c r="S555">
        <v>2600347.7336363527</v>
      </c>
      <c r="T555">
        <v>27156000</v>
      </c>
      <c r="U555">
        <v>33054000</v>
      </c>
      <c r="V555">
        <v>0</v>
      </c>
      <c r="W555">
        <v>81319833.999999911</v>
      </c>
      <c r="Y555" s="38">
        <f t="shared" si="8"/>
        <v>42973</v>
      </c>
    </row>
    <row r="556" spans="1:25">
      <c r="A556">
        <v>0</v>
      </c>
      <c r="B556" s="33" t="s">
        <v>1604</v>
      </c>
      <c r="C556" s="33" t="s">
        <v>205</v>
      </c>
      <c r="D556" s="33" t="s">
        <v>1605</v>
      </c>
      <c r="E556" s="33">
        <v>43711</v>
      </c>
      <c r="F556" s="33">
        <v>0</v>
      </c>
      <c r="G556" s="33">
        <v>92179114</v>
      </c>
      <c r="H556" s="37">
        <v>43312</v>
      </c>
      <c r="I556" t="s">
        <v>1965</v>
      </c>
      <c r="J556" t="s">
        <v>1964</v>
      </c>
      <c r="K556" s="38">
        <v>43312</v>
      </c>
      <c r="L556" t="s">
        <v>1606</v>
      </c>
      <c r="P556">
        <v>14400</v>
      </c>
      <c r="Q556">
        <v>13824000</v>
      </c>
      <c r="R556">
        <v>0</v>
      </c>
      <c r="S556">
        <v>0</v>
      </c>
      <c r="T556">
        <v>70090000</v>
      </c>
      <c r="U556">
        <v>1901939</v>
      </c>
      <c r="V556">
        <v>6363175</v>
      </c>
      <c r="W556">
        <v>92179114</v>
      </c>
      <c r="Y556" s="38">
        <f t="shared" si="8"/>
        <v>43677</v>
      </c>
    </row>
    <row r="557" spans="1:25">
      <c r="A557">
        <v>0</v>
      </c>
      <c r="B557" s="33" t="s">
        <v>1607</v>
      </c>
      <c r="C557" s="33" t="s">
        <v>205</v>
      </c>
      <c r="D557" s="33" t="s">
        <v>1608</v>
      </c>
      <c r="E557" s="33">
        <v>43000</v>
      </c>
      <c r="F557" s="33">
        <v>0</v>
      </c>
      <c r="G557" s="33">
        <v>60128000</v>
      </c>
      <c r="H557" s="37">
        <v>42608</v>
      </c>
      <c r="I557" t="s">
        <v>1965</v>
      </c>
      <c r="J557" t="s">
        <v>1964</v>
      </c>
      <c r="K557" s="38">
        <v>42608</v>
      </c>
      <c r="L557" t="s">
        <v>1609</v>
      </c>
      <c r="P557">
        <v>30000</v>
      </c>
      <c r="Q557">
        <v>8190000</v>
      </c>
      <c r="R557">
        <v>30000</v>
      </c>
      <c r="S557">
        <v>510000</v>
      </c>
      <c r="T557">
        <v>49128000</v>
      </c>
      <c r="U557">
        <v>2100000</v>
      </c>
      <c r="V557">
        <v>200000</v>
      </c>
      <c r="W557">
        <v>60128000</v>
      </c>
      <c r="Y557" s="38">
        <f t="shared" si="8"/>
        <v>42973</v>
      </c>
    </row>
    <row r="558" spans="1:25">
      <c r="A558">
        <v>0</v>
      </c>
      <c r="B558" s="33" t="s">
        <v>1610</v>
      </c>
      <c r="C558" s="33" t="s">
        <v>205</v>
      </c>
      <c r="D558" s="33" t="s">
        <v>1611</v>
      </c>
      <c r="E558" s="33">
        <v>43711</v>
      </c>
      <c r="F558" s="33">
        <v>0</v>
      </c>
      <c r="G558" s="33">
        <v>93577496</v>
      </c>
      <c r="H558" s="37">
        <v>43278</v>
      </c>
      <c r="I558" t="s">
        <v>1963</v>
      </c>
      <c r="J558" t="s">
        <v>1973</v>
      </c>
      <c r="K558" s="38">
        <v>43278</v>
      </c>
      <c r="L558" t="s">
        <v>1612</v>
      </c>
      <c r="P558">
        <v>14400</v>
      </c>
      <c r="Q558">
        <v>8928000</v>
      </c>
      <c r="R558">
        <v>0</v>
      </c>
      <c r="S558">
        <v>0</v>
      </c>
      <c r="T558">
        <v>80795000</v>
      </c>
      <c r="U558">
        <v>3548789</v>
      </c>
      <c r="V558">
        <v>305707</v>
      </c>
      <c r="W558">
        <v>93577496</v>
      </c>
      <c r="Y558" s="38">
        <f t="shared" si="8"/>
        <v>43643</v>
      </c>
    </row>
    <row r="559" spans="1:25">
      <c r="A559">
        <v>0</v>
      </c>
      <c r="B559" s="33" t="s">
        <v>1613</v>
      </c>
      <c r="C559" s="33" t="s">
        <v>205</v>
      </c>
      <c r="D559" s="33" t="s">
        <v>1614</v>
      </c>
      <c r="E559" s="33">
        <v>43540</v>
      </c>
      <c r="F559" s="33">
        <v>0</v>
      </c>
      <c r="G559" s="33">
        <v>9818500</v>
      </c>
      <c r="H559" s="37">
        <v>43089</v>
      </c>
      <c r="I559" t="s">
        <v>1963</v>
      </c>
      <c r="J559" t="s">
        <v>1964</v>
      </c>
      <c r="K559" s="38">
        <v>43089</v>
      </c>
      <c r="L559" t="s">
        <v>1615</v>
      </c>
      <c r="P559">
        <v>16000</v>
      </c>
      <c r="Q559">
        <v>1856000</v>
      </c>
      <c r="R559">
        <v>4000</v>
      </c>
      <c r="S559">
        <v>4936000</v>
      </c>
      <c r="T559">
        <v>0</v>
      </c>
      <c r="U559">
        <v>3026500</v>
      </c>
      <c r="V559">
        <v>0</v>
      </c>
      <c r="W559">
        <v>9818500</v>
      </c>
      <c r="Y559" s="38">
        <f t="shared" si="8"/>
        <v>43454</v>
      </c>
    </row>
    <row r="560" spans="1:25">
      <c r="A560">
        <v>0</v>
      </c>
      <c r="B560" s="33" t="s">
        <v>1616</v>
      </c>
      <c r="C560" s="33" t="s">
        <v>205</v>
      </c>
      <c r="D560" s="33" t="s">
        <v>1617</v>
      </c>
      <c r="E560" s="33">
        <v>43622</v>
      </c>
      <c r="F560" s="33">
        <v>0</v>
      </c>
      <c r="G560" s="33">
        <v>213841397.9999612</v>
      </c>
      <c r="H560" s="37">
        <v>43244</v>
      </c>
      <c r="I560" t="s">
        <v>1963</v>
      </c>
      <c r="J560" t="s">
        <v>1964</v>
      </c>
      <c r="K560" s="38">
        <v>43244</v>
      </c>
      <c r="L560" t="s">
        <v>1618</v>
      </c>
      <c r="P560">
        <v>7555.4811715400001</v>
      </c>
      <c r="Q560">
        <v>36115199.999961197</v>
      </c>
      <c r="R560">
        <v>0</v>
      </c>
      <c r="S560">
        <v>0</v>
      </c>
      <c r="T560">
        <v>136165746</v>
      </c>
      <c r="U560">
        <v>34300086</v>
      </c>
      <c r="V560">
        <v>7260366</v>
      </c>
      <c r="W560">
        <v>213841397.9999612</v>
      </c>
      <c r="Y560" s="38">
        <f t="shared" si="8"/>
        <v>43609</v>
      </c>
    </row>
    <row r="561" spans="1:25">
      <c r="A561">
        <v>0</v>
      </c>
      <c r="B561" s="33" t="s">
        <v>208</v>
      </c>
      <c r="C561" s="33" t="s">
        <v>205</v>
      </c>
      <c r="D561" s="33" t="s">
        <v>1619</v>
      </c>
      <c r="E561" s="33">
        <v>43000</v>
      </c>
      <c r="F561" s="33">
        <v>0</v>
      </c>
      <c r="G561" s="33">
        <v>9704778.9999999925</v>
      </c>
      <c r="H561" s="37">
        <v>42608</v>
      </c>
      <c r="I561" t="s">
        <v>1963</v>
      </c>
      <c r="J561" t="s">
        <v>1964</v>
      </c>
      <c r="K561" s="38">
        <v>42608</v>
      </c>
      <c r="L561" t="s">
        <v>1620</v>
      </c>
      <c r="P561">
        <v>1809.1421517671499</v>
      </c>
      <c r="Q561">
        <v>5289931.6517671468</v>
      </c>
      <c r="R561">
        <v>1809.1421517671499</v>
      </c>
      <c r="S561">
        <v>1671647.3482328465</v>
      </c>
      <c r="T561">
        <v>0</v>
      </c>
      <c r="U561">
        <v>2743200</v>
      </c>
      <c r="V561">
        <v>0</v>
      </c>
      <c r="W561">
        <v>9704778.9999999925</v>
      </c>
      <c r="Y561" s="38">
        <f t="shared" si="8"/>
        <v>42973</v>
      </c>
    </row>
    <row r="562" spans="1:25">
      <c r="A562">
        <v>0</v>
      </c>
      <c r="B562" s="33" t="s">
        <v>1621</v>
      </c>
      <c r="C562" s="33" t="s">
        <v>205</v>
      </c>
      <c r="D562" s="33" t="s">
        <v>1622</v>
      </c>
      <c r="E562" s="33">
        <v>43190</v>
      </c>
      <c r="F562" s="33">
        <v>0</v>
      </c>
      <c r="G562" s="33">
        <v>62692684</v>
      </c>
      <c r="H562" s="37">
        <v>42636</v>
      </c>
      <c r="I562" t="s">
        <v>1965</v>
      </c>
      <c r="J562" t="s">
        <v>1964</v>
      </c>
      <c r="K562" s="38">
        <v>42636</v>
      </c>
      <c r="L562" t="s">
        <v>1623</v>
      </c>
      <c r="P562">
        <v>14500</v>
      </c>
      <c r="Q562">
        <v>10875000</v>
      </c>
      <c r="R562">
        <v>0</v>
      </c>
      <c r="S562">
        <v>0</v>
      </c>
      <c r="T562">
        <v>45330480</v>
      </c>
      <c r="U562">
        <v>1582500</v>
      </c>
      <c r="V562">
        <v>4904704</v>
      </c>
      <c r="W562">
        <v>62692684</v>
      </c>
      <c r="Y562" s="38">
        <f t="shared" si="8"/>
        <v>43001</v>
      </c>
    </row>
    <row r="563" spans="1:25">
      <c r="A563">
        <v>0</v>
      </c>
      <c r="B563" s="33" t="s">
        <v>1624</v>
      </c>
      <c r="C563" s="33" t="s">
        <v>205</v>
      </c>
      <c r="D563" s="33" t="s">
        <v>1625</v>
      </c>
      <c r="E563" s="33">
        <v>43000</v>
      </c>
      <c r="F563" s="33">
        <v>0</v>
      </c>
      <c r="G563" s="33">
        <v>86684551</v>
      </c>
      <c r="H563" s="37">
        <v>42559</v>
      </c>
      <c r="I563" t="s">
        <v>1963</v>
      </c>
      <c r="J563" t="s">
        <v>1964</v>
      </c>
      <c r="K563" s="38">
        <v>42559</v>
      </c>
      <c r="L563" t="s">
        <v>1626</v>
      </c>
      <c r="P563">
        <v>2000</v>
      </c>
      <c r="Q563">
        <v>2160000</v>
      </c>
      <c r="R563">
        <v>0</v>
      </c>
      <c r="S563">
        <v>0</v>
      </c>
      <c r="T563">
        <v>80179200</v>
      </c>
      <c r="U563">
        <v>1648000</v>
      </c>
      <c r="V563">
        <v>2697351</v>
      </c>
      <c r="W563">
        <v>86684551</v>
      </c>
      <c r="Y563" s="38">
        <f t="shared" si="8"/>
        <v>42924</v>
      </c>
    </row>
    <row r="564" spans="1:25">
      <c r="A564">
        <v>0</v>
      </c>
      <c r="B564" s="33" t="s">
        <v>1627</v>
      </c>
      <c r="C564" s="33" t="s">
        <v>205</v>
      </c>
      <c r="D564" s="33" t="s">
        <v>1628</v>
      </c>
      <c r="E564" s="33">
        <v>43411</v>
      </c>
      <c r="F564" s="33">
        <v>0</v>
      </c>
      <c r="G564" s="33">
        <v>76540786</v>
      </c>
      <c r="H564" s="37">
        <v>43015</v>
      </c>
      <c r="I564" t="s">
        <v>1963</v>
      </c>
      <c r="J564" t="s">
        <v>1964</v>
      </c>
      <c r="K564" s="38">
        <v>43015</v>
      </c>
      <c r="L564" t="s">
        <v>1629</v>
      </c>
      <c r="P564">
        <v>18500</v>
      </c>
      <c r="Q564">
        <v>2775000</v>
      </c>
      <c r="R564">
        <v>0</v>
      </c>
      <c r="S564">
        <v>0</v>
      </c>
      <c r="T564">
        <v>66518070</v>
      </c>
      <c r="U564">
        <v>1449000</v>
      </c>
      <c r="V564">
        <v>5798716</v>
      </c>
      <c r="W564">
        <v>76540786</v>
      </c>
      <c r="Y564" s="38">
        <f t="shared" si="8"/>
        <v>43380</v>
      </c>
    </row>
    <row r="565" spans="1:25">
      <c r="A565">
        <v>0</v>
      </c>
      <c r="B565" s="33" t="s">
        <v>1630</v>
      </c>
      <c r="C565" s="33" t="s">
        <v>205</v>
      </c>
      <c r="D565" s="33" t="s">
        <v>1631</v>
      </c>
      <c r="E565" s="33">
        <v>43244</v>
      </c>
      <c r="F565" s="33">
        <v>0</v>
      </c>
      <c r="G565" s="33">
        <v>93903936</v>
      </c>
      <c r="H565" s="37">
        <v>42636</v>
      </c>
      <c r="I565" t="s">
        <v>1963</v>
      </c>
      <c r="J565" t="s">
        <v>1964</v>
      </c>
      <c r="K565" s="38">
        <v>42636</v>
      </c>
      <c r="L565" t="s">
        <v>1632</v>
      </c>
      <c r="P565">
        <v>10049</v>
      </c>
      <c r="Q565">
        <v>17073251</v>
      </c>
      <c r="R565">
        <v>10049</v>
      </c>
      <c r="S565">
        <v>8290425</v>
      </c>
      <c r="T565">
        <v>37778880</v>
      </c>
      <c r="U565">
        <v>10826000</v>
      </c>
      <c r="V565">
        <v>19935380</v>
      </c>
      <c r="W565">
        <v>93903936</v>
      </c>
      <c r="Y565" s="38">
        <f t="shared" si="8"/>
        <v>43001</v>
      </c>
    </row>
    <row r="566" spans="1:25">
      <c r="A566">
        <v>0</v>
      </c>
      <c r="B566" s="33" t="s">
        <v>228</v>
      </c>
      <c r="C566" s="33" t="s">
        <v>205</v>
      </c>
      <c r="D566" s="33" t="s">
        <v>1398</v>
      </c>
      <c r="E566" s="33">
        <v>43886</v>
      </c>
      <c r="F566" s="33">
        <v>0</v>
      </c>
      <c r="G566" s="33">
        <v>58230686</v>
      </c>
      <c r="H566" s="37">
        <v>43276</v>
      </c>
      <c r="I566" t="s">
        <v>1963</v>
      </c>
      <c r="J566" t="s">
        <v>1964</v>
      </c>
      <c r="K566" s="38">
        <v>43276</v>
      </c>
      <c r="L566" t="s">
        <v>1633</v>
      </c>
      <c r="P566">
        <v>5200</v>
      </c>
      <c r="Q566">
        <v>44226000</v>
      </c>
      <c r="R566">
        <v>0</v>
      </c>
      <c r="S566">
        <v>0</v>
      </c>
      <c r="T566">
        <v>0</v>
      </c>
      <c r="U566">
        <v>6561071</v>
      </c>
      <c r="V566">
        <v>2841527</v>
      </c>
      <c r="W566">
        <v>53628598</v>
      </c>
      <c r="Y566" s="38">
        <f t="shared" si="8"/>
        <v>43641</v>
      </c>
    </row>
    <row r="567" spans="1:25">
      <c r="A567">
        <v>0</v>
      </c>
      <c r="B567" s="33" t="s">
        <v>1634</v>
      </c>
      <c r="C567" s="33" t="s">
        <v>205</v>
      </c>
      <c r="D567" s="33" t="s">
        <v>1619</v>
      </c>
      <c r="E567" s="33">
        <v>0</v>
      </c>
      <c r="F567" s="33">
        <v>0</v>
      </c>
      <c r="G567" s="33">
        <v>0</v>
      </c>
      <c r="H567" s="37">
        <v>0</v>
      </c>
      <c r="I567">
        <v>0</v>
      </c>
      <c r="J567">
        <v>0</v>
      </c>
      <c r="K567" s="38">
        <v>0</v>
      </c>
      <c r="P567">
        <v>0</v>
      </c>
      <c r="Q567">
        <v>0</v>
      </c>
      <c r="R567">
        <v>0</v>
      </c>
      <c r="S567">
        <v>0</v>
      </c>
      <c r="T567">
        <v>0</v>
      </c>
      <c r="U567">
        <v>0</v>
      </c>
      <c r="V567">
        <v>0</v>
      </c>
      <c r="W567">
        <v>0</v>
      </c>
      <c r="Y567" s="38">
        <f t="shared" si="8"/>
        <v>365</v>
      </c>
    </row>
    <row r="568" spans="1:25">
      <c r="A568">
        <v>0</v>
      </c>
      <c r="B568" s="33" t="s">
        <v>217</v>
      </c>
      <c r="C568" s="33" t="s">
        <v>205</v>
      </c>
      <c r="D568" s="33" t="s">
        <v>1635</v>
      </c>
      <c r="E568" s="33">
        <v>43613</v>
      </c>
      <c r="F568" s="33">
        <v>0</v>
      </c>
      <c r="G568" s="33">
        <v>539207283</v>
      </c>
      <c r="H568" s="37">
        <v>43201</v>
      </c>
      <c r="I568" t="s">
        <v>1963</v>
      </c>
      <c r="J568" t="s">
        <v>1964</v>
      </c>
      <c r="K568" s="38">
        <v>43201</v>
      </c>
      <c r="L568" t="s">
        <v>1636</v>
      </c>
      <c r="P568">
        <v>4120</v>
      </c>
      <c r="Q568">
        <v>177979880</v>
      </c>
      <c r="R568">
        <v>1430</v>
      </c>
      <c r="S568">
        <v>12072060</v>
      </c>
      <c r="T568">
        <v>0</v>
      </c>
      <c r="U568">
        <v>245454700</v>
      </c>
      <c r="V568">
        <v>103700643</v>
      </c>
      <c r="W568">
        <v>539207283</v>
      </c>
      <c r="Y568" s="38">
        <f t="shared" si="8"/>
        <v>43566</v>
      </c>
    </row>
    <row r="569" spans="1:25">
      <c r="A569">
        <v>0</v>
      </c>
      <c r="B569" s="33" t="s">
        <v>219</v>
      </c>
      <c r="C569" s="33" t="s">
        <v>205</v>
      </c>
      <c r="D569" s="33" t="s">
        <v>1637</v>
      </c>
      <c r="E569" s="33">
        <v>42970</v>
      </c>
      <c r="F569" s="33">
        <v>0</v>
      </c>
      <c r="G569" s="33">
        <v>124958900</v>
      </c>
      <c r="H569" s="37">
        <v>42468</v>
      </c>
      <c r="I569" t="s">
        <v>1963</v>
      </c>
      <c r="J569" t="s">
        <v>1964</v>
      </c>
      <c r="K569" s="38">
        <v>42468</v>
      </c>
      <c r="L569" t="s">
        <v>1638</v>
      </c>
      <c r="P569">
        <v>3900</v>
      </c>
      <c r="Q569">
        <v>103311000</v>
      </c>
      <c r="R569">
        <v>0</v>
      </c>
      <c r="S569">
        <v>0</v>
      </c>
      <c r="T569">
        <v>0</v>
      </c>
      <c r="U569">
        <v>5562900</v>
      </c>
      <c r="V569">
        <v>16085000</v>
      </c>
      <c r="W569">
        <v>124958900</v>
      </c>
      <c r="Y569" s="38">
        <f t="shared" si="8"/>
        <v>42833</v>
      </c>
    </row>
    <row r="570" spans="1:25">
      <c r="A570">
        <v>0</v>
      </c>
      <c r="B570" s="33" t="s">
        <v>221</v>
      </c>
      <c r="C570" s="33" t="s">
        <v>205</v>
      </c>
      <c r="D570" s="33" t="s">
        <v>1637</v>
      </c>
      <c r="E570" s="33">
        <v>43078</v>
      </c>
      <c r="F570" s="33">
        <v>0</v>
      </c>
      <c r="G570" s="33">
        <v>2174403748</v>
      </c>
      <c r="H570" s="37">
        <v>42468</v>
      </c>
      <c r="I570" t="s">
        <v>1963</v>
      </c>
      <c r="J570" t="s">
        <v>1964</v>
      </c>
      <c r="K570" s="38">
        <v>42468</v>
      </c>
      <c r="L570" t="s">
        <v>1639</v>
      </c>
      <c r="P570">
        <v>202015</v>
      </c>
      <c r="Q570">
        <v>169914398</v>
      </c>
      <c r="R570">
        <v>15015</v>
      </c>
      <c r="S570">
        <v>109804695</v>
      </c>
      <c r="T570">
        <v>455509440</v>
      </c>
      <c r="U570">
        <v>1001792211</v>
      </c>
      <c r="V570">
        <v>416117870</v>
      </c>
      <c r="W570">
        <v>2153138614</v>
      </c>
      <c r="Y570" s="38">
        <f t="shared" si="8"/>
        <v>42833</v>
      </c>
    </row>
    <row r="571" spans="1:25">
      <c r="A571">
        <v>0</v>
      </c>
      <c r="B571" s="33" t="s">
        <v>1640</v>
      </c>
      <c r="C571" s="33" t="s">
        <v>205</v>
      </c>
      <c r="D571" s="33" t="s">
        <v>1641</v>
      </c>
      <c r="E571" s="33">
        <v>42971</v>
      </c>
      <c r="F571" s="33">
        <v>0</v>
      </c>
      <c r="G571" s="33">
        <v>762441562.9989779</v>
      </c>
      <c r="H571" s="37">
        <v>42559</v>
      </c>
      <c r="I571" t="s">
        <v>1963</v>
      </c>
      <c r="J571" t="s">
        <v>1964</v>
      </c>
      <c r="K571" s="38">
        <v>42559</v>
      </c>
      <c r="L571" t="s">
        <v>1642</v>
      </c>
      <c r="P571">
        <v>3684.8895028799998</v>
      </c>
      <c r="Q571">
        <v>487451922.9989779</v>
      </c>
      <c r="R571">
        <v>0</v>
      </c>
      <c r="S571">
        <v>0</v>
      </c>
      <c r="T571">
        <v>0</v>
      </c>
      <c r="U571">
        <v>241885740</v>
      </c>
      <c r="V571">
        <v>33103900</v>
      </c>
      <c r="W571">
        <v>762441562.9989779</v>
      </c>
      <c r="Y571" s="38">
        <f t="shared" si="8"/>
        <v>42924</v>
      </c>
    </row>
    <row r="572" spans="1:25">
      <c r="A572">
        <v>1</v>
      </c>
      <c r="B572" s="33" t="s">
        <v>1640</v>
      </c>
      <c r="C572" s="33" t="s">
        <v>205</v>
      </c>
      <c r="D572" s="33">
        <v>0</v>
      </c>
      <c r="E572" s="33">
        <v>0</v>
      </c>
      <c r="F572" s="33">
        <v>0</v>
      </c>
      <c r="G572" s="33">
        <v>0</v>
      </c>
      <c r="H572" s="37">
        <v>0</v>
      </c>
      <c r="I572">
        <v>0</v>
      </c>
      <c r="J572">
        <v>0</v>
      </c>
      <c r="K572" s="38">
        <v>0</v>
      </c>
      <c r="P572">
        <v>3900</v>
      </c>
      <c r="Q572">
        <v>0</v>
      </c>
      <c r="R572">
        <v>0</v>
      </c>
      <c r="S572">
        <v>0</v>
      </c>
      <c r="T572">
        <v>0</v>
      </c>
      <c r="U572">
        <v>241885740</v>
      </c>
      <c r="V572">
        <v>33103900</v>
      </c>
      <c r="W572">
        <v>274989640</v>
      </c>
      <c r="Y572" s="38">
        <f t="shared" si="8"/>
        <v>365</v>
      </c>
    </row>
    <row r="573" spans="1:25">
      <c r="A573">
        <v>0</v>
      </c>
      <c r="B573" s="33" t="s">
        <v>1643</v>
      </c>
      <c r="C573" s="33" t="s">
        <v>205</v>
      </c>
      <c r="D573" s="33" t="s">
        <v>1641</v>
      </c>
      <c r="E573" s="33">
        <v>42971</v>
      </c>
      <c r="F573" s="33">
        <v>0</v>
      </c>
      <c r="G573" s="33">
        <v>124899002</v>
      </c>
      <c r="H573" s="37">
        <v>42585</v>
      </c>
      <c r="I573" t="s">
        <v>1963</v>
      </c>
      <c r="J573" t="s">
        <v>1964</v>
      </c>
      <c r="K573" s="38">
        <v>42585</v>
      </c>
      <c r="L573" t="s">
        <v>1644</v>
      </c>
      <c r="P573">
        <v>3900</v>
      </c>
      <c r="Q573">
        <v>55447092</v>
      </c>
      <c r="R573">
        <v>0</v>
      </c>
      <c r="S573">
        <v>0</v>
      </c>
      <c r="T573">
        <v>0</v>
      </c>
      <c r="U573">
        <v>61846000</v>
      </c>
      <c r="V573">
        <v>7605910</v>
      </c>
      <c r="W573">
        <v>124899002</v>
      </c>
      <c r="Y573" s="38">
        <f t="shared" si="8"/>
        <v>42950</v>
      </c>
    </row>
    <row r="574" spans="1:25">
      <c r="A574">
        <v>0</v>
      </c>
      <c r="B574" s="33" t="s">
        <v>1645</v>
      </c>
      <c r="C574" s="33" t="s">
        <v>205</v>
      </c>
      <c r="D574" s="33" t="s">
        <v>1646</v>
      </c>
      <c r="E574" s="33">
        <v>43669</v>
      </c>
      <c r="F574" s="33">
        <v>0</v>
      </c>
      <c r="G574" s="33">
        <v>434429924.98662001</v>
      </c>
      <c r="H574" s="37">
        <v>43276</v>
      </c>
      <c r="I574" t="s">
        <v>1963</v>
      </c>
      <c r="J574" t="s">
        <v>1964</v>
      </c>
      <c r="K574" s="38">
        <v>43276</v>
      </c>
      <c r="L574" t="s">
        <v>1647</v>
      </c>
      <c r="P574">
        <v>3420.0353399999999</v>
      </c>
      <c r="Q574">
        <v>17418239.986619998</v>
      </c>
      <c r="R574">
        <v>1520</v>
      </c>
      <c r="S574">
        <v>1614240</v>
      </c>
      <c r="T574">
        <v>379212000</v>
      </c>
      <c r="U574">
        <v>18725745</v>
      </c>
      <c r="V574">
        <v>17459700</v>
      </c>
      <c r="W574">
        <v>434429924.98662001</v>
      </c>
      <c r="Y574" s="38">
        <f t="shared" si="8"/>
        <v>43641</v>
      </c>
    </row>
    <row r="575" spans="1:25">
      <c r="A575">
        <v>0</v>
      </c>
      <c r="B575" s="33" t="s">
        <v>1648</v>
      </c>
      <c r="C575" s="33" t="s">
        <v>205</v>
      </c>
      <c r="D575" s="33" t="s">
        <v>1649</v>
      </c>
      <c r="E575" s="33">
        <v>43117</v>
      </c>
      <c r="F575" s="33">
        <v>0</v>
      </c>
      <c r="G575" s="33">
        <v>697776630</v>
      </c>
      <c r="H575" s="37">
        <v>42684</v>
      </c>
      <c r="I575" t="s">
        <v>1963</v>
      </c>
      <c r="J575" t="s">
        <v>1964</v>
      </c>
      <c r="K575" s="38">
        <v>42684</v>
      </c>
      <c r="L575" t="s">
        <v>1650</v>
      </c>
      <c r="P575">
        <v>3900</v>
      </c>
      <c r="Q575">
        <v>137209800</v>
      </c>
      <c r="R575">
        <v>1351.35</v>
      </c>
      <c r="S575">
        <v>16795929</v>
      </c>
      <c r="T575">
        <v>337157000</v>
      </c>
      <c r="U575">
        <v>188149273</v>
      </c>
      <c r="V575">
        <v>18464628</v>
      </c>
      <c r="W575">
        <v>697776630</v>
      </c>
      <c r="Y575" s="38">
        <f t="shared" si="8"/>
        <v>43049</v>
      </c>
    </row>
    <row r="576" spans="1:25">
      <c r="A576">
        <v>0</v>
      </c>
      <c r="B576" s="33" t="s">
        <v>1651</v>
      </c>
      <c r="C576" s="33" t="s">
        <v>205</v>
      </c>
      <c r="D576" s="33" t="s">
        <v>1652</v>
      </c>
      <c r="E576" s="33">
        <v>43190</v>
      </c>
      <c r="F576" s="33">
        <v>0</v>
      </c>
      <c r="G576" s="33">
        <v>280644385</v>
      </c>
      <c r="H576" s="37">
        <v>42760</v>
      </c>
      <c r="I576" t="s">
        <v>1963</v>
      </c>
      <c r="J576" t="s">
        <v>1964</v>
      </c>
      <c r="K576" s="38">
        <v>42760</v>
      </c>
      <c r="L576" t="s">
        <v>1653</v>
      </c>
      <c r="P576">
        <v>2353</v>
      </c>
      <c r="Q576">
        <v>102804879.04000001</v>
      </c>
      <c r="R576">
        <v>1372.14</v>
      </c>
      <c r="S576">
        <v>10241652.959999999</v>
      </c>
      <c r="T576">
        <v>79067520</v>
      </c>
      <c r="U576">
        <v>60453820</v>
      </c>
      <c r="V576">
        <v>28076513</v>
      </c>
      <c r="W576">
        <v>280644385</v>
      </c>
      <c r="Y576" s="38">
        <f t="shared" si="8"/>
        <v>43125</v>
      </c>
    </row>
    <row r="577" spans="1:25">
      <c r="A577">
        <v>0</v>
      </c>
      <c r="B577" s="33" t="s">
        <v>1654</v>
      </c>
      <c r="C577" s="33" t="s">
        <v>205</v>
      </c>
      <c r="D577" s="33" t="s">
        <v>1655</v>
      </c>
      <c r="E577" s="33">
        <v>43572</v>
      </c>
      <c r="F577" s="33">
        <v>0</v>
      </c>
      <c r="G577" s="33">
        <v>183598125</v>
      </c>
      <c r="H577" s="37">
        <v>43185</v>
      </c>
      <c r="I577" t="s">
        <v>1963</v>
      </c>
      <c r="J577" t="s">
        <v>1964</v>
      </c>
      <c r="K577" s="38">
        <v>43185</v>
      </c>
      <c r="L577" t="s">
        <v>1656</v>
      </c>
      <c r="P577">
        <v>2600</v>
      </c>
      <c r="Q577">
        <v>53362400</v>
      </c>
      <c r="R577">
        <v>0</v>
      </c>
      <c r="S577">
        <v>0</v>
      </c>
      <c r="T577">
        <v>0</v>
      </c>
      <c r="U577">
        <v>130235725</v>
      </c>
      <c r="V577">
        <v>0</v>
      </c>
      <c r="W577">
        <v>183598125</v>
      </c>
      <c r="Y577" s="38">
        <f t="shared" si="8"/>
        <v>43550</v>
      </c>
    </row>
    <row r="578" spans="1:25">
      <c r="A578">
        <v>0</v>
      </c>
      <c r="B578" s="33" t="s">
        <v>1657</v>
      </c>
      <c r="C578" s="33" t="s">
        <v>205</v>
      </c>
      <c r="D578" s="33" t="s">
        <v>1658</v>
      </c>
      <c r="E578" s="33">
        <v>42952</v>
      </c>
      <c r="F578" s="33">
        <v>0</v>
      </c>
      <c r="G578" s="33">
        <v>183412830</v>
      </c>
      <c r="H578" s="37">
        <v>42559</v>
      </c>
      <c r="I578" t="s">
        <v>1963</v>
      </c>
      <c r="J578" t="s">
        <v>1964</v>
      </c>
      <c r="K578" s="38">
        <v>42559</v>
      </c>
      <c r="L578" t="s">
        <v>1659</v>
      </c>
      <c r="P578">
        <v>6400</v>
      </c>
      <c r="Q578">
        <v>65884080</v>
      </c>
      <c r="R578">
        <v>0</v>
      </c>
      <c r="S578">
        <v>0</v>
      </c>
      <c r="T578">
        <v>0</v>
      </c>
      <c r="U578">
        <v>117528750</v>
      </c>
      <c r="V578">
        <v>0</v>
      </c>
      <c r="W578">
        <v>183412830</v>
      </c>
      <c r="Y578" s="38">
        <f t="shared" si="8"/>
        <v>42924</v>
      </c>
    </row>
    <row r="579" spans="1:25">
      <c r="A579">
        <v>0</v>
      </c>
      <c r="B579" s="33" t="s">
        <v>1660</v>
      </c>
      <c r="C579" s="33" t="s">
        <v>205</v>
      </c>
      <c r="D579" s="33" t="s">
        <v>1661</v>
      </c>
      <c r="E579" s="33">
        <v>0</v>
      </c>
      <c r="F579" s="33">
        <v>0</v>
      </c>
      <c r="G579" s="33">
        <v>0</v>
      </c>
      <c r="H579" s="37">
        <v>0</v>
      </c>
      <c r="I579">
        <v>0</v>
      </c>
      <c r="J579">
        <v>0</v>
      </c>
      <c r="K579" s="38">
        <v>0</v>
      </c>
      <c r="P579">
        <v>0</v>
      </c>
      <c r="Q579">
        <v>0</v>
      </c>
      <c r="R579">
        <v>0</v>
      </c>
      <c r="S579">
        <v>0</v>
      </c>
      <c r="T579">
        <v>0</v>
      </c>
      <c r="U579">
        <v>0</v>
      </c>
      <c r="V579">
        <v>0</v>
      </c>
      <c r="W579">
        <v>0</v>
      </c>
      <c r="Y579" s="38">
        <f t="shared" si="8"/>
        <v>365</v>
      </c>
    </row>
    <row r="580" spans="1:25">
      <c r="A580">
        <v>0</v>
      </c>
      <c r="B580" s="33" t="s">
        <v>1662</v>
      </c>
      <c r="C580" s="33" t="s">
        <v>205</v>
      </c>
      <c r="D580" s="33" t="s">
        <v>1663</v>
      </c>
      <c r="E580" s="33">
        <v>42843</v>
      </c>
      <c r="F580" s="33">
        <v>0</v>
      </c>
      <c r="G580" s="33">
        <v>244828377</v>
      </c>
      <c r="H580" s="37">
        <v>42468</v>
      </c>
      <c r="I580" t="s">
        <v>1963</v>
      </c>
      <c r="J580" t="s">
        <v>1964</v>
      </c>
      <c r="K580" s="38">
        <v>42468</v>
      </c>
      <c r="L580" t="s">
        <v>1664</v>
      </c>
      <c r="P580">
        <v>3900</v>
      </c>
      <c r="Q580">
        <v>59985900</v>
      </c>
      <c r="R580">
        <v>0</v>
      </c>
      <c r="S580">
        <v>0</v>
      </c>
      <c r="T580">
        <v>107712000</v>
      </c>
      <c r="U580">
        <v>27340074</v>
      </c>
      <c r="V580">
        <v>32222172</v>
      </c>
      <c r="W580">
        <v>227260146</v>
      </c>
      <c r="Y580" s="38">
        <f t="shared" ref="Y580:Y643" si="9">+K580+365</f>
        <v>42833</v>
      </c>
    </row>
    <row r="581" spans="1:25">
      <c r="A581">
        <v>1</v>
      </c>
      <c r="B581" s="33" t="s">
        <v>1662</v>
      </c>
      <c r="C581" s="33" t="s">
        <v>205</v>
      </c>
      <c r="D581" s="33">
        <v>0</v>
      </c>
      <c r="E581" s="33">
        <v>0</v>
      </c>
      <c r="F581" s="33">
        <v>0</v>
      </c>
      <c r="G581" s="33">
        <v>0</v>
      </c>
      <c r="H581" s="37">
        <v>0</v>
      </c>
      <c r="I581">
        <v>0</v>
      </c>
      <c r="J581">
        <v>0</v>
      </c>
      <c r="K581" s="38">
        <v>0</v>
      </c>
      <c r="P581">
        <v>0</v>
      </c>
      <c r="Q581">
        <v>0</v>
      </c>
      <c r="R581">
        <v>0</v>
      </c>
      <c r="S581">
        <v>0</v>
      </c>
      <c r="T581">
        <v>0</v>
      </c>
      <c r="U581">
        <v>0</v>
      </c>
      <c r="V581">
        <v>0</v>
      </c>
      <c r="W581">
        <v>0</v>
      </c>
      <c r="Y581" s="38">
        <f t="shared" si="9"/>
        <v>365</v>
      </c>
    </row>
    <row r="582" spans="1:25">
      <c r="A582">
        <v>0</v>
      </c>
      <c r="B582" s="33" t="s">
        <v>1665</v>
      </c>
      <c r="C582" s="33" t="s">
        <v>205</v>
      </c>
      <c r="D582" s="33" t="s">
        <v>1666</v>
      </c>
      <c r="E582" s="33">
        <v>42843</v>
      </c>
      <c r="F582" s="33">
        <v>0</v>
      </c>
      <c r="G582" s="33">
        <v>1043294097</v>
      </c>
      <c r="H582" s="37">
        <v>42468</v>
      </c>
      <c r="I582" t="s">
        <v>1963</v>
      </c>
      <c r="J582" t="s">
        <v>1964</v>
      </c>
      <c r="K582" s="38">
        <v>42468</v>
      </c>
      <c r="L582" t="s">
        <v>1667</v>
      </c>
      <c r="P582">
        <v>3900</v>
      </c>
      <c r="Q582">
        <v>382746000</v>
      </c>
      <c r="R582">
        <v>1351.35</v>
      </c>
      <c r="S582">
        <v>8540532</v>
      </c>
      <c r="T582">
        <v>394368000</v>
      </c>
      <c r="U582">
        <v>164731310</v>
      </c>
      <c r="V582">
        <v>84480680</v>
      </c>
      <c r="W582">
        <v>1034866522</v>
      </c>
      <c r="Y582" s="38">
        <f t="shared" si="9"/>
        <v>42833</v>
      </c>
    </row>
    <row r="583" spans="1:25">
      <c r="A583">
        <v>0</v>
      </c>
      <c r="B583" s="33" t="s">
        <v>1668</v>
      </c>
      <c r="C583" s="33" t="s">
        <v>205</v>
      </c>
      <c r="D583" s="33" t="s">
        <v>1669</v>
      </c>
      <c r="E583" s="33">
        <v>42906</v>
      </c>
      <c r="F583" s="33">
        <v>0</v>
      </c>
      <c r="G583" s="33">
        <v>645057400.99999952</v>
      </c>
      <c r="H583" s="37">
        <v>42523</v>
      </c>
      <c r="I583" t="s">
        <v>1963</v>
      </c>
      <c r="J583" t="s">
        <v>1973</v>
      </c>
      <c r="K583" s="38">
        <v>42523</v>
      </c>
      <c r="L583" t="s">
        <v>1670</v>
      </c>
      <c r="P583">
        <v>2881.1816943127901</v>
      </c>
      <c r="Q583">
        <v>81249323.779620677</v>
      </c>
      <c r="R583">
        <v>2881.1816943127901</v>
      </c>
      <c r="S583">
        <v>113288064.22037891</v>
      </c>
      <c r="T583">
        <v>217392000</v>
      </c>
      <c r="U583">
        <v>132479700</v>
      </c>
      <c r="V583">
        <v>100648313</v>
      </c>
      <c r="W583">
        <v>645057400.99999952</v>
      </c>
      <c r="Y583" s="38">
        <f t="shared" si="9"/>
        <v>42888</v>
      </c>
    </row>
    <row r="584" spans="1:25">
      <c r="A584">
        <v>0</v>
      </c>
      <c r="B584" s="33" t="s">
        <v>1671</v>
      </c>
      <c r="C584" s="33" t="s">
        <v>205</v>
      </c>
      <c r="D584" s="33" t="s">
        <v>1672</v>
      </c>
      <c r="E584" s="33">
        <v>42908</v>
      </c>
      <c r="F584" s="33">
        <v>0</v>
      </c>
      <c r="G584" s="33">
        <v>666858551</v>
      </c>
      <c r="H584" s="37">
        <v>42496</v>
      </c>
      <c r="I584" t="s">
        <v>1963</v>
      </c>
      <c r="J584" t="s">
        <v>1964</v>
      </c>
      <c r="K584" s="38">
        <v>42496</v>
      </c>
      <c r="L584" t="s">
        <v>1673</v>
      </c>
      <c r="P584">
        <v>15851</v>
      </c>
      <c r="Q584">
        <v>14028611</v>
      </c>
      <c r="R584">
        <v>3900</v>
      </c>
      <c r="S584">
        <v>7125300</v>
      </c>
      <c r="T584">
        <v>586897440</v>
      </c>
      <c r="U584">
        <v>13815000</v>
      </c>
      <c r="V584">
        <v>5809200</v>
      </c>
      <c r="W584">
        <v>627675551</v>
      </c>
      <c r="Y584" s="38">
        <f t="shared" si="9"/>
        <v>42861</v>
      </c>
    </row>
    <row r="585" spans="1:25">
      <c r="A585">
        <v>0</v>
      </c>
      <c r="B585" s="33" t="s">
        <v>1674</v>
      </c>
      <c r="C585" s="33" t="s">
        <v>205</v>
      </c>
      <c r="D585" s="33" t="s">
        <v>1675</v>
      </c>
      <c r="E585" s="33">
        <v>42909</v>
      </c>
      <c r="F585" s="33">
        <v>0</v>
      </c>
      <c r="G585" s="33">
        <v>610084960</v>
      </c>
      <c r="H585" s="37">
        <v>42503</v>
      </c>
      <c r="I585" t="s">
        <v>1963</v>
      </c>
      <c r="J585" t="s">
        <v>1964</v>
      </c>
      <c r="K585" s="38">
        <v>42503</v>
      </c>
      <c r="L585" t="s">
        <v>1676</v>
      </c>
      <c r="P585">
        <v>9200</v>
      </c>
      <c r="Q585">
        <v>7811978</v>
      </c>
      <c r="R585">
        <v>3900</v>
      </c>
      <c r="S585">
        <v>3272100</v>
      </c>
      <c r="T585">
        <v>553754880</v>
      </c>
      <c r="U585">
        <v>13716500</v>
      </c>
      <c r="V585">
        <v>6552000</v>
      </c>
      <c r="W585">
        <v>585107458</v>
      </c>
      <c r="Y585" s="38">
        <f t="shared" si="9"/>
        <v>42868</v>
      </c>
    </row>
    <row r="586" spans="1:25">
      <c r="A586">
        <v>0</v>
      </c>
      <c r="B586" s="33" t="s">
        <v>1677</v>
      </c>
      <c r="C586" s="33" t="s">
        <v>205</v>
      </c>
      <c r="D586" s="33" t="s">
        <v>1678</v>
      </c>
      <c r="E586" s="33">
        <v>42909</v>
      </c>
      <c r="F586" s="33">
        <v>0</v>
      </c>
      <c r="G586" s="33">
        <v>194505876</v>
      </c>
      <c r="H586" s="37">
        <v>42503</v>
      </c>
      <c r="I586" t="s">
        <v>1963</v>
      </c>
      <c r="J586" t="s">
        <v>1973</v>
      </c>
      <c r="K586" s="38">
        <v>42503</v>
      </c>
      <c r="L586" t="s">
        <v>1679</v>
      </c>
      <c r="P586">
        <v>30000</v>
      </c>
      <c r="Q586">
        <v>8400000</v>
      </c>
      <c r="R586">
        <v>0</v>
      </c>
      <c r="S586">
        <v>0</v>
      </c>
      <c r="T586">
        <v>176014680</v>
      </c>
      <c r="U586">
        <v>1656000</v>
      </c>
      <c r="V586">
        <v>8435196</v>
      </c>
      <c r="W586">
        <v>194505876</v>
      </c>
      <c r="Y586" s="38">
        <f t="shared" si="9"/>
        <v>42868</v>
      </c>
    </row>
    <row r="587" spans="1:25">
      <c r="A587">
        <v>0</v>
      </c>
      <c r="B587" s="33" t="s">
        <v>1680</v>
      </c>
      <c r="C587" s="33" t="s">
        <v>205</v>
      </c>
      <c r="D587" s="33" t="s">
        <v>1681</v>
      </c>
      <c r="E587" s="33">
        <v>42971</v>
      </c>
      <c r="F587" s="33">
        <v>0</v>
      </c>
      <c r="G587" s="33">
        <v>350254900</v>
      </c>
      <c r="H587" s="37">
        <v>42572</v>
      </c>
      <c r="I587" t="s">
        <v>1963</v>
      </c>
      <c r="J587" t="s">
        <v>1973</v>
      </c>
      <c r="K587" s="38">
        <v>42572</v>
      </c>
      <c r="L587" t="s">
        <v>1682</v>
      </c>
      <c r="P587">
        <v>14500</v>
      </c>
      <c r="Q587">
        <v>8120000</v>
      </c>
      <c r="R587">
        <v>0</v>
      </c>
      <c r="S587">
        <v>0</v>
      </c>
      <c r="T587">
        <v>337440000</v>
      </c>
      <c r="U587">
        <v>3640000</v>
      </c>
      <c r="V587">
        <v>1054900</v>
      </c>
      <c r="W587">
        <v>350254900</v>
      </c>
      <c r="Y587" s="38">
        <f t="shared" si="9"/>
        <v>42937</v>
      </c>
    </row>
    <row r="588" spans="1:25">
      <c r="A588">
        <v>0</v>
      </c>
      <c r="B588" s="33" t="s">
        <v>356</v>
      </c>
      <c r="C588" s="33" t="s">
        <v>229</v>
      </c>
      <c r="D588" s="33" t="s">
        <v>1683</v>
      </c>
      <c r="E588" s="33">
        <v>43924</v>
      </c>
      <c r="F588" s="33">
        <v>0</v>
      </c>
      <c r="G588" s="33">
        <v>286437036</v>
      </c>
      <c r="H588" s="37">
        <v>43534</v>
      </c>
      <c r="I588" t="s">
        <v>1963</v>
      </c>
      <c r="J588" t="s">
        <v>1964</v>
      </c>
      <c r="K588" s="38">
        <v>43534</v>
      </c>
      <c r="L588" t="s">
        <v>1684</v>
      </c>
      <c r="P588">
        <v>1686.0863733905501</v>
      </c>
      <c r="Q588">
        <v>2250925.3084763843</v>
      </c>
      <c r="R588">
        <v>1686.0863733905501</v>
      </c>
      <c r="S588">
        <v>4034804.6915235864</v>
      </c>
      <c r="T588">
        <v>253059300</v>
      </c>
      <c r="U588">
        <v>12588140</v>
      </c>
      <c r="V588">
        <v>14503866</v>
      </c>
      <c r="W588">
        <v>286437036</v>
      </c>
      <c r="Y588" s="38">
        <f t="shared" si="9"/>
        <v>43899</v>
      </c>
    </row>
    <row r="589" spans="1:25">
      <c r="A589">
        <v>0</v>
      </c>
      <c r="B589" s="33" t="s">
        <v>266</v>
      </c>
      <c r="C589" s="33" t="s">
        <v>229</v>
      </c>
      <c r="D589" s="33" t="s">
        <v>1685</v>
      </c>
      <c r="E589" s="33">
        <v>0</v>
      </c>
      <c r="F589" s="33">
        <v>0</v>
      </c>
      <c r="G589" s="33">
        <v>0</v>
      </c>
      <c r="H589" s="37">
        <v>0</v>
      </c>
      <c r="I589">
        <v>0</v>
      </c>
      <c r="J589">
        <v>0</v>
      </c>
      <c r="K589" s="38">
        <v>0</v>
      </c>
      <c r="P589">
        <v>0</v>
      </c>
      <c r="Q589">
        <v>0</v>
      </c>
      <c r="R589">
        <v>0</v>
      </c>
      <c r="S589">
        <v>0</v>
      </c>
      <c r="T589">
        <v>0</v>
      </c>
      <c r="U589">
        <v>0</v>
      </c>
      <c r="V589">
        <v>0</v>
      </c>
      <c r="W589">
        <v>0</v>
      </c>
      <c r="Y589" s="38">
        <f t="shared" si="9"/>
        <v>365</v>
      </c>
    </row>
    <row r="590" spans="1:25">
      <c r="A590">
        <v>0</v>
      </c>
      <c r="B590" s="33" t="s">
        <v>369</v>
      </c>
      <c r="C590" s="33" t="s">
        <v>229</v>
      </c>
      <c r="D590" s="33" t="s">
        <v>1686</v>
      </c>
      <c r="E590" s="33">
        <v>43718</v>
      </c>
      <c r="F590" s="33">
        <v>0</v>
      </c>
      <c r="G590" s="33">
        <v>312455689.49689996</v>
      </c>
      <c r="H590" s="37">
        <v>43352</v>
      </c>
      <c r="I590" t="s">
        <v>1963</v>
      </c>
      <c r="J590" t="s">
        <v>1964</v>
      </c>
      <c r="K590" s="38">
        <v>43352</v>
      </c>
      <c r="L590" t="s">
        <v>1989</v>
      </c>
      <c r="P590">
        <v>4714.4548500000001</v>
      </c>
      <c r="Q590">
        <v>33727209.9969</v>
      </c>
      <c r="R590">
        <v>0</v>
      </c>
      <c r="S590">
        <v>0</v>
      </c>
      <c r="T590">
        <v>95140890</v>
      </c>
      <c r="U590">
        <v>156625414.5</v>
      </c>
      <c r="V590">
        <v>26962175</v>
      </c>
      <c r="W590">
        <v>312455689.49689996</v>
      </c>
      <c r="Y590" s="38">
        <f t="shared" si="9"/>
        <v>43717</v>
      </c>
    </row>
    <row r="591" spans="1:25">
      <c r="A591">
        <v>0</v>
      </c>
      <c r="B591" s="33" t="s">
        <v>391</v>
      </c>
      <c r="C591" s="33" t="s">
        <v>229</v>
      </c>
      <c r="D591" s="33" t="s">
        <v>1687</v>
      </c>
      <c r="E591" s="33">
        <v>43762</v>
      </c>
      <c r="F591" s="33">
        <v>0</v>
      </c>
      <c r="G591" s="33">
        <v>160895661.99994963</v>
      </c>
      <c r="H591" s="37">
        <v>43174</v>
      </c>
      <c r="I591" t="s">
        <v>1963</v>
      </c>
      <c r="J591" t="s">
        <v>1964</v>
      </c>
      <c r="K591" s="38">
        <v>43174</v>
      </c>
      <c r="L591" t="s">
        <v>1688</v>
      </c>
      <c r="P591">
        <v>4687.7423867400003</v>
      </c>
      <c r="Q591">
        <v>87126379.999949649</v>
      </c>
      <c r="R591">
        <v>0</v>
      </c>
      <c r="S591">
        <v>0</v>
      </c>
      <c r="T591">
        <v>53160900</v>
      </c>
      <c r="U591">
        <v>7782410</v>
      </c>
      <c r="V591">
        <v>12825972</v>
      </c>
      <c r="W591">
        <v>160895661.99994963</v>
      </c>
      <c r="Y591" s="38">
        <f t="shared" si="9"/>
        <v>43539</v>
      </c>
    </row>
    <row r="592" spans="1:25">
      <c r="A592">
        <v>0</v>
      </c>
      <c r="B592" s="33" t="s">
        <v>340</v>
      </c>
      <c r="C592" s="33" t="s">
        <v>229</v>
      </c>
      <c r="D592" s="33" t="s">
        <v>1689</v>
      </c>
      <c r="E592" s="33">
        <v>44243</v>
      </c>
      <c r="F592" s="33">
        <v>0</v>
      </c>
      <c r="G592" s="33">
        <v>0</v>
      </c>
      <c r="H592" s="37">
        <v>0</v>
      </c>
      <c r="I592" t="s">
        <v>1990</v>
      </c>
      <c r="J592" t="s">
        <v>1969</v>
      </c>
      <c r="K592" s="38">
        <v>0</v>
      </c>
      <c r="L592">
        <v>37021353</v>
      </c>
      <c r="P592">
        <v>5340</v>
      </c>
      <c r="Q592">
        <v>16863720</v>
      </c>
      <c r="R592">
        <v>0</v>
      </c>
      <c r="S592">
        <v>0</v>
      </c>
      <c r="T592">
        <v>0</v>
      </c>
      <c r="U592">
        <v>11507701</v>
      </c>
      <c r="V592">
        <v>8649932</v>
      </c>
      <c r="W592">
        <v>37021353</v>
      </c>
      <c r="Y592" s="38">
        <f t="shared" si="9"/>
        <v>365</v>
      </c>
    </row>
    <row r="593" spans="1:25">
      <c r="A593">
        <v>0</v>
      </c>
      <c r="B593" s="33" t="s">
        <v>251</v>
      </c>
      <c r="C593" s="33" t="s">
        <v>229</v>
      </c>
      <c r="D593" s="33" t="s">
        <v>1690</v>
      </c>
      <c r="E593" s="33">
        <v>43705</v>
      </c>
      <c r="F593" s="33">
        <v>0</v>
      </c>
      <c r="G593" s="33">
        <v>0</v>
      </c>
      <c r="H593" s="37">
        <v>42890</v>
      </c>
      <c r="I593" t="s">
        <v>1963</v>
      </c>
      <c r="J593" t="s">
        <v>1964</v>
      </c>
      <c r="K593" s="38">
        <v>42890</v>
      </c>
      <c r="L593" t="s">
        <v>1691</v>
      </c>
      <c r="P593">
        <v>23870.707539999999</v>
      </c>
      <c r="Q593">
        <v>523269780.00433999</v>
      </c>
      <c r="R593">
        <v>0</v>
      </c>
      <c r="S593">
        <v>0</v>
      </c>
      <c r="T593">
        <v>92950180</v>
      </c>
      <c r="U593">
        <v>13428103</v>
      </c>
      <c r="V593">
        <v>421242950</v>
      </c>
      <c r="W593">
        <v>1050891013.0043399</v>
      </c>
      <c r="Y593" s="38">
        <f t="shared" si="9"/>
        <v>43255</v>
      </c>
    </row>
    <row r="594" spans="1:25">
      <c r="A594">
        <v>1</v>
      </c>
      <c r="B594" s="33" t="s">
        <v>251</v>
      </c>
      <c r="C594" s="33" t="s">
        <v>229</v>
      </c>
      <c r="D594" s="33">
        <v>0</v>
      </c>
      <c r="E594" s="33">
        <v>0</v>
      </c>
      <c r="F594" s="33">
        <v>0</v>
      </c>
      <c r="G594" s="33">
        <v>0</v>
      </c>
      <c r="H594" s="37">
        <v>0</v>
      </c>
      <c r="I594">
        <v>0</v>
      </c>
      <c r="J594">
        <v>0</v>
      </c>
      <c r="K594" s="38">
        <v>0</v>
      </c>
      <c r="P594">
        <v>0</v>
      </c>
      <c r="Q594">
        <v>0</v>
      </c>
      <c r="R594">
        <v>0</v>
      </c>
      <c r="S594">
        <v>0</v>
      </c>
      <c r="T594">
        <v>0</v>
      </c>
      <c r="U594">
        <v>0</v>
      </c>
      <c r="V594">
        <v>0</v>
      </c>
      <c r="W594">
        <v>0</v>
      </c>
      <c r="Y594" s="38">
        <f t="shared" si="9"/>
        <v>365</v>
      </c>
    </row>
    <row r="595" spans="1:25">
      <c r="A595">
        <v>0</v>
      </c>
      <c r="B595" s="33" t="s">
        <v>318</v>
      </c>
      <c r="C595" s="33" t="s">
        <v>229</v>
      </c>
      <c r="D595" s="33" t="s">
        <v>1692</v>
      </c>
      <c r="E595" s="33">
        <v>43765</v>
      </c>
      <c r="F595" s="33">
        <v>0</v>
      </c>
      <c r="G595" s="33">
        <v>185099160</v>
      </c>
      <c r="H595" s="37">
        <v>42948</v>
      </c>
      <c r="I595" t="s">
        <v>1963</v>
      </c>
      <c r="J595" t="s">
        <v>1964</v>
      </c>
      <c r="K595" s="38">
        <v>42948</v>
      </c>
      <c r="L595" t="s">
        <v>1693</v>
      </c>
      <c r="P595">
        <v>1430</v>
      </c>
      <c r="Q595">
        <v>929500</v>
      </c>
      <c r="R595">
        <v>0</v>
      </c>
      <c r="S595">
        <v>0</v>
      </c>
      <c r="T595">
        <v>102434720</v>
      </c>
      <c r="U595">
        <v>3139000</v>
      </c>
      <c r="V595">
        <v>78595940</v>
      </c>
      <c r="W595">
        <v>185099160</v>
      </c>
      <c r="Y595" s="38">
        <f t="shared" si="9"/>
        <v>43313</v>
      </c>
    </row>
    <row r="596" spans="1:25">
      <c r="A596">
        <v>0</v>
      </c>
      <c r="B596" s="33" t="s">
        <v>388</v>
      </c>
      <c r="C596" s="33" t="s">
        <v>229</v>
      </c>
      <c r="D596" s="33" t="s">
        <v>1686</v>
      </c>
      <c r="E596" s="33">
        <v>43736</v>
      </c>
      <c r="F596" s="33">
        <v>0</v>
      </c>
      <c r="G596" s="33">
        <v>414777931</v>
      </c>
      <c r="H596" s="37">
        <v>43340</v>
      </c>
      <c r="I596" t="s">
        <v>1963</v>
      </c>
      <c r="J596" t="s">
        <v>1964</v>
      </c>
      <c r="K596" s="38">
        <v>43340</v>
      </c>
      <c r="L596" t="s">
        <v>1694</v>
      </c>
      <c r="P596">
        <v>5060</v>
      </c>
      <c r="Q596">
        <v>184047380</v>
      </c>
      <c r="R596">
        <v>0</v>
      </c>
      <c r="S596">
        <v>0</v>
      </c>
      <c r="T596">
        <v>14598080</v>
      </c>
      <c r="U596">
        <v>211283121</v>
      </c>
      <c r="V596">
        <v>4849350</v>
      </c>
      <c r="W596">
        <v>414777931</v>
      </c>
      <c r="Y596" s="38">
        <f t="shared" si="9"/>
        <v>43705</v>
      </c>
    </row>
    <row r="597" spans="1:25">
      <c r="A597">
        <v>1</v>
      </c>
      <c r="B597" s="33" t="s">
        <v>388</v>
      </c>
      <c r="C597" s="33" t="s">
        <v>229</v>
      </c>
      <c r="D597" s="33">
        <v>0</v>
      </c>
      <c r="E597" s="33">
        <v>0</v>
      </c>
      <c r="F597" s="33">
        <v>0</v>
      </c>
      <c r="G597" s="33">
        <v>0</v>
      </c>
      <c r="H597" s="37">
        <v>0</v>
      </c>
      <c r="I597">
        <v>0</v>
      </c>
      <c r="J597">
        <v>0</v>
      </c>
      <c r="K597" s="38">
        <v>0</v>
      </c>
      <c r="P597">
        <v>0</v>
      </c>
      <c r="Q597">
        <v>0</v>
      </c>
      <c r="R597">
        <v>0</v>
      </c>
      <c r="S597">
        <v>0</v>
      </c>
      <c r="T597">
        <v>0</v>
      </c>
      <c r="U597">
        <v>0</v>
      </c>
      <c r="V597">
        <v>0</v>
      </c>
      <c r="W597">
        <v>0</v>
      </c>
      <c r="Y597" s="38">
        <f t="shared" si="9"/>
        <v>365</v>
      </c>
    </row>
    <row r="598" spans="1:25">
      <c r="A598">
        <v>0</v>
      </c>
      <c r="B598" s="33" t="s">
        <v>254</v>
      </c>
      <c r="C598" s="33" t="s">
        <v>229</v>
      </c>
      <c r="D598" s="33" t="s">
        <v>1695</v>
      </c>
      <c r="E598" s="33">
        <v>0</v>
      </c>
      <c r="F598" s="33">
        <v>0</v>
      </c>
      <c r="G598" s="33">
        <v>0</v>
      </c>
      <c r="H598" s="37">
        <v>0</v>
      </c>
      <c r="I598">
        <v>0</v>
      </c>
      <c r="J598">
        <v>0</v>
      </c>
      <c r="K598" s="38">
        <v>0</v>
      </c>
      <c r="P598">
        <v>0</v>
      </c>
      <c r="Q598">
        <v>0</v>
      </c>
      <c r="R598">
        <v>0</v>
      </c>
      <c r="S598">
        <v>0</v>
      </c>
      <c r="T598">
        <v>0</v>
      </c>
      <c r="U598">
        <v>0</v>
      </c>
      <c r="V598">
        <v>0</v>
      </c>
      <c r="W598">
        <v>0</v>
      </c>
      <c r="Y598" s="38">
        <f t="shared" si="9"/>
        <v>365</v>
      </c>
    </row>
    <row r="599" spans="1:25">
      <c r="A599">
        <v>0</v>
      </c>
      <c r="B599" s="33" t="s">
        <v>349</v>
      </c>
      <c r="C599" s="33" t="s">
        <v>229</v>
      </c>
      <c r="D599" s="33" t="s">
        <v>1696</v>
      </c>
      <c r="E599" s="33">
        <v>0</v>
      </c>
      <c r="F599" s="33">
        <v>0</v>
      </c>
      <c r="G599" s="33">
        <v>0</v>
      </c>
      <c r="H599" s="37">
        <v>0</v>
      </c>
      <c r="I599">
        <v>0</v>
      </c>
      <c r="J599">
        <v>0</v>
      </c>
      <c r="K599" s="38">
        <v>0</v>
      </c>
      <c r="P599">
        <v>0</v>
      </c>
      <c r="Q599">
        <v>0</v>
      </c>
      <c r="R599">
        <v>0</v>
      </c>
      <c r="S599">
        <v>0</v>
      </c>
      <c r="T599">
        <v>0</v>
      </c>
      <c r="U599">
        <v>0</v>
      </c>
      <c r="V599">
        <v>0</v>
      </c>
      <c r="W599">
        <v>0</v>
      </c>
      <c r="Y599" s="38">
        <f t="shared" si="9"/>
        <v>365</v>
      </c>
    </row>
    <row r="600" spans="1:25">
      <c r="A600">
        <v>0</v>
      </c>
      <c r="B600" s="33" t="s">
        <v>355</v>
      </c>
      <c r="C600" s="33" t="s">
        <v>229</v>
      </c>
      <c r="D600" s="33" t="s">
        <v>1697</v>
      </c>
      <c r="E600" s="33">
        <v>43676</v>
      </c>
      <c r="F600" s="33">
        <v>0</v>
      </c>
      <c r="G600" s="33">
        <v>491838487</v>
      </c>
      <c r="H600" s="37">
        <v>43614</v>
      </c>
      <c r="I600" t="s">
        <v>1963</v>
      </c>
      <c r="J600" t="s">
        <v>1969</v>
      </c>
      <c r="K600" s="38">
        <v>43614</v>
      </c>
      <c r="L600" t="s">
        <v>1698</v>
      </c>
      <c r="P600">
        <v>1620</v>
      </c>
      <c r="Q600">
        <v>6225660</v>
      </c>
      <c r="R600">
        <v>0</v>
      </c>
      <c r="S600">
        <v>0</v>
      </c>
      <c r="T600">
        <v>430923472</v>
      </c>
      <c r="U600">
        <v>6648184</v>
      </c>
      <c r="V600">
        <v>48041171</v>
      </c>
      <c r="W600">
        <v>491838487</v>
      </c>
      <c r="Y600" s="38">
        <f t="shared" si="9"/>
        <v>43979</v>
      </c>
    </row>
    <row r="601" spans="1:25">
      <c r="A601">
        <v>0</v>
      </c>
      <c r="B601" s="33" t="s">
        <v>317</v>
      </c>
      <c r="C601" s="33" t="s">
        <v>229</v>
      </c>
      <c r="D601" s="33" t="s">
        <v>1686</v>
      </c>
      <c r="E601" s="33">
        <v>43765</v>
      </c>
      <c r="F601" s="33">
        <v>0</v>
      </c>
      <c r="G601" s="33">
        <v>505200970</v>
      </c>
      <c r="H601" s="37">
        <v>42975</v>
      </c>
      <c r="I601" t="s">
        <v>1963</v>
      </c>
      <c r="J601" t="s">
        <v>1964</v>
      </c>
      <c r="K601" s="38">
        <v>42975</v>
      </c>
      <c r="L601">
        <v>505200970</v>
      </c>
      <c r="P601">
        <v>5060</v>
      </c>
      <c r="Q601">
        <v>69564880</v>
      </c>
      <c r="R601">
        <v>0</v>
      </c>
      <c r="S601">
        <v>0</v>
      </c>
      <c r="T601">
        <v>309743080</v>
      </c>
      <c r="U601">
        <v>92164397</v>
      </c>
      <c r="V601">
        <v>33728613</v>
      </c>
      <c r="W601">
        <v>505200970</v>
      </c>
      <c r="Y601" s="38">
        <f t="shared" si="9"/>
        <v>43340</v>
      </c>
    </row>
    <row r="602" spans="1:25">
      <c r="A602">
        <v>1</v>
      </c>
      <c r="B602" s="33" t="s">
        <v>317</v>
      </c>
      <c r="C602" s="33" t="s">
        <v>229</v>
      </c>
      <c r="D602" s="33">
        <v>0</v>
      </c>
      <c r="E602" s="33">
        <v>0</v>
      </c>
      <c r="F602" s="33">
        <v>0</v>
      </c>
      <c r="G602" s="33">
        <v>0</v>
      </c>
      <c r="H602" s="37">
        <v>0</v>
      </c>
      <c r="I602">
        <v>0</v>
      </c>
      <c r="J602">
        <v>0</v>
      </c>
      <c r="K602" s="38">
        <v>0</v>
      </c>
      <c r="P602">
        <v>0</v>
      </c>
      <c r="Q602">
        <v>0</v>
      </c>
      <c r="R602">
        <v>0</v>
      </c>
      <c r="S602">
        <v>0</v>
      </c>
      <c r="T602">
        <v>0</v>
      </c>
      <c r="U602">
        <v>0</v>
      </c>
      <c r="V602">
        <v>0</v>
      </c>
      <c r="W602">
        <v>0</v>
      </c>
      <c r="Y602" s="38">
        <f t="shared" si="9"/>
        <v>365</v>
      </c>
    </row>
    <row r="603" spans="1:25">
      <c r="A603">
        <v>0</v>
      </c>
      <c r="B603" s="33" t="s">
        <v>264</v>
      </c>
      <c r="C603" s="33" t="s">
        <v>229</v>
      </c>
      <c r="D603" s="33" t="s">
        <v>1699</v>
      </c>
      <c r="E603" s="33">
        <v>0</v>
      </c>
      <c r="F603" s="33">
        <v>0</v>
      </c>
      <c r="G603" s="33">
        <v>0</v>
      </c>
      <c r="H603" s="37">
        <v>0</v>
      </c>
      <c r="I603">
        <v>0</v>
      </c>
      <c r="J603">
        <v>0</v>
      </c>
      <c r="K603" s="38">
        <v>0</v>
      </c>
      <c r="P603">
        <v>0</v>
      </c>
      <c r="Q603">
        <v>0</v>
      </c>
      <c r="R603">
        <v>0</v>
      </c>
      <c r="S603">
        <v>0</v>
      </c>
      <c r="T603">
        <v>0</v>
      </c>
      <c r="U603">
        <v>0</v>
      </c>
      <c r="V603">
        <v>0</v>
      </c>
      <c r="W603">
        <v>0</v>
      </c>
      <c r="Y603" s="38">
        <f t="shared" si="9"/>
        <v>365</v>
      </c>
    </row>
    <row r="604" spans="1:25">
      <c r="A604">
        <v>1</v>
      </c>
      <c r="B604" s="33" t="s">
        <v>264</v>
      </c>
      <c r="C604" s="33" t="s">
        <v>229</v>
      </c>
      <c r="D604" s="33">
        <v>0</v>
      </c>
      <c r="E604" s="33">
        <v>0</v>
      </c>
      <c r="F604" s="33">
        <v>0</v>
      </c>
      <c r="G604" s="33">
        <v>0</v>
      </c>
      <c r="H604" s="37">
        <v>0</v>
      </c>
      <c r="I604">
        <v>0</v>
      </c>
      <c r="J604">
        <v>0</v>
      </c>
      <c r="K604" s="38">
        <v>0</v>
      </c>
      <c r="P604">
        <v>0</v>
      </c>
      <c r="Q604">
        <v>0</v>
      </c>
      <c r="R604">
        <v>0</v>
      </c>
      <c r="S604">
        <v>0</v>
      </c>
      <c r="T604">
        <v>0</v>
      </c>
      <c r="U604">
        <v>0</v>
      </c>
      <c r="V604">
        <v>0</v>
      </c>
      <c r="W604">
        <v>0</v>
      </c>
      <c r="Y604" s="38">
        <f t="shared" si="9"/>
        <v>365</v>
      </c>
    </row>
    <row r="605" spans="1:25">
      <c r="A605">
        <v>1</v>
      </c>
      <c r="B605" s="33" t="s">
        <v>264</v>
      </c>
      <c r="C605" s="33" t="s">
        <v>229</v>
      </c>
      <c r="D605" s="33">
        <v>0</v>
      </c>
      <c r="E605" s="33">
        <v>0</v>
      </c>
      <c r="F605" s="33">
        <v>0</v>
      </c>
      <c r="G605" s="33">
        <v>0</v>
      </c>
      <c r="H605" s="37">
        <v>0</v>
      </c>
      <c r="I605">
        <v>0</v>
      </c>
      <c r="J605">
        <v>0</v>
      </c>
      <c r="K605" s="38">
        <v>0</v>
      </c>
      <c r="P605">
        <v>0</v>
      </c>
      <c r="Q605">
        <v>0</v>
      </c>
      <c r="R605">
        <v>0</v>
      </c>
      <c r="S605">
        <v>0</v>
      </c>
      <c r="T605">
        <v>0</v>
      </c>
      <c r="U605">
        <v>0</v>
      </c>
      <c r="V605">
        <v>0</v>
      </c>
      <c r="W605">
        <v>0</v>
      </c>
      <c r="Y605" s="38">
        <f t="shared" si="9"/>
        <v>365</v>
      </c>
    </row>
    <row r="606" spans="1:25">
      <c r="A606">
        <v>1</v>
      </c>
      <c r="B606" s="33" t="s">
        <v>264</v>
      </c>
      <c r="C606" s="33" t="s">
        <v>229</v>
      </c>
      <c r="D606" s="33">
        <v>0</v>
      </c>
      <c r="E606" s="33">
        <v>0</v>
      </c>
      <c r="F606" s="33">
        <v>0</v>
      </c>
      <c r="G606" s="33">
        <v>0</v>
      </c>
      <c r="H606" s="37">
        <v>0</v>
      </c>
      <c r="I606">
        <v>0</v>
      </c>
      <c r="J606">
        <v>0</v>
      </c>
      <c r="K606" s="38">
        <v>0</v>
      </c>
      <c r="P606">
        <v>0</v>
      </c>
      <c r="Q606">
        <v>0</v>
      </c>
      <c r="R606">
        <v>0</v>
      </c>
      <c r="S606">
        <v>0</v>
      </c>
      <c r="T606">
        <v>0</v>
      </c>
      <c r="U606">
        <v>0</v>
      </c>
      <c r="V606">
        <v>0</v>
      </c>
      <c r="W606">
        <v>0</v>
      </c>
      <c r="Y606" s="38">
        <f t="shared" si="9"/>
        <v>365</v>
      </c>
    </row>
    <row r="607" spans="1:25">
      <c r="A607">
        <v>1</v>
      </c>
      <c r="B607" s="33" t="s">
        <v>264</v>
      </c>
      <c r="C607" s="33" t="s">
        <v>229</v>
      </c>
      <c r="D607" s="33">
        <v>0</v>
      </c>
      <c r="E607" s="33">
        <v>0</v>
      </c>
      <c r="F607" s="33">
        <v>0</v>
      </c>
      <c r="G607" s="33">
        <v>0</v>
      </c>
      <c r="H607" s="37">
        <v>0</v>
      </c>
      <c r="I607">
        <v>0</v>
      </c>
      <c r="J607">
        <v>0</v>
      </c>
      <c r="K607" s="38">
        <v>0</v>
      </c>
      <c r="P607">
        <v>0</v>
      </c>
      <c r="Q607">
        <v>0</v>
      </c>
      <c r="R607">
        <v>0</v>
      </c>
      <c r="S607">
        <v>0</v>
      </c>
      <c r="T607">
        <v>0</v>
      </c>
      <c r="U607">
        <v>0</v>
      </c>
      <c r="V607">
        <v>0</v>
      </c>
      <c r="W607">
        <v>0</v>
      </c>
      <c r="Y607" s="38">
        <f t="shared" si="9"/>
        <v>365</v>
      </c>
    </row>
    <row r="608" spans="1:25">
      <c r="A608">
        <v>0</v>
      </c>
      <c r="B608" s="33" t="s">
        <v>320</v>
      </c>
      <c r="C608" s="33" t="s">
        <v>229</v>
      </c>
      <c r="D608" s="33" t="s">
        <v>1700</v>
      </c>
      <c r="E608" s="33">
        <v>44167</v>
      </c>
      <c r="F608" s="33">
        <v>0</v>
      </c>
      <c r="G608" s="33">
        <v>0</v>
      </c>
      <c r="H608" s="37">
        <v>43748</v>
      </c>
      <c r="I608" t="s">
        <v>1978</v>
      </c>
      <c r="J608" t="s">
        <v>1969</v>
      </c>
      <c r="K608" s="38">
        <v>43748</v>
      </c>
      <c r="L608">
        <v>182803240</v>
      </c>
      <c r="P608">
        <v>1800</v>
      </c>
      <c r="Q608">
        <v>324000</v>
      </c>
      <c r="R608">
        <v>0</v>
      </c>
      <c r="S608">
        <v>0</v>
      </c>
      <c r="T608">
        <v>173606400</v>
      </c>
      <c r="U608">
        <v>0</v>
      </c>
      <c r="V608">
        <v>8872840</v>
      </c>
      <c r="W608">
        <v>182803240</v>
      </c>
      <c r="Y608" s="38">
        <f t="shared" si="9"/>
        <v>44113</v>
      </c>
    </row>
    <row r="609" spans="1:25">
      <c r="A609">
        <v>0</v>
      </c>
      <c r="B609" s="33" t="s">
        <v>321</v>
      </c>
      <c r="C609" s="33" t="s">
        <v>229</v>
      </c>
      <c r="D609" s="33" t="s">
        <v>1701</v>
      </c>
      <c r="E609" s="33">
        <v>44223</v>
      </c>
      <c r="F609" s="33">
        <v>0</v>
      </c>
      <c r="G609" s="33">
        <v>0</v>
      </c>
      <c r="H609" s="37">
        <v>43748</v>
      </c>
      <c r="I609" t="s">
        <v>1963</v>
      </c>
      <c r="J609" t="s">
        <v>1964</v>
      </c>
      <c r="K609" s="38">
        <v>43748</v>
      </c>
      <c r="L609">
        <v>147365920</v>
      </c>
      <c r="P609">
        <v>1800</v>
      </c>
      <c r="Q609">
        <v>327600</v>
      </c>
      <c r="R609">
        <v>0</v>
      </c>
      <c r="S609">
        <v>0</v>
      </c>
      <c r="T609">
        <v>146188800</v>
      </c>
      <c r="U609">
        <v>0</v>
      </c>
      <c r="V609">
        <v>849520</v>
      </c>
      <c r="W609">
        <v>147365920</v>
      </c>
      <c r="Y609" s="38">
        <f t="shared" si="9"/>
        <v>44113</v>
      </c>
    </row>
    <row r="610" spans="1:25">
      <c r="A610">
        <v>0</v>
      </c>
      <c r="B610" s="33" t="s">
        <v>255</v>
      </c>
      <c r="C610" s="33" t="s">
        <v>229</v>
      </c>
      <c r="D610" s="33" t="s">
        <v>1702</v>
      </c>
      <c r="E610" s="33">
        <v>0</v>
      </c>
      <c r="F610" s="33">
        <v>0</v>
      </c>
      <c r="G610" s="33">
        <v>0</v>
      </c>
      <c r="H610" s="37">
        <v>0</v>
      </c>
      <c r="I610">
        <v>0</v>
      </c>
      <c r="J610">
        <v>0</v>
      </c>
      <c r="K610" s="38">
        <v>0</v>
      </c>
      <c r="P610">
        <v>0</v>
      </c>
      <c r="Q610">
        <v>0</v>
      </c>
      <c r="R610">
        <v>0</v>
      </c>
      <c r="S610">
        <v>0</v>
      </c>
      <c r="T610">
        <v>0</v>
      </c>
      <c r="U610">
        <v>0</v>
      </c>
      <c r="V610">
        <v>0</v>
      </c>
      <c r="W610">
        <v>0</v>
      </c>
      <c r="Y610" s="38">
        <f t="shared" si="9"/>
        <v>365</v>
      </c>
    </row>
    <row r="611" spans="1:25">
      <c r="A611">
        <v>0</v>
      </c>
      <c r="B611" s="33" t="s">
        <v>322</v>
      </c>
      <c r="C611" s="33" t="s">
        <v>229</v>
      </c>
      <c r="D611" s="33" t="s">
        <v>1702</v>
      </c>
      <c r="E611" s="33">
        <v>44223</v>
      </c>
      <c r="F611" s="33">
        <v>0</v>
      </c>
      <c r="G611" s="33">
        <v>0</v>
      </c>
      <c r="H611" s="37">
        <v>43748</v>
      </c>
      <c r="I611" t="s">
        <v>1978</v>
      </c>
      <c r="J611" t="s">
        <v>1969</v>
      </c>
      <c r="K611" s="38">
        <v>43748</v>
      </c>
      <c r="L611">
        <v>121761773</v>
      </c>
      <c r="P611">
        <v>1800</v>
      </c>
      <c r="Q611">
        <v>435600</v>
      </c>
      <c r="R611">
        <v>0</v>
      </c>
      <c r="S611">
        <v>0</v>
      </c>
      <c r="T611">
        <v>113147100</v>
      </c>
      <c r="U611">
        <v>673573</v>
      </c>
      <c r="V611">
        <v>7505500</v>
      </c>
      <c r="W611">
        <v>121761773</v>
      </c>
      <c r="Y611" s="38">
        <f t="shared" si="9"/>
        <v>44113</v>
      </c>
    </row>
    <row r="612" spans="1:25">
      <c r="A612">
        <v>0</v>
      </c>
      <c r="B612" s="33" t="s">
        <v>323</v>
      </c>
      <c r="C612" s="33" t="s">
        <v>229</v>
      </c>
      <c r="D612" s="33" t="s">
        <v>1703</v>
      </c>
      <c r="E612" s="33">
        <v>44223</v>
      </c>
      <c r="F612" s="33">
        <v>0</v>
      </c>
      <c r="G612" s="33">
        <v>0</v>
      </c>
      <c r="H612" s="37">
        <v>43748</v>
      </c>
      <c r="I612" t="s">
        <v>1978</v>
      </c>
      <c r="J612" t="s">
        <v>1969</v>
      </c>
      <c r="K612" s="38">
        <v>43748</v>
      </c>
      <c r="L612">
        <v>340945695</v>
      </c>
      <c r="P612">
        <v>7140</v>
      </c>
      <c r="Q612">
        <v>689580</v>
      </c>
      <c r="R612">
        <v>0</v>
      </c>
      <c r="S612">
        <v>0</v>
      </c>
      <c r="T612">
        <v>334502080</v>
      </c>
      <c r="U612">
        <v>299995</v>
      </c>
      <c r="V612">
        <v>5454040</v>
      </c>
      <c r="W612">
        <v>340945695</v>
      </c>
      <c r="Y612" s="38">
        <f t="shared" si="9"/>
        <v>44113</v>
      </c>
    </row>
    <row r="613" spans="1:25">
      <c r="A613">
        <v>0</v>
      </c>
      <c r="B613" s="33" t="s">
        <v>324</v>
      </c>
      <c r="C613" s="33" t="s">
        <v>229</v>
      </c>
      <c r="D613" s="33" t="s">
        <v>1704</v>
      </c>
      <c r="E613" s="33">
        <v>44223</v>
      </c>
      <c r="F613" s="33">
        <v>0</v>
      </c>
      <c r="G613" s="33">
        <v>0</v>
      </c>
      <c r="H613" s="37">
        <v>43748</v>
      </c>
      <c r="I613" t="s">
        <v>1963</v>
      </c>
      <c r="J613" t="s">
        <v>1964</v>
      </c>
      <c r="K613" s="38">
        <v>43748</v>
      </c>
      <c r="L613">
        <v>160606529</v>
      </c>
      <c r="P613">
        <v>1800</v>
      </c>
      <c r="Q613">
        <v>251100</v>
      </c>
      <c r="R613">
        <v>0</v>
      </c>
      <c r="S613">
        <v>0</v>
      </c>
      <c r="T613">
        <v>158328800</v>
      </c>
      <c r="U613">
        <v>279429</v>
      </c>
      <c r="V613">
        <v>1747200</v>
      </c>
      <c r="W613">
        <v>160606529</v>
      </c>
      <c r="Y613" s="38">
        <f t="shared" si="9"/>
        <v>44113</v>
      </c>
    </row>
    <row r="614" spans="1:25">
      <c r="A614">
        <v>0</v>
      </c>
      <c r="B614" s="33" t="s">
        <v>325</v>
      </c>
      <c r="C614" s="33" t="s">
        <v>229</v>
      </c>
      <c r="D614" s="33" t="s">
        <v>1705</v>
      </c>
      <c r="E614" s="33">
        <v>0</v>
      </c>
      <c r="F614" s="33">
        <v>0</v>
      </c>
      <c r="G614" s="33">
        <v>0</v>
      </c>
      <c r="H614" s="37">
        <v>0</v>
      </c>
      <c r="I614">
        <v>0</v>
      </c>
      <c r="J614">
        <v>0</v>
      </c>
      <c r="K614" s="38">
        <v>0</v>
      </c>
      <c r="P614">
        <v>0</v>
      </c>
      <c r="Q614">
        <v>0</v>
      </c>
      <c r="R614">
        <v>0</v>
      </c>
      <c r="S614">
        <v>0</v>
      </c>
      <c r="T614">
        <v>0</v>
      </c>
      <c r="U614">
        <v>0</v>
      </c>
      <c r="V614">
        <v>0</v>
      </c>
      <c r="W614">
        <v>0</v>
      </c>
      <c r="Y614" s="38">
        <f t="shared" si="9"/>
        <v>365</v>
      </c>
    </row>
    <row r="615" spans="1:25">
      <c r="A615">
        <v>0</v>
      </c>
      <c r="B615" s="33" t="s">
        <v>326</v>
      </c>
      <c r="C615" s="33" t="s">
        <v>229</v>
      </c>
      <c r="D615" s="33" t="s">
        <v>1706</v>
      </c>
      <c r="E615" s="33">
        <v>44243</v>
      </c>
      <c r="F615" s="33">
        <v>0</v>
      </c>
      <c r="G615" s="33">
        <v>0</v>
      </c>
      <c r="H615" s="37">
        <v>43748</v>
      </c>
      <c r="I615" t="s">
        <v>1963</v>
      </c>
      <c r="J615" t="s">
        <v>1964</v>
      </c>
      <c r="K615" s="38">
        <v>43748</v>
      </c>
      <c r="L615">
        <v>74523600</v>
      </c>
      <c r="P615">
        <v>1800</v>
      </c>
      <c r="Q615">
        <v>252000</v>
      </c>
      <c r="R615">
        <v>0</v>
      </c>
      <c r="S615">
        <v>0</v>
      </c>
      <c r="T615">
        <v>74271600</v>
      </c>
      <c r="U615">
        <v>0</v>
      </c>
      <c r="V615">
        <v>0</v>
      </c>
      <c r="W615">
        <v>74523600</v>
      </c>
      <c r="Y615" s="38">
        <f t="shared" si="9"/>
        <v>44113</v>
      </c>
    </row>
    <row r="616" spans="1:25">
      <c r="A616">
        <v>0</v>
      </c>
      <c r="B616" s="33" t="s">
        <v>327</v>
      </c>
      <c r="C616" s="33" t="s">
        <v>229</v>
      </c>
      <c r="D616" s="33" t="s">
        <v>1707</v>
      </c>
      <c r="E616" s="33">
        <v>44223</v>
      </c>
      <c r="F616" s="33">
        <v>0</v>
      </c>
      <c r="G616" s="33">
        <v>0</v>
      </c>
      <c r="H616" s="37">
        <v>43748</v>
      </c>
      <c r="I616" t="s">
        <v>1963</v>
      </c>
      <c r="J616" t="s">
        <v>1964</v>
      </c>
      <c r="K616" s="38">
        <v>43748</v>
      </c>
      <c r="L616">
        <v>67809912</v>
      </c>
      <c r="P616">
        <v>1800</v>
      </c>
      <c r="Q616">
        <v>252000</v>
      </c>
      <c r="R616">
        <v>0</v>
      </c>
      <c r="S616">
        <v>0</v>
      </c>
      <c r="T616">
        <v>66548200</v>
      </c>
      <c r="U616">
        <v>831312</v>
      </c>
      <c r="V616">
        <v>178400</v>
      </c>
      <c r="W616">
        <v>67809912</v>
      </c>
      <c r="Y616" s="38">
        <f t="shared" si="9"/>
        <v>44113</v>
      </c>
    </row>
    <row r="617" spans="1:25">
      <c r="A617">
        <v>0</v>
      </c>
      <c r="B617" s="33" t="s">
        <v>328</v>
      </c>
      <c r="C617" s="33" t="s">
        <v>229</v>
      </c>
      <c r="D617" s="33" t="s">
        <v>1705</v>
      </c>
      <c r="E617" s="33">
        <v>43344</v>
      </c>
      <c r="F617" s="33">
        <v>0</v>
      </c>
      <c r="G617" s="33">
        <v>0</v>
      </c>
      <c r="H617" s="37">
        <v>42948</v>
      </c>
      <c r="I617" t="s">
        <v>1963</v>
      </c>
      <c r="J617" t="s">
        <v>1964</v>
      </c>
      <c r="K617" s="38">
        <v>42948</v>
      </c>
      <c r="L617" t="s">
        <v>1991</v>
      </c>
      <c r="P617">
        <v>0</v>
      </c>
      <c r="Q617">
        <v>0</v>
      </c>
      <c r="R617">
        <v>1404.5</v>
      </c>
      <c r="S617">
        <v>278091</v>
      </c>
      <c r="T617">
        <v>139482000</v>
      </c>
      <c r="U617">
        <v>363000</v>
      </c>
      <c r="V617">
        <v>326200</v>
      </c>
      <c r="W617">
        <v>140449291</v>
      </c>
      <c r="Y617" s="38">
        <f t="shared" si="9"/>
        <v>43313</v>
      </c>
    </row>
    <row r="618" spans="1:25">
      <c r="A618">
        <v>0</v>
      </c>
      <c r="B618" s="33" t="s">
        <v>329</v>
      </c>
      <c r="C618" s="33" t="s">
        <v>229</v>
      </c>
      <c r="D618" s="33" t="s">
        <v>1707</v>
      </c>
      <c r="E618" s="33">
        <v>43344</v>
      </c>
      <c r="F618" s="33">
        <v>0</v>
      </c>
      <c r="G618" s="33">
        <v>0</v>
      </c>
      <c r="H618" s="37">
        <v>42948</v>
      </c>
      <c r="I618" t="s">
        <v>1963</v>
      </c>
      <c r="J618" t="s">
        <v>1964</v>
      </c>
      <c r="K618" s="38">
        <v>42948</v>
      </c>
      <c r="L618" t="s">
        <v>1992</v>
      </c>
      <c r="P618">
        <v>0</v>
      </c>
      <c r="Q618">
        <v>0</v>
      </c>
      <c r="R618">
        <v>1404.5</v>
      </c>
      <c r="S618">
        <v>280900</v>
      </c>
      <c r="T618">
        <v>85405000</v>
      </c>
      <c r="U618">
        <v>430000</v>
      </c>
      <c r="V618">
        <v>0</v>
      </c>
      <c r="W618">
        <v>86115900</v>
      </c>
      <c r="Y618" s="38">
        <f t="shared" si="9"/>
        <v>43313</v>
      </c>
    </row>
    <row r="619" spans="1:25">
      <c r="A619">
        <v>0</v>
      </c>
      <c r="B619" s="33" t="s">
        <v>330</v>
      </c>
      <c r="C619" s="33" t="s">
        <v>229</v>
      </c>
      <c r="D619" s="33" t="s">
        <v>1708</v>
      </c>
      <c r="E619" s="33">
        <v>0</v>
      </c>
      <c r="F619" s="33">
        <v>0</v>
      </c>
      <c r="G619" s="33">
        <v>0</v>
      </c>
      <c r="H619" s="37">
        <v>0</v>
      </c>
      <c r="I619">
        <v>0</v>
      </c>
      <c r="J619">
        <v>0</v>
      </c>
      <c r="K619" s="38">
        <v>0</v>
      </c>
      <c r="P619">
        <v>0</v>
      </c>
      <c r="Q619">
        <v>0</v>
      </c>
      <c r="R619">
        <v>0</v>
      </c>
      <c r="S619">
        <v>0</v>
      </c>
      <c r="T619">
        <v>0</v>
      </c>
      <c r="U619">
        <v>0</v>
      </c>
      <c r="V619">
        <v>0</v>
      </c>
      <c r="W619">
        <v>0</v>
      </c>
      <c r="Y619" s="38">
        <f t="shared" si="9"/>
        <v>365</v>
      </c>
    </row>
    <row r="620" spans="1:25">
      <c r="A620">
        <v>0</v>
      </c>
      <c r="B620" s="33" t="s">
        <v>331</v>
      </c>
      <c r="C620" s="33" t="s">
        <v>229</v>
      </c>
      <c r="D620" s="33" t="s">
        <v>1709</v>
      </c>
      <c r="E620" s="33">
        <v>44229</v>
      </c>
      <c r="F620" s="33">
        <v>0</v>
      </c>
      <c r="G620" s="33">
        <v>0</v>
      </c>
      <c r="H620" s="37">
        <v>43748</v>
      </c>
      <c r="I620" t="s">
        <v>1963</v>
      </c>
      <c r="J620" t="s">
        <v>1964</v>
      </c>
      <c r="K620" s="38">
        <v>43748</v>
      </c>
      <c r="L620">
        <v>275255668</v>
      </c>
      <c r="P620">
        <v>1800</v>
      </c>
      <c r="Q620">
        <v>810000</v>
      </c>
      <c r="R620">
        <v>0</v>
      </c>
      <c r="S620">
        <v>0</v>
      </c>
      <c r="T620">
        <v>264353400</v>
      </c>
      <c r="U620">
        <v>2918468</v>
      </c>
      <c r="V620">
        <v>7173800</v>
      </c>
      <c r="W620">
        <v>275255668</v>
      </c>
      <c r="Y620" s="38">
        <f t="shared" si="9"/>
        <v>44113</v>
      </c>
    </row>
    <row r="621" spans="1:25">
      <c r="A621">
        <v>0</v>
      </c>
      <c r="B621" s="33" t="s">
        <v>332</v>
      </c>
      <c r="C621" s="33" t="s">
        <v>229</v>
      </c>
      <c r="D621" s="33" t="s">
        <v>1709</v>
      </c>
      <c r="E621" s="33">
        <v>44229</v>
      </c>
      <c r="F621" s="33">
        <v>0</v>
      </c>
      <c r="G621" s="33">
        <v>0</v>
      </c>
      <c r="H621" s="37">
        <v>43748</v>
      </c>
      <c r="I621" t="s">
        <v>1963</v>
      </c>
      <c r="J621" t="s">
        <v>1964</v>
      </c>
      <c r="K621" s="38">
        <v>43748</v>
      </c>
      <c r="L621">
        <v>45385287</v>
      </c>
      <c r="P621">
        <v>1800</v>
      </c>
      <c r="Q621">
        <v>240966</v>
      </c>
      <c r="R621">
        <v>0</v>
      </c>
      <c r="S621">
        <v>0</v>
      </c>
      <c r="T621">
        <v>40945680</v>
      </c>
      <c r="U621">
        <v>246791</v>
      </c>
      <c r="V621">
        <v>3951850</v>
      </c>
      <c r="W621">
        <v>45385287</v>
      </c>
      <c r="Y621" s="38">
        <f t="shared" si="9"/>
        <v>44113</v>
      </c>
    </row>
    <row r="622" spans="1:25">
      <c r="A622">
        <v>0</v>
      </c>
      <c r="B622" s="33" t="s">
        <v>333</v>
      </c>
      <c r="C622" s="33" t="s">
        <v>229</v>
      </c>
      <c r="D622" s="33" t="s">
        <v>1710</v>
      </c>
      <c r="E622" s="33">
        <v>0</v>
      </c>
      <c r="F622" s="33">
        <v>0</v>
      </c>
      <c r="G622" s="33">
        <v>0</v>
      </c>
      <c r="H622" s="37">
        <v>0</v>
      </c>
      <c r="I622">
        <v>0</v>
      </c>
      <c r="J622">
        <v>0</v>
      </c>
      <c r="K622" s="38">
        <v>0</v>
      </c>
      <c r="P622">
        <v>0</v>
      </c>
      <c r="Q622">
        <v>0</v>
      </c>
      <c r="R622">
        <v>0</v>
      </c>
      <c r="S622">
        <v>0</v>
      </c>
      <c r="T622">
        <v>0</v>
      </c>
      <c r="U622">
        <v>0</v>
      </c>
      <c r="V622">
        <v>0</v>
      </c>
      <c r="W622">
        <v>0</v>
      </c>
      <c r="Y622" s="38">
        <f t="shared" si="9"/>
        <v>365</v>
      </c>
    </row>
    <row r="623" spans="1:25">
      <c r="A623">
        <v>0</v>
      </c>
      <c r="B623" s="33" t="s">
        <v>257</v>
      </c>
      <c r="C623" s="33" t="s">
        <v>229</v>
      </c>
      <c r="D623" s="33" t="s">
        <v>1711</v>
      </c>
      <c r="E623" s="33">
        <v>0</v>
      </c>
      <c r="F623" s="33">
        <v>0</v>
      </c>
      <c r="G623" s="33">
        <v>0</v>
      </c>
      <c r="H623" s="37">
        <v>0</v>
      </c>
      <c r="I623">
        <v>0</v>
      </c>
      <c r="J623">
        <v>0</v>
      </c>
      <c r="K623" s="38">
        <v>0</v>
      </c>
      <c r="P623">
        <v>0</v>
      </c>
      <c r="Q623">
        <v>0</v>
      </c>
      <c r="R623">
        <v>0</v>
      </c>
      <c r="S623">
        <v>0</v>
      </c>
      <c r="T623">
        <v>0</v>
      </c>
      <c r="U623">
        <v>0</v>
      </c>
      <c r="V623">
        <v>0</v>
      </c>
      <c r="W623">
        <v>0</v>
      </c>
      <c r="Y623" s="38">
        <f t="shared" si="9"/>
        <v>365</v>
      </c>
    </row>
    <row r="624" spans="1:25">
      <c r="A624">
        <v>0</v>
      </c>
      <c r="B624" s="33" t="s">
        <v>259</v>
      </c>
      <c r="C624" s="33" t="s">
        <v>229</v>
      </c>
      <c r="D624" s="33" t="s">
        <v>1712</v>
      </c>
      <c r="E624" s="33">
        <v>0</v>
      </c>
      <c r="F624" s="33">
        <v>0</v>
      </c>
      <c r="G624" s="33">
        <v>0</v>
      </c>
      <c r="H624" s="37">
        <v>0</v>
      </c>
      <c r="I624">
        <v>0</v>
      </c>
      <c r="J624">
        <v>0</v>
      </c>
      <c r="K624" s="38">
        <v>0</v>
      </c>
      <c r="P624">
        <v>0</v>
      </c>
      <c r="Q624">
        <v>0</v>
      </c>
      <c r="R624">
        <v>0</v>
      </c>
      <c r="S624">
        <v>0</v>
      </c>
      <c r="T624">
        <v>0</v>
      </c>
      <c r="U624">
        <v>0</v>
      </c>
      <c r="V624">
        <v>0</v>
      </c>
      <c r="W624">
        <v>0</v>
      </c>
      <c r="Y624" s="38">
        <f t="shared" si="9"/>
        <v>365</v>
      </c>
    </row>
    <row r="625" spans="1:25">
      <c r="A625">
        <v>0</v>
      </c>
      <c r="B625" s="33" t="s">
        <v>260</v>
      </c>
      <c r="C625" s="33" t="s">
        <v>229</v>
      </c>
      <c r="D625" s="33" t="s">
        <v>1713</v>
      </c>
      <c r="E625" s="33">
        <v>0</v>
      </c>
      <c r="F625" s="33">
        <v>0</v>
      </c>
      <c r="G625" s="33">
        <v>0</v>
      </c>
      <c r="H625" s="37">
        <v>0</v>
      </c>
      <c r="I625">
        <v>0</v>
      </c>
      <c r="J625">
        <v>0</v>
      </c>
      <c r="K625" s="38">
        <v>0</v>
      </c>
      <c r="P625">
        <v>0</v>
      </c>
      <c r="Q625">
        <v>0</v>
      </c>
      <c r="R625">
        <v>0</v>
      </c>
      <c r="S625">
        <v>0</v>
      </c>
      <c r="T625">
        <v>0</v>
      </c>
      <c r="U625">
        <v>0</v>
      </c>
      <c r="V625">
        <v>0</v>
      </c>
      <c r="W625">
        <v>0</v>
      </c>
      <c r="Y625" s="38">
        <f t="shared" si="9"/>
        <v>365</v>
      </c>
    </row>
    <row r="626" spans="1:25">
      <c r="A626">
        <v>0</v>
      </c>
      <c r="B626" s="33" t="s">
        <v>261</v>
      </c>
      <c r="C626" s="33" t="s">
        <v>229</v>
      </c>
      <c r="D626" s="33" t="s">
        <v>1711</v>
      </c>
      <c r="E626" s="33">
        <v>0</v>
      </c>
      <c r="F626" s="33">
        <v>0</v>
      </c>
      <c r="G626" s="33">
        <v>0</v>
      </c>
      <c r="H626" s="37">
        <v>0</v>
      </c>
      <c r="I626">
        <v>0</v>
      </c>
      <c r="J626">
        <v>0</v>
      </c>
      <c r="K626" s="38">
        <v>0</v>
      </c>
      <c r="P626">
        <v>0</v>
      </c>
      <c r="Q626">
        <v>0</v>
      </c>
      <c r="R626">
        <v>0</v>
      </c>
      <c r="S626">
        <v>0</v>
      </c>
      <c r="T626">
        <v>0</v>
      </c>
      <c r="U626">
        <v>0</v>
      </c>
      <c r="V626">
        <v>0</v>
      </c>
      <c r="W626">
        <v>0</v>
      </c>
      <c r="Y626" s="38">
        <f t="shared" si="9"/>
        <v>365</v>
      </c>
    </row>
    <row r="627" spans="1:25">
      <c r="A627">
        <v>0</v>
      </c>
      <c r="B627" s="33" t="s">
        <v>262</v>
      </c>
      <c r="C627" s="33" t="s">
        <v>229</v>
      </c>
      <c r="D627" s="33" t="s">
        <v>1714</v>
      </c>
      <c r="E627" s="33">
        <v>0</v>
      </c>
      <c r="F627" s="33">
        <v>0</v>
      </c>
      <c r="G627" s="33">
        <v>0</v>
      </c>
      <c r="H627" s="37">
        <v>0</v>
      </c>
      <c r="I627">
        <v>0</v>
      </c>
      <c r="J627">
        <v>0</v>
      </c>
      <c r="K627" s="38">
        <v>0</v>
      </c>
      <c r="P627">
        <v>0</v>
      </c>
      <c r="Q627">
        <v>0</v>
      </c>
      <c r="R627">
        <v>0</v>
      </c>
      <c r="S627">
        <v>0</v>
      </c>
      <c r="T627">
        <v>0</v>
      </c>
      <c r="U627">
        <v>0</v>
      </c>
      <c r="V627">
        <v>0</v>
      </c>
      <c r="W627">
        <v>0</v>
      </c>
      <c r="Y627" s="38">
        <f t="shared" si="9"/>
        <v>365</v>
      </c>
    </row>
    <row r="628" spans="1:25">
      <c r="A628">
        <v>0</v>
      </c>
      <c r="B628" s="33" t="s">
        <v>263</v>
      </c>
      <c r="C628" s="33" t="s">
        <v>229</v>
      </c>
      <c r="D628" s="33" t="s">
        <v>1715</v>
      </c>
      <c r="E628" s="33">
        <v>0</v>
      </c>
      <c r="F628" s="33">
        <v>0</v>
      </c>
      <c r="G628" s="33">
        <v>0</v>
      </c>
      <c r="H628" s="37">
        <v>0</v>
      </c>
      <c r="I628">
        <v>0</v>
      </c>
      <c r="J628">
        <v>0</v>
      </c>
      <c r="K628" s="38">
        <v>0</v>
      </c>
      <c r="P628">
        <v>0</v>
      </c>
      <c r="Q628">
        <v>0</v>
      </c>
      <c r="R628">
        <v>0</v>
      </c>
      <c r="S628">
        <v>0</v>
      </c>
      <c r="T628">
        <v>0</v>
      </c>
      <c r="U628">
        <v>0</v>
      </c>
      <c r="V628">
        <v>0</v>
      </c>
      <c r="W628">
        <v>0</v>
      </c>
      <c r="Y628" s="38">
        <f t="shared" si="9"/>
        <v>365</v>
      </c>
    </row>
    <row r="629" spans="1:25">
      <c r="A629">
        <v>0</v>
      </c>
      <c r="B629" s="33" t="s">
        <v>334</v>
      </c>
      <c r="C629" s="33" t="s">
        <v>229</v>
      </c>
      <c r="D629" s="33" t="s">
        <v>1716</v>
      </c>
      <c r="E629" s="33">
        <v>43344</v>
      </c>
      <c r="F629" s="33">
        <v>0</v>
      </c>
      <c r="G629" s="33">
        <v>0</v>
      </c>
      <c r="H629" s="37">
        <v>39295</v>
      </c>
      <c r="I629" t="s">
        <v>1963</v>
      </c>
      <c r="J629" t="s">
        <v>1964</v>
      </c>
      <c r="K629" s="38">
        <v>39295</v>
      </c>
      <c r="L629" t="s">
        <v>1717</v>
      </c>
      <c r="P629">
        <v>15091.6</v>
      </c>
      <c r="Q629">
        <v>150916</v>
      </c>
      <c r="R629">
        <v>1404.5</v>
      </c>
      <c r="S629">
        <v>266855</v>
      </c>
      <c r="T629">
        <v>45948400</v>
      </c>
      <c r="U629">
        <v>0</v>
      </c>
      <c r="V629">
        <v>3236307</v>
      </c>
      <c r="W629">
        <v>49602478</v>
      </c>
      <c r="Y629" s="38">
        <f t="shared" si="9"/>
        <v>39660</v>
      </c>
    </row>
    <row r="630" spans="1:25">
      <c r="A630">
        <v>0</v>
      </c>
      <c r="B630" s="33" t="s">
        <v>335</v>
      </c>
      <c r="C630" s="33" t="s">
        <v>229</v>
      </c>
      <c r="D630" s="33" t="s">
        <v>1707</v>
      </c>
      <c r="E630" s="33">
        <v>43344</v>
      </c>
      <c r="F630" s="33">
        <v>0</v>
      </c>
      <c r="G630" s="33">
        <v>0</v>
      </c>
      <c r="H630" s="37">
        <v>42958</v>
      </c>
      <c r="I630" t="s">
        <v>1963</v>
      </c>
      <c r="J630" t="s">
        <v>1964</v>
      </c>
      <c r="K630" s="38">
        <v>42958</v>
      </c>
      <c r="L630" t="s">
        <v>1993</v>
      </c>
      <c r="P630">
        <v>0</v>
      </c>
      <c r="Q630">
        <v>0</v>
      </c>
      <c r="R630">
        <v>1404.5</v>
      </c>
      <c r="S630">
        <v>294945</v>
      </c>
      <c r="T630">
        <v>124545600</v>
      </c>
      <c r="U630">
        <v>0</v>
      </c>
      <c r="V630">
        <v>2689530</v>
      </c>
      <c r="W630">
        <v>127530075</v>
      </c>
      <c r="Y630" s="38">
        <f t="shared" si="9"/>
        <v>43323</v>
      </c>
    </row>
    <row r="631" spans="1:25">
      <c r="A631">
        <v>0</v>
      </c>
      <c r="B631" s="33" t="s">
        <v>371</v>
      </c>
      <c r="C631" s="33" t="s">
        <v>229</v>
      </c>
      <c r="D631" s="33" t="s">
        <v>1686</v>
      </c>
      <c r="E631" s="33">
        <v>43868</v>
      </c>
      <c r="F631" s="33">
        <v>0</v>
      </c>
      <c r="G631" s="33">
        <v>0</v>
      </c>
      <c r="H631" s="37">
        <v>43482</v>
      </c>
      <c r="I631" t="s">
        <v>1965</v>
      </c>
      <c r="J631" t="s">
        <v>1964</v>
      </c>
      <c r="K631" s="38">
        <v>43482</v>
      </c>
      <c r="L631">
        <v>1020769314</v>
      </c>
      <c r="P631">
        <v>104000</v>
      </c>
      <c r="Q631">
        <v>210496000</v>
      </c>
      <c r="R631">
        <v>104000</v>
      </c>
      <c r="S631">
        <v>122304000</v>
      </c>
      <c r="T631">
        <v>230681190</v>
      </c>
      <c r="U631">
        <v>9160000</v>
      </c>
      <c r="V631">
        <v>448128124</v>
      </c>
      <c r="W631">
        <v>1020769314</v>
      </c>
      <c r="Y631" s="38">
        <f t="shared" si="9"/>
        <v>43847</v>
      </c>
    </row>
    <row r="632" spans="1:25">
      <c r="A632">
        <v>0</v>
      </c>
      <c r="B632" s="33" t="s">
        <v>383</v>
      </c>
      <c r="C632" s="33" t="s">
        <v>229</v>
      </c>
      <c r="D632" s="33" t="s">
        <v>1718</v>
      </c>
      <c r="E632" s="33">
        <v>43765</v>
      </c>
      <c r="F632" s="33">
        <v>0</v>
      </c>
      <c r="G632" s="33">
        <v>226526500.99999997</v>
      </c>
      <c r="H632" s="37">
        <v>42948</v>
      </c>
      <c r="I632" t="s">
        <v>1963</v>
      </c>
      <c r="J632" t="s">
        <v>1964</v>
      </c>
      <c r="K632" s="38">
        <v>42948</v>
      </c>
      <c r="L632" t="s">
        <v>1719</v>
      </c>
      <c r="P632">
        <v>3187.2728170683499</v>
      </c>
      <c r="Q632">
        <v>19528420.550177779</v>
      </c>
      <c r="R632">
        <v>3187.2728170683499</v>
      </c>
      <c r="S632">
        <v>12739529.449822195</v>
      </c>
      <c r="T632">
        <v>61588800</v>
      </c>
      <c r="U632">
        <v>12265350</v>
      </c>
      <c r="V632">
        <v>119656901</v>
      </c>
      <c r="W632">
        <v>225779000.99999997</v>
      </c>
      <c r="Y632" s="38">
        <f t="shared" si="9"/>
        <v>43313</v>
      </c>
    </row>
    <row r="633" spans="1:25">
      <c r="A633">
        <v>0</v>
      </c>
      <c r="B633" s="33" t="s">
        <v>235</v>
      </c>
      <c r="C633" s="33" t="s">
        <v>229</v>
      </c>
      <c r="D633" s="33" t="s">
        <v>1720</v>
      </c>
      <c r="E633" s="33">
        <v>43364</v>
      </c>
      <c r="F633" s="33">
        <v>0</v>
      </c>
      <c r="G633" s="33">
        <v>0</v>
      </c>
      <c r="H633" s="37">
        <v>42975</v>
      </c>
      <c r="I633" t="s">
        <v>1963</v>
      </c>
      <c r="J633" t="s">
        <v>1964</v>
      </c>
      <c r="K633" s="38">
        <v>42975</v>
      </c>
      <c r="L633" t="s">
        <v>1721</v>
      </c>
      <c r="P633">
        <v>2636.7</v>
      </c>
      <c r="Q633">
        <v>43492366.5</v>
      </c>
      <c r="R633">
        <v>1404.5</v>
      </c>
      <c r="S633">
        <v>14797812</v>
      </c>
      <c r="T633">
        <v>390914860</v>
      </c>
      <c r="U633">
        <v>15965000</v>
      </c>
      <c r="V633">
        <v>27726440</v>
      </c>
      <c r="W633">
        <v>492896478.5</v>
      </c>
      <c r="Y633" s="38">
        <f t="shared" si="9"/>
        <v>43340</v>
      </c>
    </row>
    <row r="634" spans="1:25">
      <c r="A634">
        <v>0</v>
      </c>
      <c r="B634" s="33" t="s">
        <v>337</v>
      </c>
      <c r="C634" s="33" t="s">
        <v>229</v>
      </c>
      <c r="D634" s="33" t="s">
        <v>1722</v>
      </c>
      <c r="E634" s="33">
        <v>43342</v>
      </c>
      <c r="F634" s="33">
        <v>0</v>
      </c>
      <c r="G634" s="33">
        <v>0</v>
      </c>
      <c r="H634" s="37">
        <v>43216</v>
      </c>
      <c r="I634" t="s">
        <v>1963</v>
      </c>
      <c r="J634" t="s">
        <v>1964</v>
      </c>
      <c r="K634" s="38">
        <v>43216</v>
      </c>
      <c r="L634" t="s">
        <v>1728</v>
      </c>
      <c r="P634" t="s">
        <v>1723</v>
      </c>
      <c r="Q634" t="s">
        <v>1994</v>
      </c>
      <c r="R634" t="s">
        <v>1724</v>
      </c>
      <c r="S634" t="s">
        <v>1995</v>
      </c>
      <c r="T634" t="s">
        <v>1725</v>
      </c>
      <c r="U634" t="s">
        <v>1726</v>
      </c>
      <c r="V634" t="s">
        <v>1727</v>
      </c>
      <c r="W634">
        <v>118504836.5</v>
      </c>
      <c r="Y634" s="38">
        <f t="shared" si="9"/>
        <v>43581</v>
      </c>
    </row>
    <row r="635" spans="1:25">
      <c r="A635">
        <v>0</v>
      </c>
      <c r="B635" s="33" t="s">
        <v>345</v>
      </c>
      <c r="C635" s="33" t="s">
        <v>229</v>
      </c>
      <c r="D635" s="33" t="s">
        <v>1729</v>
      </c>
      <c r="E635" s="33">
        <v>44105</v>
      </c>
      <c r="F635" s="33">
        <v>0</v>
      </c>
      <c r="G635" s="33">
        <v>0</v>
      </c>
      <c r="H635" s="37">
        <v>43617</v>
      </c>
      <c r="I635" t="s">
        <v>1978</v>
      </c>
      <c r="J635" t="s">
        <v>1969</v>
      </c>
      <c r="K635" s="38">
        <v>43617</v>
      </c>
      <c r="L635">
        <v>686321789</v>
      </c>
      <c r="P635">
        <v>7140</v>
      </c>
      <c r="Q635">
        <v>146583600</v>
      </c>
      <c r="R635">
        <v>0</v>
      </c>
      <c r="S635">
        <v>0</v>
      </c>
      <c r="T635">
        <v>330916820</v>
      </c>
      <c r="U635">
        <v>132082375</v>
      </c>
      <c r="V635">
        <v>76738994</v>
      </c>
      <c r="W635">
        <v>686321789</v>
      </c>
      <c r="Y635" s="38">
        <f t="shared" si="9"/>
        <v>43982</v>
      </c>
    </row>
    <row r="636" spans="1:25">
      <c r="A636">
        <v>0</v>
      </c>
      <c r="B636" s="33" t="s">
        <v>1730</v>
      </c>
      <c r="C636" s="33" t="s">
        <v>229</v>
      </c>
      <c r="D636" s="33">
        <v>0</v>
      </c>
      <c r="E636" s="33">
        <v>0</v>
      </c>
      <c r="F636" s="33">
        <v>0</v>
      </c>
      <c r="G636" s="33">
        <v>0</v>
      </c>
      <c r="H636" s="37">
        <v>0</v>
      </c>
      <c r="I636">
        <v>0</v>
      </c>
      <c r="J636">
        <v>0</v>
      </c>
      <c r="K636" s="38">
        <v>0</v>
      </c>
      <c r="P636">
        <v>0</v>
      </c>
      <c r="Q636">
        <v>0</v>
      </c>
      <c r="R636">
        <v>0</v>
      </c>
      <c r="S636">
        <v>0</v>
      </c>
      <c r="T636">
        <v>0</v>
      </c>
      <c r="U636">
        <v>0</v>
      </c>
      <c r="V636">
        <v>0</v>
      </c>
      <c r="W636">
        <v>0</v>
      </c>
      <c r="Y636" s="38">
        <f t="shared" si="9"/>
        <v>365</v>
      </c>
    </row>
    <row r="637" spans="1:25">
      <c r="A637">
        <v>0</v>
      </c>
      <c r="B637" s="33" t="s">
        <v>384</v>
      </c>
      <c r="C637" s="33" t="s">
        <v>229</v>
      </c>
      <c r="D637" s="33" t="s">
        <v>1731</v>
      </c>
      <c r="E637" s="33">
        <v>43650</v>
      </c>
      <c r="F637" s="33">
        <v>0</v>
      </c>
      <c r="G637" s="33">
        <v>1091359709.9999995</v>
      </c>
      <c r="H637" s="37">
        <v>43282</v>
      </c>
      <c r="I637" t="s">
        <v>1963</v>
      </c>
      <c r="J637" t="s">
        <v>1964</v>
      </c>
      <c r="K637" s="38">
        <v>43282</v>
      </c>
      <c r="L637" t="s">
        <v>1732</v>
      </c>
      <c r="P637">
        <v>3573.4722709816001</v>
      </c>
      <c r="Q637">
        <v>275021572.91928589</v>
      </c>
      <c r="R637">
        <v>3573.4722709816001</v>
      </c>
      <c r="S637">
        <v>60881247.080713518</v>
      </c>
      <c r="T637">
        <v>103574100</v>
      </c>
      <c r="U637">
        <v>562691646</v>
      </c>
      <c r="V637">
        <v>89191144</v>
      </c>
      <c r="W637">
        <v>1091359709.9999995</v>
      </c>
      <c r="Y637" s="38">
        <f t="shared" si="9"/>
        <v>43647</v>
      </c>
    </row>
    <row r="638" spans="1:25">
      <c r="A638">
        <v>0</v>
      </c>
      <c r="B638" s="33" t="s">
        <v>231</v>
      </c>
      <c r="C638" s="33" t="s">
        <v>229</v>
      </c>
      <c r="D638" s="33" t="s">
        <v>1733</v>
      </c>
      <c r="E638" s="33">
        <v>0</v>
      </c>
      <c r="F638" s="33">
        <v>0</v>
      </c>
      <c r="G638" s="33">
        <v>0</v>
      </c>
      <c r="H638" s="37">
        <v>0</v>
      </c>
      <c r="I638">
        <v>0</v>
      </c>
      <c r="J638">
        <v>0</v>
      </c>
      <c r="K638" s="38">
        <v>0</v>
      </c>
      <c r="P638">
        <v>0</v>
      </c>
      <c r="Q638">
        <v>0</v>
      </c>
      <c r="R638">
        <v>0</v>
      </c>
      <c r="S638">
        <v>0</v>
      </c>
      <c r="T638">
        <v>0</v>
      </c>
      <c r="U638">
        <v>0</v>
      </c>
      <c r="V638">
        <v>0</v>
      </c>
      <c r="W638">
        <v>0</v>
      </c>
      <c r="Y638" s="38">
        <f t="shared" si="9"/>
        <v>365</v>
      </c>
    </row>
    <row r="639" spans="1:25">
      <c r="A639">
        <v>1</v>
      </c>
      <c r="B639" s="33" t="s">
        <v>231</v>
      </c>
      <c r="C639" s="33" t="s">
        <v>229</v>
      </c>
      <c r="D639" s="33">
        <v>0</v>
      </c>
      <c r="E639" s="33">
        <v>0</v>
      </c>
      <c r="F639" s="33">
        <v>0</v>
      </c>
      <c r="G639" s="33">
        <v>0</v>
      </c>
      <c r="H639" s="37">
        <v>0</v>
      </c>
      <c r="I639">
        <v>0</v>
      </c>
      <c r="J639">
        <v>0</v>
      </c>
      <c r="K639" s="38">
        <v>0</v>
      </c>
      <c r="P639">
        <v>0</v>
      </c>
      <c r="Q639">
        <v>0</v>
      </c>
      <c r="R639">
        <v>0</v>
      </c>
      <c r="S639">
        <v>0</v>
      </c>
      <c r="T639">
        <v>0</v>
      </c>
      <c r="U639">
        <v>0</v>
      </c>
      <c r="V639">
        <v>0</v>
      </c>
      <c r="W639">
        <v>0</v>
      </c>
      <c r="Y639" s="38">
        <f t="shared" si="9"/>
        <v>365</v>
      </c>
    </row>
    <row r="640" spans="1:25">
      <c r="A640">
        <v>0</v>
      </c>
      <c r="B640" s="33" t="s">
        <v>365</v>
      </c>
      <c r="C640" s="33" t="s">
        <v>229</v>
      </c>
      <c r="D640" s="33" t="s">
        <v>1734</v>
      </c>
      <c r="E640" s="33">
        <v>43798</v>
      </c>
      <c r="F640" s="33">
        <v>0</v>
      </c>
      <c r="G640" s="33">
        <v>396856442.99999958</v>
      </c>
      <c r="H640" s="37">
        <v>43419</v>
      </c>
      <c r="I640" t="s">
        <v>1963</v>
      </c>
      <c r="J640" t="s">
        <v>1964</v>
      </c>
      <c r="K640" s="38">
        <v>43419</v>
      </c>
      <c r="L640" t="s">
        <v>1735</v>
      </c>
      <c r="P640">
        <v>4833.39873914092</v>
      </c>
      <c r="Q640">
        <v>320473669.99999958</v>
      </c>
      <c r="R640">
        <v>0</v>
      </c>
      <c r="S640">
        <v>0</v>
      </c>
      <c r="T640">
        <v>0</v>
      </c>
      <c r="U640">
        <v>49892218</v>
      </c>
      <c r="V640">
        <v>26490555</v>
      </c>
      <c r="W640">
        <v>396856442.99999958</v>
      </c>
      <c r="Y640" s="38">
        <f t="shared" si="9"/>
        <v>43784</v>
      </c>
    </row>
    <row r="641" spans="1:25">
      <c r="A641">
        <v>0</v>
      </c>
      <c r="B641" s="33" t="s">
        <v>1736</v>
      </c>
      <c r="C641" s="33" t="s">
        <v>229</v>
      </c>
      <c r="D641" s="33" t="s">
        <v>1737</v>
      </c>
      <c r="E641" s="33">
        <v>43808</v>
      </c>
      <c r="F641" s="33">
        <v>0</v>
      </c>
      <c r="G641" s="33">
        <v>195251119.00257999</v>
      </c>
      <c r="H641" s="37">
        <v>43430</v>
      </c>
      <c r="I641" t="s">
        <v>1963</v>
      </c>
      <c r="J641" t="s">
        <v>1964</v>
      </c>
      <c r="K641" s="38">
        <v>43430</v>
      </c>
      <c r="L641" t="s">
        <v>1738</v>
      </c>
      <c r="P641">
        <v>5022.8222299999998</v>
      </c>
      <c r="Q641">
        <v>135847250.00257999</v>
      </c>
      <c r="R641">
        <v>0</v>
      </c>
      <c r="S641">
        <v>0</v>
      </c>
      <c r="T641">
        <v>0</v>
      </c>
      <c r="U641">
        <v>53965611</v>
      </c>
      <c r="V641">
        <v>5438258</v>
      </c>
      <c r="W641">
        <v>195251119.00257999</v>
      </c>
      <c r="Y641" s="38">
        <f t="shared" si="9"/>
        <v>43795</v>
      </c>
    </row>
    <row r="642" spans="1:25">
      <c r="A642">
        <v>0</v>
      </c>
      <c r="B642" s="33" t="s">
        <v>386</v>
      </c>
      <c r="C642" s="33" t="s">
        <v>229</v>
      </c>
      <c r="D642" s="33" t="s">
        <v>1733</v>
      </c>
      <c r="E642" s="33">
        <v>43739</v>
      </c>
      <c r="F642" s="33">
        <v>0</v>
      </c>
      <c r="G642" s="33">
        <v>264205425.99984524</v>
      </c>
      <c r="H642" s="37">
        <v>43370</v>
      </c>
      <c r="I642" t="s">
        <v>1963</v>
      </c>
      <c r="J642" t="s">
        <v>1964</v>
      </c>
      <c r="K642" s="38">
        <v>43370</v>
      </c>
      <c r="L642" t="s">
        <v>1740</v>
      </c>
      <c r="P642">
        <v>5032.6728823100002</v>
      </c>
      <c r="Q642">
        <v>142233400.99984524</v>
      </c>
      <c r="R642">
        <v>0</v>
      </c>
      <c r="S642">
        <v>0</v>
      </c>
      <c r="T642">
        <v>0</v>
      </c>
      <c r="U642">
        <v>102664525</v>
      </c>
      <c r="V642">
        <v>19307500</v>
      </c>
      <c r="W642">
        <v>264205425.99984524</v>
      </c>
      <c r="Y642" s="38">
        <f t="shared" si="9"/>
        <v>43735</v>
      </c>
    </row>
    <row r="643" spans="1:25">
      <c r="A643">
        <v>1</v>
      </c>
      <c r="B643" s="33" t="s">
        <v>386</v>
      </c>
      <c r="C643" s="33" t="s">
        <v>229</v>
      </c>
      <c r="D643" s="33">
        <v>0</v>
      </c>
      <c r="E643" s="33">
        <v>365</v>
      </c>
      <c r="F643" s="33">
        <v>0</v>
      </c>
      <c r="G643" s="33">
        <v>0</v>
      </c>
      <c r="H643" s="37">
        <v>0</v>
      </c>
      <c r="I643">
        <v>0</v>
      </c>
      <c r="J643">
        <v>0</v>
      </c>
      <c r="K643" s="38">
        <v>0</v>
      </c>
      <c r="P643">
        <v>0</v>
      </c>
      <c r="Q643">
        <v>0</v>
      </c>
      <c r="R643">
        <v>0</v>
      </c>
      <c r="S643">
        <v>0</v>
      </c>
      <c r="T643">
        <v>0</v>
      </c>
      <c r="U643">
        <v>0</v>
      </c>
      <c r="V643">
        <v>0</v>
      </c>
      <c r="W643">
        <v>0</v>
      </c>
      <c r="Y643" s="38">
        <f t="shared" si="9"/>
        <v>365</v>
      </c>
    </row>
    <row r="644" spans="1:25">
      <c r="A644">
        <v>0</v>
      </c>
      <c r="B644" s="33" t="s">
        <v>237</v>
      </c>
      <c r="C644" s="33" t="s">
        <v>229</v>
      </c>
      <c r="D644" s="33" t="s">
        <v>1741</v>
      </c>
      <c r="E644" s="33">
        <v>0</v>
      </c>
      <c r="F644" s="33">
        <v>0</v>
      </c>
      <c r="G644" s="33">
        <v>0</v>
      </c>
      <c r="H644" s="37">
        <v>0</v>
      </c>
      <c r="I644">
        <v>0</v>
      </c>
      <c r="J644">
        <v>0</v>
      </c>
      <c r="K644" s="38">
        <v>0</v>
      </c>
      <c r="P644">
        <v>0</v>
      </c>
      <c r="Q644">
        <v>0</v>
      </c>
      <c r="R644">
        <v>0</v>
      </c>
      <c r="S644">
        <v>0</v>
      </c>
      <c r="T644">
        <v>0</v>
      </c>
      <c r="U644">
        <v>0</v>
      </c>
      <c r="V644">
        <v>0</v>
      </c>
      <c r="W644">
        <v>0</v>
      </c>
      <c r="Y644" s="38">
        <f t="shared" ref="Y644:Y707" si="10">+K644+365</f>
        <v>365</v>
      </c>
    </row>
    <row r="645" spans="1:25">
      <c r="A645">
        <v>0</v>
      </c>
      <c r="B645" s="33" t="s">
        <v>358</v>
      </c>
      <c r="C645" s="33" t="s">
        <v>229</v>
      </c>
      <c r="D645" s="33" t="s">
        <v>1742</v>
      </c>
      <c r="E645" s="33">
        <v>43876</v>
      </c>
      <c r="F645" s="33">
        <v>0</v>
      </c>
      <c r="G645" s="33">
        <v>8467267</v>
      </c>
      <c r="H645" s="37">
        <v>43497</v>
      </c>
      <c r="I645" t="s">
        <v>1963</v>
      </c>
      <c r="J645" t="s">
        <v>1964</v>
      </c>
      <c r="K645" s="38">
        <v>43497</v>
      </c>
      <c r="L645" t="s">
        <v>1743</v>
      </c>
      <c r="P645">
        <v>5060</v>
      </c>
      <c r="Q645">
        <v>3587540</v>
      </c>
      <c r="R645">
        <v>0</v>
      </c>
      <c r="S645">
        <v>0</v>
      </c>
      <c r="T645">
        <v>0</v>
      </c>
      <c r="U645">
        <v>3623927</v>
      </c>
      <c r="V645">
        <v>1255800</v>
      </c>
      <c r="W645">
        <v>8467267</v>
      </c>
      <c r="Y645" s="38">
        <f t="shared" si="10"/>
        <v>43862</v>
      </c>
    </row>
    <row r="646" spans="1:25">
      <c r="A646">
        <v>0</v>
      </c>
      <c r="B646" s="33" t="s">
        <v>336</v>
      </c>
      <c r="C646" s="33" t="s">
        <v>229</v>
      </c>
      <c r="D646" s="33" t="s">
        <v>1741</v>
      </c>
      <c r="E646" s="33">
        <v>44223</v>
      </c>
      <c r="F646" s="33">
        <v>0</v>
      </c>
      <c r="G646" s="33">
        <v>0</v>
      </c>
      <c r="H646" s="37">
        <v>43748</v>
      </c>
      <c r="I646" t="s">
        <v>1963</v>
      </c>
      <c r="J646" t="s">
        <v>1969</v>
      </c>
      <c r="K646" s="38">
        <v>43748</v>
      </c>
      <c r="L646">
        <v>161448539</v>
      </c>
      <c r="P646">
        <v>7140</v>
      </c>
      <c r="Q646">
        <v>85037254</v>
      </c>
      <c r="R646">
        <v>0</v>
      </c>
      <c r="S646">
        <v>0</v>
      </c>
      <c r="T646">
        <v>0</v>
      </c>
      <c r="U646">
        <v>68533805</v>
      </c>
      <c r="V646">
        <v>7877480</v>
      </c>
      <c r="W646">
        <v>161448539</v>
      </c>
      <c r="Y646" s="38">
        <f t="shared" si="10"/>
        <v>44113</v>
      </c>
    </row>
    <row r="647" spans="1:25">
      <c r="A647">
        <v>0</v>
      </c>
      <c r="B647" s="33" t="s">
        <v>1744</v>
      </c>
      <c r="C647" s="33" t="s">
        <v>229</v>
      </c>
      <c r="D647" s="33" t="s">
        <v>1742</v>
      </c>
      <c r="E647" s="33">
        <v>43739</v>
      </c>
      <c r="F647" s="33">
        <v>0</v>
      </c>
      <c r="G647" s="33">
        <v>84083960</v>
      </c>
      <c r="H647" s="37">
        <v>43370</v>
      </c>
      <c r="I647" t="s">
        <v>1963</v>
      </c>
      <c r="J647" t="s">
        <v>1964</v>
      </c>
      <c r="K647" s="38">
        <v>43370</v>
      </c>
      <c r="L647" t="s">
        <v>1745</v>
      </c>
      <c r="P647">
        <v>5060</v>
      </c>
      <c r="Q647">
        <v>51303340</v>
      </c>
      <c r="R647">
        <v>0</v>
      </c>
      <c r="S647">
        <v>0</v>
      </c>
      <c r="T647">
        <v>0</v>
      </c>
      <c r="U647">
        <v>27298000</v>
      </c>
      <c r="V647">
        <v>5482620</v>
      </c>
      <c r="W647">
        <v>84083960</v>
      </c>
      <c r="Y647" s="38">
        <f t="shared" si="10"/>
        <v>43735</v>
      </c>
    </row>
    <row r="648" spans="1:25">
      <c r="A648">
        <v>0</v>
      </c>
      <c r="B648" s="33" t="s">
        <v>1746</v>
      </c>
      <c r="C648" s="33" t="s">
        <v>229</v>
      </c>
      <c r="D648" s="33" t="s">
        <v>1741</v>
      </c>
      <c r="E648" s="33">
        <v>43739</v>
      </c>
      <c r="F648" s="33">
        <v>0</v>
      </c>
      <c r="G648" s="33">
        <v>22126160</v>
      </c>
      <c r="H648" s="37">
        <v>43370</v>
      </c>
      <c r="I648" t="s">
        <v>1963</v>
      </c>
      <c r="J648" t="s">
        <v>1964</v>
      </c>
      <c r="K648" s="38">
        <v>43370</v>
      </c>
      <c r="L648" t="s">
        <v>1747</v>
      </c>
      <c r="P648">
        <v>5060</v>
      </c>
      <c r="Q648">
        <v>12037740</v>
      </c>
      <c r="R648">
        <v>0</v>
      </c>
      <c r="S648">
        <v>0</v>
      </c>
      <c r="T648">
        <v>0</v>
      </c>
      <c r="U648">
        <v>9349720</v>
      </c>
      <c r="V648">
        <v>738700</v>
      </c>
      <c r="W648">
        <v>22126160</v>
      </c>
      <c r="Y648" s="38">
        <f t="shared" si="10"/>
        <v>43735</v>
      </c>
    </row>
    <row r="649" spans="1:25">
      <c r="A649">
        <v>0</v>
      </c>
      <c r="B649" s="33" t="s">
        <v>239</v>
      </c>
      <c r="C649" s="33" t="s">
        <v>229</v>
      </c>
      <c r="D649" s="33" t="s">
        <v>1748</v>
      </c>
      <c r="E649" s="33">
        <v>43364</v>
      </c>
      <c r="F649" s="33">
        <v>0</v>
      </c>
      <c r="G649" s="33">
        <v>0</v>
      </c>
      <c r="H649" s="37">
        <v>42975</v>
      </c>
      <c r="I649" t="s">
        <v>1963</v>
      </c>
      <c r="J649" t="s">
        <v>1964</v>
      </c>
      <c r="K649" s="38">
        <v>42975</v>
      </c>
      <c r="L649" t="s">
        <v>1749</v>
      </c>
      <c r="P649">
        <v>2636.70000550448</v>
      </c>
      <c r="Q649">
        <v>191603715.99999955</v>
      </c>
      <c r="R649">
        <v>0</v>
      </c>
      <c r="S649">
        <v>0</v>
      </c>
      <c r="T649">
        <v>0</v>
      </c>
      <c r="U649">
        <v>81162250</v>
      </c>
      <c r="V649">
        <v>57448407</v>
      </c>
      <c r="W649">
        <v>330214372.99999952</v>
      </c>
      <c r="Y649" s="38">
        <f t="shared" si="10"/>
        <v>43340</v>
      </c>
    </row>
    <row r="650" spans="1:25">
      <c r="A650">
        <v>1</v>
      </c>
      <c r="B650" s="33" t="s">
        <v>239</v>
      </c>
      <c r="C650" s="33" t="s">
        <v>229</v>
      </c>
      <c r="D650" s="33">
        <v>0</v>
      </c>
      <c r="E650" s="33">
        <v>365</v>
      </c>
      <c r="F650" s="33">
        <v>0</v>
      </c>
      <c r="G650" s="33">
        <v>0</v>
      </c>
      <c r="H650" s="37">
        <v>0</v>
      </c>
      <c r="I650">
        <v>0</v>
      </c>
      <c r="J650">
        <v>0</v>
      </c>
      <c r="K650" s="38">
        <v>0</v>
      </c>
      <c r="P650">
        <v>0</v>
      </c>
      <c r="Q650">
        <v>0</v>
      </c>
      <c r="R650">
        <v>0</v>
      </c>
      <c r="S650">
        <v>0</v>
      </c>
      <c r="T650">
        <v>0</v>
      </c>
      <c r="U650">
        <v>0</v>
      </c>
      <c r="V650">
        <v>0</v>
      </c>
      <c r="W650">
        <v>0</v>
      </c>
      <c r="Y650" s="38">
        <f t="shared" si="10"/>
        <v>365</v>
      </c>
    </row>
    <row r="651" spans="1:25">
      <c r="A651">
        <v>0</v>
      </c>
      <c r="B651" s="33" t="s">
        <v>241</v>
      </c>
      <c r="C651" s="33" t="s">
        <v>229</v>
      </c>
      <c r="D651" s="33" t="s">
        <v>1699</v>
      </c>
      <c r="E651" s="33">
        <v>0</v>
      </c>
      <c r="F651" s="33">
        <v>0</v>
      </c>
      <c r="G651" s="33">
        <v>0</v>
      </c>
      <c r="H651" s="37">
        <v>0</v>
      </c>
      <c r="I651">
        <v>0</v>
      </c>
      <c r="J651">
        <v>0</v>
      </c>
      <c r="K651" s="38">
        <v>0</v>
      </c>
      <c r="P651">
        <v>0</v>
      </c>
      <c r="Q651">
        <v>0</v>
      </c>
      <c r="R651">
        <v>0</v>
      </c>
      <c r="S651">
        <v>0</v>
      </c>
      <c r="T651">
        <v>0</v>
      </c>
      <c r="U651">
        <v>0</v>
      </c>
      <c r="V651">
        <v>0</v>
      </c>
      <c r="W651">
        <v>0</v>
      </c>
      <c r="Y651" s="38">
        <f t="shared" si="10"/>
        <v>365</v>
      </c>
    </row>
    <row r="652" spans="1:25">
      <c r="A652">
        <v>1</v>
      </c>
      <c r="B652" s="33" t="s">
        <v>241</v>
      </c>
      <c r="C652" s="33" t="s">
        <v>229</v>
      </c>
      <c r="D652" s="33">
        <v>0</v>
      </c>
      <c r="E652" s="33">
        <v>0</v>
      </c>
      <c r="F652" s="33">
        <v>0</v>
      </c>
      <c r="G652" s="33">
        <v>0</v>
      </c>
      <c r="H652" s="37">
        <v>0</v>
      </c>
      <c r="I652">
        <v>0</v>
      </c>
      <c r="J652">
        <v>0</v>
      </c>
      <c r="K652" s="38">
        <v>0</v>
      </c>
      <c r="P652">
        <v>0</v>
      </c>
      <c r="Q652">
        <v>0</v>
      </c>
      <c r="R652">
        <v>0</v>
      </c>
      <c r="S652">
        <v>0</v>
      </c>
      <c r="T652">
        <v>0</v>
      </c>
      <c r="U652">
        <v>0</v>
      </c>
      <c r="V652">
        <v>0</v>
      </c>
      <c r="W652">
        <v>0</v>
      </c>
      <c r="Y652" s="38">
        <f t="shared" si="10"/>
        <v>365</v>
      </c>
    </row>
    <row r="653" spans="1:25">
      <c r="A653">
        <v>0</v>
      </c>
      <c r="B653" s="33" t="s">
        <v>347</v>
      </c>
      <c r="C653" s="33" t="s">
        <v>229</v>
      </c>
      <c r="D653" s="33" t="s">
        <v>1750</v>
      </c>
      <c r="E653" s="33">
        <v>44083</v>
      </c>
      <c r="F653" s="33">
        <v>0</v>
      </c>
      <c r="G653" s="33">
        <v>0</v>
      </c>
      <c r="H653" s="37">
        <v>43721</v>
      </c>
      <c r="I653" t="s">
        <v>1963</v>
      </c>
      <c r="J653" t="s">
        <v>1979</v>
      </c>
      <c r="K653" s="38">
        <v>43721</v>
      </c>
      <c r="L653" t="s">
        <v>1752</v>
      </c>
      <c r="P653" t="s">
        <v>1751</v>
      </c>
      <c r="Q653">
        <v>110229040</v>
      </c>
      <c r="R653">
        <v>0</v>
      </c>
      <c r="S653">
        <v>0</v>
      </c>
      <c r="T653">
        <v>292215368</v>
      </c>
      <c r="U653">
        <v>54829049</v>
      </c>
      <c r="V653">
        <v>198589780</v>
      </c>
      <c r="W653">
        <v>655863237</v>
      </c>
      <c r="Y653" s="38">
        <f t="shared" si="10"/>
        <v>44086</v>
      </c>
    </row>
    <row r="654" spans="1:25">
      <c r="A654">
        <v>0</v>
      </c>
      <c r="B654" s="33" t="s">
        <v>360</v>
      </c>
      <c r="C654" s="33" t="s">
        <v>229</v>
      </c>
      <c r="D654" s="33" t="s">
        <v>1753</v>
      </c>
      <c r="E654" s="33">
        <v>44043</v>
      </c>
      <c r="F654" s="33">
        <v>0</v>
      </c>
      <c r="G654" s="33">
        <v>0</v>
      </c>
      <c r="H654" s="37">
        <v>43662</v>
      </c>
      <c r="I654" t="s">
        <v>1963</v>
      </c>
      <c r="J654" t="s">
        <v>1976</v>
      </c>
      <c r="K654" s="38">
        <v>43662</v>
      </c>
      <c r="L654" t="s">
        <v>1754</v>
      </c>
      <c r="P654">
        <v>423651</v>
      </c>
      <c r="Q654">
        <v>27605158</v>
      </c>
      <c r="R654">
        <v>0</v>
      </c>
      <c r="S654">
        <v>0</v>
      </c>
      <c r="T654">
        <v>0</v>
      </c>
      <c r="U654">
        <v>23463558</v>
      </c>
      <c r="V654">
        <v>0</v>
      </c>
      <c r="W654">
        <v>51068716</v>
      </c>
      <c r="Y654" s="38">
        <f t="shared" si="10"/>
        <v>44027</v>
      </c>
    </row>
    <row r="655" spans="1:25">
      <c r="A655">
        <v>0</v>
      </c>
      <c r="B655" s="33" t="s">
        <v>242</v>
      </c>
      <c r="C655" s="33" t="s">
        <v>229</v>
      </c>
      <c r="D655" s="33" t="s">
        <v>1755</v>
      </c>
      <c r="E655" s="33">
        <v>0</v>
      </c>
      <c r="F655" s="33">
        <v>0</v>
      </c>
      <c r="G655" s="33">
        <v>0</v>
      </c>
      <c r="H655" s="37">
        <v>0</v>
      </c>
      <c r="I655">
        <v>0</v>
      </c>
      <c r="J655">
        <v>0</v>
      </c>
      <c r="K655" s="38">
        <v>0</v>
      </c>
      <c r="P655">
        <v>0</v>
      </c>
      <c r="Q655">
        <v>0</v>
      </c>
      <c r="R655">
        <v>0</v>
      </c>
      <c r="S655">
        <v>0</v>
      </c>
      <c r="T655">
        <v>0</v>
      </c>
      <c r="U655">
        <v>0</v>
      </c>
      <c r="V655">
        <v>0</v>
      </c>
      <c r="W655">
        <v>0</v>
      </c>
      <c r="Y655" s="38">
        <f t="shared" si="10"/>
        <v>365</v>
      </c>
    </row>
    <row r="656" spans="1:25">
      <c r="A656">
        <v>1</v>
      </c>
      <c r="B656" s="33" t="s">
        <v>242</v>
      </c>
      <c r="C656" s="33" t="s">
        <v>229</v>
      </c>
      <c r="D656" s="33">
        <v>0</v>
      </c>
      <c r="E656" s="33">
        <v>0</v>
      </c>
      <c r="F656" s="33">
        <v>0</v>
      </c>
      <c r="G656" s="33">
        <v>0</v>
      </c>
      <c r="H656" s="37">
        <v>0</v>
      </c>
      <c r="I656">
        <v>0</v>
      </c>
      <c r="J656">
        <v>0</v>
      </c>
      <c r="K656" s="38">
        <v>0</v>
      </c>
      <c r="P656">
        <v>0</v>
      </c>
      <c r="Q656">
        <v>0</v>
      </c>
      <c r="R656">
        <v>0</v>
      </c>
      <c r="S656">
        <v>0</v>
      </c>
      <c r="T656">
        <v>0</v>
      </c>
      <c r="U656">
        <v>0</v>
      </c>
      <c r="V656">
        <v>0</v>
      </c>
      <c r="W656">
        <v>0</v>
      </c>
      <c r="Y656" s="38">
        <f t="shared" si="10"/>
        <v>365</v>
      </c>
    </row>
    <row r="657" spans="1:25">
      <c r="A657">
        <v>0</v>
      </c>
      <c r="B657" s="33" t="s">
        <v>243</v>
      </c>
      <c r="C657" s="33" t="s">
        <v>229</v>
      </c>
      <c r="D657" s="33" t="s">
        <v>1718</v>
      </c>
      <c r="E657" s="33">
        <v>0</v>
      </c>
      <c r="F657" s="33">
        <v>0</v>
      </c>
      <c r="G657" s="33">
        <v>0</v>
      </c>
      <c r="H657" s="37">
        <v>0</v>
      </c>
      <c r="I657">
        <v>0</v>
      </c>
      <c r="J657">
        <v>0</v>
      </c>
      <c r="K657" s="38">
        <v>0</v>
      </c>
      <c r="P657">
        <v>0</v>
      </c>
      <c r="Q657">
        <v>0</v>
      </c>
      <c r="R657">
        <v>0</v>
      </c>
      <c r="S657">
        <v>0</v>
      </c>
      <c r="T657">
        <v>0</v>
      </c>
      <c r="U657">
        <v>0</v>
      </c>
      <c r="V657">
        <v>0</v>
      </c>
      <c r="W657">
        <v>0</v>
      </c>
      <c r="Y657" s="38">
        <f t="shared" si="10"/>
        <v>365</v>
      </c>
    </row>
    <row r="658" spans="1:25">
      <c r="A658">
        <v>1</v>
      </c>
      <c r="B658" s="33" t="s">
        <v>243</v>
      </c>
      <c r="C658" s="33" t="s">
        <v>229</v>
      </c>
      <c r="D658" s="33">
        <v>0</v>
      </c>
      <c r="E658" s="33">
        <v>0</v>
      </c>
      <c r="F658" s="33">
        <v>0</v>
      </c>
      <c r="G658" s="33">
        <v>0</v>
      </c>
      <c r="H658" s="37">
        <v>0</v>
      </c>
      <c r="I658">
        <v>0</v>
      </c>
      <c r="J658">
        <v>0</v>
      </c>
      <c r="K658" s="38">
        <v>0</v>
      </c>
      <c r="P658">
        <v>0</v>
      </c>
      <c r="Q658">
        <v>0</v>
      </c>
      <c r="R658">
        <v>0</v>
      </c>
      <c r="S658">
        <v>0</v>
      </c>
      <c r="T658">
        <v>0</v>
      </c>
      <c r="U658">
        <v>0</v>
      </c>
      <c r="V658">
        <v>0</v>
      </c>
      <c r="W658">
        <v>0</v>
      </c>
      <c r="Y658" s="38">
        <f t="shared" si="10"/>
        <v>365</v>
      </c>
    </row>
    <row r="659" spans="1:25">
      <c r="A659">
        <v>1</v>
      </c>
      <c r="B659" s="33" t="s">
        <v>243</v>
      </c>
      <c r="C659" s="33" t="s">
        <v>229</v>
      </c>
      <c r="D659" s="33">
        <v>0</v>
      </c>
      <c r="E659" s="33">
        <v>0</v>
      </c>
      <c r="F659" s="33">
        <v>0</v>
      </c>
      <c r="G659" s="33">
        <v>0</v>
      </c>
      <c r="H659" s="37">
        <v>0</v>
      </c>
      <c r="I659">
        <v>0</v>
      </c>
      <c r="J659">
        <v>0</v>
      </c>
      <c r="K659" s="38">
        <v>0</v>
      </c>
      <c r="P659">
        <v>0</v>
      </c>
      <c r="Q659">
        <v>0</v>
      </c>
      <c r="R659">
        <v>0</v>
      </c>
      <c r="S659">
        <v>0</v>
      </c>
      <c r="T659">
        <v>0</v>
      </c>
      <c r="U659">
        <v>0</v>
      </c>
      <c r="V659">
        <v>0</v>
      </c>
      <c r="W659">
        <v>0</v>
      </c>
      <c r="Y659" s="38">
        <f t="shared" si="10"/>
        <v>365</v>
      </c>
    </row>
    <row r="660" spans="1:25">
      <c r="A660">
        <v>0</v>
      </c>
      <c r="B660" s="33" t="s">
        <v>344</v>
      </c>
      <c r="C660" s="33" t="s">
        <v>229</v>
      </c>
      <c r="D660" s="33" t="s">
        <v>1756</v>
      </c>
      <c r="E660" s="33">
        <v>0</v>
      </c>
      <c r="F660" s="33">
        <v>0</v>
      </c>
      <c r="G660" s="33">
        <v>0</v>
      </c>
      <c r="H660" s="37">
        <v>0</v>
      </c>
      <c r="I660">
        <v>0</v>
      </c>
      <c r="J660">
        <v>0</v>
      </c>
      <c r="K660" s="38">
        <v>0</v>
      </c>
      <c r="P660">
        <v>0</v>
      </c>
      <c r="Q660">
        <v>0</v>
      </c>
      <c r="R660">
        <v>0</v>
      </c>
      <c r="S660">
        <v>0</v>
      </c>
      <c r="T660">
        <v>0</v>
      </c>
      <c r="U660">
        <v>0</v>
      </c>
      <c r="V660">
        <v>0</v>
      </c>
      <c r="W660">
        <v>0</v>
      </c>
      <c r="Y660" s="38">
        <f t="shared" si="10"/>
        <v>365</v>
      </c>
    </row>
    <row r="661" spans="1:25">
      <c r="A661">
        <v>0</v>
      </c>
      <c r="B661" s="33" t="s">
        <v>338</v>
      </c>
      <c r="C661" s="33" t="s">
        <v>229</v>
      </c>
      <c r="D661" s="33" t="s">
        <v>1757</v>
      </c>
      <c r="E661" s="33">
        <v>0</v>
      </c>
      <c r="F661" s="33">
        <v>0</v>
      </c>
      <c r="G661" s="33">
        <v>0</v>
      </c>
      <c r="H661" s="37">
        <v>0</v>
      </c>
      <c r="I661">
        <v>0</v>
      </c>
      <c r="J661">
        <v>0</v>
      </c>
      <c r="K661" s="38">
        <v>0</v>
      </c>
      <c r="P661">
        <v>0</v>
      </c>
      <c r="Q661">
        <v>0</v>
      </c>
      <c r="R661">
        <v>0</v>
      </c>
      <c r="S661">
        <v>0</v>
      </c>
      <c r="T661">
        <v>0</v>
      </c>
      <c r="U661">
        <v>0</v>
      </c>
      <c r="V661">
        <v>0</v>
      </c>
      <c r="W661">
        <v>0</v>
      </c>
      <c r="Y661" s="38">
        <f t="shared" si="10"/>
        <v>365</v>
      </c>
    </row>
    <row r="662" spans="1:25">
      <c r="A662">
        <v>0</v>
      </c>
      <c r="B662" s="33" t="s">
        <v>245</v>
      </c>
      <c r="C662" s="33" t="s">
        <v>229</v>
      </c>
      <c r="D662" s="33" t="s">
        <v>1758</v>
      </c>
      <c r="E662" s="33">
        <v>0</v>
      </c>
      <c r="F662" s="33">
        <v>0</v>
      </c>
      <c r="G662" s="33">
        <v>0</v>
      </c>
      <c r="H662" s="37">
        <v>0</v>
      </c>
      <c r="I662">
        <v>0</v>
      </c>
      <c r="J662">
        <v>0</v>
      </c>
      <c r="K662" s="38">
        <v>0</v>
      </c>
      <c r="P662">
        <v>0</v>
      </c>
      <c r="Q662">
        <v>0</v>
      </c>
      <c r="R662">
        <v>0</v>
      </c>
      <c r="S662">
        <v>0</v>
      </c>
      <c r="T662">
        <v>0</v>
      </c>
      <c r="U662">
        <v>0</v>
      </c>
      <c r="V662">
        <v>0</v>
      </c>
      <c r="W662">
        <v>0</v>
      </c>
      <c r="Y662" s="38">
        <f t="shared" si="10"/>
        <v>365</v>
      </c>
    </row>
    <row r="663" spans="1:25">
      <c r="A663">
        <v>0</v>
      </c>
      <c r="B663" s="33" t="s">
        <v>233</v>
      </c>
      <c r="C663" s="33" t="s">
        <v>229</v>
      </c>
      <c r="D663" s="33" t="s">
        <v>1758</v>
      </c>
      <c r="E663" s="33">
        <v>0</v>
      </c>
      <c r="F663" s="33">
        <v>0</v>
      </c>
      <c r="G663" s="33">
        <v>0</v>
      </c>
      <c r="H663" s="37">
        <v>0</v>
      </c>
      <c r="I663">
        <v>0</v>
      </c>
      <c r="J663">
        <v>0</v>
      </c>
      <c r="K663" s="38">
        <v>0</v>
      </c>
      <c r="P663">
        <v>0</v>
      </c>
      <c r="Q663">
        <v>0</v>
      </c>
      <c r="R663">
        <v>0</v>
      </c>
      <c r="S663">
        <v>0</v>
      </c>
      <c r="T663">
        <v>0</v>
      </c>
      <c r="U663">
        <v>0</v>
      </c>
      <c r="V663">
        <v>0</v>
      </c>
      <c r="W663">
        <v>0</v>
      </c>
      <c r="Y663" s="38">
        <f t="shared" si="10"/>
        <v>365</v>
      </c>
    </row>
    <row r="664" spans="1:25">
      <c r="A664">
        <v>0</v>
      </c>
      <c r="B664" s="33" t="s">
        <v>246</v>
      </c>
      <c r="C664" s="33" t="s">
        <v>229</v>
      </c>
      <c r="D664" s="33" t="s">
        <v>1758</v>
      </c>
      <c r="E664" s="33">
        <v>0</v>
      </c>
      <c r="F664" s="33">
        <v>0</v>
      </c>
      <c r="G664" s="33">
        <v>0</v>
      </c>
      <c r="H664" s="37">
        <v>0</v>
      </c>
      <c r="I664">
        <v>0</v>
      </c>
      <c r="J664">
        <v>0</v>
      </c>
      <c r="K664" s="38">
        <v>0</v>
      </c>
      <c r="P664">
        <v>0</v>
      </c>
      <c r="Q664">
        <v>0</v>
      </c>
      <c r="R664">
        <v>0</v>
      </c>
      <c r="S664">
        <v>0</v>
      </c>
      <c r="T664">
        <v>0</v>
      </c>
      <c r="U664">
        <v>0</v>
      </c>
      <c r="V664">
        <v>0</v>
      </c>
      <c r="W664">
        <v>0</v>
      </c>
      <c r="Y664" s="38">
        <f t="shared" si="10"/>
        <v>365</v>
      </c>
    </row>
    <row r="665" spans="1:25">
      <c r="A665">
        <v>0</v>
      </c>
      <c r="B665" s="33" t="s">
        <v>339</v>
      </c>
      <c r="C665" s="33" t="s">
        <v>229</v>
      </c>
      <c r="D665" s="33" t="s">
        <v>1759</v>
      </c>
      <c r="E665" s="33">
        <v>0</v>
      </c>
      <c r="F665" s="33">
        <v>0</v>
      </c>
      <c r="G665" s="33">
        <v>0</v>
      </c>
      <c r="H665" s="37">
        <v>0</v>
      </c>
      <c r="I665">
        <v>0</v>
      </c>
      <c r="J665">
        <v>0</v>
      </c>
      <c r="K665" s="38">
        <v>0</v>
      </c>
      <c r="P665">
        <v>0</v>
      </c>
      <c r="Q665">
        <v>0</v>
      </c>
      <c r="R665">
        <v>0</v>
      </c>
      <c r="S665">
        <v>0</v>
      </c>
      <c r="T665">
        <v>0</v>
      </c>
      <c r="U665">
        <v>0</v>
      </c>
      <c r="V665">
        <v>0</v>
      </c>
      <c r="W665">
        <v>0</v>
      </c>
      <c r="Y665" s="38">
        <f t="shared" si="10"/>
        <v>365</v>
      </c>
    </row>
    <row r="666" spans="1:25">
      <c r="A666">
        <v>0</v>
      </c>
      <c r="B666" s="33" t="s">
        <v>348</v>
      </c>
      <c r="C666" s="33" t="s">
        <v>229</v>
      </c>
      <c r="D666" s="33" t="s">
        <v>1760</v>
      </c>
      <c r="E666" s="33">
        <v>0</v>
      </c>
      <c r="F666" s="33">
        <v>0</v>
      </c>
      <c r="G666" s="33">
        <v>0</v>
      </c>
      <c r="H666" s="37">
        <v>0</v>
      </c>
      <c r="I666">
        <v>0</v>
      </c>
      <c r="J666">
        <v>0</v>
      </c>
      <c r="K666" s="38">
        <v>0</v>
      </c>
      <c r="P666">
        <v>0</v>
      </c>
      <c r="Q666">
        <v>0</v>
      </c>
      <c r="R666">
        <v>0</v>
      </c>
      <c r="S666">
        <v>0</v>
      </c>
      <c r="T666">
        <v>0</v>
      </c>
      <c r="U666">
        <v>0</v>
      </c>
      <c r="V666">
        <v>0</v>
      </c>
      <c r="W666">
        <v>0</v>
      </c>
      <c r="Y666" s="38">
        <f t="shared" si="10"/>
        <v>365</v>
      </c>
    </row>
    <row r="667" spans="1:25">
      <c r="A667">
        <v>0</v>
      </c>
      <c r="B667" s="33" t="s">
        <v>249</v>
      </c>
      <c r="C667" s="33" t="s">
        <v>229</v>
      </c>
      <c r="D667" s="33" t="s">
        <v>1757</v>
      </c>
      <c r="E667" s="33">
        <v>0</v>
      </c>
      <c r="F667" s="33">
        <v>0</v>
      </c>
      <c r="G667" s="33">
        <v>0</v>
      </c>
      <c r="H667" s="37">
        <v>0</v>
      </c>
      <c r="I667">
        <v>0</v>
      </c>
      <c r="J667">
        <v>0</v>
      </c>
      <c r="K667" s="38">
        <v>0</v>
      </c>
      <c r="P667">
        <v>0</v>
      </c>
      <c r="Q667">
        <v>0</v>
      </c>
      <c r="R667">
        <v>0</v>
      </c>
      <c r="S667">
        <v>0</v>
      </c>
      <c r="T667">
        <v>0</v>
      </c>
      <c r="U667">
        <v>0</v>
      </c>
      <c r="V667">
        <v>0</v>
      </c>
      <c r="W667">
        <v>0</v>
      </c>
      <c r="Y667" s="38">
        <f t="shared" si="10"/>
        <v>365</v>
      </c>
    </row>
    <row r="668" spans="1:25">
      <c r="A668">
        <v>0</v>
      </c>
      <c r="B668" s="33" t="s">
        <v>250</v>
      </c>
      <c r="C668" s="33" t="s">
        <v>229</v>
      </c>
      <c r="D668" s="33" t="s">
        <v>1761</v>
      </c>
      <c r="E668" s="33">
        <v>0</v>
      </c>
      <c r="F668" s="33">
        <v>0</v>
      </c>
      <c r="G668" s="33">
        <v>0</v>
      </c>
      <c r="H668" s="37">
        <v>0</v>
      </c>
      <c r="I668">
        <v>0</v>
      </c>
      <c r="J668">
        <v>0</v>
      </c>
      <c r="K668" s="38">
        <v>0</v>
      </c>
      <c r="P668">
        <v>0</v>
      </c>
      <c r="Q668">
        <v>0</v>
      </c>
      <c r="R668">
        <v>0</v>
      </c>
      <c r="S668">
        <v>0</v>
      </c>
      <c r="T668">
        <v>0</v>
      </c>
      <c r="U668">
        <v>0</v>
      </c>
      <c r="V668">
        <v>0</v>
      </c>
      <c r="W668">
        <v>0</v>
      </c>
      <c r="Y668" s="38">
        <f t="shared" si="10"/>
        <v>365</v>
      </c>
    </row>
    <row r="669" spans="1:25">
      <c r="A669">
        <v>0</v>
      </c>
      <c r="B669" s="33" t="s">
        <v>269</v>
      </c>
      <c r="C669" s="33" t="s">
        <v>229</v>
      </c>
      <c r="D669" s="33" t="s">
        <v>1718</v>
      </c>
      <c r="E669" s="33">
        <v>0</v>
      </c>
      <c r="F669" s="33">
        <v>0</v>
      </c>
      <c r="G669" s="33">
        <v>0</v>
      </c>
      <c r="H669" s="37">
        <v>0</v>
      </c>
      <c r="I669">
        <v>0</v>
      </c>
      <c r="J669">
        <v>0</v>
      </c>
      <c r="K669" s="38">
        <v>0</v>
      </c>
      <c r="P669">
        <v>0</v>
      </c>
      <c r="Q669">
        <v>0</v>
      </c>
      <c r="R669">
        <v>0</v>
      </c>
      <c r="S669">
        <v>0</v>
      </c>
      <c r="T669">
        <v>0</v>
      </c>
      <c r="U669">
        <v>0</v>
      </c>
      <c r="V669">
        <v>0</v>
      </c>
      <c r="W669">
        <v>0</v>
      </c>
      <c r="Y669" s="38">
        <f t="shared" si="10"/>
        <v>365</v>
      </c>
    </row>
    <row r="670" spans="1:25">
      <c r="A670">
        <v>1</v>
      </c>
      <c r="B670" s="33" t="s">
        <v>269</v>
      </c>
      <c r="C670" s="33" t="s">
        <v>229</v>
      </c>
      <c r="D670" s="33">
        <v>0</v>
      </c>
      <c r="E670" s="33">
        <v>0</v>
      </c>
      <c r="F670" s="33">
        <v>0</v>
      </c>
      <c r="G670" s="33">
        <v>0</v>
      </c>
      <c r="H670" s="37">
        <v>0</v>
      </c>
      <c r="I670">
        <v>0</v>
      </c>
      <c r="J670">
        <v>0</v>
      </c>
      <c r="K670" s="38">
        <v>0</v>
      </c>
      <c r="P670">
        <v>0</v>
      </c>
      <c r="Q670">
        <v>0</v>
      </c>
      <c r="R670">
        <v>0</v>
      </c>
      <c r="S670">
        <v>0</v>
      </c>
      <c r="T670">
        <v>0</v>
      </c>
      <c r="U670">
        <v>0</v>
      </c>
      <c r="V670">
        <v>0</v>
      </c>
      <c r="W670">
        <v>0</v>
      </c>
      <c r="Y670" s="38">
        <f t="shared" si="10"/>
        <v>365</v>
      </c>
    </row>
    <row r="671" spans="1:25">
      <c r="A671">
        <v>0</v>
      </c>
      <c r="B671" s="33" t="s">
        <v>271</v>
      </c>
      <c r="C671" s="33" t="s">
        <v>229</v>
      </c>
      <c r="D671" s="33" t="s">
        <v>1762</v>
      </c>
      <c r="E671" s="33">
        <v>43344</v>
      </c>
      <c r="F671" s="33">
        <v>0</v>
      </c>
      <c r="G671" s="33">
        <v>229496686.99999994</v>
      </c>
      <c r="H671" s="37">
        <v>42950</v>
      </c>
      <c r="I671" t="s">
        <v>1963</v>
      </c>
      <c r="J671" t="s">
        <v>1964</v>
      </c>
      <c r="K671" s="38">
        <v>42950</v>
      </c>
      <c r="L671" t="s">
        <v>1763</v>
      </c>
      <c r="P671">
        <v>2486.7738579585998</v>
      </c>
      <c r="Q671">
        <v>139358806.99999994</v>
      </c>
      <c r="R671">
        <v>1404.5</v>
      </c>
      <c r="S671">
        <v>0</v>
      </c>
      <c r="T671">
        <v>0</v>
      </c>
      <c r="U671">
        <v>48211100</v>
      </c>
      <c r="V671">
        <v>41476516</v>
      </c>
      <c r="W671">
        <v>229046422.99999994</v>
      </c>
      <c r="Y671" s="38">
        <f t="shared" si="10"/>
        <v>43315</v>
      </c>
    </row>
    <row r="672" spans="1:25">
      <c r="A672">
        <v>0</v>
      </c>
      <c r="B672" s="33" t="s">
        <v>367</v>
      </c>
      <c r="C672" s="33" t="s">
        <v>229</v>
      </c>
      <c r="D672" s="33" t="s">
        <v>1764</v>
      </c>
      <c r="E672" s="33">
        <v>43813</v>
      </c>
      <c r="F672" s="33">
        <v>0</v>
      </c>
      <c r="G672" s="33">
        <v>0</v>
      </c>
      <c r="H672" s="37">
        <v>43417</v>
      </c>
      <c r="I672" t="s">
        <v>1963</v>
      </c>
      <c r="J672" t="s">
        <v>1964</v>
      </c>
      <c r="K672" s="38">
        <v>43417</v>
      </c>
      <c r="L672" t="s">
        <v>1765</v>
      </c>
      <c r="P672">
        <v>4296.17471055028</v>
      </c>
      <c r="Q672">
        <v>198148170</v>
      </c>
      <c r="R672">
        <v>0</v>
      </c>
      <c r="S672">
        <v>0</v>
      </c>
      <c r="T672">
        <v>0</v>
      </c>
      <c r="U672">
        <v>182744991</v>
      </c>
      <c r="V672">
        <v>7629088</v>
      </c>
      <c r="W672">
        <v>388522249</v>
      </c>
      <c r="Y672" s="38">
        <f t="shared" si="10"/>
        <v>43782</v>
      </c>
    </row>
    <row r="673" spans="1:25">
      <c r="A673">
        <v>0</v>
      </c>
      <c r="B673" s="33" t="s">
        <v>390</v>
      </c>
      <c r="C673" s="33" t="s">
        <v>229</v>
      </c>
      <c r="D673" s="33" t="s">
        <v>1766</v>
      </c>
      <c r="E673" s="33">
        <v>43765</v>
      </c>
      <c r="F673" s="33">
        <v>0</v>
      </c>
      <c r="G673" s="33">
        <v>188602000.99999982</v>
      </c>
      <c r="H673" s="37">
        <v>43370</v>
      </c>
      <c r="I673" t="s">
        <v>1963</v>
      </c>
      <c r="J673" t="s">
        <v>1964</v>
      </c>
      <c r="K673" s="38">
        <v>43370</v>
      </c>
      <c r="L673" t="s">
        <v>1767</v>
      </c>
      <c r="P673">
        <v>4344.8860972972898</v>
      </c>
      <c r="Q673">
        <v>100475490.99999982</v>
      </c>
      <c r="R673">
        <v>0</v>
      </c>
      <c r="S673">
        <v>0</v>
      </c>
      <c r="T673">
        <v>0</v>
      </c>
      <c r="U673">
        <v>81367610</v>
      </c>
      <c r="V673">
        <v>6425032</v>
      </c>
      <c r="W673">
        <v>188268132.99999982</v>
      </c>
      <c r="Y673" s="38">
        <f t="shared" si="10"/>
        <v>43735</v>
      </c>
    </row>
    <row r="674" spans="1:25">
      <c r="A674">
        <v>0</v>
      </c>
      <c r="B674" s="33" t="s">
        <v>372</v>
      </c>
      <c r="C674" s="33" t="s">
        <v>229</v>
      </c>
      <c r="D674" s="33" t="s">
        <v>1766</v>
      </c>
      <c r="E674" s="33">
        <v>43768</v>
      </c>
      <c r="F674" s="33">
        <v>0</v>
      </c>
      <c r="G674" s="33">
        <v>1371114926.9999993</v>
      </c>
      <c r="H674" s="37">
        <v>43370</v>
      </c>
      <c r="I674" t="s">
        <v>1963</v>
      </c>
      <c r="J674" t="s">
        <v>1964</v>
      </c>
      <c r="K674" s="38">
        <v>43370</v>
      </c>
      <c r="L674" t="s">
        <v>1768</v>
      </c>
      <c r="P674">
        <v>4551.2037952164401</v>
      </c>
      <c r="Q674">
        <v>506539879.99999934</v>
      </c>
      <c r="R674">
        <v>0</v>
      </c>
      <c r="S674">
        <v>0</v>
      </c>
      <c r="T674">
        <v>327627720</v>
      </c>
      <c r="U674">
        <v>359693650</v>
      </c>
      <c r="V674">
        <v>174659275</v>
      </c>
      <c r="W674">
        <v>1368520524.9999993</v>
      </c>
      <c r="Y674" s="38">
        <f t="shared" si="10"/>
        <v>43735</v>
      </c>
    </row>
    <row r="675" spans="1:25">
      <c r="A675">
        <v>0</v>
      </c>
      <c r="B675" s="33" t="s">
        <v>389</v>
      </c>
      <c r="C675" s="33" t="s">
        <v>229</v>
      </c>
      <c r="D675" s="33" t="s">
        <v>1769</v>
      </c>
      <c r="E675" s="33">
        <v>43841</v>
      </c>
      <c r="F675" s="33">
        <v>0</v>
      </c>
      <c r="G675" s="33">
        <v>13113238.5</v>
      </c>
      <c r="H675" s="37">
        <v>43407</v>
      </c>
      <c r="I675" t="s">
        <v>1963</v>
      </c>
      <c r="J675" t="s">
        <v>1964</v>
      </c>
      <c r="K675" s="38">
        <v>43407</v>
      </c>
      <c r="L675" t="s">
        <v>1770</v>
      </c>
      <c r="P675">
        <v>1430</v>
      </c>
      <c r="Q675">
        <v>45688.5</v>
      </c>
      <c r="R675">
        <v>0</v>
      </c>
      <c r="S675">
        <v>0</v>
      </c>
      <c r="T675">
        <v>0</v>
      </c>
      <c r="U675">
        <v>0</v>
      </c>
      <c r="V675">
        <v>13067550</v>
      </c>
      <c r="W675">
        <v>13113238.5</v>
      </c>
      <c r="Y675" s="38">
        <f t="shared" si="10"/>
        <v>43772</v>
      </c>
    </row>
    <row r="676" spans="1:25">
      <c r="A676">
        <v>0</v>
      </c>
      <c r="B676" s="33" t="s">
        <v>341</v>
      </c>
      <c r="C676" s="33" t="s">
        <v>229</v>
      </c>
      <c r="D676" s="33" t="s">
        <v>1771</v>
      </c>
      <c r="E676" s="33">
        <v>44222</v>
      </c>
      <c r="F676" s="33">
        <v>0</v>
      </c>
      <c r="G676" s="33">
        <v>0</v>
      </c>
      <c r="H676" s="37">
        <v>43748</v>
      </c>
      <c r="I676" t="s">
        <v>1963</v>
      </c>
      <c r="J676" t="s">
        <v>1964</v>
      </c>
      <c r="K676" s="38">
        <v>43748</v>
      </c>
      <c r="L676">
        <v>55639050</v>
      </c>
      <c r="P676">
        <v>1800</v>
      </c>
      <c r="Q676">
        <v>112050</v>
      </c>
      <c r="R676">
        <v>0</v>
      </c>
      <c r="S676">
        <v>0</v>
      </c>
      <c r="T676">
        <v>0</v>
      </c>
      <c r="U676">
        <v>0</v>
      </c>
      <c r="V676">
        <v>55527000</v>
      </c>
      <c r="W676">
        <v>55639050</v>
      </c>
      <c r="Y676" s="38">
        <f t="shared" si="10"/>
        <v>44113</v>
      </c>
    </row>
    <row r="677" spans="1:25">
      <c r="A677">
        <v>0</v>
      </c>
      <c r="B677" s="33" t="s">
        <v>342</v>
      </c>
      <c r="C677" s="33" t="s">
        <v>229</v>
      </c>
      <c r="D677" s="33" t="s">
        <v>1772</v>
      </c>
      <c r="E677" s="33">
        <v>0</v>
      </c>
      <c r="F677" s="33">
        <v>0</v>
      </c>
      <c r="G677" s="33">
        <v>0</v>
      </c>
      <c r="H677" s="37">
        <v>0</v>
      </c>
      <c r="I677">
        <v>0</v>
      </c>
      <c r="J677">
        <v>0</v>
      </c>
      <c r="K677" s="38">
        <v>0</v>
      </c>
      <c r="P677">
        <v>0</v>
      </c>
      <c r="Q677">
        <v>0</v>
      </c>
      <c r="R677">
        <v>0</v>
      </c>
      <c r="S677">
        <v>0</v>
      </c>
      <c r="T677">
        <v>0</v>
      </c>
      <c r="U677">
        <v>0</v>
      </c>
      <c r="V677">
        <v>0</v>
      </c>
      <c r="W677">
        <v>0</v>
      </c>
      <c r="Y677" s="38">
        <f t="shared" si="10"/>
        <v>365</v>
      </c>
    </row>
    <row r="678" spans="1:25">
      <c r="A678">
        <v>0</v>
      </c>
      <c r="B678" s="33" t="s">
        <v>350</v>
      </c>
      <c r="C678" s="33" t="s">
        <v>229</v>
      </c>
      <c r="D678" s="33" t="s">
        <v>1773</v>
      </c>
      <c r="E678" s="33">
        <v>0</v>
      </c>
      <c r="F678" s="33">
        <v>0</v>
      </c>
      <c r="G678" s="33">
        <v>0</v>
      </c>
      <c r="H678" s="37">
        <v>0</v>
      </c>
      <c r="I678">
        <v>0</v>
      </c>
      <c r="J678">
        <v>0</v>
      </c>
      <c r="K678" s="38">
        <v>0</v>
      </c>
      <c r="P678">
        <v>0</v>
      </c>
      <c r="Q678">
        <v>0</v>
      </c>
      <c r="R678">
        <v>0</v>
      </c>
      <c r="S678">
        <v>0</v>
      </c>
      <c r="T678">
        <v>0</v>
      </c>
      <c r="U678">
        <v>0</v>
      </c>
      <c r="V678">
        <v>0</v>
      </c>
      <c r="W678">
        <v>0</v>
      </c>
      <c r="Y678" s="38">
        <f t="shared" si="10"/>
        <v>365</v>
      </c>
    </row>
    <row r="679" spans="1:25">
      <c r="A679">
        <v>0</v>
      </c>
      <c r="B679" s="33" t="s">
        <v>351</v>
      </c>
      <c r="C679" s="33" t="s">
        <v>229</v>
      </c>
      <c r="D679" s="33" t="s">
        <v>1774</v>
      </c>
      <c r="E679" s="33" t="s">
        <v>1776</v>
      </c>
      <c r="F679" s="33">
        <v>0</v>
      </c>
      <c r="G679" s="33">
        <v>2509059416</v>
      </c>
      <c r="H679" s="37" t="s">
        <v>1775</v>
      </c>
      <c r="I679" t="s">
        <v>1963</v>
      </c>
      <c r="J679" t="s">
        <v>1979</v>
      </c>
      <c r="K679" s="38" t="s">
        <v>1775</v>
      </c>
      <c r="L679" t="s">
        <v>1777</v>
      </c>
      <c r="P679">
        <v>1800</v>
      </c>
      <c r="Q679">
        <v>24643800</v>
      </c>
      <c r="R679">
        <v>5340</v>
      </c>
      <c r="S679">
        <v>176737980</v>
      </c>
      <c r="T679">
        <v>2128446486</v>
      </c>
      <c r="U679">
        <v>83036009</v>
      </c>
      <c r="V679">
        <v>96195141</v>
      </c>
      <c r="W679">
        <v>2509059416</v>
      </c>
      <c r="Y679" s="38">
        <f t="shared" si="10"/>
        <v>44002</v>
      </c>
    </row>
    <row r="680" spans="1:25">
      <c r="A680">
        <v>1</v>
      </c>
      <c r="B680" s="33" t="s">
        <v>351</v>
      </c>
      <c r="C680" s="33" t="s">
        <v>229</v>
      </c>
      <c r="D680" s="33">
        <v>0</v>
      </c>
      <c r="E680" s="33">
        <v>0</v>
      </c>
      <c r="F680" s="33">
        <v>0</v>
      </c>
      <c r="G680" s="33">
        <v>0</v>
      </c>
      <c r="H680" s="37">
        <v>0</v>
      </c>
      <c r="I680">
        <v>0</v>
      </c>
      <c r="J680">
        <v>0</v>
      </c>
      <c r="K680" s="38">
        <v>0</v>
      </c>
      <c r="P680">
        <v>0</v>
      </c>
      <c r="Q680">
        <v>0</v>
      </c>
      <c r="R680">
        <v>0</v>
      </c>
      <c r="S680">
        <v>0</v>
      </c>
      <c r="T680">
        <v>0</v>
      </c>
      <c r="U680">
        <v>0</v>
      </c>
      <c r="V680">
        <v>0</v>
      </c>
      <c r="W680">
        <v>0</v>
      </c>
      <c r="Y680" s="38">
        <f t="shared" si="10"/>
        <v>365</v>
      </c>
    </row>
    <row r="681" spans="1:25">
      <c r="A681">
        <v>0</v>
      </c>
      <c r="B681" s="33" t="s">
        <v>354</v>
      </c>
      <c r="C681" s="33" t="s">
        <v>229</v>
      </c>
      <c r="D681" s="33" t="s">
        <v>1778</v>
      </c>
      <c r="E681" s="33">
        <v>44106</v>
      </c>
      <c r="F681" s="33">
        <v>0</v>
      </c>
      <c r="G681" s="33">
        <v>341039411</v>
      </c>
      <c r="H681" s="37">
        <v>43642</v>
      </c>
      <c r="I681" t="s">
        <v>1963</v>
      </c>
      <c r="J681" t="s">
        <v>1979</v>
      </c>
      <c r="K681" s="38">
        <v>43642</v>
      </c>
      <c r="L681" t="s">
        <v>1779</v>
      </c>
      <c r="P681">
        <v>1800</v>
      </c>
      <c r="Q681">
        <v>3780000</v>
      </c>
      <c r="R681">
        <v>0</v>
      </c>
      <c r="S681">
        <v>0</v>
      </c>
      <c r="T681">
        <v>304412225</v>
      </c>
      <c r="U681">
        <v>5807411</v>
      </c>
      <c r="V681">
        <v>22239775</v>
      </c>
      <c r="W681">
        <v>336239411</v>
      </c>
      <c r="Y681" s="38">
        <f t="shared" si="10"/>
        <v>44007</v>
      </c>
    </row>
    <row r="682" spans="1:25">
      <c r="A682">
        <v>0</v>
      </c>
      <c r="B682" s="33" t="s">
        <v>279</v>
      </c>
      <c r="C682" s="33" t="s">
        <v>229</v>
      </c>
      <c r="D682" s="33" t="s">
        <v>1780</v>
      </c>
      <c r="E682" s="33">
        <v>43800</v>
      </c>
      <c r="F682" s="33">
        <v>0</v>
      </c>
      <c r="G682" s="33">
        <v>391539519.9999994</v>
      </c>
      <c r="H682" s="37">
        <v>43431</v>
      </c>
      <c r="I682" t="s">
        <v>1963</v>
      </c>
      <c r="J682" t="s">
        <v>1964</v>
      </c>
      <c r="K682" s="38">
        <v>43431</v>
      </c>
      <c r="L682" t="s">
        <v>1781</v>
      </c>
      <c r="P682">
        <v>4989.9436030381503</v>
      </c>
      <c r="Q682">
        <v>329141669.9999994</v>
      </c>
      <c r="R682">
        <v>0</v>
      </c>
      <c r="S682">
        <v>0</v>
      </c>
      <c r="T682">
        <v>0</v>
      </c>
      <c r="U682">
        <v>62397850</v>
      </c>
      <c r="V682">
        <v>0</v>
      </c>
      <c r="W682">
        <v>391539519.9999994</v>
      </c>
      <c r="Y682" s="38">
        <f t="shared" si="10"/>
        <v>43796</v>
      </c>
    </row>
    <row r="683" spans="1:25">
      <c r="A683">
        <v>0</v>
      </c>
      <c r="B683" s="33" t="s">
        <v>281</v>
      </c>
      <c r="C683" s="33" t="s">
        <v>229</v>
      </c>
      <c r="D683" s="33" t="s">
        <v>1773</v>
      </c>
      <c r="E683" s="33">
        <v>0</v>
      </c>
      <c r="F683" s="33">
        <v>0</v>
      </c>
      <c r="G683" s="33">
        <v>0</v>
      </c>
      <c r="H683" s="37">
        <v>0</v>
      </c>
      <c r="I683">
        <v>0</v>
      </c>
      <c r="J683">
        <v>0</v>
      </c>
      <c r="K683" s="38">
        <v>0</v>
      </c>
      <c r="P683">
        <v>0</v>
      </c>
      <c r="Q683">
        <v>0</v>
      </c>
      <c r="R683">
        <v>0</v>
      </c>
      <c r="S683">
        <v>0</v>
      </c>
      <c r="T683">
        <v>0</v>
      </c>
      <c r="U683">
        <v>0</v>
      </c>
      <c r="V683">
        <v>0</v>
      </c>
      <c r="W683">
        <v>0</v>
      </c>
      <c r="Y683" s="38">
        <f t="shared" si="10"/>
        <v>365</v>
      </c>
    </row>
    <row r="684" spans="1:25">
      <c r="A684">
        <v>0</v>
      </c>
      <c r="B684" s="33" t="s">
        <v>273</v>
      </c>
      <c r="C684" s="33" t="s">
        <v>229</v>
      </c>
      <c r="D684" s="33" t="s">
        <v>1782</v>
      </c>
      <c r="E684" s="33">
        <v>0</v>
      </c>
      <c r="F684" s="33">
        <v>0</v>
      </c>
      <c r="G684" s="33">
        <v>0</v>
      </c>
      <c r="H684" s="37">
        <v>0</v>
      </c>
      <c r="I684">
        <v>0</v>
      </c>
      <c r="J684">
        <v>0</v>
      </c>
      <c r="K684" s="38">
        <v>0</v>
      </c>
      <c r="P684">
        <v>0</v>
      </c>
      <c r="Q684">
        <v>0</v>
      </c>
      <c r="R684">
        <v>0</v>
      </c>
      <c r="S684">
        <v>0</v>
      </c>
      <c r="T684">
        <v>0</v>
      </c>
      <c r="U684">
        <v>0</v>
      </c>
      <c r="V684">
        <v>0</v>
      </c>
      <c r="W684">
        <v>0</v>
      </c>
      <c r="Y684" s="38">
        <f t="shared" si="10"/>
        <v>365</v>
      </c>
    </row>
    <row r="685" spans="1:25">
      <c r="A685">
        <v>0</v>
      </c>
      <c r="B685" s="33" t="s">
        <v>343</v>
      </c>
      <c r="C685" s="33" t="s">
        <v>229</v>
      </c>
      <c r="D685" s="33" t="s">
        <v>1783</v>
      </c>
      <c r="E685" s="33">
        <v>44210</v>
      </c>
      <c r="F685" s="33">
        <v>0</v>
      </c>
      <c r="G685" s="33">
        <v>0</v>
      </c>
      <c r="H685" s="37">
        <v>43748</v>
      </c>
      <c r="I685" t="s">
        <v>1963</v>
      </c>
      <c r="J685" t="s">
        <v>1964</v>
      </c>
      <c r="K685" s="38">
        <v>43748</v>
      </c>
      <c r="L685">
        <v>23805235</v>
      </c>
      <c r="P685">
        <v>7140</v>
      </c>
      <c r="Q685">
        <v>4583760</v>
      </c>
      <c r="R685">
        <v>0</v>
      </c>
      <c r="S685">
        <v>0</v>
      </c>
      <c r="T685">
        <v>0</v>
      </c>
      <c r="U685">
        <v>19221475</v>
      </c>
      <c r="V685">
        <v>0</v>
      </c>
      <c r="W685">
        <v>23805235</v>
      </c>
      <c r="Y685" s="38">
        <f t="shared" si="10"/>
        <v>44113</v>
      </c>
    </row>
    <row r="686" spans="1:25">
      <c r="A686">
        <v>0</v>
      </c>
      <c r="B686" s="33" t="s">
        <v>275</v>
      </c>
      <c r="C686" s="33" t="s">
        <v>229</v>
      </c>
      <c r="D686" s="33" t="s">
        <v>1784</v>
      </c>
      <c r="E686" s="33">
        <v>43358</v>
      </c>
      <c r="F686" s="33">
        <v>0</v>
      </c>
      <c r="G686" s="33">
        <v>0</v>
      </c>
      <c r="H686" s="37">
        <v>42988</v>
      </c>
      <c r="I686" t="s">
        <v>1963</v>
      </c>
      <c r="J686" t="s">
        <v>1964</v>
      </c>
      <c r="K686" s="38">
        <v>42988</v>
      </c>
      <c r="L686" t="s">
        <v>1785</v>
      </c>
      <c r="P686">
        <v>2636.7</v>
      </c>
      <c r="Q686">
        <v>2441584.1999999997</v>
      </c>
      <c r="R686">
        <v>1404.5</v>
      </c>
      <c r="S686">
        <v>3994398</v>
      </c>
      <c r="T686">
        <v>0</v>
      </c>
      <c r="U686">
        <v>3638760</v>
      </c>
      <c r="V686">
        <v>1700200</v>
      </c>
      <c r="W686">
        <v>11774942.199999999</v>
      </c>
      <c r="Y686" s="38">
        <f t="shared" si="10"/>
        <v>43353</v>
      </c>
    </row>
    <row r="687" spans="1:25">
      <c r="A687">
        <v>0</v>
      </c>
      <c r="B687" s="33" t="s">
        <v>1786</v>
      </c>
      <c r="C687" s="33" t="s">
        <v>229</v>
      </c>
      <c r="D687" s="33" t="s">
        <v>1787</v>
      </c>
      <c r="E687" s="33">
        <v>43344</v>
      </c>
      <c r="F687" s="33">
        <v>0</v>
      </c>
      <c r="G687" s="33">
        <v>508704531.99999994</v>
      </c>
      <c r="H687" s="37">
        <v>43162</v>
      </c>
      <c r="I687" t="s">
        <v>1963</v>
      </c>
      <c r="J687" t="s">
        <v>1964</v>
      </c>
      <c r="K687" s="38">
        <v>43162</v>
      </c>
      <c r="L687" t="s">
        <v>1788</v>
      </c>
      <c r="P687">
        <v>4288.5436567164097</v>
      </c>
      <c r="Q687">
        <v>9288985.5604477432</v>
      </c>
      <c r="R687">
        <v>4288.5436567164097</v>
      </c>
      <c r="S687">
        <v>13697608.439552212</v>
      </c>
      <c r="T687">
        <v>284264154</v>
      </c>
      <c r="U687">
        <v>19598930</v>
      </c>
      <c r="V687">
        <v>181854854</v>
      </c>
      <c r="W687">
        <v>508704531.99999994</v>
      </c>
      <c r="Y687" s="38">
        <f t="shared" si="10"/>
        <v>43527</v>
      </c>
    </row>
    <row r="688" spans="1:25">
      <c r="A688">
        <v>0</v>
      </c>
      <c r="B688" s="33" t="s">
        <v>277</v>
      </c>
      <c r="C688" s="33" t="s">
        <v>229</v>
      </c>
      <c r="D688" s="33" t="s">
        <v>1782</v>
      </c>
      <c r="E688" s="33">
        <v>43364</v>
      </c>
      <c r="F688" s="33">
        <v>0</v>
      </c>
      <c r="G688" s="33">
        <v>24198175.996289998</v>
      </c>
      <c r="H688" s="37">
        <v>42975</v>
      </c>
      <c r="I688" t="s">
        <v>1963</v>
      </c>
      <c r="J688" t="s">
        <v>1964</v>
      </c>
      <c r="K688" s="38">
        <v>42975</v>
      </c>
      <c r="L688">
        <v>24198176</v>
      </c>
      <c r="P688">
        <v>2109.8883700000001</v>
      </c>
      <c r="Q688">
        <v>13117175.99629</v>
      </c>
      <c r="R688">
        <v>0</v>
      </c>
      <c r="S688">
        <v>0</v>
      </c>
      <c r="T688">
        <v>0</v>
      </c>
      <c r="U688">
        <v>8689000</v>
      </c>
      <c r="V688">
        <v>2392000</v>
      </c>
      <c r="W688">
        <v>24198175.996289998</v>
      </c>
      <c r="Y688" s="38">
        <f t="shared" si="10"/>
        <v>43340</v>
      </c>
    </row>
    <row r="689" spans="1:25">
      <c r="A689">
        <v>1</v>
      </c>
      <c r="B689" s="33" t="s">
        <v>277</v>
      </c>
      <c r="C689" s="33" t="s">
        <v>229</v>
      </c>
      <c r="D689" s="33">
        <v>0</v>
      </c>
      <c r="E689" s="33">
        <v>0</v>
      </c>
      <c r="F689" s="33">
        <v>0</v>
      </c>
      <c r="G689" s="33">
        <v>0</v>
      </c>
      <c r="H689" s="37">
        <v>0</v>
      </c>
      <c r="I689">
        <v>0</v>
      </c>
      <c r="J689">
        <v>0</v>
      </c>
      <c r="K689" s="38">
        <v>0</v>
      </c>
      <c r="P689">
        <v>0</v>
      </c>
      <c r="Q689">
        <v>0</v>
      </c>
      <c r="R689">
        <v>0</v>
      </c>
      <c r="S689">
        <v>0</v>
      </c>
      <c r="T689">
        <v>0</v>
      </c>
      <c r="U689">
        <v>0</v>
      </c>
      <c r="V689">
        <v>0</v>
      </c>
      <c r="W689">
        <v>0</v>
      </c>
      <c r="Y689" s="38">
        <f t="shared" si="10"/>
        <v>365</v>
      </c>
    </row>
    <row r="690" spans="1:25">
      <c r="A690">
        <v>0</v>
      </c>
      <c r="B690" s="33" t="s">
        <v>282</v>
      </c>
      <c r="C690" s="33" t="s">
        <v>229</v>
      </c>
      <c r="D690" s="33" t="s">
        <v>1789</v>
      </c>
      <c r="E690" s="33">
        <v>0</v>
      </c>
      <c r="F690" s="33">
        <v>0</v>
      </c>
      <c r="G690" s="33">
        <v>0</v>
      </c>
      <c r="H690" s="37">
        <v>0</v>
      </c>
      <c r="I690">
        <v>0</v>
      </c>
      <c r="J690">
        <v>0</v>
      </c>
      <c r="K690" s="38">
        <v>0</v>
      </c>
      <c r="P690">
        <v>0</v>
      </c>
      <c r="Q690">
        <v>0</v>
      </c>
      <c r="R690">
        <v>0</v>
      </c>
      <c r="S690">
        <v>0</v>
      </c>
      <c r="T690">
        <v>0</v>
      </c>
      <c r="U690">
        <v>0</v>
      </c>
      <c r="V690">
        <v>0</v>
      </c>
      <c r="W690">
        <v>0</v>
      </c>
      <c r="Y690" s="38">
        <f t="shared" si="10"/>
        <v>365</v>
      </c>
    </row>
    <row r="691" spans="1:25">
      <c r="A691">
        <v>1</v>
      </c>
      <c r="B691" s="33" t="s">
        <v>282</v>
      </c>
      <c r="C691" s="33" t="s">
        <v>229</v>
      </c>
      <c r="D691" s="33">
        <v>0</v>
      </c>
      <c r="E691" s="33">
        <v>0</v>
      </c>
      <c r="F691" s="33">
        <v>0</v>
      </c>
      <c r="G691" s="33">
        <v>0</v>
      </c>
      <c r="H691" s="37">
        <v>0</v>
      </c>
      <c r="I691">
        <v>0</v>
      </c>
      <c r="J691">
        <v>0</v>
      </c>
      <c r="K691" s="38">
        <v>0</v>
      </c>
      <c r="P691">
        <v>0</v>
      </c>
      <c r="Q691">
        <v>0</v>
      </c>
      <c r="R691">
        <v>0</v>
      </c>
      <c r="S691">
        <v>0</v>
      </c>
      <c r="T691">
        <v>0</v>
      </c>
      <c r="U691">
        <v>0</v>
      </c>
      <c r="V691">
        <v>0</v>
      </c>
      <c r="W691">
        <v>0</v>
      </c>
      <c r="Y691" s="38">
        <f t="shared" si="10"/>
        <v>365</v>
      </c>
    </row>
    <row r="692" spans="1:25">
      <c r="A692">
        <v>0</v>
      </c>
      <c r="B692" s="33" t="s">
        <v>285</v>
      </c>
      <c r="C692" s="33" t="s">
        <v>229</v>
      </c>
      <c r="D692" s="33" t="s">
        <v>1782</v>
      </c>
      <c r="E692" s="33">
        <v>0</v>
      </c>
      <c r="F692" s="33">
        <v>0</v>
      </c>
      <c r="G692" s="33">
        <v>0</v>
      </c>
      <c r="H692" s="37">
        <v>0</v>
      </c>
      <c r="I692">
        <v>0</v>
      </c>
      <c r="J692">
        <v>0</v>
      </c>
      <c r="K692" s="38">
        <v>0</v>
      </c>
      <c r="P692">
        <v>0</v>
      </c>
      <c r="Q692">
        <v>0</v>
      </c>
      <c r="R692">
        <v>0</v>
      </c>
      <c r="S692">
        <v>0</v>
      </c>
      <c r="T692">
        <v>0</v>
      </c>
      <c r="U692">
        <v>0</v>
      </c>
      <c r="V692">
        <v>0</v>
      </c>
      <c r="W692">
        <v>0</v>
      </c>
      <c r="Y692" s="38">
        <f t="shared" si="10"/>
        <v>365</v>
      </c>
    </row>
    <row r="693" spans="1:25">
      <c r="A693">
        <v>0</v>
      </c>
      <c r="B693" s="33" t="s">
        <v>287</v>
      </c>
      <c r="C693" s="33" t="s">
        <v>229</v>
      </c>
      <c r="D693" s="33" t="s">
        <v>1790</v>
      </c>
      <c r="E693" s="33">
        <v>0</v>
      </c>
      <c r="F693" s="33">
        <v>0</v>
      </c>
      <c r="G693" s="33">
        <v>0</v>
      </c>
      <c r="H693" s="37">
        <v>0</v>
      </c>
      <c r="I693">
        <v>0</v>
      </c>
      <c r="J693">
        <v>0</v>
      </c>
      <c r="K693" s="38">
        <v>0</v>
      </c>
      <c r="P693">
        <v>0</v>
      </c>
      <c r="Q693">
        <v>0</v>
      </c>
      <c r="R693">
        <v>0</v>
      </c>
      <c r="S693">
        <v>0</v>
      </c>
      <c r="T693">
        <v>0</v>
      </c>
      <c r="U693">
        <v>0</v>
      </c>
      <c r="V693">
        <v>0</v>
      </c>
      <c r="W693">
        <v>0</v>
      </c>
      <c r="Y693" s="38">
        <f t="shared" si="10"/>
        <v>365</v>
      </c>
    </row>
    <row r="694" spans="1:25">
      <c r="A694">
        <v>0</v>
      </c>
      <c r="B694" s="33" t="s">
        <v>288</v>
      </c>
      <c r="C694" s="33" t="s">
        <v>229</v>
      </c>
      <c r="D694" s="33" t="s">
        <v>1791</v>
      </c>
      <c r="E694" s="33">
        <v>0</v>
      </c>
      <c r="F694" s="33">
        <v>0</v>
      </c>
      <c r="G694" s="33">
        <v>0</v>
      </c>
      <c r="H694" s="37">
        <v>0</v>
      </c>
      <c r="I694">
        <v>0</v>
      </c>
      <c r="J694">
        <v>0</v>
      </c>
      <c r="K694" s="38">
        <v>0</v>
      </c>
      <c r="P694">
        <v>0</v>
      </c>
      <c r="Q694">
        <v>0</v>
      </c>
      <c r="R694">
        <v>0</v>
      </c>
      <c r="S694">
        <v>0</v>
      </c>
      <c r="T694">
        <v>0</v>
      </c>
      <c r="U694">
        <v>0</v>
      </c>
      <c r="V694">
        <v>0</v>
      </c>
      <c r="W694">
        <v>0</v>
      </c>
      <c r="Y694" s="38">
        <f t="shared" si="10"/>
        <v>365</v>
      </c>
    </row>
    <row r="695" spans="1:25">
      <c r="A695">
        <v>0</v>
      </c>
      <c r="B695" s="33" t="s">
        <v>289</v>
      </c>
      <c r="C695" s="33" t="s">
        <v>229</v>
      </c>
      <c r="D695" s="33" t="s">
        <v>1792</v>
      </c>
      <c r="E695" s="33">
        <v>0</v>
      </c>
      <c r="F695" s="33">
        <v>0</v>
      </c>
      <c r="G695" s="33">
        <v>0</v>
      </c>
      <c r="H695" s="37">
        <v>0</v>
      </c>
      <c r="I695">
        <v>0</v>
      </c>
      <c r="J695">
        <v>0</v>
      </c>
      <c r="K695" s="38">
        <v>0</v>
      </c>
      <c r="P695">
        <v>0</v>
      </c>
      <c r="Q695">
        <v>0</v>
      </c>
      <c r="R695">
        <v>0</v>
      </c>
      <c r="S695">
        <v>0</v>
      </c>
      <c r="T695">
        <v>0</v>
      </c>
      <c r="U695">
        <v>0</v>
      </c>
      <c r="V695">
        <v>0</v>
      </c>
      <c r="W695">
        <v>0</v>
      </c>
      <c r="Y695" s="38">
        <f t="shared" si="10"/>
        <v>365</v>
      </c>
    </row>
    <row r="696" spans="1:25">
      <c r="A696">
        <v>0</v>
      </c>
      <c r="B696" s="33" t="s">
        <v>290</v>
      </c>
      <c r="C696" s="33" t="s">
        <v>229</v>
      </c>
      <c r="D696" s="33" t="s">
        <v>1762</v>
      </c>
      <c r="E696" s="33">
        <v>0</v>
      </c>
      <c r="F696" s="33">
        <v>0</v>
      </c>
      <c r="G696" s="33">
        <v>0</v>
      </c>
      <c r="H696" s="37">
        <v>0</v>
      </c>
      <c r="I696">
        <v>0</v>
      </c>
      <c r="J696">
        <v>0</v>
      </c>
      <c r="K696" s="38">
        <v>0</v>
      </c>
      <c r="P696">
        <v>0</v>
      </c>
      <c r="Q696">
        <v>0</v>
      </c>
      <c r="R696">
        <v>0</v>
      </c>
      <c r="S696">
        <v>0</v>
      </c>
      <c r="T696">
        <v>0</v>
      </c>
      <c r="U696">
        <v>0</v>
      </c>
      <c r="V696">
        <v>0</v>
      </c>
      <c r="W696">
        <v>0</v>
      </c>
      <c r="Y696" s="38">
        <f t="shared" si="10"/>
        <v>365</v>
      </c>
    </row>
    <row r="697" spans="1:25">
      <c r="A697">
        <v>0</v>
      </c>
      <c r="B697" s="33" t="s">
        <v>292</v>
      </c>
      <c r="C697" s="33" t="s">
        <v>229</v>
      </c>
      <c r="D697" s="33" t="s">
        <v>1793</v>
      </c>
      <c r="E697" s="33">
        <v>0</v>
      </c>
      <c r="F697" s="33">
        <v>0</v>
      </c>
      <c r="G697" s="33">
        <v>0</v>
      </c>
      <c r="H697" s="37">
        <v>0</v>
      </c>
      <c r="I697">
        <v>0</v>
      </c>
      <c r="J697">
        <v>0</v>
      </c>
      <c r="K697" s="38">
        <v>0</v>
      </c>
      <c r="P697">
        <v>0</v>
      </c>
      <c r="Q697">
        <v>0</v>
      </c>
      <c r="R697">
        <v>0</v>
      </c>
      <c r="S697">
        <v>0</v>
      </c>
      <c r="T697">
        <v>0</v>
      </c>
      <c r="U697">
        <v>0</v>
      </c>
      <c r="V697">
        <v>0</v>
      </c>
      <c r="W697">
        <v>0</v>
      </c>
      <c r="Y697" s="38">
        <f t="shared" si="10"/>
        <v>365</v>
      </c>
    </row>
    <row r="698" spans="1:25">
      <c r="A698">
        <v>0</v>
      </c>
      <c r="B698" s="33" t="s">
        <v>293</v>
      </c>
      <c r="C698" s="33" t="s">
        <v>229</v>
      </c>
      <c r="D698" s="33" t="s">
        <v>1794</v>
      </c>
      <c r="E698" s="33">
        <v>0</v>
      </c>
      <c r="F698" s="33">
        <v>0</v>
      </c>
      <c r="G698" s="33">
        <v>0</v>
      </c>
      <c r="H698" s="37">
        <v>0</v>
      </c>
      <c r="I698">
        <v>0</v>
      </c>
      <c r="J698">
        <v>0</v>
      </c>
      <c r="K698" s="38">
        <v>0</v>
      </c>
      <c r="P698">
        <v>0</v>
      </c>
      <c r="Q698">
        <v>0</v>
      </c>
      <c r="R698">
        <v>0</v>
      </c>
      <c r="S698">
        <v>0</v>
      </c>
      <c r="T698">
        <v>0</v>
      </c>
      <c r="U698">
        <v>0</v>
      </c>
      <c r="V698">
        <v>0</v>
      </c>
      <c r="W698">
        <v>0</v>
      </c>
      <c r="Y698" s="38">
        <f t="shared" si="10"/>
        <v>365</v>
      </c>
    </row>
    <row r="699" spans="1:25">
      <c r="A699">
        <v>0</v>
      </c>
      <c r="B699" s="33" t="s">
        <v>294</v>
      </c>
      <c r="C699" s="33" t="s">
        <v>229</v>
      </c>
      <c r="D699" s="33" t="s">
        <v>1795</v>
      </c>
      <c r="E699" s="33">
        <v>0</v>
      </c>
      <c r="F699" s="33">
        <v>0</v>
      </c>
      <c r="G699" s="33">
        <v>0</v>
      </c>
      <c r="H699" s="37">
        <v>0</v>
      </c>
      <c r="I699">
        <v>0</v>
      </c>
      <c r="J699">
        <v>0</v>
      </c>
      <c r="K699" s="38">
        <v>0</v>
      </c>
      <c r="P699">
        <v>0</v>
      </c>
      <c r="Q699">
        <v>0</v>
      </c>
      <c r="R699">
        <v>0</v>
      </c>
      <c r="S699">
        <v>0</v>
      </c>
      <c r="T699">
        <v>0</v>
      </c>
      <c r="U699">
        <v>0</v>
      </c>
      <c r="V699">
        <v>0</v>
      </c>
      <c r="W699">
        <v>0</v>
      </c>
      <c r="Y699" s="38">
        <f t="shared" si="10"/>
        <v>365</v>
      </c>
    </row>
    <row r="700" spans="1:25">
      <c r="A700">
        <v>1</v>
      </c>
      <c r="B700" s="33" t="s">
        <v>294</v>
      </c>
      <c r="C700" s="33" t="s">
        <v>229</v>
      </c>
      <c r="D700" s="33">
        <v>0</v>
      </c>
      <c r="E700" s="33">
        <v>0</v>
      </c>
      <c r="F700" s="33">
        <v>0</v>
      </c>
      <c r="G700" s="33">
        <v>0</v>
      </c>
      <c r="H700" s="37">
        <v>0</v>
      </c>
      <c r="I700">
        <v>0</v>
      </c>
      <c r="J700">
        <v>0</v>
      </c>
      <c r="K700" s="38">
        <v>0</v>
      </c>
      <c r="P700">
        <v>0</v>
      </c>
      <c r="Q700">
        <v>0</v>
      </c>
      <c r="R700">
        <v>0</v>
      </c>
      <c r="S700">
        <v>0</v>
      </c>
      <c r="T700">
        <v>0</v>
      </c>
      <c r="U700">
        <v>0</v>
      </c>
      <c r="V700">
        <v>0</v>
      </c>
      <c r="W700">
        <v>0</v>
      </c>
      <c r="Y700" s="38">
        <f t="shared" si="10"/>
        <v>365</v>
      </c>
    </row>
    <row r="701" spans="1:25">
      <c r="A701">
        <v>0</v>
      </c>
      <c r="B701" s="33" t="s">
        <v>295</v>
      </c>
      <c r="C701" s="33" t="s">
        <v>229</v>
      </c>
      <c r="D701" s="33" t="s">
        <v>1796</v>
      </c>
      <c r="E701" s="33">
        <v>43364</v>
      </c>
      <c r="F701" s="33">
        <v>0</v>
      </c>
      <c r="G701" s="33">
        <v>50750060.999999963</v>
      </c>
      <c r="H701" s="37">
        <v>42975</v>
      </c>
      <c r="I701" t="s">
        <v>1963</v>
      </c>
      <c r="J701" t="s">
        <v>1964</v>
      </c>
      <c r="K701" s="38">
        <v>42975</v>
      </c>
      <c r="L701" t="s">
        <v>1996</v>
      </c>
      <c r="P701">
        <v>2618.16224071119</v>
      </c>
      <c r="Q701">
        <v>45943510.999999963</v>
      </c>
      <c r="R701">
        <v>0</v>
      </c>
      <c r="S701">
        <v>0</v>
      </c>
      <c r="T701">
        <v>0</v>
      </c>
      <c r="U701">
        <v>4706350</v>
      </c>
      <c r="V701">
        <v>100200</v>
      </c>
      <c r="W701">
        <v>50750060.999999963</v>
      </c>
      <c r="Y701" s="38">
        <f t="shared" si="10"/>
        <v>43340</v>
      </c>
    </row>
    <row r="702" spans="1:25">
      <c r="A702">
        <v>1</v>
      </c>
      <c r="B702" s="33" t="s">
        <v>295</v>
      </c>
      <c r="C702" s="33" t="s">
        <v>229</v>
      </c>
      <c r="D702" s="33">
        <v>0</v>
      </c>
      <c r="E702" s="33">
        <v>0</v>
      </c>
      <c r="F702" s="33">
        <v>0</v>
      </c>
      <c r="G702" s="33">
        <v>0</v>
      </c>
      <c r="H702" s="37">
        <v>0</v>
      </c>
      <c r="I702">
        <v>0</v>
      </c>
      <c r="J702">
        <v>0</v>
      </c>
      <c r="K702" s="38">
        <v>0</v>
      </c>
      <c r="P702">
        <v>0</v>
      </c>
      <c r="Q702">
        <v>0</v>
      </c>
      <c r="R702">
        <v>0</v>
      </c>
      <c r="S702">
        <v>0</v>
      </c>
      <c r="T702">
        <v>0</v>
      </c>
      <c r="U702">
        <v>0</v>
      </c>
      <c r="V702">
        <v>0</v>
      </c>
      <c r="W702">
        <v>0</v>
      </c>
      <c r="Y702" s="38">
        <f t="shared" si="10"/>
        <v>365</v>
      </c>
    </row>
    <row r="703" spans="1:25">
      <c r="A703">
        <v>0</v>
      </c>
      <c r="B703" s="33" t="s">
        <v>297</v>
      </c>
      <c r="C703" s="33" t="s">
        <v>229</v>
      </c>
      <c r="D703" s="33" t="s">
        <v>1797</v>
      </c>
      <c r="E703" s="33">
        <v>0</v>
      </c>
      <c r="F703" s="33">
        <v>0</v>
      </c>
      <c r="G703" s="33">
        <v>0</v>
      </c>
      <c r="H703" s="37">
        <v>0</v>
      </c>
      <c r="I703">
        <v>0</v>
      </c>
      <c r="J703">
        <v>0</v>
      </c>
      <c r="K703" s="38">
        <v>0</v>
      </c>
      <c r="P703">
        <v>0</v>
      </c>
      <c r="Q703">
        <v>0</v>
      </c>
      <c r="R703">
        <v>0</v>
      </c>
      <c r="S703">
        <v>0</v>
      </c>
      <c r="T703">
        <v>0</v>
      </c>
      <c r="U703">
        <v>0</v>
      </c>
      <c r="V703">
        <v>0</v>
      </c>
      <c r="W703">
        <v>0</v>
      </c>
      <c r="Y703" s="38">
        <f t="shared" si="10"/>
        <v>365</v>
      </c>
    </row>
    <row r="704" spans="1:25">
      <c r="A704">
        <v>0</v>
      </c>
      <c r="B704" s="33" t="s">
        <v>298</v>
      </c>
      <c r="C704" s="33" t="s">
        <v>229</v>
      </c>
      <c r="D704" s="33" t="s">
        <v>1797</v>
      </c>
      <c r="E704" s="33">
        <v>43364</v>
      </c>
      <c r="F704" s="33">
        <v>0</v>
      </c>
      <c r="G704" s="33">
        <v>85341691</v>
      </c>
      <c r="H704" s="37">
        <v>42975</v>
      </c>
      <c r="I704" t="s">
        <v>1963</v>
      </c>
      <c r="J704" t="s">
        <v>1964</v>
      </c>
      <c r="K704" s="38">
        <v>42975</v>
      </c>
      <c r="L704" t="s">
        <v>1798</v>
      </c>
      <c r="P704">
        <v>2579.5741979993099</v>
      </c>
      <c r="Q704">
        <v>37390928</v>
      </c>
      <c r="R704">
        <v>0</v>
      </c>
      <c r="S704">
        <v>0</v>
      </c>
      <c r="T704">
        <v>0</v>
      </c>
      <c r="U704">
        <v>22421260</v>
      </c>
      <c r="V704">
        <v>25529503</v>
      </c>
      <c r="W704">
        <v>85341691</v>
      </c>
      <c r="Y704" s="38">
        <f t="shared" si="10"/>
        <v>43340</v>
      </c>
    </row>
    <row r="705" spans="1:25">
      <c r="A705">
        <v>1</v>
      </c>
      <c r="B705" s="33" t="s">
        <v>298</v>
      </c>
      <c r="C705" s="33" t="s">
        <v>229</v>
      </c>
      <c r="D705" s="33">
        <v>0</v>
      </c>
      <c r="E705" s="33">
        <v>0</v>
      </c>
      <c r="F705" s="33">
        <v>0</v>
      </c>
      <c r="G705" s="33">
        <v>0</v>
      </c>
      <c r="H705" s="37">
        <v>0</v>
      </c>
      <c r="I705">
        <v>0</v>
      </c>
      <c r="J705">
        <v>0</v>
      </c>
      <c r="K705" s="38">
        <v>0</v>
      </c>
      <c r="P705">
        <v>0</v>
      </c>
      <c r="Q705">
        <v>0</v>
      </c>
      <c r="R705">
        <v>0</v>
      </c>
      <c r="S705">
        <v>0</v>
      </c>
      <c r="T705">
        <v>0</v>
      </c>
      <c r="U705">
        <v>0</v>
      </c>
      <c r="V705">
        <v>0</v>
      </c>
      <c r="W705">
        <v>0</v>
      </c>
      <c r="Y705" s="38">
        <f t="shared" si="10"/>
        <v>365</v>
      </c>
    </row>
    <row r="706" spans="1:25">
      <c r="A706">
        <v>1</v>
      </c>
      <c r="B706" s="33" t="s">
        <v>298</v>
      </c>
      <c r="C706" s="33" t="s">
        <v>229</v>
      </c>
      <c r="D706" s="33">
        <v>0</v>
      </c>
      <c r="E706" s="33">
        <v>0</v>
      </c>
      <c r="F706" s="33">
        <v>0</v>
      </c>
      <c r="G706" s="33">
        <v>0</v>
      </c>
      <c r="H706" s="37">
        <v>0</v>
      </c>
      <c r="I706">
        <v>0</v>
      </c>
      <c r="J706">
        <v>0</v>
      </c>
      <c r="K706" s="38">
        <v>0</v>
      </c>
      <c r="P706">
        <v>0</v>
      </c>
      <c r="Q706">
        <v>0</v>
      </c>
      <c r="R706">
        <v>0</v>
      </c>
      <c r="S706">
        <v>0</v>
      </c>
      <c r="T706">
        <v>0</v>
      </c>
      <c r="U706">
        <v>0</v>
      </c>
      <c r="V706">
        <v>0</v>
      </c>
      <c r="W706">
        <v>0</v>
      </c>
      <c r="Y706" s="38">
        <f t="shared" si="10"/>
        <v>365</v>
      </c>
    </row>
    <row r="707" spans="1:25">
      <c r="A707">
        <v>1</v>
      </c>
      <c r="B707" s="33" t="s">
        <v>298</v>
      </c>
      <c r="C707" s="33" t="s">
        <v>229</v>
      </c>
      <c r="D707" s="33">
        <v>0</v>
      </c>
      <c r="E707" s="33">
        <v>0</v>
      </c>
      <c r="F707" s="33">
        <v>0</v>
      </c>
      <c r="G707" s="33">
        <v>0</v>
      </c>
      <c r="H707" s="37">
        <v>0</v>
      </c>
      <c r="I707">
        <v>0</v>
      </c>
      <c r="J707">
        <v>0</v>
      </c>
      <c r="K707" s="38">
        <v>0</v>
      </c>
      <c r="P707">
        <v>0</v>
      </c>
      <c r="Q707">
        <v>0</v>
      </c>
      <c r="R707">
        <v>0</v>
      </c>
      <c r="S707">
        <v>0</v>
      </c>
      <c r="T707">
        <v>0</v>
      </c>
      <c r="U707">
        <v>0</v>
      </c>
      <c r="V707">
        <v>0</v>
      </c>
      <c r="W707">
        <v>0</v>
      </c>
      <c r="Y707" s="38">
        <f t="shared" si="10"/>
        <v>365</v>
      </c>
    </row>
    <row r="708" spans="1:25">
      <c r="A708">
        <v>1</v>
      </c>
      <c r="B708" s="33" t="s">
        <v>298</v>
      </c>
      <c r="C708" s="33" t="s">
        <v>229</v>
      </c>
      <c r="D708" s="33">
        <v>0</v>
      </c>
      <c r="E708" s="33">
        <v>0</v>
      </c>
      <c r="F708" s="33">
        <v>0</v>
      </c>
      <c r="G708" s="33">
        <v>0</v>
      </c>
      <c r="H708" s="37">
        <v>0</v>
      </c>
      <c r="I708">
        <v>0</v>
      </c>
      <c r="J708">
        <v>0</v>
      </c>
      <c r="K708" s="38">
        <v>0</v>
      </c>
      <c r="P708">
        <v>0</v>
      </c>
      <c r="Q708">
        <v>0</v>
      </c>
      <c r="R708">
        <v>0</v>
      </c>
      <c r="S708">
        <v>0</v>
      </c>
      <c r="T708">
        <v>0</v>
      </c>
      <c r="U708">
        <v>0</v>
      </c>
      <c r="V708">
        <v>0</v>
      </c>
      <c r="W708">
        <v>0</v>
      </c>
      <c r="Y708" s="38">
        <f t="shared" ref="Y708:Y738" si="11">+K708+365</f>
        <v>365</v>
      </c>
    </row>
    <row r="709" spans="1:25">
      <c r="A709">
        <v>0</v>
      </c>
      <c r="B709" s="33" t="s">
        <v>1799</v>
      </c>
      <c r="C709" s="33" t="s">
        <v>229</v>
      </c>
      <c r="D709" s="33" t="s">
        <v>1800</v>
      </c>
      <c r="E709" s="33">
        <v>43630</v>
      </c>
      <c r="F709" s="33">
        <v>0</v>
      </c>
      <c r="G709" s="33">
        <v>27664000</v>
      </c>
      <c r="H709" s="37">
        <v>43259</v>
      </c>
      <c r="I709" t="s">
        <v>1963</v>
      </c>
      <c r="J709" t="s">
        <v>1964</v>
      </c>
      <c r="K709" s="38">
        <v>43259</v>
      </c>
      <c r="L709" t="s">
        <v>1801</v>
      </c>
      <c r="P709">
        <v>3800</v>
      </c>
      <c r="Q709">
        <v>21014000</v>
      </c>
      <c r="R709">
        <v>0</v>
      </c>
      <c r="S709">
        <v>0</v>
      </c>
      <c r="T709">
        <v>0</v>
      </c>
      <c r="U709">
        <v>6650000</v>
      </c>
      <c r="V709">
        <v>0</v>
      </c>
      <c r="W709">
        <v>27664000</v>
      </c>
      <c r="Y709" s="38">
        <f t="shared" si="11"/>
        <v>43624</v>
      </c>
    </row>
    <row r="710" spans="1:25">
      <c r="A710">
        <v>0</v>
      </c>
      <c r="B710" s="33" t="s">
        <v>313</v>
      </c>
      <c r="C710" s="33" t="s">
        <v>229</v>
      </c>
      <c r="D710" s="33" t="s">
        <v>1802</v>
      </c>
      <c r="E710" s="33">
        <v>43776</v>
      </c>
      <c r="F710" s="33">
        <v>0</v>
      </c>
      <c r="G710" s="33">
        <v>252132779.00216001</v>
      </c>
      <c r="H710" s="37">
        <v>43356</v>
      </c>
      <c r="I710" t="s">
        <v>1963</v>
      </c>
      <c r="J710" t="s">
        <v>1964</v>
      </c>
      <c r="K710" s="38">
        <v>43356</v>
      </c>
      <c r="L710" t="s">
        <v>1803</v>
      </c>
      <c r="P710">
        <v>4969.4359599999998</v>
      </c>
      <c r="Q710">
        <v>106077580.00216</v>
      </c>
      <c r="R710">
        <v>0</v>
      </c>
      <c r="S710">
        <v>0</v>
      </c>
      <c r="T710">
        <v>45660509</v>
      </c>
      <c r="U710">
        <v>67473945</v>
      </c>
      <c r="V710">
        <v>32920745</v>
      </c>
      <c r="W710">
        <v>252132779.00216001</v>
      </c>
      <c r="Y710" s="38">
        <f t="shared" si="11"/>
        <v>43721</v>
      </c>
    </row>
    <row r="711" spans="1:25">
      <c r="A711">
        <v>1</v>
      </c>
      <c r="B711" s="33" t="s">
        <v>313</v>
      </c>
      <c r="C711" s="33" t="s">
        <v>229</v>
      </c>
      <c r="D711" s="33">
        <v>0</v>
      </c>
      <c r="E711" s="33">
        <v>0</v>
      </c>
      <c r="F711" s="33">
        <v>0</v>
      </c>
      <c r="G711" s="33">
        <v>0</v>
      </c>
      <c r="H711" s="37">
        <v>0</v>
      </c>
      <c r="I711">
        <v>0</v>
      </c>
      <c r="J711">
        <v>0</v>
      </c>
      <c r="K711" s="38">
        <v>0</v>
      </c>
      <c r="P711">
        <v>0</v>
      </c>
      <c r="Q711">
        <v>0</v>
      </c>
      <c r="R711">
        <v>0</v>
      </c>
      <c r="S711">
        <v>0</v>
      </c>
      <c r="T711">
        <v>0</v>
      </c>
      <c r="U711">
        <v>0</v>
      </c>
      <c r="V711">
        <v>0</v>
      </c>
      <c r="W711">
        <v>0</v>
      </c>
      <c r="Y711" s="38">
        <f t="shared" si="11"/>
        <v>365</v>
      </c>
    </row>
    <row r="712" spans="1:25">
      <c r="A712">
        <v>0</v>
      </c>
      <c r="B712" s="33" t="s">
        <v>300</v>
      </c>
      <c r="C712" s="33" t="s">
        <v>229</v>
      </c>
      <c r="D712" s="33" t="s">
        <v>1804</v>
      </c>
      <c r="E712" s="33">
        <v>0</v>
      </c>
      <c r="F712" s="33">
        <v>0</v>
      </c>
      <c r="G712" s="33">
        <v>0</v>
      </c>
      <c r="H712" s="37">
        <v>0</v>
      </c>
      <c r="I712">
        <v>0</v>
      </c>
      <c r="J712">
        <v>0</v>
      </c>
      <c r="K712" s="38">
        <v>0</v>
      </c>
      <c r="P712">
        <v>0</v>
      </c>
      <c r="Q712">
        <v>0</v>
      </c>
      <c r="R712">
        <v>0</v>
      </c>
      <c r="S712">
        <v>0</v>
      </c>
      <c r="T712">
        <v>0</v>
      </c>
      <c r="U712">
        <v>0</v>
      </c>
      <c r="V712">
        <v>0</v>
      </c>
      <c r="W712">
        <v>0</v>
      </c>
      <c r="Y712" s="38">
        <f t="shared" si="11"/>
        <v>365</v>
      </c>
    </row>
    <row r="713" spans="1:25">
      <c r="A713">
        <v>0</v>
      </c>
      <c r="B713" s="33" t="s">
        <v>314</v>
      </c>
      <c r="C713" s="33" t="s">
        <v>229</v>
      </c>
      <c r="D713" s="33" t="s">
        <v>1805</v>
      </c>
      <c r="E713" s="33">
        <v>43608</v>
      </c>
      <c r="F713" s="33">
        <v>0</v>
      </c>
      <c r="G713" s="33">
        <v>766460859</v>
      </c>
      <c r="H713" s="37">
        <v>43221</v>
      </c>
      <c r="I713" t="s">
        <v>1963</v>
      </c>
      <c r="J713" t="s">
        <v>1964</v>
      </c>
      <c r="K713" s="38">
        <v>43221</v>
      </c>
      <c r="L713" t="s">
        <v>1806</v>
      </c>
      <c r="P713">
        <v>5060</v>
      </c>
      <c r="Q713">
        <v>464224640</v>
      </c>
      <c r="R713">
        <v>0</v>
      </c>
      <c r="S713">
        <v>0</v>
      </c>
      <c r="T713">
        <v>0</v>
      </c>
      <c r="U713">
        <v>190924886</v>
      </c>
      <c r="V713">
        <v>111311333</v>
      </c>
      <c r="W713">
        <v>766460859</v>
      </c>
      <c r="Y713" s="38">
        <f t="shared" si="11"/>
        <v>43586</v>
      </c>
    </row>
    <row r="714" spans="1:25">
      <c r="A714">
        <v>1</v>
      </c>
      <c r="B714" s="33" t="s">
        <v>314</v>
      </c>
      <c r="C714" s="33" t="s">
        <v>229</v>
      </c>
      <c r="D714" s="33">
        <v>0</v>
      </c>
      <c r="E714" s="33">
        <v>0</v>
      </c>
      <c r="F714" s="33">
        <v>0</v>
      </c>
      <c r="G714" s="33">
        <v>0</v>
      </c>
      <c r="H714" s="37">
        <v>0</v>
      </c>
      <c r="I714">
        <v>0</v>
      </c>
      <c r="J714">
        <v>0</v>
      </c>
      <c r="K714" s="38">
        <v>0</v>
      </c>
      <c r="P714">
        <v>0</v>
      </c>
      <c r="Q714">
        <v>0</v>
      </c>
      <c r="R714">
        <v>0</v>
      </c>
      <c r="S714">
        <v>0</v>
      </c>
      <c r="T714">
        <v>0</v>
      </c>
      <c r="U714">
        <v>0</v>
      </c>
      <c r="V714">
        <v>0</v>
      </c>
      <c r="W714">
        <v>0</v>
      </c>
      <c r="Y714" s="38">
        <f t="shared" si="11"/>
        <v>365</v>
      </c>
    </row>
    <row r="715" spans="1:25">
      <c r="A715">
        <v>1</v>
      </c>
      <c r="B715" s="33" t="s">
        <v>314</v>
      </c>
      <c r="C715" s="33" t="s">
        <v>229</v>
      </c>
      <c r="D715" s="33">
        <v>0</v>
      </c>
      <c r="E715" s="33">
        <v>0</v>
      </c>
      <c r="F715" s="33">
        <v>0</v>
      </c>
      <c r="G715" s="33">
        <v>0</v>
      </c>
      <c r="H715" s="37">
        <v>0</v>
      </c>
      <c r="I715">
        <v>0</v>
      </c>
      <c r="J715">
        <v>0</v>
      </c>
      <c r="K715" s="38">
        <v>0</v>
      </c>
      <c r="P715">
        <v>0</v>
      </c>
      <c r="Q715">
        <v>0</v>
      </c>
      <c r="R715">
        <v>0</v>
      </c>
      <c r="S715">
        <v>0</v>
      </c>
      <c r="T715">
        <v>0</v>
      </c>
      <c r="U715">
        <v>0</v>
      </c>
      <c r="V715">
        <v>0</v>
      </c>
      <c r="W715">
        <v>0</v>
      </c>
      <c r="Y715" s="38">
        <f t="shared" si="11"/>
        <v>365</v>
      </c>
    </row>
    <row r="716" spans="1:25">
      <c r="A716">
        <v>1</v>
      </c>
      <c r="B716" s="33" t="s">
        <v>314</v>
      </c>
      <c r="C716" s="33" t="s">
        <v>229</v>
      </c>
      <c r="D716" s="33">
        <v>0</v>
      </c>
      <c r="E716" s="33">
        <v>0</v>
      </c>
      <c r="F716" s="33">
        <v>0</v>
      </c>
      <c r="G716" s="33">
        <v>0</v>
      </c>
      <c r="H716" s="37">
        <v>0</v>
      </c>
      <c r="I716">
        <v>0</v>
      </c>
      <c r="J716">
        <v>0</v>
      </c>
      <c r="K716" s="38">
        <v>0</v>
      </c>
      <c r="P716">
        <v>0</v>
      </c>
      <c r="Q716">
        <v>0</v>
      </c>
      <c r="R716">
        <v>0</v>
      </c>
      <c r="S716">
        <v>0</v>
      </c>
      <c r="T716">
        <v>0</v>
      </c>
      <c r="U716">
        <v>0</v>
      </c>
      <c r="V716">
        <v>0</v>
      </c>
      <c r="W716">
        <v>0</v>
      </c>
      <c r="Y716" s="38">
        <f t="shared" si="11"/>
        <v>365</v>
      </c>
    </row>
    <row r="717" spans="1:25">
      <c r="A717">
        <v>1</v>
      </c>
      <c r="B717" s="33" t="s">
        <v>314</v>
      </c>
      <c r="C717" s="33" t="s">
        <v>229</v>
      </c>
      <c r="D717" s="33">
        <v>0</v>
      </c>
      <c r="E717" s="33">
        <v>0</v>
      </c>
      <c r="F717" s="33">
        <v>0</v>
      </c>
      <c r="G717" s="33">
        <v>0</v>
      </c>
      <c r="H717" s="37">
        <v>0</v>
      </c>
      <c r="I717">
        <v>0</v>
      </c>
      <c r="J717">
        <v>0</v>
      </c>
      <c r="K717" s="38">
        <v>0</v>
      </c>
      <c r="P717">
        <v>0</v>
      </c>
      <c r="Q717">
        <v>0</v>
      </c>
      <c r="R717">
        <v>0</v>
      </c>
      <c r="S717">
        <v>0</v>
      </c>
      <c r="T717">
        <v>0</v>
      </c>
      <c r="U717">
        <v>0</v>
      </c>
      <c r="V717">
        <v>0</v>
      </c>
      <c r="W717">
        <v>0</v>
      </c>
      <c r="Y717" s="38">
        <f t="shared" si="11"/>
        <v>365</v>
      </c>
    </row>
    <row r="718" spans="1:25">
      <c r="A718">
        <v>1</v>
      </c>
      <c r="B718" s="33" t="s">
        <v>314</v>
      </c>
      <c r="C718" s="33" t="s">
        <v>229</v>
      </c>
      <c r="D718" s="33">
        <v>0</v>
      </c>
      <c r="E718" s="33">
        <v>0</v>
      </c>
      <c r="F718" s="33">
        <v>0</v>
      </c>
      <c r="G718" s="33">
        <v>0</v>
      </c>
      <c r="H718" s="37">
        <v>0</v>
      </c>
      <c r="I718">
        <v>0</v>
      </c>
      <c r="J718">
        <v>0</v>
      </c>
      <c r="K718" s="38">
        <v>0</v>
      </c>
      <c r="P718">
        <v>0</v>
      </c>
      <c r="Q718">
        <v>0</v>
      </c>
      <c r="R718">
        <v>0</v>
      </c>
      <c r="S718">
        <v>0</v>
      </c>
      <c r="T718">
        <v>0</v>
      </c>
      <c r="U718">
        <v>0</v>
      </c>
      <c r="V718">
        <v>0</v>
      </c>
      <c r="W718">
        <v>0</v>
      </c>
      <c r="Y718" s="38">
        <f t="shared" si="11"/>
        <v>365</v>
      </c>
    </row>
    <row r="719" spans="1:25">
      <c r="A719">
        <v>1</v>
      </c>
      <c r="B719" s="33" t="s">
        <v>314</v>
      </c>
      <c r="C719" s="33" t="s">
        <v>229</v>
      </c>
      <c r="D719" s="33">
        <v>0</v>
      </c>
      <c r="E719" s="33">
        <v>0</v>
      </c>
      <c r="F719" s="33">
        <v>0</v>
      </c>
      <c r="G719" s="33">
        <v>0</v>
      </c>
      <c r="H719" s="37">
        <v>0</v>
      </c>
      <c r="I719">
        <v>0</v>
      </c>
      <c r="J719">
        <v>0</v>
      </c>
      <c r="K719" s="38">
        <v>0</v>
      </c>
      <c r="P719">
        <v>0</v>
      </c>
      <c r="Q719">
        <v>0</v>
      </c>
      <c r="R719">
        <v>0</v>
      </c>
      <c r="S719">
        <v>0</v>
      </c>
      <c r="T719">
        <v>0</v>
      </c>
      <c r="U719">
        <v>0</v>
      </c>
      <c r="V719">
        <v>0</v>
      </c>
      <c r="W719">
        <v>0</v>
      </c>
      <c r="Y719" s="38">
        <f t="shared" si="11"/>
        <v>365</v>
      </c>
    </row>
    <row r="720" spans="1:25">
      <c r="A720">
        <v>0</v>
      </c>
      <c r="B720" s="33" t="s">
        <v>373</v>
      </c>
      <c r="C720" s="33" t="s">
        <v>229</v>
      </c>
      <c r="D720" s="33" t="s">
        <v>1807</v>
      </c>
      <c r="E720" s="33">
        <v>43797</v>
      </c>
      <c r="F720" s="33">
        <v>0</v>
      </c>
      <c r="G720" s="33">
        <v>27290440</v>
      </c>
      <c r="H720" s="37">
        <v>43356</v>
      </c>
      <c r="I720" t="s">
        <v>1963</v>
      </c>
      <c r="J720" t="s">
        <v>1964</v>
      </c>
      <c r="K720" s="38">
        <v>43356</v>
      </c>
      <c r="L720" t="s">
        <v>1808</v>
      </c>
      <c r="P720">
        <v>5060</v>
      </c>
      <c r="Q720">
        <v>10069400</v>
      </c>
      <c r="R720">
        <v>0</v>
      </c>
      <c r="S720">
        <v>0</v>
      </c>
      <c r="T720">
        <v>0</v>
      </c>
      <c r="U720">
        <v>5183565</v>
      </c>
      <c r="V720">
        <v>12037475</v>
      </c>
      <c r="W720">
        <v>27290440</v>
      </c>
      <c r="Y720" s="38">
        <f t="shared" si="11"/>
        <v>43721</v>
      </c>
    </row>
    <row r="721" spans="1:25">
      <c r="A721">
        <v>0</v>
      </c>
      <c r="B721" s="33" t="s">
        <v>375</v>
      </c>
      <c r="C721" s="33" t="s">
        <v>229</v>
      </c>
      <c r="D721" s="33" t="s">
        <v>1809</v>
      </c>
      <c r="E721" s="33">
        <v>43797</v>
      </c>
      <c r="F721" s="33">
        <v>0</v>
      </c>
      <c r="G721" s="33">
        <v>0</v>
      </c>
      <c r="H721" s="37">
        <v>43356</v>
      </c>
      <c r="I721" t="s">
        <v>1963</v>
      </c>
      <c r="J721" t="s">
        <v>1964</v>
      </c>
      <c r="K721" s="38">
        <v>43356</v>
      </c>
      <c r="L721" t="s">
        <v>1810</v>
      </c>
      <c r="P721">
        <v>5060</v>
      </c>
      <c r="Q721">
        <v>4508460</v>
      </c>
      <c r="R721">
        <v>0</v>
      </c>
      <c r="S721">
        <v>0</v>
      </c>
      <c r="T721">
        <v>38811256</v>
      </c>
      <c r="U721">
        <v>4267667</v>
      </c>
      <c r="V721">
        <v>5376036</v>
      </c>
      <c r="W721">
        <v>52963419</v>
      </c>
      <c r="Y721" s="38">
        <f t="shared" si="11"/>
        <v>43721</v>
      </c>
    </row>
    <row r="722" spans="1:25">
      <c r="A722">
        <v>0</v>
      </c>
      <c r="B722" s="33" t="s">
        <v>364</v>
      </c>
      <c r="C722" s="33" t="s">
        <v>229</v>
      </c>
      <c r="D722" s="33" t="s">
        <v>1811</v>
      </c>
      <c r="E722" s="33">
        <v>44099</v>
      </c>
      <c r="F722" s="33">
        <v>0</v>
      </c>
      <c r="G722" s="33">
        <v>659517724</v>
      </c>
      <c r="H722" s="37">
        <v>43668</v>
      </c>
      <c r="I722" t="s">
        <v>1963</v>
      </c>
      <c r="J722" t="s">
        <v>1979</v>
      </c>
      <c r="K722" s="38">
        <v>43668</v>
      </c>
      <c r="L722" t="s">
        <v>1812</v>
      </c>
      <c r="P722">
        <v>5340</v>
      </c>
      <c r="Q722">
        <v>221871660</v>
      </c>
      <c r="R722">
        <v>0</v>
      </c>
      <c r="S722">
        <v>0</v>
      </c>
      <c r="T722">
        <v>79217530</v>
      </c>
      <c r="U722">
        <v>40801916</v>
      </c>
      <c r="V722">
        <v>317626618</v>
      </c>
      <c r="W722">
        <v>659517724</v>
      </c>
      <c r="Y722" s="38">
        <f t="shared" si="11"/>
        <v>44033</v>
      </c>
    </row>
    <row r="723" spans="1:25">
      <c r="A723">
        <v>0</v>
      </c>
      <c r="B723" s="33" t="s">
        <v>352</v>
      </c>
      <c r="C723" s="33" t="s">
        <v>229</v>
      </c>
      <c r="D723" s="33" t="s">
        <v>1813</v>
      </c>
      <c r="E723" s="33">
        <v>44099</v>
      </c>
      <c r="F723" s="33">
        <v>0</v>
      </c>
      <c r="G723" s="33">
        <v>0</v>
      </c>
      <c r="H723" s="37">
        <v>43669</v>
      </c>
      <c r="I723" t="s">
        <v>1963</v>
      </c>
      <c r="J723" t="s">
        <v>1964</v>
      </c>
      <c r="K723" s="38">
        <v>43669</v>
      </c>
      <c r="L723" t="s">
        <v>1814</v>
      </c>
      <c r="P723">
        <v>1800</v>
      </c>
      <c r="Q723">
        <v>20338200</v>
      </c>
      <c r="R723">
        <v>5340</v>
      </c>
      <c r="S723">
        <v>54118390</v>
      </c>
      <c r="T723">
        <v>0</v>
      </c>
      <c r="U723">
        <v>32438625</v>
      </c>
      <c r="V723">
        <v>12801700</v>
      </c>
      <c r="W723">
        <v>119696915</v>
      </c>
      <c r="Y723" s="38">
        <f t="shared" si="11"/>
        <v>44034</v>
      </c>
    </row>
    <row r="724" spans="1:25">
      <c r="A724">
        <v>0</v>
      </c>
      <c r="B724" s="33" t="s">
        <v>376</v>
      </c>
      <c r="C724" s="33" t="s">
        <v>229</v>
      </c>
      <c r="D724" s="33" t="s">
        <v>1815</v>
      </c>
      <c r="E724" s="33">
        <v>43797</v>
      </c>
      <c r="F724" s="33">
        <v>0</v>
      </c>
      <c r="G724" s="33">
        <v>598958667.00233006</v>
      </c>
      <c r="H724" s="37">
        <v>43370</v>
      </c>
      <c r="I724" t="s">
        <v>1963</v>
      </c>
      <c r="J724" t="s">
        <v>1964</v>
      </c>
      <c r="K724" s="38">
        <v>43370</v>
      </c>
      <c r="L724" t="s">
        <v>1816</v>
      </c>
      <c r="P724">
        <v>4716.0555899999999</v>
      </c>
      <c r="Q724">
        <v>129630220.00233001</v>
      </c>
      <c r="R724">
        <v>0</v>
      </c>
      <c r="S724">
        <v>0</v>
      </c>
      <c r="T724">
        <v>311831218</v>
      </c>
      <c r="U724">
        <v>31318175</v>
      </c>
      <c r="V724">
        <v>70373304</v>
      </c>
      <c r="W724">
        <v>543152917.00233006</v>
      </c>
      <c r="Y724" s="38">
        <f t="shared" si="11"/>
        <v>43735</v>
      </c>
    </row>
    <row r="725" spans="1:25">
      <c r="A725">
        <v>0</v>
      </c>
      <c r="B725" s="33" t="s">
        <v>379</v>
      </c>
      <c r="C725" s="33" t="s">
        <v>229</v>
      </c>
      <c r="D725" s="33" t="s">
        <v>1815</v>
      </c>
      <c r="E725" s="33">
        <v>43686</v>
      </c>
      <c r="F725" s="33">
        <v>0</v>
      </c>
      <c r="G725" s="33">
        <v>65299405</v>
      </c>
      <c r="H725" s="37">
        <v>43298</v>
      </c>
      <c r="I725" t="s">
        <v>1963</v>
      </c>
      <c r="J725" t="s">
        <v>1964</v>
      </c>
      <c r="K725" s="38">
        <v>43298</v>
      </c>
      <c r="L725" t="s">
        <v>1817</v>
      </c>
      <c r="P725">
        <v>5060</v>
      </c>
      <c r="Q725">
        <v>54081280</v>
      </c>
      <c r="R725">
        <v>0</v>
      </c>
      <c r="S725">
        <v>0</v>
      </c>
      <c r="T725">
        <v>0</v>
      </c>
      <c r="U725">
        <v>11050185</v>
      </c>
      <c r="V725">
        <v>167940</v>
      </c>
      <c r="W725">
        <v>65299405</v>
      </c>
      <c r="Y725" s="38">
        <f t="shared" si="11"/>
        <v>43663</v>
      </c>
    </row>
    <row r="726" spans="1:25">
      <c r="A726">
        <v>0</v>
      </c>
      <c r="B726" s="33" t="s">
        <v>381</v>
      </c>
      <c r="C726" s="33" t="s">
        <v>229</v>
      </c>
      <c r="D726" s="33" t="s">
        <v>1815</v>
      </c>
      <c r="E726" s="33">
        <v>43720</v>
      </c>
      <c r="F726" s="33">
        <v>0</v>
      </c>
      <c r="G726" s="33">
        <v>1275247863.9993663</v>
      </c>
      <c r="H726" s="37">
        <v>43286</v>
      </c>
      <c r="I726" t="s">
        <v>1963</v>
      </c>
      <c r="J726" t="s">
        <v>1964</v>
      </c>
      <c r="K726" s="38">
        <v>43286</v>
      </c>
      <c r="L726" t="s">
        <v>1818</v>
      </c>
      <c r="P726">
        <v>4631.2242032200002</v>
      </c>
      <c r="Q726">
        <v>544191999.99936616</v>
      </c>
      <c r="R726">
        <v>0</v>
      </c>
      <c r="S726">
        <v>0</v>
      </c>
      <c r="T726">
        <v>522755392</v>
      </c>
      <c r="U726">
        <v>101509715</v>
      </c>
      <c r="V726">
        <v>106790757</v>
      </c>
      <c r="W726">
        <v>1275247863.9993663</v>
      </c>
      <c r="Y726" s="38">
        <f t="shared" si="11"/>
        <v>43651</v>
      </c>
    </row>
    <row r="727" spans="1:25">
      <c r="A727">
        <v>1</v>
      </c>
      <c r="B727" s="33" t="s">
        <v>381</v>
      </c>
      <c r="C727" s="33" t="s">
        <v>229</v>
      </c>
      <c r="D727" s="33">
        <v>0</v>
      </c>
      <c r="E727" s="33">
        <v>365</v>
      </c>
      <c r="F727" s="33">
        <v>0</v>
      </c>
      <c r="G727" s="33">
        <v>0</v>
      </c>
      <c r="H727" s="37">
        <v>0</v>
      </c>
      <c r="I727">
        <v>0</v>
      </c>
      <c r="J727">
        <v>0</v>
      </c>
      <c r="K727" s="38">
        <v>0</v>
      </c>
      <c r="P727">
        <v>0</v>
      </c>
      <c r="Q727">
        <v>0</v>
      </c>
      <c r="R727">
        <v>0</v>
      </c>
      <c r="S727">
        <v>0</v>
      </c>
      <c r="T727">
        <v>0</v>
      </c>
      <c r="U727">
        <v>0</v>
      </c>
      <c r="V727">
        <v>0</v>
      </c>
      <c r="W727">
        <v>0</v>
      </c>
      <c r="Y727" s="38">
        <f t="shared" si="11"/>
        <v>365</v>
      </c>
    </row>
    <row r="728" spans="1:25">
      <c r="A728">
        <v>0</v>
      </c>
      <c r="B728" s="33" t="s">
        <v>393</v>
      </c>
      <c r="C728" s="33" t="s">
        <v>229</v>
      </c>
      <c r="D728" s="33" t="s">
        <v>1819</v>
      </c>
      <c r="E728" s="33">
        <v>43630</v>
      </c>
      <c r="F728" s="33">
        <v>0</v>
      </c>
      <c r="G728" s="33">
        <v>426010585.99999982</v>
      </c>
      <c r="H728" s="37">
        <v>43255</v>
      </c>
      <c r="I728" t="s">
        <v>1963</v>
      </c>
      <c r="J728" t="s">
        <v>1964</v>
      </c>
      <c r="K728" s="38">
        <v>43255</v>
      </c>
      <c r="L728" t="s">
        <v>1820</v>
      </c>
      <c r="P728">
        <v>1428.90118577007</v>
      </c>
      <c r="Q728">
        <v>361511.99999982771</v>
      </c>
      <c r="R728">
        <v>0</v>
      </c>
      <c r="S728">
        <v>0</v>
      </c>
      <c r="T728">
        <v>281484803</v>
      </c>
      <c r="U728">
        <v>8638751</v>
      </c>
      <c r="V728">
        <v>135525520</v>
      </c>
      <c r="W728">
        <v>426010585.99999982</v>
      </c>
      <c r="Y728" s="38">
        <f t="shared" si="11"/>
        <v>43620</v>
      </c>
    </row>
    <row r="729" spans="1:25">
      <c r="A729">
        <v>0</v>
      </c>
      <c r="B729" s="33" t="s">
        <v>361</v>
      </c>
      <c r="C729" s="33" t="s">
        <v>229</v>
      </c>
      <c r="D729" s="33" t="s">
        <v>1821</v>
      </c>
      <c r="E729" s="33">
        <v>43736</v>
      </c>
      <c r="F729" s="33">
        <v>0</v>
      </c>
      <c r="G729" s="33">
        <v>2232305790</v>
      </c>
      <c r="H729" s="37">
        <v>43368</v>
      </c>
      <c r="I729" t="s">
        <v>1963</v>
      </c>
      <c r="J729" t="s">
        <v>1964</v>
      </c>
      <c r="K729" s="38">
        <v>43368</v>
      </c>
      <c r="L729" t="s">
        <v>1997</v>
      </c>
      <c r="P729">
        <v>0</v>
      </c>
      <c r="Q729">
        <v>396653290</v>
      </c>
      <c r="R729">
        <v>0</v>
      </c>
      <c r="S729">
        <v>0</v>
      </c>
      <c r="T729">
        <v>1321117240</v>
      </c>
      <c r="U729">
        <v>246965538</v>
      </c>
      <c r="V729">
        <v>267569722</v>
      </c>
      <c r="W729">
        <v>2232305790</v>
      </c>
      <c r="Y729" s="38">
        <f t="shared" si="11"/>
        <v>43733</v>
      </c>
    </row>
    <row r="730" spans="1:25">
      <c r="A730">
        <v>0</v>
      </c>
      <c r="B730" s="33" t="s">
        <v>363</v>
      </c>
      <c r="C730" s="33" t="s">
        <v>229</v>
      </c>
      <c r="D730" s="33" t="s">
        <v>1821</v>
      </c>
      <c r="E730" s="33">
        <v>43841</v>
      </c>
      <c r="F730" s="33">
        <v>0</v>
      </c>
      <c r="G730" s="33">
        <v>91238599</v>
      </c>
      <c r="H730" s="37">
        <v>0</v>
      </c>
      <c r="I730" t="s">
        <v>1978</v>
      </c>
      <c r="J730" t="s">
        <v>1969</v>
      </c>
      <c r="K730" s="38">
        <v>0</v>
      </c>
      <c r="L730" t="s">
        <v>1998</v>
      </c>
      <c r="P730">
        <v>6490</v>
      </c>
      <c r="Q730">
        <v>14546510</v>
      </c>
      <c r="R730">
        <v>0</v>
      </c>
      <c r="S730">
        <v>0</v>
      </c>
      <c r="T730">
        <v>0</v>
      </c>
      <c r="U730">
        <v>19799485</v>
      </c>
      <c r="V730">
        <v>56892604</v>
      </c>
      <c r="W730">
        <v>91238599</v>
      </c>
      <c r="Y730" s="38">
        <f t="shared" si="11"/>
        <v>365</v>
      </c>
    </row>
    <row r="731" spans="1:25">
      <c r="A731">
        <v>0</v>
      </c>
      <c r="B731" s="33" t="s">
        <v>309</v>
      </c>
      <c r="C731" s="33" t="s">
        <v>229</v>
      </c>
      <c r="D731" s="33" t="s">
        <v>1822</v>
      </c>
      <c r="E731" s="33">
        <v>0</v>
      </c>
      <c r="F731" s="33">
        <v>0</v>
      </c>
      <c r="G731" s="33">
        <v>0</v>
      </c>
      <c r="H731" s="37">
        <v>0</v>
      </c>
      <c r="I731">
        <v>0</v>
      </c>
      <c r="J731">
        <v>0</v>
      </c>
      <c r="K731" s="38">
        <v>0</v>
      </c>
      <c r="P731">
        <v>0</v>
      </c>
      <c r="Q731">
        <v>0</v>
      </c>
      <c r="R731">
        <v>0</v>
      </c>
      <c r="S731">
        <v>0</v>
      </c>
      <c r="T731">
        <v>0</v>
      </c>
      <c r="U731">
        <v>0</v>
      </c>
      <c r="V731">
        <v>0</v>
      </c>
      <c r="W731">
        <v>0</v>
      </c>
      <c r="Y731" s="38">
        <f t="shared" si="11"/>
        <v>365</v>
      </c>
    </row>
    <row r="732" spans="1:25">
      <c r="A732">
        <v>0</v>
      </c>
      <c r="B732" s="33" t="s">
        <v>311</v>
      </c>
      <c r="C732" s="33" t="s">
        <v>229</v>
      </c>
      <c r="D732" s="33" t="s">
        <v>1823</v>
      </c>
      <c r="E732" s="33">
        <v>0</v>
      </c>
      <c r="F732" s="33">
        <v>0</v>
      </c>
      <c r="G732" s="33">
        <v>0</v>
      </c>
      <c r="H732" s="37">
        <v>0</v>
      </c>
      <c r="I732">
        <v>0</v>
      </c>
      <c r="J732">
        <v>0</v>
      </c>
      <c r="K732" s="38">
        <v>0</v>
      </c>
      <c r="P732">
        <v>0</v>
      </c>
      <c r="Q732">
        <v>0</v>
      </c>
      <c r="R732">
        <v>0</v>
      </c>
      <c r="S732">
        <v>0</v>
      </c>
      <c r="T732">
        <v>0</v>
      </c>
      <c r="U732">
        <v>0</v>
      </c>
      <c r="V732">
        <v>0</v>
      </c>
      <c r="W732">
        <v>0</v>
      </c>
      <c r="Y732" s="38">
        <f t="shared" si="11"/>
        <v>365</v>
      </c>
    </row>
    <row r="733" spans="1:25">
      <c r="A733">
        <v>1</v>
      </c>
      <c r="B733" s="33" t="s">
        <v>311</v>
      </c>
      <c r="C733" s="33" t="s">
        <v>229</v>
      </c>
      <c r="D733" s="33">
        <v>0</v>
      </c>
      <c r="E733" s="33">
        <v>0</v>
      </c>
      <c r="F733" s="33">
        <v>0</v>
      </c>
      <c r="G733" s="33">
        <v>0</v>
      </c>
      <c r="H733" s="37">
        <v>0</v>
      </c>
      <c r="I733">
        <v>0</v>
      </c>
      <c r="J733">
        <v>0</v>
      </c>
      <c r="K733" s="38">
        <v>0</v>
      </c>
      <c r="P733">
        <v>0</v>
      </c>
      <c r="Q733">
        <v>0</v>
      </c>
      <c r="R733">
        <v>0</v>
      </c>
      <c r="S733">
        <v>0</v>
      </c>
      <c r="T733">
        <v>0</v>
      </c>
      <c r="U733">
        <v>0</v>
      </c>
      <c r="V733">
        <v>0</v>
      </c>
      <c r="W733">
        <v>0</v>
      </c>
      <c r="Y733" s="38">
        <f t="shared" si="11"/>
        <v>365</v>
      </c>
    </row>
    <row r="734" spans="1:25">
      <c r="A734">
        <v>1</v>
      </c>
      <c r="B734" s="33" t="s">
        <v>311</v>
      </c>
      <c r="C734" s="33" t="s">
        <v>229</v>
      </c>
      <c r="D734" s="33">
        <v>0</v>
      </c>
      <c r="E734" s="33">
        <v>0</v>
      </c>
      <c r="F734" s="33">
        <v>0</v>
      </c>
      <c r="G734" s="33">
        <v>0</v>
      </c>
      <c r="H734" s="37">
        <v>0</v>
      </c>
      <c r="I734">
        <v>0</v>
      </c>
      <c r="J734">
        <v>0</v>
      </c>
      <c r="K734" s="38">
        <v>0</v>
      </c>
      <c r="P734">
        <v>0</v>
      </c>
      <c r="Q734">
        <v>0</v>
      </c>
      <c r="R734">
        <v>0</v>
      </c>
      <c r="S734">
        <v>0</v>
      </c>
      <c r="T734">
        <v>0</v>
      </c>
      <c r="U734">
        <v>0</v>
      </c>
      <c r="V734">
        <v>0</v>
      </c>
      <c r="W734">
        <v>0</v>
      </c>
      <c r="Y734" s="38">
        <f t="shared" si="11"/>
        <v>365</v>
      </c>
    </row>
    <row r="735" spans="1:25">
      <c r="A735">
        <v>0</v>
      </c>
      <c r="B735" s="33" t="s">
        <v>302</v>
      </c>
      <c r="C735" s="33" t="s">
        <v>229</v>
      </c>
      <c r="D735" s="33" t="s">
        <v>1824</v>
      </c>
      <c r="E735" s="33">
        <v>0</v>
      </c>
      <c r="F735" s="33">
        <v>0</v>
      </c>
      <c r="G735" s="33">
        <v>0</v>
      </c>
      <c r="H735" s="37">
        <v>0</v>
      </c>
      <c r="I735">
        <v>0</v>
      </c>
      <c r="J735">
        <v>0</v>
      </c>
      <c r="K735" s="38">
        <v>0</v>
      </c>
      <c r="P735">
        <v>0</v>
      </c>
      <c r="Q735">
        <v>0</v>
      </c>
      <c r="R735">
        <v>0</v>
      </c>
      <c r="S735">
        <v>0</v>
      </c>
      <c r="T735">
        <v>0</v>
      </c>
      <c r="U735">
        <v>0</v>
      </c>
      <c r="V735">
        <v>0</v>
      </c>
      <c r="W735">
        <v>0</v>
      </c>
      <c r="Y735" s="38">
        <f t="shared" si="11"/>
        <v>365</v>
      </c>
    </row>
    <row r="736" spans="1:25">
      <c r="A736">
        <v>0</v>
      </c>
      <c r="B736" s="33" t="s">
        <v>305</v>
      </c>
      <c r="C736" s="33" t="s">
        <v>229</v>
      </c>
      <c r="D736" s="33" t="s">
        <v>1824</v>
      </c>
      <c r="E736" s="33">
        <v>0</v>
      </c>
      <c r="F736" s="33">
        <v>0</v>
      </c>
      <c r="G736" s="33">
        <v>0</v>
      </c>
      <c r="H736" s="37">
        <v>0</v>
      </c>
      <c r="I736">
        <v>0</v>
      </c>
      <c r="J736">
        <v>0</v>
      </c>
      <c r="K736" s="38">
        <v>0</v>
      </c>
      <c r="P736">
        <v>0</v>
      </c>
      <c r="Q736">
        <v>0</v>
      </c>
      <c r="R736">
        <v>0</v>
      </c>
      <c r="S736">
        <v>0</v>
      </c>
      <c r="T736">
        <v>0</v>
      </c>
      <c r="U736">
        <v>0</v>
      </c>
      <c r="V736">
        <v>0</v>
      </c>
      <c r="W736">
        <v>0</v>
      </c>
      <c r="Y736" s="38">
        <f t="shared" si="11"/>
        <v>365</v>
      </c>
    </row>
    <row r="737" spans="1:25">
      <c r="A737">
        <v>0</v>
      </c>
      <c r="B737" s="33" t="s">
        <v>307</v>
      </c>
      <c r="C737" s="33" t="s">
        <v>229</v>
      </c>
      <c r="D737" s="33" t="s">
        <v>1824</v>
      </c>
      <c r="E737" s="33">
        <v>0</v>
      </c>
      <c r="F737" s="33">
        <v>0</v>
      </c>
      <c r="G737" s="33">
        <v>0</v>
      </c>
      <c r="H737" s="37">
        <v>0</v>
      </c>
      <c r="I737">
        <v>0</v>
      </c>
      <c r="J737">
        <v>0</v>
      </c>
      <c r="K737" s="38">
        <v>0</v>
      </c>
      <c r="P737">
        <v>0</v>
      </c>
      <c r="Q737">
        <v>0</v>
      </c>
      <c r="R737">
        <v>0</v>
      </c>
      <c r="S737">
        <v>0</v>
      </c>
      <c r="T737">
        <v>0</v>
      </c>
      <c r="U737">
        <v>0</v>
      </c>
      <c r="V737">
        <v>0</v>
      </c>
      <c r="W737">
        <v>0</v>
      </c>
      <c r="Y737" s="38">
        <f t="shared" si="11"/>
        <v>365</v>
      </c>
    </row>
    <row r="738" spans="1:25">
      <c r="A738">
        <v>0</v>
      </c>
      <c r="B738" s="33" t="s">
        <v>308</v>
      </c>
      <c r="C738" s="33" t="s">
        <v>229</v>
      </c>
      <c r="D738" s="33" t="s">
        <v>1825</v>
      </c>
      <c r="E738" s="33">
        <v>0</v>
      </c>
      <c r="F738" s="33">
        <v>0</v>
      </c>
      <c r="G738" s="33">
        <v>0</v>
      </c>
      <c r="H738" s="37">
        <v>0</v>
      </c>
      <c r="I738">
        <v>0</v>
      </c>
      <c r="J738">
        <v>0</v>
      </c>
      <c r="K738" s="38">
        <v>0</v>
      </c>
      <c r="P738">
        <v>0</v>
      </c>
      <c r="Q738">
        <v>0</v>
      </c>
      <c r="R738">
        <v>0</v>
      </c>
      <c r="S738">
        <v>0</v>
      </c>
      <c r="T738">
        <v>0</v>
      </c>
      <c r="U738">
        <v>0</v>
      </c>
      <c r="V738">
        <v>0</v>
      </c>
      <c r="W738">
        <v>0</v>
      </c>
      <c r="Y738" s="38">
        <f t="shared" si="11"/>
        <v>365</v>
      </c>
    </row>
  </sheetData>
  <autoFilter ref="A4:Z738"/>
  <mergeCells count="26">
    <mergeCell ref="F1:F4"/>
    <mergeCell ref="A1:A4"/>
    <mergeCell ref="B1:B4"/>
    <mergeCell ref="C1:C4"/>
    <mergeCell ref="D1:D4"/>
    <mergeCell ref="E1:E4"/>
    <mergeCell ref="R1:R4"/>
    <mergeCell ref="G1:G4"/>
    <mergeCell ref="H1:H4"/>
    <mergeCell ref="I1:I4"/>
    <mergeCell ref="J1:J4"/>
    <mergeCell ref="K1:K4"/>
    <mergeCell ref="L1:L4"/>
    <mergeCell ref="M1:M4"/>
    <mergeCell ref="N1:N4"/>
    <mergeCell ref="O1:O4"/>
    <mergeCell ref="P1:P4"/>
    <mergeCell ref="Q1:Q4"/>
    <mergeCell ref="Y1:Y4"/>
    <mergeCell ref="Z1:Z4"/>
    <mergeCell ref="S1:S4"/>
    <mergeCell ref="T1:T4"/>
    <mergeCell ref="U1:U4"/>
    <mergeCell ref="V1:V4"/>
    <mergeCell ref="W1:W4"/>
    <mergeCell ref="X1:X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34" t="s">
        <v>1999</v>
      </c>
      <c r="B2" s="34" t="s">
        <v>2000</v>
      </c>
      <c r="C2" s="34" t="s">
        <v>2001</v>
      </c>
      <c r="D2" s="34" t="s">
        <v>2002</v>
      </c>
      <c r="E2" s="34" t="s">
        <v>2003</v>
      </c>
      <c r="F2" s="34" t="s">
        <v>2004</v>
      </c>
      <c r="G2" s="34" t="s">
        <v>2005</v>
      </c>
      <c r="H2" s="34" t="s">
        <v>2006</v>
      </c>
      <c r="J2" t="s">
        <v>2007</v>
      </c>
      <c r="L2" t="s">
        <v>8</v>
      </c>
      <c r="M2" t="s">
        <v>28</v>
      </c>
      <c r="O2" t="s">
        <v>2008</v>
      </c>
      <c r="P2" t="s">
        <v>2009</v>
      </c>
    </row>
    <row r="3" spans="1:16">
      <c r="A3" s="20" t="s">
        <v>39</v>
      </c>
      <c r="B3" s="5" t="s">
        <v>920</v>
      </c>
      <c r="C3" s="6" t="s">
        <v>169</v>
      </c>
      <c r="D3" s="16" t="s">
        <v>183</v>
      </c>
      <c r="E3" s="7" t="s">
        <v>215</v>
      </c>
      <c r="F3" s="8" t="s">
        <v>356</v>
      </c>
      <c r="G3" s="20" t="s">
        <v>39</v>
      </c>
      <c r="H3" s="4" t="s">
        <v>1905</v>
      </c>
      <c r="J3" s="12" t="s">
        <v>231</v>
      </c>
      <c r="L3" t="s">
        <v>356</v>
      </c>
      <c r="M3" t="s">
        <v>268</v>
      </c>
      <c r="O3" t="s">
        <v>356</v>
      </c>
      <c r="P3">
        <v>1</v>
      </c>
    </row>
    <row r="4" spans="1:16">
      <c r="A4" s="9" t="s">
        <v>51</v>
      </c>
      <c r="B4" s="5" t="s">
        <v>923</v>
      </c>
      <c r="C4" s="10" t="s">
        <v>156</v>
      </c>
      <c r="D4" s="16" t="s">
        <v>182</v>
      </c>
      <c r="E4" s="11" t="s">
        <v>210</v>
      </c>
      <c r="F4" s="12" t="s">
        <v>266</v>
      </c>
      <c r="G4" s="9" t="s">
        <v>51</v>
      </c>
      <c r="H4" s="4" t="s">
        <v>1906</v>
      </c>
      <c r="J4" s="12" t="s">
        <v>336</v>
      </c>
      <c r="L4" t="s">
        <v>318</v>
      </c>
      <c r="M4" t="s">
        <v>252</v>
      </c>
      <c r="O4" t="s">
        <v>318</v>
      </c>
      <c r="P4">
        <v>0</v>
      </c>
    </row>
    <row r="5" spans="1:16">
      <c r="A5" s="14" t="s">
        <v>546</v>
      </c>
      <c r="B5" s="5" t="s">
        <v>926</v>
      </c>
      <c r="C5" s="10" t="s">
        <v>167</v>
      </c>
      <c r="D5" s="16" t="s">
        <v>180</v>
      </c>
      <c r="E5" s="11" t="s">
        <v>224</v>
      </c>
      <c r="F5" s="13" t="s">
        <v>369</v>
      </c>
      <c r="G5" s="14" t="s">
        <v>546</v>
      </c>
      <c r="H5" s="4" t="s">
        <v>1906</v>
      </c>
      <c r="J5" s="12" t="s">
        <v>237</v>
      </c>
      <c r="L5" t="s">
        <v>254</v>
      </c>
      <c r="M5" t="s">
        <v>252</v>
      </c>
      <c r="O5" t="s">
        <v>254</v>
      </c>
      <c r="P5">
        <v>8</v>
      </c>
    </row>
    <row r="6" spans="1:16">
      <c r="A6" s="14" t="s">
        <v>67</v>
      </c>
      <c r="B6" s="5" t="s">
        <v>929</v>
      </c>
      <c r="C6" s="6" t="s">
        <v>132</v>
      </c>
      <c r="D6" s="14" t="s">
        <v>203</v>
      </c>
      <c r="E6" s="11" t="s">
        <v>225</v>
      </c>
      <c r="F6" s="13" t="s">
        <v>391</v>
      </c>
      <c r="G6" s="14" t="s">
        <v>67</v>
      </c>
      <c r="H6" s="4" t="s">
        <v>1906</v>
      </c>
      <c r="J6" s="12" t="s">
        <v>241</v>
      </c>
      <c r="L6" t="s">
        <v>355</v>
      </c>
      <c r="M6" t="s">
        <v>252</v>
      </c>
      <c r="O6" t="s">
        <v>355</v>
      </c>
      <c r="P6">
        <v>14</v>
      </c>
    </row>
    <row r="7" spans="1:16">
      <c r="A7" s="15" t="s">
        <v>580</v>
      </c>
      <c r="B7" s="5" t="s">
        <v>932</v>
      </c>
      <c r="C7" s="6" t="s">
        <v>131</v>
      </c>
      <c r="D7" s="16" t="s">
        <v>178</v>
      </c>
      <c r="E7" s="11" t="s">
        <v>213</v>
      </c>
      <c r="F7" s="12" t="s">
        <v>340</v>
      </c>
      <c r="G7" s="15" t="s">
        <v>580</v>
      </c>
      <c r="H7" s="4" t="s">
        <v>1906</v>
      </c>
      <c r="J7" s="12" t="s">
        <v>269</v>
      </c>
      <c r="L7" t="s">
        <v>320</v>
      </c>
      <c r="M7" t="s">
        <v>256</v>
      </c>
      <c r="O7" t="s">
        <v>320</v>
      </c>
      <c r="P7">
        <v>1</v>
      </c>
    </row>
    <row r="8" spans="1:16">
      <c r="A8" s="16" t="s">
        <v>54</v>
      </c>
      <c r="B8" s="5" t="s">
        <v>935</v>
      </c>
      <c r="C8" s="6" t="s">
        <v>130</v>
      </c>
      <c r="D8" s="14" t="s">
        <v>197</v>
      </c>
      <c r="E8" s="17" t="s">
        <v>206</v>
      </c>
      <c r="F8" s="18" t="s">
        <v>251</v>
      </c>
      <c r="G8" s="16" t="s">
        <v>54</v>
      </c>
      <c r="H8" s="4" t="s">
        <v>1905</v>
      </c>
      <c r="J8" s="12" t="s">
        <v>271</v>
      </c>
      <c r="L8" t="s">
        <v>321</v>
      </c>
      <c r="M8" t="s">
        <v>256</v>
      </c>
      <c r="O8" t="s">
        <v>321</v>
      </c>
    </row>
    <row r="9" spans="1:16">
      <c r="A9" s="14" t="s">
        <v>57</v>
      </c>
      <c r="B9" s="5" t="s">
        <v>938</v>
      </c>
      <c r="C9" s="10" t="s">
        <v>144</v>
      </c>
      <c r="D9" s="14" t="s">
        <v>176</v>
      </c>
      <c r="E9" s="17" t="s">
        <v>1560</v>
      </c>
      <c r="F9" s="13" t="s">
        <v>318</v>
      </c>
      <c r="G9" s="14" t="s">
        <v>57</v>
      </c>
      <c r="H9" s="4" t="s">
        <v>1906</v>
      </c>
      <c r="J9" s="12" t="s">
        <v>2010</v>
      </c>
      <c r="L9" t="s">
        <v>255</v>
      </c>
      <c r="M9" t="s">
        <v>256</v>
      </c>
      <c r="O9" t="s">
        <v>255</v>
      </c>
    </row>
    <row r="10" spans="1:16">
      <c r="A10" s="14" t="s">
        <v>59</v>
      </c>
      <c r="B10" s="5" t="s">
        <v>941</v>
      </c>
      <c r="C10" s="19" t="s">
        <v>133</v>
      </c>
      <c r="D10" s="20" t="s">
        <v>174</v>
      </c>
      <c r="E10" s="17" t="s">
        <v>1562</v>
      </c>
      <c r="F10" s="18" t="s">
        <v>388</v>
      </c>
      <c r="G10" s="14" t="s">
        <v>59</v>
      </c>
      <c r="H10" s="4" t="s">
        <v>1906</v>
      </c>
      <c r="J10" s="12" t="s">
        <v>350</v>
      </c>
      <c r="L10" t="s">
        <v>322</v>
      </c>
      <c r="M10" t="s">
        <v>256</v>
      </c>
      <c r="O10" t="s">
        <v>322</v>
      </c>
    </row>
    <row r="11" spans="1:16">
      <c r="A11" s="16" t="s">
        <v>49</v>
      </c>
      <c r="B11" s="5" t="s">
        <v>944</v>
      </c>
      <c r="C11" s="6" t="s">
        <v>171</v>
      </c>
      <c r="D11" s="14" t="s">
        <v>184</v>
      </c>
      <c r="E11" s="17" t="s">
        <v>222</v>
      </c>
      <c r="F11" s="12" t="s">
        <v>254</v>
      </c>
      <c r="G11" s="16" t="s">
        <v>49</v>
      </c>
      <c r="H11" s="4" t="s">
        <v>1905</v>
      </c>
      <c r="J11" s="12" t="s">
        <v>309</v>
      </c>
      <c r="L11" t="s">
        <v>323</v>
      </c>
      <c r="M11" t="s">
        <v>256</v>
      </c>
      <c r="O11" t="s">
        <v>323</v>
      </c>
    </row>
    <row r="12" spans="1:16">
      <c r="A12" s="14" t="s">
        <v>41</v>
      </c>
      <c r="B12" s="16" t="s">
        <v>73</v>
      </c>
      <c r="C12" s="10" t="s">
        <v>107</v>
      </c>
      <c r="D12" s="26" t="s">
        <v>196</v>
      </c>
      <c r="E12" s="17" t="s">
        <v>212</v>
      </c>
      <c r="F12" s="12" t="s">
        <v>349</v>
      </c>
      <c r="G12" s="14" t="s">
        <v>41</v>
      </c>
      <c r="H12" s="4" t="s">
        <v>1906</v>
      </c>
      <c r="J12" s="12" t="s">
        <v>311</v>
      </c>
      <c r="L12" t="s">
        <v>324</v>
      </c>
      <c r="M12" t="s">
        <v>256</v>
      </c>
      <c r="O12" t="s">
        <v>324</v>
      </c>
    </row>
    <row r="13" spans="1:16">
      <c r="A13" s="14" t="s">
        <v>60</v>
      </c>
      <c r="B13" s="14" t="s">
        <v>969</v>
      </c>
      <c r="C13" s="10" t="s">
        <v>119</v>
      </c>
      <c r="D13" s="16" t="s">
        <v>193</v>
      </c>
      <c r="E13" s="11" t="s">
        <v>208</v>
      </c>
      <c r="F13" s="12" t="s">
        <v>355</v>
      </c>
      <c r="G13" s="14" t="s">
        <v>60</v>
      </c>
      <c r="H13" s="4" t="s">
        <v>1906</v>
      </c>
      <c r="J13" s="12" t="s">
        <v>347</v>
      </c>
      <c r="L13" t="s">
        <v>325</v>
      </c>
      <c r="M13" t="s">
        <v>256</v>
      </c>
      <c r="O13" t="s">
        <v>325</v>
      </c>
    </row>
    <row r="14" spans="1:16">
      <c r="A14" s="14" t="s">
        <v>64</v>
      </c>
      <c r="B14" s="14" t="s">
        <v>96</v>
      </c>
      <c r="C14" s="10" t="s">
        <v>118</v>
      </c>
      <c r="D14" s="14" t="s">
        <v>194</v>
      </c>
      <c r="E14" s="21" t="s">
        <v>228</v>
      </c>
      <c r="F14" s="22" t="s">
        <v>317</v>
      </c>
      <c r="G14" s="14" t="s">
        <v>64</v>
      </c>
      <c r="H14" s="4" t="s">
        <v>1906</v>
      </c>
      <c r="J14" s="12" t="s">
        <v>352</v>
      </c>
      <c r="L14" t="s">
        <v>326</v>
      </c>
      <c r="M14" t="s">
        <v>256</v>
      </c>
      <c r="O14" t="s">
        <v>326</v>
      </c>
    </row>
    <row r="15" spans="1:16">
      <c r="A15" s="14" t="s">
        <v>62</v>
      </c>
      <c r="B15" s="14" t="s">
        <v>90</v>
      </c>
      <c r="C15" s="6" t="s">
        <v>134</v>
      </c>
      <c r="D15" s="16" t="s">
        <v>189</v>
      </c>
      <c r="E15" s="21" t="s">
        <v>217</v>
      </c>
      <c r="F15" s="22" t="s">
        <v>264</v>
      </c>
      <c r="G15" s="14" t="s">
        <v>62</v>
      </c>
      <c r="H15" s="4" t="s">
        <v>1906</v>
      </c>
      <c r="J15" s="12" t="s">
        <v>364</v>
      </c>
      <c r="L15" t="s">
        <v>327</v>
      </c>
      <c r="M15" t="s">
        <v>256</v>
      </c>
      <c r="O15" t="s">
        <v>327</v>
      </c>
    </row>
    <row r="16" spans="1:16">
      <c r="A16" s="14" t="s">
        <v>65</v>
      </c>
      <c r="B16" s="14" t="s">
        <v>93</v>
      </c>
      <c r="C16" s="6" t="s">
        <v>147</v>
      </c>
      <c r="D16" s="14" t="s">
        <v>187</v>
      </c>
      <c r="E16" s="11" t="s">
        <v>219</v>
      </c>
      <c r="F16" s="12" t="s">
        <v>320</v>
      </c>
      <c r="G16" s="14" t="s">
        <v>65</v>
      </c>
      <c r="H16" s="4" t="s">
        <v>1906</v>
      </c>
      <c r="J16" s="12" t="s">
        <v>355</v>
      </c>
      <c r="L16" t="s">
        <v>328</v>
      </c>
      <c r="M16" t="s">
        <v>256</v>
      </c>
      <c r="O16" t="s">
        <v>328</v>
      </c>
    </row>
    <row r="17" spans="1:16">
      <c r="A17" s="16" t="s">
        <v>50</v>
      </c>
      <c r="B17" s="16" t="s">
        <v>75</v>
      </c>
      <c r="C17" s="10" t="s">
        <v>146</v>
      </c>
      <c r="D17" s="14" t="s">
        <v>1505</v>
      </c>
      <c r="E17" s="11" t="s">
        <v>221</v>
      </c>
      <c r="F17" s="12" t="s">
        <v>321</v>
      </c>
      <c r="G17" s="16" t="s">
        <v>50</v>
      </c>
      <c r="H17" s="4" t="s">
        <v>1905</v>
      </c>
      <c r="J17" s="12" t="s">
        <v>358</v>
      </c>
      <c r="L17" t="s">
        <v>329</v>
      </c>
      <c r="M17" t="s">
        <v>256</v>
      </c>
      <c r="O17" t="s">
        <v>329</v>
      </c>
    </row>
    <row r="18" spans="1:16">
      <c r="A18" s="14" t="s">
        <v>43</v>
      </c>
      <c r="B18" s="26" t="s">
        <v>94</v>
      </c>
      <c r="C18" s="19" t="s">
        <v>129</v>
      </c>
      <c r="D18" s="16" t="s">
        <v>192</v>
      </c>
      <c r="E18" s="23" t="s">
        <v>1665</v>
      </c>
      <c r="F18" s="12" t="s">
        <v>255</v>
      </c>
      <c r="G18" s="14" t="s">
        <v>43</v>
      </c>
      <c r="H18" s="4" t="s">
        <v>1906</v>
      </c>
      <c r="J18" s="12" t="s">
        <v>360</v>
      </c>
      <c r="L18" t="s">
        <v>330</v>
      </c>
      <c r="M18" t="s">
        <v>256</v>
      </c>
      <c r="O18" t="s">
        <v>330</v>
      </c>
    </row>
    <row r="19" spans="1:16" ht="15">
      <c r="A19" s="14" t="s">
        <v>44</v>
      </c>
      <c r="B19" s="14" t="s">
        <v>77</v>
      </c>
      <c r="C19" s="24" t="s">
        <v>172</v>
      </c>
      <c r="D19" s="14" t="s">
        <v>201</v>
      </c>
      <c r="E19" s="3"/>
      <c r="F19" s="12" t="s">
        <v>322</v>
      </c>
      <c r="G19" s="14" t="s">
        <v>44</v>
      </c>
      <c r="H19" s="4" t="s">
        <v>1906</v>
      </c>
      <c r="J19" s="12" t="s">
        <v>313</v>
      </c>
      <c r="L19" t="s">
        <v>331</v>
      </c>
      <c r="M19" t="s">
        <v>256</v>
      </c>
      <c r="O19" t="s">
        <v>331</v>
      </c>
    </row>
    <row r="20" spans="1:16" ht="15">
      <c r="A20" s="14" t="s">
        <v>45</v>
      </c>
      <c r="B20" s="14" t="s">
        <v>1111</v>
      </c>
      <c r="C20" s="6" t="s">
        <v>105</v>
      </c>
      <c r="D20" s="25" t="s">
        <v>190</v>
      </c>
      <c r="E20" s="3"/>
      <c r="F20" s="12" t="s">
        <v>323</v>
      </c>
      <c r="G20" s="14" t="s">
        <v>45</v>
      </c>
      <c r="H20" s="4" t="s">
        <v>1906</v>
      </c>
      <c r="J20" s="12" t="s">
        <v>365</v>
      </c>
      <c r="L20" t="s">
        <v>332</v>
      </c>
      <c r="M20" t="s">
        <v>256</v>
      </c>
      <c r="O20" t="s">
        <v>332</v>
      </c>
    </row>
    <row r="21" spans="1:16" ht="15">
      <c r="A21" s="14" t="s">
        <v>46</v>
      </c>
      <c r="B21" s="16" t="s">
        <v>79</v>
      </c>
      <c r="C21" s="6" t="s">
        <v>1289</v>
      </c>
      <c r="D21" s="14" t="s">
        <v>199</v>
      </c>
      <c r="E21" s="3"/>
      <c r="F21" s="12" t="s">
        <v>324</v>
      </c>
      <c r="G21" s="14" t="s">
        <v>46</v>
      </c>
      <c r="H21" s="4" t="s">
        <v>1906</v>
      </c>
      <c r="J21" s="12" t="s">
        <v>372</v>
      </c>
      <c r="L21" t="s">
        <v>333</v>
      </c>
      <c r="M21" t="s">
        <v>256</v>
      </c>
      <c r="O21" t="s">
        <v>333</v>
      </c>
    </row>
    <row r="22" spans="1:16" ht="15">
      <c r="A22" s="26" t="s">
        <v>47</v>
      </c>
      <c r="B22" s="20" t="s">
        <v>86</v>
      </c>
      <c r="C22" s="6" t="s">
        <v>1292</v>
      </c>
      <c r="D22" s="3"/>
      <c r="E22" s="3"/>
      <c r="F22" s="12" t="s">
        <v>325</v>
      </c>
      <c r="G22" s="26" t="s">
        <v>47</v>
      </c>
      <c r="H22" s="4" t="s">
        <v>1906</v>
      </c>
      <c r="J22" s="12" t="s">
        <v>381</v>
      </c>
      <c r="L22" t="s">
        <v>257</v>
      </c>
      <c r="M22" t="s">
        <v>256</v>
      </c>
      <c r="O22" t="s">
        <v>257</v>
      </c>
    </row>
    <row r="23" spans="1:16" ht="15">
      <c r="A23" s="14" t="s">
        <v>66</v>
      </c>
      <c r="B23" s="14" t="s">
        <v>95</v>
      </c>
      <c r="C23" s="6" t="s">
        <v>1298</v>
      </c>
      <c r="D23" s="3"/>
      <c r="E23" s="3"/>
      <c r="F23" s="12" t="s">
        <v>326</v>
      </c>
      <c r="G23" s="14" t="s">
        <v>66</v>
      </c>
      <c r="H23" s="4" t="s">
        <v>1906</v>
      </c>
      <c r="J23" s="12" t="s">
        <v>386</v>
      </c>
      <c r="L23" t="s">
        <v>259</v>
      </c>
      <c r="M23" t="s">
        <v>256</v>
      </c>
      <c r="O23" t="s">
        <v>259</v>
      </c>
    </row>
    <row r="24" spans="1:16" ht="15">
      <c r="A24" s="14" t="s">
        <v>33</v>
      </c>
      <c r="B24" s="14" t="s">
        <v>100</v>
      </c>
      <c r="C24" s="19" t="s">
        <v>165</v>
      </c>
      <c r="D24" s="3"/>
      <c r="E24" s="3"/>
      <c r="F24" s="12" t="s">
        <v>327</v>
      </c>
      <c r="G24" s="14" t="s">
        <v>33</v>
      </c>
      <c r="H24" s="4" t="s">
        <v>1906</v>
      </c>
      <c r="J24" s="12" t="s">
        <v>391</v>
      </c>
      <c r="L24" t="s">
        <v>260</v>
      </c>
      <c r="M24" t="s">
        <v>256</v>
      </c>
      <c r="O24" t="s">
        <v>260</v>
      </c>
    </row>
    <row r="25" spans="1:16" ht="15">
      <c r="A25" s="16" t="s">
        <v>35</v>
      </c>
      <c r="B25" s="14" t="s">
        <v>92</v>
      </c>
      <c r="C25" s="6" t="s">
        <v>159</v>
      </c>
      <c r="D25" s="3"/>
      <c r="E25" s="3"/>
      <c r="F25" s="12" t="s">
        <v>328</v>
      </c>
      <c r="G25" s="16" t="s">
        <v>35</v>
      </c>
      <c r="H25" s="4" t="s">
        <v>1905</v>
      </c>
      <c r="J25" s="12" t="s">
        <v>251</v>
      </c>
      <c r="L25" t="s">
        <v>261</v>
      </c>
      <c r="M25" t="s">
        <v>256</v>
      </c>
      <c r="O25" t="s">
        <v>261</v>
      </c>
    </row>
    <row r="26" spans="1:16" ht="15">
      <c r="A26" s="14" t="s">
        <v>37</v>
      </c>
      <c r="B26" s="14" t="s">
        <v>98</v>
      </c>
      <c r="C26" s="6" t="s">
        <v>1341</v>
      </c>
      <c r="D26" s="3"/>
      <c r="E26" s="3"/>
      <c r="F26" s="12" t="s">
        <v>329</v>
      </c>
      <c r="G26" s="14" t="s">
        <v>37</v>
      </c>
      <c r="H26" s="4" t="s">
        <v>1906</v>
      </c>
      <c r="J26" s="12" t="s">
        <v>393</v>
      </c>
      <c r="L26" t="s">
        <v>262</v>
      </c>
      <c r="M26" t="s">
        <v>256</v>
      </c>
      <c r="O26" t="s">
        <v>262</v>
      </c>
    </row>
    <row r="27" spans="1:16" ht="15">
      <c r="A27" s="14" t="s">
        <v>68</v>
      </c>
      <c r="B27" s="14" t="s">
        <v>88</v>
      </c>
      <c r="C27" s="19" t="s">
        <v>163</v>
      </c>
      <c r="D27" s="3"/>
      <c r="E27" s="3"/>
      <c r="F27" s="12" t="s">
        <v>330</v>
      </c>
      <c r="G27" s="14" t="s">
        <v>68</v>
      </c>
      <c r="H27" s="4" t="s">
        <v>1906</v>
      </c>
      <c r="J27" s="30"/>
      <c r="L27" t="s">
        <v>263</v>
      </c>
      <c r="M27" t="s">
        <v>256</v>
      </c>
      <c r="O27" t="s">
        <v>263</v>
      </c>
    </row>
    <row r="28" spans="1:16" ht="15">
      <c r="A28" s="26" t="s">
        <v>69</v>
      </c>
      <c r="B28" s="3"/>
      <c r="C28" s="19" t="s">
        <v>161</v>
      </c>
      <c r="D28" s="3"/>
      <c r="E28" s="3"/>
      <c r="F28" s="12" t="s">
        <v>331</v>
      </c>
      <c r="G28" s="26" t="s">
        <v>69</v>
      </c>
      <c r="H28" s="4" t="s">
        <v>1906</v>
      </c>
      <c r="J28" s="30"/>
      <c r="L28" t="s">
        <v>334</v>
      </c>
      <c r="M28" t="s">
        <v>256</v>
      </c>
      <c r="O28" t="s">
        <v>334</v>
      </c>
    </row>
    <row r="29" spans="1:16" ht="15">
      <c r="A29" s="3"/>
      <c r="B29" s="3"/>
      <c r="C29" s="6" t="s">
        <v>135</v>
      </c>
      <c r="D29" s="3"/>
      <c r="E29" s="3"/>
      <c r="F29" s="12" t="s">
        <v>332</v>
      </c>
      <c r="G29" s="5"/>
      <c r="H29" s="4"/>
      <c r="J29" s="30"/>
      <c r="L29" t="s">
        <v>335</v>
      </c>
      <c r="M29" t="s">
        <v>256</v>
      </c>
      <c r="O29" t="s">
        <v>335</v>
      </c>
    </row>
    <row r="30" spans="1:16" ht="15">
      <c r="A30" s="3"/>
      <c r="B30" s="3"/>
      <c r="C30" s="6" t="s">
        <v>127</v>
      </c>
      <c r="D30" s="3"/>
      <c r="E30" s="3"/>
      <c r="F30" s="12" t="s">
        <v>333</v>
      </c>
      <c r="G30" s="5"/>
      <c r="H30" s="4"/>
      <c r="J30" s="30"/>
      <c r="L30" t="s">
        <v>264</v>
      </c>
      <c r="M30" t="s">
        <v>256</v>
      </c>
      <c r="O30" t="s">
        <v>264</v>
      </c>
      <c r="P30">
        <v>43</v>
      </c>
    </row>
    <row r="31" spans="1:16" ht="15">
      <c r="A31" s="3"/>
      <c r="B31" s="3"/>
      <c r="C31" s="27" t="s">
        <v>139</v>
      </c>
      <c r="D31" s="3"/>
      <c r="E31" s="3"/>
      <c r="F31" s="12" t="s">
        <v>257</v>
      </c>
      <c r="G31" s="5"/>
      <c r="H31" s="28"/>
      <c r="J31" s="30"/>
      <c r="L31" t="s">
        <v>231</v>
      </c>
      <c r="M31" t="s">
        <v>232</v>
      </c>
      <c r="O31" t="s">
        <v>231</v>
      </c>
      <c r="P31">
        <v>44</v>
      </c>
    </row>
    <row r="32" spans="1:16" ht="15">
      <c r="A32" s="3"/>
      <c r="B32" s="3"/>
      <c r="C32" s="10" t="s">
        <v>143</v>
      </c>
      <c r="D32" s="3"/>
      <c r="E32" s="3"/>
      <c r="F32" s="12" t="s">
        <v>259</v>
      </c>
      <c r="G32" s="5"/>
      <c r="H32" s="28"/>
      <c r="J32" s="30"/>
      <c r="L32" t="s">
        <v>358</v>
      </c>
      <c r="M32" t="s">
        <v>232</v>
      </c>
      <c r="O32" t="s">
        <v>358</v>
      </c>
    </row>
    <row r="33" spans="3:16" ht="15">
      <c r="C33" s="10" t="s">
        <v>103</v>
      </c>
      <c r="D33" s="3"/>
      <c r="E33" s="3"/>
      <c r="F33" s="12" t="s">
        <v>260</v>
      </c>
      <c r="G33" s="5"/>
      <c r="H33" s="28"/>
      <c r="J33" s="30"/>
      <c r="L33" t="s">
        <v>336</v>
      </c>
      <c r="M33" t="s">
        <v>232</v>
      </c>
      <c r="O33" t="s">
        <v>336</v>
      </c>
    </row>
    <row r="34" spans="3:16" ht="15">
      <c r="C34" s="10" t="s">
        <v>140</v>
      </c>
      <c r="D34" s="3"/>
      <c r="E34" s="3"/>
      <c r="F34" s="12" t="s">
        <v>261</v>
      </c>
      <c r="G34" s="5"/>
      <c r="H34" s="28"/>
      <c r="L34" t="s">
        <v>344</v>
      </c>
      <c r="M34" t="s">
        <v>234</v>
      </c>
      <c r="O34" t="s">
        <v>344</v>
      </c>
      <c r="P34">
        <v>3</v>
      </c>
    </row>
    <row r="35" spans="3:16" ht="15">
      <c r="C35" s="10" t="s">
        <v>142</v>
      </c>
      <c r="D35" s="3"/>
      <c r="E35" s="3"/>
      <c r="F35" s="12" t="s">
        <v>262</v>
      </c>
      <c r="G35" s="5"/>
      <c r="H35" s="28"/>
      <c r="L35" t="s">
        <v>233</v>
      </c>
      <c r="M35" t="s">
        <v>234</v>
      </c>
      <c r="O35" t="s">
        <v>233</v>
      </c>
      <c r="P35">
        <v>1</v>
      </c>
    </row>
    <row r="36" spans="3:16" ht="15">
      <c r="C36" s="10" t="s">
        <v>141</v>
      </c>
      <c r="D36" s="3"/>
      <c r="E36" s="3"/>
      <c r="F36" s="12" t="s">
        <v>263</v>
      </c>
      <c r="G36" s="5"/>
      <c r="H36" s="28"/>
      <c r="L36" t="s">
        <v>389</v>
      </c>
      <c r="M36" t="s">
        <v>234</v>
      </c>
      <c r="O36" t="s">
        <v>389</v>
      </c>
    </row>
    <row r="37" spans="3:16" ht="15">
      <c r="C37" s="6" t="s">
        <v>136</v>
      </c>
      <c r="D37" s="3"/>
      <c r="E37" s="3"/>
      <c r="F37" s="12" t="s">
        <v>334</v>
      </c>
      <c r="G37" s="5"/>
      <c r="H37" s="28"/>
      <c r="L37" t="s">
        <v>341</v>
      </c>
      <c r="M37" t="s">
        <v>234</v>
      </c>
      <c r="O37" t="s">
        <v>341</v>
      </c>
    </row>
    <row r="38" spans="3:16" ht="15">
      <c r="C38" s="6" t="s">
        <v>137</v>
      </c>
      <c r="D38" s="3"/>
      <c r="E38" s="3"/>
      <c r="F38" s="12" t="s">
        <v>335</v>
      </c>
      <c r="G38" s="16" t="s">
        <v>73</v>
      </c>
      <c r="H38" s="4" t="s">
        <v>1905</v>
      </c>
      <c r="L38" t="s">
        <v>342</v>
      </c>
      <c r="M38" t="s">
        <v>234</v>
      </c>
      <c r="O38" t="s">
        <v>342</v>
      </c>
    </row>
    <row r="39" spans="3:16" ht="15">
      <c r="C39" s="6" t="s">
        <v>138</v>
      </c>
      <c r="D39" s="3"/>
      <c r="E39" s="3"/>
      <c r="F39" s="13" t="s">
        <v>371</v>
      </c>
      <c r="G39" s="14" t="s">
        <v>969</v>
      </c>
      <c r="H39" s="4" t="s">
        <v>1906</v>
      </c>
      <c r="L39" t="s">
        <v>354</v>
      </c>
      <c r="M39" t="s">
        <v>274</v>
      </c>
      <c r="O39" t="s">
        <v>354</v>
      </c>
      <c r="P39">
        <v>1</v>
      </c>
    </row>
    <row r="40" spans="3:16" ht="15">
      <c r="C40" s="19" t="s">
        <v>158</v>
      </c>
      <c r="D40" s="3"/>
      <c r="E40" s="3"/>
      <c r="F40" s="13" t="s">
        <v>383</v>
      </c>
      <c r="G40" s="14" t="s">
        <v>96</v>
      </c>
      <c r="H40" s="4" t="s">
        <v>1906</v>
      </c>
      <c r="L40" t="s">
        <v>273</v>
      </c>
      <c r="M40" t="s">
        <v>274</v>
      </c>
      <c r="O40" t="s">
        <v>273</v>
      </c>
      <c r="P40">
        <v>6</v>
      </c>
    </row>
    <row r="41" spans="3:16" ht="15">
      <c r="C41" s="3"/>
      <c r="D41" s="3"/>
      <c r="E41" s="3"/>
      <c r="F41" s="12" t="s">
        <v>235</v>
      </c>
      <c r="G41" s="14" t="s">
        <v>90</v>
      </c>
      <c r="H41" s="4" t="s">
        <v>1906</v>
      </c>
      <c r="L41" t="s">
        <v>343</v>
      </c>
      <c r="M41" t="s">
        <v>274</v>
      </c>
      <c r="O41" t="s">
        <v>343</v>
      </c>
    </row>
    <row r="42" spans="3:16" ht="15">
      <c r="C42" s="3"/>
      <c r="D42" s="3"/>
      <c r="E42" s="3"/>
      <c r="F42" s="12" t="s">
        <v>337</v>
      </c>
      <c r="G42" s="14" t="s">
        <v>93</v>
      </c>
      <c r="H42" s="4" t="s">
        <v>1906</v>
      </c>
      <c r="L42" t="s">
        <v>275</v>
      </c>
      <c r="M42" t="s">
        <v>274</v>
      </c>
      <c r="O42" t="s">
        <v>275</v>
      </c>
    </row>
    <row r="43" spans="3:16" ht="15">
      <c r="C43" s="3"/>
      <c r="D43" s="3"/>
      <c r="E43" s="3"/>
      <c r="F43" s="12" t="s">
        <v>345</v>
      </c>
      <c r="G43" s="16" t="s">
        <v>75</v>
      </c>
      <c r="H43" s="4" t="s">
        <v>1905</v>
      </c>
      <c r="L43" t="s">
        <v>277</v>
      </c>
      <c r="M43" t="s">
        <v>274</v>
      </c>
      <c r="O43" t="s">
        <v>1786</v>
      </c>
    </row>
    <row r="44" spans="3:16" ht="15">
      <c r="C44" s="3"/>
      <c r="D44" s="3"/>
      <c r="E44" s="3"/>
      <c r="F44" s="29" t="s">
        <v>1730</v>
      </c>
      <c r="G44" s="26" t="s">
        <v>94</v>
      </c>
      <c r="H44" s="4" t="s">
        <v>1906</v>
      </c>
      <c r="L44" t="s">
        <v>300</v>
      </c>
      <c r="M44" t="s">
        <v>296</v>
      </c>
      <c r="O44" t="s">
        <v>277</v>
      </c>
      <c r="P44">
        <v>1</v>
      </c>
    </row>
    <row r="45" spans="3:16" ht="15">
      <c r="C45" s="3"/>
      <c r="D45" s="3"/>
      <c r="E45" s="3"/>
      <c r="F45" s="13" t="s">
        <v>384</v>
      </c>
      <c r="G45" s="14" t="s">
        <v>77</v>
      </c>
      <c r="H45" s="4" t="s">
        <v>1906</v>
      </c>
      <c r="L45" t="s">
        <v>352</v>
      </c>
      <c r="M45" t="s">
        <v>296</v>
      </c>
      <c r="O45" t="s">
        <v>300</v>
      </c>
    </row>
    <row r="46" spans="3:16" ht="15">
      <c r="C46" s="3"/>
      <c r="D46" s="3"/>
      <c r="E46" s="3"/>
      <c r="F46" s="22" t="s">
        <v>231</v>
      </c>
      <c r="G46" s="14" t="s">
        <v>1111</v>
      </c>
      <c r="H46" s="4" t="s">
        <v>1906</v>
      </c>
      <c r="L46" t="s">
        <v>393</v>
      </c>
      <c r="M46" t="s">
        <v>362</v>
      </c>
      <c r="O46" t="s">
        <v>425</v>
      </c>
    </row>
    <row r="47" spans="3:16" ht="15">
      <c r="C47" s="3"/>
      <c r="D47" s="3"/>
      <c r="E47" s="3"/>
      <c r="F47" s="13" t="s">
        <v>365</v>
      </c>
      <c r="G47" s="16" t="s">
        <v>79</v>
      </c>
      <c r="H47" s="4" t="s">
        <v>1905</v>
      </c>
      <c r="L47" t="s">
        <v>302</v>
      </c>
      <c r="M47" t="s">
        <v>304</v>
      </c>
      <c r="O47" t="s">
        <v>352</v>
      </c>
    </row>
    <row r="48" spans="3:16" ht="15">
      <c r="C48" s="3"/>
      <c r="D48" s="3"/>
      <c r="E48" s="3"/>
      <c r="F48" s="30" t="s">
        <v>1736</v>
      </c>
      <c r="G48" s="20" t="s">
        <v>86</v>
      </c>
      <c r="H48" s="4" t="s">
        <v>1905</v>
      </c>
      <c r="L48" t="s">
        <v>305</v>
      </c>
      <c r="M48" t="s">
        <v>304</v>
      </c>
      <c r="O48" t="s">
        <v>393</v>
      </c>
    </row>
    <row r="49" spans="6:16">
      <c r="F49" s="18" t="s">
        <v>386</v>
      </c>
      <c r="G49" s="14" t="s">
        <v>95</v>
      </c>
      <c r="H49" s="4" t="s">
        <v>1906</v>
      </c>
      <c r="L49" t="s">
        <v>307</v>
      </c>
      <c r="M49" t="s">
        <v>304</v>
      </c>
      <c r="O49" t="s">
        <v>302</v>
      </c>
      <c r="P49">
        <v>1</v>
      </c>
    </row>
    <row r="50" spans="6:16">
      <c r="F50" s="12" t="s">
        <v>237</v>
      </c>
      <c r="G50" s="14" t="s">
        <v>100</v>
      </c>
      <c r="H50" s="4" t="s">
        <v>1906</v>
      </c>
      <c r="L50" t="s">
        <v>308</v>
      </c>
      <c r="M50" t="s">
        <v>304</v>
      </c>
      <c r="O50" t="s">
        <v>305</v>
      </c>
      <c r="P50">
        <v>18</v>
      </c>
    </row>
    <row r="51" spans="6:16">
      <c r="F51" s="12" t="s">
        <v>358</v>
      </c>
      <c r="G51" s="14" t="s">
        <v>92</v>
      </c>
      <c r="H51" s="4" t="s">
        <v>1906</v>
      </c>
      <c r="L51" t="s">
        <v>266</v>
      </c>
      <c r="M51" t="s">
        <v>268</v>
      </c>
      <c r="O51" t="s">
        <v>307</v>
      </c>
    </row>
    <row r="52" spans="6:16">
      <c r="F52" s="31" t="s">
        <v>336</v>
      </c>
      <c r="G52" s="14" t="s">
        <v>98</v>
      </c>
      <c r="H52" s="4" t="s">
        <v>1906</v>
      </c>
      <c r="L52" t="s">
        <v>369</v>
      </c>
      <c r="M52" t="s">
        <v>268</v>
      </c>
      <c r="O52" t="s">
        <v>308</v>
      </c>
    </row>
    <row r="53" spans="6:16">
      <c r="F53" s="30" t="s">
        <v>1744</v>
      </c>
      <c r="G53" s="14" t="s">
        <v>88</v>
      </c>
      <c r="H53" s="4" t="s">
        <v>1906</v>
      </c>
      <c r="L53" t="s">
        <v>391</v>
      </c>
      <c r="M53" t="s">
        <v>252</v>
      </c>
      <c r="O53" t="s">
        <v>266</v>
      </c>
      <c r="P53">
        <v>21</v>
      </c>
    </row>
    <row r="54" spans="6:16">
      <c r="F54" s="30" t="s">
        <v>1746</v>
      </c>
      <c r="G54" s="6" t="s">
        <v>169</v>
      </c>
      <c r="H54" s="4" t="s">
        <v>1906</v>
      </c>
      <c r="L54" t="s">
        <v>340</v>
      </c>
      <c r="M54" t="s">
        <v>252</v>
      </c>
      <c r="O54" t="s">
        <v>369</v>
      </c>
      <c r="P54">
        <v>1</v>
      </c>
    </row>
    <row r="55" spans="6:16">
      <c r="F55" s="22" t="s">
        <v>239</v>
      </c>
      <c r="G55" s="10" t="s">
        <v>156</v>
      </c>
      <c r="H55" s="4" t="s">
        <v>1905</v>
      </c>
      <c r="L55" t="s">
        <v>251</v>
      </c>
      <c r="M55" t="s">
        <v>252</v>
      </c>
      <c r="O55" t="s">
        <v>391</v>
      </c>
    </row>
    <row r="56" spans="6:16">
      <c r="F56" s="22" t="s">
        <v>241</v>
      </c>
      <c r="G56" s="10" t="s">
        <v>167</v>
      </c>
      <c r="H56" s="4" t="s">
        <v>1905</v>
      </c>
      <c r="L56" t="s">
        <v>388</v>
      </c>
      <c r="M56" t="s">
        <v>252</v>
      </c>
      <c r="O56" t="s">
        <v>340</v>
      </c>
    </row>
    <row r="57" spans="6:16">
      <c r="F57" s="12" t="s">
        <v>347</v>
      </c>
      <c r="G57" s="6" t="s">
        <v>132</v>
      </c>
      <c r="H57" s="4" t="s">
        <v>1906</v>
      </c>
      <c r="L57" t="s">
        <v>349</v>
      </c>
      <c r="M57" t="s">
        <v>252</v>
      </c>
      <c r="O57" t="s">
        <v>251</v>
      </c>
      <c r="P57">
        <v>3</v>
      </c>
    </row>
    <row r="58" spans="6:16">
      <c r="F58" s="12" t="s">
        <v>360</v>
      </c>
      <c r="G58" s="6" t="s">
        <v>131</v>
      </c>
      <c r="H58" s="4" t="s">
        <v>1906</v>
      </c>
      <c r="L58" t="s">
        <v>317</v>
      </c>
      <c r="M58" t="s">
        <v>252</v>
      </c>
      <c r="O58" t="s">
        <v>388</v>
      </c>
      <c r="P58">
        <v>2</v>
      </c>
    </row>
    <row r="59" spans="6:16">
      <c r="F59" s="22" t="s">
        <v>242</v>
      </c>
      <c r="G59" s="6" t="s">
        <v>130</v>
      </c>
      <c r="H59" s="4" t="s">
        <v>1906</v>
      </c>
      <c r="L59" t="s">
        <v>371</v>
      </c>
      <c r="M59" t="s">
        <v>256</v>
      </c>
      <c r="O59" t="s">
        <v>349</v>
      </c>
    </row>
    <row r="60" spans="6:16">
      <c r="F60" s="22" t="s">
        <v>243</v>
      </c>
      <c r="G60" s="10" t="s">
        <v>144</v>
      </c>
      <c r="H60" s="4" t="s">
        <v>1905</v>
      </c>
      <c r="L60" t="s">
        <v>383</v>
      </c>
      <c r="M60" t="s">
        <v>256</v>
      </c>
      <c r="O60" t="s">
        <v>317</v>
      </c>
      <c r="P60">
        <v>11</v>
      </c>
    </row>
    <row r="61" spans="6:16">
      <c r="F61" s="12" t="s">
        <v>344</v>
      </c>
      <c r="G61" s="19" t="s">
        <v>133</v>
      </c>
      <c r="H61" s="4" t="s">
        <v>1906</v>
      </c>
      <c r="L61" t="s">
        <v>235</v>
      </c>
      <c r="M61" t="s">
        <v>236</v>
      </c>
      <c r="O61" t="s">
        <v>371</v>
      </c>
    </row>
    <row r="62" spans="6:16">
      <c r="F62" s="12" t="s">
        <v>338</v>
      </c>
      <c r="G62" s="6" t="s">
        <v>171</v>
      </c>
      <c r="H62" s="4" t="s">
        <v>1906</v>
      </c>
      <c r="L62" t="s">
        <v>337</v>
      </c>
      <c r="M62" t="s">
        <v>236</v>
      </c>
      <c r="O62" t="s">
        <v>383</v>
      </c>
    </row>
    <row r="63" spans="6:16">
      <c r="F63" s="12" t="s">
        <v>245</v>
      </c>
      <c r="G63" s="10" t="s">
        <v>107</v>
      </c>
      <c r="H63" s="4" t="s">
        <v>1905</v>
      </c>
      <c r="L63" t="s">
        <v>345</v>
      </c>
      <c r="M63" t="s">
        <v>236</v>
      </c>
      <c r="O63" t="s">
        <v>235</v>
      </c>
      <c r="P63">
        <v>3</v>
      </c>
    </row>
    <row r="64" spans="6:16">
      <c r="F64" s="12" t="s">
        <v>233</v>
      </c>
      <c r="G64" s="10" t="s">
        <v>119</v>
      </c>
      <c r="H64" s="4" t="s">
        <v>1905</v>
      </c>
      <c r="L64" t="s">
        <v>384</v>
      </c>
      <c r="M64" t="s">
        <v>236</v>
      </c>
      <c r="O64" t="s">
        <v>337</v>
      </c>
      <c r="P64">
        <v>0</v>
      </c>
    </row>
    <row r="65" spans="6:16">
      <c r="F65" s="12" t="s">
        <v>246</v>
      </c>
      <c r="G65" s="10" t="s">
        <v>118</v>
      </c>
      <c r="H65" s="4" t="s">
        <v>1905</v>
      </c>
      <c r="L65" t="s">
        <v>365</v>
      </c>
      <c r="M65" t="s">
        <v>232</v>
      </c>
      <c r="O65" t="s">
        <v>345</v>
      </c>
      <c r="P65">
        <v>7</v>
      </c>
    </row>
    <row r="66" spans="6:16">
      <c r="F66" s="12" t="s">
        <v>247</v>
      </c>
      <c r="G66" s="6" t="s">
        <v>134</v>
      </c>
      <c r="H66" s="4" t="s">
        <v>1906</v>
      </c>
      <c r="L66" t="s">
        <v>386</v>
      </c>
      <c r="M66" t="s">
        <v>232</v>
      </c>
      <c r="O66" t="s">
        <v>384</v>
      </c>
    </row>
    <row r="67" spans="6:16">
      <c r="F67" s="12" t="s">
        <v>339</v>
      </c>
      <c r="G67" s="6" t="s">
        <v>147</v>
      </c>
      <c r="H67" s="4" t="s">
        <v>1906</v>
      </c>
      <c r="L67" t="s">
        <v>237</v>
      </c>
      <c r="M67" t="s">
        <v>232</v>
      </c>
      <c r="O67" t="s">
        <v>365</v>
      </c>
    </row>
    <row r="68" spans="6:16">
      <c r="F68" s="12" t="s">
        <v>348</v>
      </c>
      <c r="G68" s="10" t="s">
        <v>146</v>
      </c>
      <c r="H68" s="4" t="s">
        <v>1905</v>
      </c>
      <c r="L68" t="s">
        <v>239</v>
      </c>
      <c r="M68" t="s">
        <v>240</v>
      </c>
      <c r="O68" t="s">
        <v>1736</v>
      </c>
    </row>
    <row r="69" spans="6:16">
      <c r="F69" s="12" t="s">
        <v>249</v>
      </c>
      <c r="G69" s="19" t="s">
        <v>129</v>
      </c>
      <c r="H69" s="4" t="s">
        <v>1906</v>
      </c>
      <c r="L69" t="s">
        <v>241</v>
      </c>
      <c r="M69" t="s">
        <v>240</v>
      </c>
      <c r="O69" t="s">
        <v>386</v>
      </c>
    </row>
    <row r="70" spans="6:16">
      <c r="F70" s="12" t="s">
        <v>250</v>
      </c>
      <c r="G70" s="24" t="s">
        <v>172</v>
      </c>
      <c r="H70" s="4" t="s">
        <v>1906</v>
      </c>
      <c r="L70" t="s">
        <v>347</v>
      </c>
      <c r="M70" t="s">
        <v>240</v>
      </c>
      <c r="O70" t="s">
        <v>237</v>
      </c>
    </row>
    <row r="71" spans="6:16">
      <c r="F71" s="22" t="s">
        <v>269</v>
      </c>
      <c r="G71" s="6" t="s">
        <v>105</v>
      </c>
      <c r="H71" s="4" t="s">
        <v>1906</v>
      </c>
      <c r="L71" t="s">
        <v>360</v>
      </c>
      <c r="M71" t="s">
        <v>240</v>
      </c>
      <c r="O71" t="s">
        <v>1744</v>
      </c>
    </row>
    <row r="72" spans="6:16">
      <c r="F72" s="12" t="s">
        <v>271</v>
      </c>
      <c r="G72" s="6" t="s">
        <v>1289</v>
      </c>
      <c r="H72" s="4" t="s">
        <v>1906</v>
      </c>
      <c r="L72" t="s">
        <v>242</v>
      </c>
      <c r="M72" t="s">
        <v>234</v>
      </c>
      <c r="O72" t="s">
        <v>1746</v>
      </c>
    </row>
    <row r="73" spans="6:16">
      <c r="F73" s="13" t="s">
        <v>367</v>
      </c>
      <c r="G73" s="6" t="s">
        <v>1292</v>
      </c>
      <c r="H73" s="4" t="s">
        <v>1906</v>
      </c>
      <c r="L73" t="s">
        <v>243</v>
      </c>
      <c r="M73" t="s">
        <v>234</v>
      </c>
      <c r="O73" t="s">
        <v>239</v>
      </c>
    </row>
    <row r="74" spans="6:16">
      <c r="F74" s="13" t="s">
        <v>390</v>
      </c>
      <c r="G74" s="6" t="s">
        <v>1298</v>
      </c>
      <c r="H74" s="4" t="s">
        <v>1906</v>
      </c>
      <c r="L74" t="s">
        <v>338</v>
      </c>
      <c r="M74" t="s">
        <v>234</v>
      </c>
      <c r="O74" t="s">
        <v>241</v>
      </c>
    </row>
    <row r="75" spans="6:16">
      <c r="F75" s="13" t="s">
        <v>372</v>
      </c>
      <c r="G75" s="19" t="s">
        <v>165</v>
      </c>
      <c r="H75" s="4" t="s">
        <v>1906</v>
      </c>
      <c r="L75" t="s">
        <v>245</v>
      </c>
      <c r="M75" t="s">
        <v>234</v>
      </c>
      <c r="O75" t="s">
        <v>347</v>
      </c>
      <c r="P75">
        <v>1</v>
      </c>
    </row>
    <row r="76" spans="6:16">
      <c r="F76" s="13" t="s">
        <v>389</v>
      </c>
      <c r="G76" s="6" t="s">
        <v>159</v>
      </c>
      <c r="H76" s="4" t="s">
        <v>1906</v>
      </c>
      <c r="L76" t="s">
        <v>246</v>
      </c>
      <c r="M76" t="s">
        <v>234</v>
      </c>
      <c r="O76" t="s">
        <v>360</v>
      </c>
    </row>
    <row r="77" spans="6:16">
      <c r="F77" s="12" t="s">
        <v>341</v>
      </c>
      <c r="G77" s="6" t="s">
        <v>1341</v>
      </c>
      <c r="H77" s="4" t="s">
        <v>1906</v>
      </c>
      <c r="L77" t="s">
        <v>247</v>
      </c>
      <c r="M77" t="s">
        <v>234</v>
      </c>
      <c r="O77" t="s">
        <v>242</v>
      </c>
      <c r="P77">
        <v>3</v>
      </c>
    </row>
    <row r="78" spans="6:16">
      <c r="F78" s="12" t="s">
        <v>342</v>
      </c>
      <c r="G78" s="19" t="s">
        <v>163</v>
      </c>
      <c r="H78" s="4" t="s">
        <v>1906</v>
      </c>
      <c r="L78" t="s">
        <v>339</v>
      </c>
      <c r="M78" t="s">
        <v>234</v>
      </c>
      <c r="O78" t="s">
        <v>243</v>
      </c>
      <c r="P78">
        <v>6</v>
      </c>
    </row>
    <row r="79" spans="6:16">
      <c r="F79" s="12" t="s">
        <v>350</v>
      </c>
      <c r="G79" s="19" t="s">
        <v>161</v>
      </c>
      <c r="H79" s="4" t="s">
        <v>1906</v>
      </c>
      <c r="L79" t="s">
        <v>348</v>
      </c>
      <c r="M79" t="s">
        <v>234</v>
      </c>
      <c r="O79" t="s">
        <v>338</v>
      </c>
    </row>
    <row r="80" spans="6:16">
      <c r="F80" s="22" t="s">
        <v>351</v>
      </c>
      <c r="G80" s="6" t="s">
        <v>135</v>
      </c>
      <c r="H80" s="4" t="s">
        <v>1906</v>
      </c>
      <c r="L80" t="s">
        <v>249</v>
      </c>
      <c r="M80" t="s">
        <v>234</v>
      </c>
      <c r="O80" t="s">
        <v>245</v>
      </c>
    </row>
    <row r="81" spans="6:16">
      <c r="F81" s="12" t="s">
        <v>354</v>
      </c>
      <c r="G81" s="6" t="s">
        <v>127</v>
      </c>
      <c r="H81" s="4" t="s">
        <v>1906</v>
      </c>
      <c r="L81" t="s">
        <v>250</v>
      </c>
      <c r="M81" t="s">
        <v>234</v>
      </c>
      <c r="O81" t="s">
        <v>246</v>
      </c>
      <c r="P81">
        <v>3</v>
      </c>
    </row>
    <row r="82" spans="6:16">
      <c r="F82" s="13" t="s">
        <v>279</v>
      </c>
      <c r="G82" s="27" t="s">
        <v>139</v>
      </c>
      <c r="H82" s="4" t="s">
        <v>1905</v>
      </c>
      <c r="L82" t="s">
        <v>269</v>
      </c>
      <c r="M82" t="s">
        <v>234</v>
      </c>
      <c r="O82" t="s">
        <v>348</v>
      </c>
      <c r="P82">
        <v>2</v>
      </c>
    </row>
    <row r="83" spans="6:16">
      <c r="F83" s="12" t="s">
        <v>281</v>
      </c>
      <c r="G83" s="10" t="s">
        <v>143</v>
      </c>
      <c r="H83" s="4" t="s">
        <v>1905</v>
      </c>
      <c r="L83" t="s">
        <v>271</v>
      </c>
      <c r="M83" t="s">
        <v>234</v>
      </c>
      <c r="O83" t="s">
        <v>249</v>
      </c>
      <c r="P83">
        <v>21</v>
      </c>
    </row>
    <row r="84" spans="6:16">
      <c r="F84" s="12" t="s">
        <v>273</v>
      </c>
      <c r="G84" s="10" t="s">
        <v>103</v>
      </c>
      <c r="H84" s="4" t="s">
        <v>1905</v>
      </c>
      <c r="L84" t="s">
        <v>367</v>
      </c>
      <c r="M84" t="s">
        <v>234</v>
      </c>
      <c r="O84" t="s">
        <v>250</v>
      </c>
      <c r="P84">
        <v>4</v>
      </c>
    </row>
    <row r="85" spans="6:16">
      <c r="F85" s="12" t="s">
        <v>343</v>
      </c>
      <c r="G85" s="10" t="s">
        <v>140</v>
      </c>
      <c r="H85" s="4" t="s">
        <v>1905</v>
      </c>
      <c r="L85" t="s">
        <v>390</v>
      </c>
      <c r="M85" t="s">
        <v>234</v>
      </c>
      <c r="O85" t="s">
        <v>269</v>
      </c>
    </row>
    <row r="86" spans="6:16">
      <c r="F86" s="12" t="s">
        <v>275</v>
      </c>
      <c r="G86" s="10" t="s">
        <v>142</v>
      </c>
      <c r="H86" s="4" t="s">
        <v>1905</v>
      </c>
      <c r="L86" t="s">
        <v>372</v>
      </c>
      <c r="M86" t="s">
        <v>234</v>
      </c>
      <c r="O86" t="s">
        <v>271</v>
      </c>
    </row>
    <row r="87" spans="6:16">
      <c r="F87" s="30" t="s">
        <v>1786</v>
      </c>
      <c r="G87" s="10" t="s">
        <v>141</v>
      </c>
      <c r="H87" s="4" t="s">
        <v>1905</v>
      </c>
      <c r="L87" t="s">
        <v>350</v>
      </c>
      <c r="M87" t="s">
        <v>234</v>
      </c>
      <c r="O87" t="s">
        <v>367</v>
      </c>
    </row>
    <row r="88" spans="6:16">
      <c r="F88" s="22" t="s">
        <v>277</v>
      </c>
      <c r="G88" s="6" t="s">
        <v>136</v>
      </c>
      <c r="H88" s="4" t="s">
        <v>1906</v>
      </c>
      <c r="L88" t="s">
        <v>351</v>
      </c>
      <c r="M88" t="s">
        <v>274</v>
      </c>
      <c r="O88" t="s">
        <v>390</v>
      </c>
    </row>
    <row r="89" spans="6:16">
      <c r="F89" s="22" t="s">
        <v>282</v>
      </c>
      <c r="G89" s="6" t="s">
        <v>137</v>
      </c>
      <c r="H89" s="4" t="s">
        <v>1906</v>
      </c>
      <c r="L89" t="s">
        <v>279</v>
      </c>
      <c r="M89" t="s">
        <v>274</v>
      </c>
      <c r="O89" t="s">
        <v>372</v>
      </c>
    </row>
    <row r="90" spans="6:16">
      <c r="F90" s="12" t="s">
        <v>285</v>
      </c>
      <c r="G90" s="6" t="s">
        <v>138</v>
      </c>
      <c r="H90" s="4" t="s">
        <v>1906</v>
      </c>
      <c r="L90" t="s">
        <v>281</v>
      </c>
      <c r="M90" t="s">
        <v>274</v>
      </c>
      <c r="O90" t="s">
        <v>350</v>
      </c>
      <c r="P90">
        <v>1</v>
      </c>
    </row>
    <row r="91" spans="6:16" ht="33" customHeight="1">
      <c r="F91" s="12" t="s">
        <v>287</v>
      </c>
      <c r="G91" s="19" t="s">
        <v>158</v>
      </c>
      <c r="H91" s="4" t="s">
        <v>1906</v>
      </c>
      <c r="L91" t="s">
        <v>282</v>
      </c>
      <c r="M91" t="s">
        <v>284</v>
      </c>
      <c r="O91" s="35" t="s">
        <v>351</v>
      </c>
      <c r="P91">
        <v>44</v>
      </c>
    </row>
    <row r="92" spans="6:16">
      <c r="F92" s="12" t="s">
        <v>288</v>
      </c>
      <c r="G92" s="16" t="s">
        <v>183</v>
      </c>
      <c r="H92" s="4" t="s">
        <v>1905</v>
      </c>
      <c r="L92" t="s">
        <v>285</v>
      </c>
      <c r="M92" t="s">
        <v>274</v>
      </c>
      <c r="O92" t="s">
        <v>2011</v>
      </c>
      <c r="P92">
        <v>0</v>
      </c>
    </row>
    <row r="93" spans="6:16">
      <c r="F93" s="12" t="s">
        <v>289</v>
      </c>
      <c r="G93" s="16" t="s">
        <v>182</v>
      </c>
      <c r="H93" s="4" t="s">
        <v>1905</v>
      </c>
      <c r="L93" t="s">
        <v>287</v>
      </c>
      <c r="M93" t="s">
        <v>284</v>
      </c>
      <c r="O93" t="s">
        <v>282</v>
      </c>
    </row>
    <row r="94" spans="6:16">
      <c r="F94" s="12" t="s">
        <v>290</v>
      </c>
      <c r="G94" s="16" t="s">
        <v>180</v>
      </c>
      <c r="H94" s="4" t="s">
        <v>1905</v>
      </c>
      <c r="L94" t="s">
        <v>288</v>
      </c>
      <c r="M94" t="s">
        <v>284</v>
      </c>
      <c r="O94" t="s">
        <v>285</v>
      </c>
      <c r="P94">
        <v>3</v>
      </c>
    </row>
    <row r="95" spans="6:16">
      <c r="F95" s="12" t="s">
        <v>292</v>
      </c>
      <c r="G95" s="14" t="s">
        <v>203</v>
      </c>
      <c r="H95" s="4" t="s">
        <v>1906</v>
      </c>
      <c r="L95" t="s">
        <v>289</v>
      </c>
      <c r="M95" t="s">
        <v>284</v>
      </c>
      <c r="O95" t="s">
        <v>285</v>
      </c>
      <c r="P95">
        <v>3</v>
      </c>
    </row>
    <row r="96" spans="6:16">
      <c r="F96" s="12" t="s">
        <v>293</v>
      </c>
      <c r="G96" s="16" t="s">
        <v>178</v>
      </c>
      <c r="H96" s="4" t="s">
        <v>1905</v>
      </c>
      <c r="L96" t="s">
        <v>290</v>
      </c>
      <c r="M96" t="s">
        <v>284</v>
      </c>
      <c r="O96" t="s">
        <v>287</v>
      </c>
    </row>
    <row r="97" spans="6:16">
      <c r="F97" s="22" t="s">
        <v>294</v>
      </c>
      <c r="G97" s="14" t="s">
        <v>197</v>
      </c>
      <c r="H97" s="4" t="s">
        <v>1906</v>
      </c>
      <c r="L97" t="s">
        <v>292</v>
      </c>
      <c r="M97" t="s">
        <v>284</v>
      </c>
      <c r="O97" t="s">
        <v>288</v>
      </c>
    </row>
    <row r="98" spans="6:16">
      <c r="F98" s="20" t="s">
        <v>295</v>
      </c>
      <c r="G98" s="14" t="s">
        <v>176</v>
      </c>
      <c r="H98" s="4" t="s">
        <v>1906</v>
      </c>
      <c r="L98" t="s">
        <v>293</v>
      </c>
      <c r="M98" t="s">
        <v>284</v>
      </c>
      <c r="O98" t="s">
        <v>289</v>
      </c>
    </row>
    <row r="99" spans="6:16">
      <c r="F99" s="32" t="s">
        <v>297</v>
      </c>
      <c r="G99" s="20" t="s">
        <v>174</v>
      </c>
      <c r="H99" s="4" t="s">
        <v>1905</v>
      </c>
      <c r="L99" t="s">
        <v>294</v>
      </c>
      <c r="M99" t="s">
        <v>284</v>
      </c>
      <c r="O99" t="s">
        <v>290</v>
      </c>
    </row>
    <row r="100" spans="6:16">
      <c r="F100" s="20" t="s">
        <v>298</v>
      </c>
      <c r="G100" s="14" t="s">
        <v>184</v>
      </c>
      <c r="H100" s="4" t="s">
        <v>1906</v>
      </c>
      <c r="L100" t="s">
        <v>295</v>
      </c>
      <c r="M100" t="s">
        <v>296</v>
      </c>
      <c r="O100" t="s">
        <v>292</v>
      </c>
    </row>
    <row r="101" spans="6:16">
      <c r="F101" s="13" t="s">
        <v>1799</v>
      </c>
      <c r="G101" s="26" t="s">
        <v>196</v>
      </c>
      <c r="H101" s="4" t="s">
        <v>1906</v>
      </c>
      <c r="L101" t="s">
        <v>297</v>
      </c>
      <c r="M101" t="s">
        <v>296</v>
      </c>
      <c r="O101" t="s">
        <v>293</v>
      </c>
    </row>
    <row r="102" spans="6:16">
      <c r="F102" s="20" t="s">
        <v>313</v>
      </c>
      <c r="G102" s="16" t="s">
        <v>193</v>
      </c>
      <c r="H102" s="4" t="s">
        <v>1905</v>
      </c>
      <c r="L102" t="s">
        <v>298</v>
      </c>
      <c r="M102" t="s">
        <v>296</v>
      </c>
      <c r="O102" t="s">
        <v>294</v>
      </c>
    </row>
    <row r="103" spans="6:16">
      <c r="F103" s="12" t="s">
        <v>300</v>
      </c>
      <c r="G103" s="14" t="s">
        <v>194</v>
      </c>
      <c r="H103" s="4" t="s">
        <v>1906</v>
      </c>
      <c r="L103" t="s">
        <v>313</v>
      </c>
      <c r="M103" t="s">
        <v>296</v>
      </c>
      <c r="O103" t="s">
        <v>295</v>
      </c>
    </row>
    <row r="104" spans="6:16">
      <c r="F104" s="26" t="s">
        <v>314</v>
      </c>
      <c r="G104" s="16" t="s">
        <v>189</v>
      </c>
      <c r="H104" s="4" t="s">
        <v>1905</v>
      </c>
      <c r="L104" t="s">
        <v>314</v>
      </c>
      <c r="M104" t="s">
        <v>296</v>
      </c>
      <c r="O104" t="s">
        <v>297</v>
      </c>
    </row>
    <row r="105" spans="6:16">
      <c r="F105" s="12" t="s">
        <v>373</v>
      </c>
      <c r="G105" s="14" t="s">
        <v>187</v>
      </c>
      <c r="H105" s="4" t="s">
        <v>1906</v>
      </c>
      <c r="L105" t="s">
        <v>373</v>
      </c>
      <c r="M105" t="s">
        <v>296</v>
      </c>
      <c r="O105" t="s">
        <v>298</v>
      </c>
    </row>
    <row r="106" spans="6:16">
      <c r="F106" s="12" t="s">
        <v>375</v>
      </c>
      <c r="G106" s="14" t="s">
        <v>1505</v>
      </c>
      <c r="H106" s="4" t="s">
        <v>1906</v>
      </c>
      <c r="L106" t="s">
        <v>375</v>
      </c>
      <c r="M106" t="s">
        <v>296</v>
      </c>
      <c r="O106" t="s">
        <v>1799</v>
      </c>
    </row>
    <row r="107" spans="6:16">
      <c r="F107" s="12" t="s">
        <v>364</v>
      </c>
      <c r="G107" s="16" t="s">
        <v>192</v>
      </c>
      <c r="H107" s="4" t="s">
        <v>1905</v>
      </c>
      <c r="L107" t="s">
        <v>364</v>
      </c>
      <c r="M107" t="s">
        <v>296</v>
      </c>
      <c r="O107" t="s">
        <v>313</v>
      </c>
    </row>
    <row r="108" spans="6:16">
      <c r="F108" s="12" t="s">
        <v>352</v>
      </c>
      <c r="G108" s="14" t="s">
        <v>201</v>
      </c>
      <c r="H108" s="4" t="s">
        <v>1906</v>
      </c>
      <c r="L108" t="s">
        <v>376</v>
      </c>
      <c r="M108" t="s">
        <v>378</v>
      </c>
      <c r="O108" t="s">
        <v>314</v>
      </c>
    </row>
    <row r="109" spans="6:16">
      <c r="F109" s="13" t="s">
        <v>376</v>
      </c>
      <c r="G109" s="25" t="s">
        <v>190</v>
      </c>
      <c r="H109" s="4" t="s">
        <v>1906</v>
      </c>
      <c r="L109" t="s">
        <v>379</v>
      </c>
      <c r="M109" t="s">
        <v>378</v>
      </c>
      <c r="O109" t="s">
        <v>373</v>
      </c>
    </row>
    <row r="110" spans="6:16" ht="13.5" thickBot="1">
      <c r="F110" s="13" t="s">
        <v>379</v>
      </c>
      <c r="G110" s="14" t="s">
        <v>199</v>
      </c>
      <c r="H110" s="4" t="s">
        <v>1906</v>
      </c>
      <c r="L110" t="s">
        <v>381</v>
      </c>
      <c r="M110" t="s">
        <v>378</v>
      </c>
      <c r="O110" t="s">
        <v>375</v>
      </c>
    </row>
    <row r="111" spans="6:16">
      <c r="F111" s="26" t="s">
        <v>381</v>
      </c>
      <c r="G111" s="7" t="s">
        <v>215</v>
      </c>
      <c r="H111" s="4" t="s">
        <v>1905</v>
      </c>
      <c r="L111" t="s">
        <v>361</v>
      </c>
      <c r="M111" t="s">
        <v>362</v>
      </c>
      <c r="O111" t="s">
        <v>364</v>
      </c>
      <c r="P111">
        <v>1</v>
      </c>
    </row>
    <row r="112" spans="6:16">
      <c r="F112" s="13" t="s">
        <v>393</v>
      </c>
      <c r="G112" s="11" t="s">
        <v>210</v>
      </c>
      <c r="H112" s="4" t="s">
        <v>1906</v>
      </c>
      <c r="L112" t="s">
        <v>363</v>
      </c>
      <c r="M112" t="s">
        <v>362</v>
      </c>
      <c r="O112" t="s">
        <v>376</v>
      </c>
      <c r="P112">
        <v>1</v>
      </c>
    </row>
    <row r="113" spans="6:16">
      <c r="F113" s="12" t="s">
        <v>361</v>
      </c>
      <c r="G113" s="11" t="s">
        <v>224</v>
      </c>
      <c r="H113" s="4" t="s">
        <v>1906</v>
      </c>
      <c r="L113" t="s">
        <v>309</v>
      </c>
      <c r="M113" t="s">
        <v>304</v>
      </c>
      <c r="O113" t="s">
        <v>379</v>
      </c>
    </row>
    <row r="114" spans="6:16">
      <c r="F114" s="12" t="s">
        <v>363</v>
      </c>
      <c r="G114" s="11" t="s">
        <v>225</v>
      </c>
      <c r="H114" s="4" t="s">
        <v>1906</v>
      </c>
      <c r="L114" t="s">
        <v>311</v>
      </c>
      <c r="M114" t="s">
        <v>304</v>
      </c>
      <c r="O114" t="s">
        <v>381</v>
      </c>
      <c r="P114">
        <v>14</v>
      </c>
    </row>
    <row r="115" spans="6:16">
      <c r="F115" s="32" t="s">
        <v>309</v>
      </c>
      <c r="G115" s="11" t="s">
        <v>213</v>
      </c>
      <c r="H115" s="4" t="s">
        <v>1906</v>
      </c>
      <c r="O115" t="s">
        <v>361</v>
      </c>
      <c r="P115">
        <v>71</v>
      </c>
    </row>
    <row r="116" spans="6:16">
      <c r="F116" s="20" t="s">
        <v>311</v>
      </c>
      <c r="G116" s="17" t="s">
        <v>206</v>
      </c>
      <c r="H116" s="28" t="s">
        <v>1906</v>
      </c>
      <c r="O116" t="s">
        <v>363</v>
      </c>
      <c r="P116">
        <v>1</v>
      </c>
    </row>
    <row r="117" spans="6:16">
      <c r="F117" s="16" t="s">
        <v>302</v>
      </c>
      <c r="G117" s="17" t="s">
        <v>1560</v>
      </c>
      <c r="H117" s="28" t="s">
        <v>1906</v>
      </c>
      <c r="O117" t="s">
        <v>309</v>
      </c>
      <c r="P117">
        <v>10</v>
      </c>
    </row>
    <row r="118" spans="6:16">
      <c r="F118" s="16" t="s">
        <v>305</v>
      </c>
      <c r="G118" s="17" t="s">
        <v>1562</v>
      </c>
      <c r="H118" s="28" t="s">
        <v>1906</v>
      </c>
      <c r="O118" t="s">
        <v>311</v>
      </c>
      <c r="P118">
        <v>120</v>
      </c>
    </row>
    <row r="119" spans="6:16">
      <c r="F119" s="16" t="s">
        <v>307</v>
      </c>
      <c r="G119" s="17" t="s">
        <v>222</v>
      </c>
      <c r="H119" s="28" t="s">
        <v>1906</v>
      </c>
      <c r="O119" t="s">
        <v>2012</v>
      </c>
      <c r="P119">
        <v>9</v>
      </c>
    </row>
    <row r="120" spans="6:16">
      <c r="F120" s="16" t="s">
        <v>308</v>
      </c>
      <c r="G120" s="17" t="s">
        <v>212</v>
      </c>
      <c r="H120" s="28" t="s">
        <v>1906</v>
      </c>
      <c r="O120" t="s">
        <v>1730</v>
      </c>
    </row>
    <row r="121" spans="6:16" ht="15">
      <c r="F121" s="3"/>
      <c r="G121" s="11" t="s">
        <v>208</v>
      </c>
      <c r="H121" s="4" t="s">
        <v>1906</v>
      </c>
    </row>
    <row r="122" spans="6:16" ht="15">
      <c r="F122" s="3"/>
      <c r="G122" s="21" t="s">
        <v>228</v>
      </c>
      <c r="H122" s="4" t="s">
        <v>1906</v>
      </c>
    </row>
    <row r="123" spans="6:16" ht="15">
      <c r="F123" s="3"/>
      <c r="G123" s="21" t="s">
        <v>217</v>
      </c>
      <c r="H123" s="4" t="s">
        <v>1906</v>
      </c>
    </row>
    <row r="124" spans="6:16" ht="15">
      <c r="F124" s="3"/>
      <c r="G124" s="11" t="s">
        <v>219</v>
      </c>
      <c r="H124" s="4" t="s">
        <v>1906</v>
      </c>
    </row>
    <row r="125" spans="6:16" ht="15">
      <c r="F125" s="3"/>
      <c r="G125" s="11" t="s">
        <v>221</v>
      </c>
      <c r="H125" s="4" t="s">
        <v>1906</v>
      </c>
    </row>
    <row r="126" spans="6:16" ht="15">
      <c r="F126" s="3"/>
      <c r="G126" s="23" t="s">
        <v>1665</v>
      </c>
      <c r="H126" s="4" t="s">
        <v>1906</v>
      </c>
    </row>
    <row r="127" spans="6:16" ht="15">
      <c r="F127" s="3"/>
      <c r="G127" s="8" t="s">
        <v>356</v>
      </c>
      <c r="H127" s="4" t="s">
        <v>1905</v>
      </c>
    </row>
    <row r="128" spans="6:16" ht="15">
      <c r="F128" s="3"/>
      <c r="G128" s="12" t="s">
        <v>266</v>
      </c>
      <c r="H128" s="4" t="s">
        <v>1905</v>
      </c>
    </row>
    <row r="129" spans="6:8" ht="15">
      <c r="F129" s="3"/>
      <c r="G129" s="13" t="s">
        <v>369</v>
      </c>
      <c r="H129" s="4" t="s">
        <v>1906</v>
      </c>
    </row>
    <row r="130" spans="6:8" ht="15">
      <c r="F130" s="3"/>
      <c r="G130" s="13" t="s">
        <v>391</v>
      </c>
      <c r="H130" s="4" t="s">
        <v>1906</v>
      </c>
    </row>
    <row r="131" spans="6:8" ht="15">
      <c r="F131" s="3"/>
      <c r="G131" s="12" t="s">
        <v>340</v>
      </c>
      <c r="H131" s="4" t="s">
        <v>1905</v>
      </c>
    </row>
    <row r="132" spans="6:8" ht="15">
      <c r="F132" s="3"/>
      <c r="G132" s="18" t="s">
        <v>251</v>
      </c>
      <c r="H132" s="4" t="s">
        <v>1906</v>
      </c>
    </row>
    <row r="133" spans="6:8" ht="15">
      <c r="F133" s="3"/>
      <c r="G133" s="13" t="s">
        <v>318</v>
      </c>
      <c r="H133" s="4" t="s">
        <v>1906</v>
      </c>
    </row>
    <row r="134" spans="6:8" ht="15">
      <c r="F134" s="3"/>
      <c r="G134" s="18" t="s">
        <v>388</v>
      </c>
      <c r="H134" s="4" t="s">
        <v>1906</v>
      </c>
    </row>
    <row r="135" spans="6:8" ht="15">
      <c r="F135" s="3"/>
      <c r="G135" s="12" t="s">
        <v>254</v>
      </c>
      <c r="H135" s="4" t="s">
        <v>1905</v>
      </c>
    </row>
    <row r="136" spans="6:8" ht="15">
      <c r="F136" s="3"/>
      <c r="G136" s="12" t="s">
        <v>349</v>
      </c>
      <c r="H136" s="4" t="s">
        <v>1905</v>
      </c>
    </row>
    <row r="137" spans="6:8" ht="15">
      <c r="F137" s="3"/>
      <c r="G137" s="12" t="s">
        <v>355</v>
      </c>
      <c r="H137" s="4" t="s">
        <v>1905</v>
      </c>
    </row>
    <row r="138" spans="6:8" ht="15">
      <c r="F138" s="3"/>
      <c r="G138" s="22" t="s">
        <v>317</v>
      </c>
      <c r="H138" s="4" t="s">
        <v>1905</v>
      </c>
    </row>
    <row r="139" spans="6:8" ht="15">
      <c r="F139" s="3"/>
      <c r="G139" s="22" t="s">
        <v>264</v>
      </c>
      <c r="H139" s="4" t="s">
        <v>1905</v>
      </c>
    </row>
    <row r="140" spans="6:8" ht="15">
      <c r="F140" s="3"/>
      <c r="G140" s="12" t="s">
        <v>320</v>
      </c>
      <c r="H140" s="4" t="s">
        <v>1905</v>
      </c>
    </row>
    <row r="141" spans="6:8" ht="15">
      <c r="F141" s="3"/>
      <c r="G141" s="12" t="s">
        <v>321</v>
      </c>
      <c r="H141" s="4" t="s">
        <v>1905</v>
      </c>
    </row>
    <row r="142" spans="6:8" ht="15">
      <c r="F142" s="3"/>
      <c r="G142" s="12" t="s">
        <v>255</v>
      </c>
      <c r="H142" s="4" t="s">
        <v>1905</v>
      </c>
    </row>
    <row r="143" spans="6:8" ht="15">
      <c r="F143" s="3"/>
      <c r="G143" s="12" t="s">
        <v>322</v>
      </c>
      <c r="H143" s="4" t="s">
        <v>1905</v>
      </c>
    </row>
    <row r="144" spans="6:8" ht="15">
      <c r="F144" s="3"/>
      <c r="G144" s="12" t="s">
        <v>323</v>
      </c>
      <c r="H144" s="4" t="s">
        <v>1905</v>
      </c>
    </row>
    <row r="145" spans="7:8">
      <c r="G145" s="12" t="s">
        <v>324</v>
      </c>
      <c r="H145" s="4" t="s">
        <v>1905</v>
      </c>
    </row>
    <row r="146" spans="7:8">
      <c r="G146" s="12" t="s">
        <v>325</v>
      </c>
      <c r="H146" s="4" t="s">
        <v>1905</v>
      </c>
    </row>
    <row r="147" spans="7:8">
      <c r="G147" s="12" t="s">
        <v>326</v>
      </c>
      <c r="H147" s="4" t="s">
        <v>1905</v>
      </c>
    </row>
    <row r="148" spans="7:8">
      <c r="G148" s="12" t="s">
        <v>327</v>
      </c>
      <c r="H148" s="4" t="s">
        <v>1905</v>
      </c>
    </row>
    <row r="149" spans="7:8">
      <c r="G149" s="12" t="s">
        <v>328</v>
      </c>
      <c r="H149" s="4" t="s">
        <v>1905</v>
      </c>
    </row>
    <row r="150" spans="7:8">
      <c r="G150" s="12" t="s">
        <v>329</v>
      </c>
      <c r="H150" s="4" t="s">
        <v>1905</v>
      </c>
    </row>
    <row r="151" spans="7:8">
      <c r="G151" s="12" t="s">
        <v>330</v>
      </c>
      <c r="H151" s="4" t="s">
        <v>1905</v>
      </c>
    </row>
    <row r="152" spans="7:8">
      <c r="G152" s="12" t="s">
        <v>331</v>
      </c>
      <c r="H152" s="4" t="s">
        <v>1905</v>
      </c>
    </row>
    <row r="153" spans="7:8">
      <c r="G153" s="12" t="s">
        <v>332</v>
      </c>
      <c r="H153" s="4" t="s">
        <v>1905</v>
      </c>
    </row>
    <row r="154" spans="7:8">
      <c r="G154" s="12" t="s">
        <v>333</v>
      </c>
      <c r="H154" s="4" t="s">
        <v>1905</v>
      </c>
    </row>
    <row r="155" spans="7:8">
      <c r="G155" s="12" t="s">
        <v>257</v>
      </c>
      <c r="H155" s="4" t="s">
        <v>1905</v>
      </c>
    </row>
    <row r="156" spans="7:8">
      <c r="G156" s="12" t="s">
        <v>259</v>
      </c>
      <c r="H156" s="4" t="s">
        <v>1905</v>
      </c>
    </row>
    <row r="157" spans="7:8">
      <c r="G157" s="12" t="s">
        <v>260</v>
      </c>
      <c r="H157" s="4" t="s">
        <v>1905</v>
      </c>
    </row>
    <row r="158" spans="7:8">
      <c r="G158" s="12" t="s">
        <v>261</v>
      </c>
      <c r="H158" s="4" t="s">
        <v>1905</v>
      </c>
    </row>
    <row r="159" spans="7:8">
      <c r="G159" s="12" t="s">
        <v>262</v>
      </c>
      <c r="H159" s="4" t="s">
        <v>1905</v>
      </c>
    </row>
    <row r="160" spans="7:8">
      <c r="G160" s="12" t="s">
        <v>263</v>
      </c>
      <c r="H160" s="4" t="s">
        <v>1905</v>
      </c>
    </row>
    <row r="161" spans="7:8">
      <c r="G161" s="12" t="s">
        <v>334</v>
      </c>
      <c r="H161" s="4" t="s">
        <v>1905</v>
      </c>
    </row>
    <row r="162" spans="7:8">
      <c r="G162" s="12" t="s">
        <v>335</v>
      </c>
      <c r="H162" s="4" t="s">
        <v>1905</v>
      </c>
    </row>
    <row r="163" spans="7:8">
      <c r="G163" s="13" t="s">
        <v>371</v>
      </c>
      <c r="H163" s="4" t="s">
        <v>1906</v>
      </c>
    </row>
    <row r="164" spans="7:8">
      <c r="G164" s="13" t="s">
        <v>383</v>
      </c>
      <c r="H164" s="4" t="s">
        <v>1906</v>
      </c>
    </row>
    <row r="165" spans="7:8">
      <c r="G165" s="12" t="s">
        <v>235</v>
      </c>
      <c r="H165" s="4" t="s">
        <v>1905</v>
      </c>
    </row>
    <row r="166" spans="7:8">
      <c r="G166" s="12" t="s">
        <v>337</v>
      </c>
      <c r="H166" s="4" t="s">
        <v>1905</v>
      </c>
    </row>
    <row r="167" spans="7:8">
      <c r="G167" s="12" t="s">
        <v>345</v>
      </c>
      <c r="H167" s="4" t="s">
        <v>1905</v>
      </c>
    </row>
    <row r="168" spans="7:8">
      <c r="G168" s="13" t="s">
        <v>384</v>
      </c>
      <c r="H168" s="4" t="s">
        <v>1906</v>
      </c>
    </row>
    <row r="169" spans="7:8">
      <c r="G169" s="22" t="s">
        <v>231</v>
      </c>
      <c r="H169" s="4" t="s">
        <v>1905</v>
      </c>
    </row>
    <row r="170" spans="7:8">
      <c r="G170" s="13" t="s">
        <v>365</v>
      </c>
      <c r="H170" s="4" t="s">
        <v>1906</v>
      </c>
    </row>
    <row r="171" spans="7:8">
      <c r="G171" s="18" t="s">
        <v>386</v>
      </c>
      <c r="H171" s="4" t="s">
        <v>1906</v>
      </c>
    </row>
    <row r="172" spans="7:8">
      <c r="G172" s="12" t="s">
        <v>237</v>
      </c>
      <c r="H172" s="4" t="s">
        <v>1905</v>
      </c>
    </row>
    <row r="173" spans="7:8">
      <c r="G173" s="12" t="s">
        <v>358</v>
      </c>
      <c r="H173" s="4" t="s">
        <v>1905</v>
      </c>
    </row>
    <row r="174" spans="7:8">
      <c r="G174" s="31" t="s">
        <v>336</v>
      </c>
      <c r="H174" s="4" t="s">
        <v>1905</v>
      </c>
    </row>
    <row r="175" spans="7:8">
      <c r="G175" s="22" t="s">
        <v>239</v>
      </c>
      <c r="H175" s="4" t="s">
        <v>1905</v>
      </c>
    </row>
    <row r="176" spans="7:8">
      <c r="G176" s="22" t="s">
        <v>241</v>
      </c>
      <c r="H176" s="4" t="s">
        <v>1905</v>
      </c>
    </row>
    <row r="177" spans="7:8">
      <c r="G177" s="12" t="s">
        <v>347</v>
      </c>
      <c r="H177" s="4" t="s">
        <v>1905</v>
      </c>
    </row>
    <row r="178" spans="7:8">
      <c r="G178" s="12" t="s">
        <v>360</v>
      </c>
      <c r="H178" s="4" t="s">
        <v>1905</v>
      </c>
    </row>
    <row r="179" spans="7:8">
      <c r="G179" s="22" t="s">
        <v>242</v>
      </c>
      <c r="H179" s="4" t="s">
        <v>1905</v>
      </c>
    </row>
    <row r="180" spans="7:8">
      <c r="G180" s="22" t="s">
        <v>243</v>
      </c>
      <c r="H180" s="4" t="s">
        <v>1905</v>
      </c>
    </row>
    <row r="181" spans="7:8">
      <c r="G181" s="12" t="s">
        <v>344</v>
      </c>
      <c r="H181" s="4" t="s">
        <v>1905</v>
      </c>
    </row>
    <row r="182" spans="7:8">
      <c r="G182" s="12" t="s">
        <v>338</v>
      </c>
      <c r="H182" s="4" t="s">
        <v>1905</v>
      </c>
    </row>
    <row r="183" spans="7:8">
      <c r="G183" s="12" t="s">
        <v>245</v>
      </c>
      <c r="H183" s="4" t="s">
        <v>1905</v>
      </c>
    </row>
    <row r="184" spans="7:8">
      <c r="G184" s="12" t="s">
        <v>233</v>
      </c>
      <c r="H184" s="4" t="s">
        <v>1905</v>
      </c>
    </row>
    <row r="185" spans="7:8">
      <c r="G185" s="12" t="s">
        <v>246</v>
      </c>
      <c r="H185" s="4" t="s">
        <v>1905</v>
      </c>
    </row>
    <row r="186" spans="7:8">
      <c r="G186" s="12" t="s">
        <v>247</v>
      </c>
      <c r="H186" s="4" t="s">
        <v>1905</v>
      </c>
    </row>
    <row r="187" spans="7:8">
      <c r="G187" s="12" t="s">
        <v>339</v>
      </c>
      <c r="H187" s="4" t="s">
        <v>1905</v>
      </c>
    </row>
    <row r="188" spans="7:8">
      <c r="G188" s="12" t="s">
        <v>348</v>
      </c>
      <c r="H188" s="4" t="s">
        <v>1905</v>
      </c>
    </row>
    <row r="189" spans="7:8">
      <c r="G189" s="12" t="s">
        <v>249</v>
      </c>
      <c r="H189" s="4" t="s">
        <v>1905</v>
      </c>
    </row>
    <row r="190" spans="7:8">
      <c r="G190" s="12" t="s">
        <v>250</v>
      </c>
      <c r="H190" s="4" t="s">
        <v>1905</v>
      </c>
    </row>
    <row r="191" spans="7:8">
      <c r="G191" s="22" t="s">
        <v>269</v>
      </c>
      <c r="H191" s="4" t="s">
        <v>1905</v>
      </c>
    </row>
    <row r="192" spans="7:8">
      <c r="G192" s="12" t="s">
        <v>271</v>
      </c>
      <c r="H192" s="4" t="s">
        <v>1905</v>
      </c>
    </row>
    <row r="193" spans="7:8">
      <c r="G193" s="13" t="s">
        <v>367</v>
      </c>
      <c r="H193" s="4" t="s">
        <v>1906</v>
      </c>
    </row>
    <row r="194" spans="7:8">
      <c r="G194" s="13" t="s">
        <v>390</v>
      </c>
      <c r="H194" s="4" t="s">
        <v>1906</v>
      </c>
    </row>
    <row r="195" spans="7:8">
      <c r="G195" s="13" t="s">
        <v>372</v>
      </c>
      <c r="H195" s="4" t="s">
        <v>1906</v>
      </c>
    </row>
    <row r="196" spans="7:8">
      <c r="G196" s="13" t="s">
        <v>389</v>
      </c>
      <c r="H196" s="4" t="s">
        <v>1906</v>
      </c>
    </row>
    <row r="197" spans="7:8">
      <c r="G197" s="12" t="s">
        <v>341</v>
      </c>
      <c r="H197" s="4" t="s">
        <v>1905</v>
      </c>
    </row>
    <row r="198" spans="7:8">
      <c r="G198" s="12" t="s">
        <v>342</v>
      </c>
      <c r="H198" s="4" t="s">
        <v>1905</v>
      </c>
    </row>
    <row r="199" spans="7:8">
      <c r="G199" s="12" t="s">
        <v>350</v>
      </c>
      <c r="H199" s="4" t="s">
        <v>1905</v>
      </c>
    </row>
    <row r="200" spans="7:8">
      <c r="G200" s="22" t="s">
        <v>351</v>
      </c>
      <c r="H200" s="4" t="s">
        <v>1905</v>
      </c>
    </row>
    <row r="201" spans="7:8">
      <c r="G201" s="12" t="s">
        <v>354</v>
      </c>
      <c r="H201" s="4" t="s">
        <v>1905</v>
      </c>
    </row>
    <row r="202" spans="7:8">
      <c r="G202" s="13" t="s">
        <v>279</v>
      </c>
      <c r="H202" s="4" t="s">
        <v>1906</v>
      </c>
    </row>
    <row r="203" spans="7:8">
      <c r="G203" s="12" t="s">
        <v>281</v>
      </c>
      <c r="H203" s="4" t="s">
        <v>1905</v>
      </c>
    </row>
    <row r="204" spans="7:8">
      <c r="G204" s="12" t="s">
        <v>273</v>
      </c>
      <c r="H204" s="4" t="s">
        <v>1905</v>
      </c>
    </row>
    <row r="205" spans="7:8">
      <c r="G205" s="12" t="s">
        <v>343</v>
      </c>
      <c r="H205" s="4" t="s">
        <v>1905</v>
      </c>
    </row>
    <row r="206" spans="7:8">
      <c r="G206" s="12" t="s">
        <v>275</v>
      </c>
      <c r="H206" s="4" t="s">
        <v>1905</v>
      </c>
    </row>
    <row r="207" spans="7:8">
      <c r="G207" s="22" t="s">
        <v>277</v>
      </c>
      <c r="H207" s="4" t="s">
        <v>1905</v>
      </c>
    </row>
    <row r="208" spans="7:8">
      <c r="G208" s="22" t="s">
        <v>282</v>
      </c>
      <c r="H208" s="4" t="s">
        <v>1905</v>
      </c>
    </row>
    <row r="209" spans="7:8">
      <c r="G209" s="12" t="s">
        <v>285</v>
      </c>
      <c r="H209" s="4" t="s">
        <v>1905</v>
      </c>
    </row>
    <row r="210" spans="7:8">
      <c r="G210" s="12" t="s">
        <v>287</v>
      </c>
      <c r="H210" s="4" t="s">
        <v>1905</v>
      </c>
    </row>
    <row r="211" spans="7:8">
      <c r="G211" s="12" t="s">
        <v>288</v>
      </c>
      <c r="H211" s="4" t="s">
        <v>1905</v>
      </c>
    </row>
    <row r="212" spans="7:8">
      <c r="G212" s="12" t="s">
        <v>289</v>
      </c>
      <c r="H212" s="4" t="s">
        <v>1905</v>
      </c>
    </row>
    <row r="213" spans="7:8">
      <c r="G213" s="12" t="s">
        <v>290</v>
      </c>
      <c r="H213" s="4" t="s">
        <v>1905</v>
      </c>
    </row>
    <row r="214" spans="7:8">
      <c r="G214" s="12" t="s">
        <v>292</v>
      </c>
      <c r="H214" s="4" t="s">
        <v>1905</v>
      </c>
    </row>
    <row r="215" spans="7:8">
      <c r="G215" s="12" t="s">
        <v>293</v>
      </c>
      <c r="H215" s="4" t="s">
        <v>1905</v>
      </c>
    </row>
    <row r="216" spans="7:8">
      <c r="G216" s="22" t="s">
        <v>294</v>
      </c>
      <c r="H216" s="4" t="s">
        <v>1905</v>
      </c>
    </row>
    <row r="217" spans="7:8">
      <c r="G217" s="20" t="s">
        <v>295</v>
      </c>
      <c r="H217" s="4" t="s">
        <v>1905</v>
      </c>
    </row>
    <row r="218" spans="7:8">
      <c r="G218" s="32" t="s">
        <v>297</v>
      </c>
      <c r="H218" s="4" t="s">
        <v>1905</v>
      </c>
    </row>
    <row r="219" spans="7:8">
      <c r="G219" s="20" t="s">
        <v>298</v>
      </c>
      <c r="H219" s="4" t="s">
        <v>1905</v>
      </c>
    </row>
    <row r="220" spans="7:8">
      <c r="G220" s="13" t="s">
        <v>1799</v>
      </c>
      <c r="H220" s="4" t="s">
        <v>1906</v>
      </c>
    </row>
    <row r="221" spans="7:8">
      <c r="G221" s="20" t="s">
        <v>313</v>
      </c>
      <c r="H221" s="4" t="s">
        <v>1905</v>
      </c>
    </row>
    <row r="222" spans="7:8">
      <c r="G222" s="12" t="s">
        <v>300</v>
      </c>
      <c r="H222" s="4" t="s">
        <v>1905</v>
      </c>
    </row>
    <row r="223" spans="7:8">
      <c r="G223" s="26" t="s">
        <v>314</v>
      </c>
      <c r="H223" s="4" t="s">
        <v>1906</v>
      </c>
    </row>
    <row r="224" spans="7:8">
      <c r="G224" s="12" t="s">
        <v>373</v>
      </c>
      <c r="H224" s="4" t="s">
        <v>1905</v>
      </c>
    </row>
    <row r="225" spans="7:8">
      <c r="G225" s="12" t="s">
        <v>375</v>
      </c>
      <c r="H225" s="4" t="s">
        <v>1905</v>
      </c>
    </row>
    <row r="226" spans="7:8">
      <c r="G226" s="12" t="s">
        <v>364</v>
      </c>
      <c r="H226" s="4" t="s">
        <v>1905</v>
      </c>
    </row>
    <row r="227" spans="7:8">
      <c r="G227" s="12" t="s">
        <v>352</v>
      </c>
      <c r="H227" s="4" t="s">
        <v>1905</v>
      </c>
    </row>
    <row r="228" spans="7:8">
      <c r="G228" s="13" t="s">
        <v>376</v>
      </c>
      <c r="H228" s="4" t="s">
        <v>1906</v>
      </c>
    </row>
    <row r="229" spans="7:8">
      <c r="G229" s="13" t="s">
        <v>379</v>
      </c>
      <c r="H229" s="4" t="s">
        <v>1906</v>
      </c>
    </row>
    <row r="230" spans="7:8">
      <c r="G230" s="26" t="s">
        <v>381</v>
      </c>
      <c r="H230" s="4" t="s">
        <v>1906</v>
      </c>
    </row>
    <row r="231" spans="7:8">
      <c r="G231" s="13" t="s">
        <v>393</v>
      </c>
      <c r="H231" s="4" t="s">
        <v>1906</v>
      </c>
    </row>
    <row r="232" spans="7:8">
      <c r="G232" s="12" t="s">
        <v>361</v>
      </c>
      <c r="H232" s="4" t="s">
        <v>1905</v>
      </c>
    </row>
    <row r="233" spans="7:8">
      <c r="G233" s="12" t="s">
        <v>363</v>
      </c>
      <c r="H233" s="4" t="s">
        <v>1905</v>
      </c>
    </row>
    <row r="234" spans="7:8">
      <c r="G234" s="32" t="s">
        <v>309</v>
      </c>
      <c r="H234" s="4" t="s">
        <v>1905</v>
      </c>
    </row>
    <row r="235" spans="7:8">
      <c r="G235" s="20" t="s">
        <v>311</v>
      </c>
      <c r="H235" s="4" t="s">
        <v>1905</v>
      </c>
    </row>
    <row r="236" spans="7:8">
      <c r="G236" s="16" t="s">
        <v>302</v>
      </c>
      <c r="H236" s="4" t="s">
        <v>1905</v>
      </c>
    </row>
    <row r="237" spans="7:8">
      <c r="G237" s="16" t="s">
        <v>305</v>
      </c>
      <c r="H237" s="4" t="s">
        <v>1905</v>
      </c>
    </row>
    <row r="238" spans="7:8">
      <c r="G238" s="16" t="s">
        <v>307</v>
      </c>
      <c r="H238" s="4" t="s">
        <v>1905</v>
      </c>
    </row>
    <row r="239" spans="7:8">
      <c r="G239" s="16" t="s">
        <v>308</v>
      </c>
      <c r="H239" s="4" t="s">
        <v>1905</v>
      </c>
    </row>
  </sheetData>
  <autoFilter ref="O2:P135">
    <sortState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BS118"/>
  <sheetViews>
    <sheetView tabSelected="1" view="pageBreakPreview" zoomScale="93" zoomScaleNormal="93" zoomScaleSheetLayoutView="93" workbookViewId="0">
      <selection activeCell="E1" sqref="E1:AK1"/>
    </sheetView>
  </sheetViews>
  <sheetFormatPr baseColWidth="10" defaultColWidth="11.42578125" defaultRowHeight="15" customHeight="1"/>
  <cols>
    <col min="1" max="1" width="6.28515625" style="203" customWidth="1"/>
    <col min="2" max="2" width="11.42578125" style="203" customWidth="1"/>
    <col min="3" max="3" width="10.42578125" style="203" customWidth="1"/>
    <col min="4" max="4" width="13.5703125" style="203" customWidth="1"/>
    <col min="5" max="5" width="21" style="203" customWidth="1"/>
    <col min="6" max="6" width="19" style="203" customWidth="1"/>
    <col min="7" max="7" width="14.140625" style="208" customWidth="1"/>
    <col min="8" max="10" width="10.42578125" style="261" customWidth="1"/>
    <col min="11" max="11" width="10.42578125" style="262" customWidth="1"/>
    <col min="12" max="12" width="19.5703125" style="262" customWidth="1"/>
    <col min="13" max="13" width="10.42578125" style="262" customWidth="1"/>
    <col min="14" max="14" width="15.140625" style="262" customWidth="1"/>
    <col min="15" max="15" width="12.7109375" style="262" customWidth="1"/>
    <col min="16" max="16" width="14" style="262" customWidth="1"/>
    <col min="17" max="17" width="17" style="262" customWidth="1"/>
    <col min="18" max="18" width="15.140625" style="262" customWidth="1"/>
    <col min="19" max="20" width="14.5703125" style="262" customWidth="1"/>
    <col min="21" max="21" width="16.42578125" style="262" customWidth="1"/>
    <col min="22" max="22" width="14.7109375" style="262" customWidth="1"/>
    <col min="23" max="23" width="16.42578125" style="262" customWidth="1"/>
    <col min="24" max="24" width="17.42578125" style="261" customWidth="1"/>
    <col min="25" max="25" width="12.85546875" style="262" customWidth="1"/>
    <col min="26" max="26" width="14.28515625" style="261" customWidth="1"/>
    <col min="27" max="27" width="18.140625" style="263" customWidth="1"/>
    <col min="28" max="28" width="8.28515625" style="263" customWidth="1"/>
    <col min="29" max="29" width="10.42578125" style="264" customWidth="1"/>
    <col min="30" max="30" width="15.7109375" style="264" customWidth="1"/>
    <col min="31" max="31" width="13.140625" style="264" customWidth="1"/>
    <col min="32" max="32" width="12.42578125" style="264" customWidth="1"/>
    <col min="33" max="33" width="18.7109375" style="265" bestFit="1" customWidth="1"/>
    <col min="34" max="34" width="13.140625" style="265" customWidth="1"/>
    <col min="35" max="35" width="16" style="265" bestFit="1" customWidth="1"/>
    <col min="36" max="36" width="38.42578125" style="203" customWidth="1"/>
    <col min="37" max="37" width="24" style="204" customWidth="1"/>
    <col min="38" max="40" width="11.42578125" style="204"/>
    <col min="41" max="41" width="17.28515625" style="248" hidden="1" customWidth="1"/>
    <col min="42" max="42" width="21.7109375" style="266" hidden="1" customWidth="1"/>
    <col min="43" max="45" width="11.42578125" style="204"/>
    <col min="46" max="16384" width="11.42578125" style="203"/>
  </cols>
  <sheetData>
    <row r="1" spans="1:46" ht="36" customHeight="1">
      <c r="A1" s="202" t="s">
        <v>401</v>
      </c>
      <c r="B1" s="202"/>
      <c r="E1" s="278" t="s">
        <v>2057</v>
      </c>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O1" s="204"/>
      <c r="AP1" s="205"/>
      <c r="AQ1" s="206"/>
      <c r="AT1" s="204"/>
    </row>
    <row r="2" spans="1:46" ht="25.5" customHeight="1">
      <c r="A2" s="202"/>
      <c r="B2" s="202"/>
      <c r="E2" s="279" t="s">
        <v>2040</v>
      </c>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O2" s="204"/>
      <c r="AP2" s="205"/>
      <c r="AQ2" s="206"/>
      <c r="AT2" s="204"/>
    </row>
    <row r="3" spans="1:46" ht="25.5" customHeight="1">
      <c r="A3" s="202"/>
      <c r="B3" s="202"/>
      <c r="E3" s="280" t="s">
        <v>2044</v>
      </c>
      <c r="F3" s="281"/>
      <c r="G3" s="281"/>
      <c r="H3" s="281"/>
      <c r="I3" s="281"/>
      <c r="J3" s="282"/>
      <c r="K3" s="283" t="s">
        <v>2050</v>
      </c>
      <c r="L3" s="284"/>
      <c r="M3" s="284"/>
      <c r="N3" s="284"/>
      <c r="O3" s="284"/>
      <c r="P3" s="284"/>
      <c r="Q3" s="285"/>
      <c r="R3" s="286" t="s">
        <v>2045</v>
      </c>
      <c r="S3" s="287"/>
      <c r="T3" s="287"/>
      <c r="U3" s="287"/>
      <c r="V3" s="287"/>
      <c r="W3" s="288"/>
      <c r="X3" s="289">
        <v>1</v>
      </c>
      <c r="Y3" s="290"/>
      <c r="Z3" s="290"/>
      <c r="AA3" s="290"/>
      <c r="AB3" s="291"/>
      <c r="AC3" s="292" t="s">
        <v>2046</v>
      </c>
      <c r="AD3" s="293"/>
      <c r="AE3" s="293"/>
      <c r="AF3" s="293"/>
      <c r="AG3" s="293"/>
      <c r="AH3" s="294"/>
      <c r="AI3" s="295">
        <v>44263</v>
      </c>
      <c r="AJ3" s="296"/>
      <c r="AK3" s="297"/>
      <c r="AO3" s="204"/>
      <c r="AP3" s="205"/>
      <c r="AQ3" s="206"/>
      <c r="AT3" s="204"/>
    </row>
    <row r="4" spans="1:46" ht="8.25" customHeight="1">
      <c r="C4" s="207"/>
      <c r="D4" s="207"/>
      <c r="E4" s="207"/>
      <c r="F4" s="207"/>
      <c r="H4" s="209"/>
      <c r="I4" s="209"/>
      <c r="J4" s="209"/>
      <c r="K4" s="210"/>
      <c r="L4" s="210"/>
      <c r="M4" s="210"/>
      <c r="N4" s="210"/>
      <c r="O4" s="210"/>
      <c r="P4" s="210"/>
      <c r="Q4" s="210"/>
      <c r="R4" s="210"/>
      <c r="S4" s="210"/>
      <c r="T4" s="210"/>
      <c r="U4" s="210"/>
      <c r="V4" s="210"/>
      <c r="W4" s="210"/>
      <c r="X4" s="209"/>
      <c r="Y4" s="210"/>
      <c r="Z4" s="209"/>
      <c r="AA4" s="211"/>
      <c r="AB4" s="211"/>
      <c r="AC4" s="212"/>
      <c r="AD4" s="212"/>
      <c r="AE4" s="212"/>
      <c r="AF4" s="213"/>
      <c r="AG4" s="214"/>
      <c r="AH4" s="214"/>
      <c r="AI4" s="214"/>
      <c r="AJ4" s="215"/>
      <c r="AO4" s="205"/>
      <c r="AP4" s="206"/>
    </row>
    <row r="5" spans="1:46" s="219" customFormat="1" ht="21.75" customHeight="1">
      <c r="A5" s="272" t="s">
        <v>2014</v>
      </c>
      <c r="B5" s="272"/>
      <c r="C5" s="272"/>
      <c r="D5" s="272"/>
      <c r="E5" s="272"/>
      <c r="F5" s="272"/>
      <c r="G5" s="272"/>
      <c r="H5" s="276" t="s">
        <v>2013</v>
      </c>
      <c r="I5" s="276"/>
      <c r="J5" s="276"/>
      <c r="K5" s="276"/>
      <c r="L5" s="216" t="s">
        <v>2019</v>
      </c>
      <c r="M5" s="277" t="s">
        <v>2047</v>
      </c>
      <c r="N5" s="277"/>
      <c r="O5" s="277"/>
      <c r="P5" s="277"/>
      <c r="Q5" s="277"/>
      <c r="R5" s="277"/>
      <c r="S5" s="277"/>
      <c r="T5" s="277"/>
      <c r="U5" s="277"/>
      <c r="V5" s="277"/>
      <c r="W5" s="277"/>
      <c r="X5" s="277"/>
      <c r="Y5" s="277"/>
      <c r="Z5" s="273" t="s">
        <v>2015</v>
      </c>
      <c r="AA5" s="273"/>
      <c r="AB5" s="275" t="s">
        <v>2016</v>
      </c>
      <c r="AC5" s="275"/>
      <c r="AD5" s="275"/>
      <c r="AE5" s="275"/>
      <c r="AF5" s="275"/>
      <c r="AG5" s="275"/>
      <c r="AH5" s="275"/>
      <c r="AI5" s="275"/>
      <c r="AJ5" s="272" t="s">
        <v>2033</v>
      </c>
      <c r="AK5" s="272" t="s">
        <v>2034</v>
      </c>
      <c r="AL5" s="217"/>
      <c r="AM5" s="217"/>
      <c r="AN5" s="217"/>
      <c r="AO5" s="218"/>
      <c r="AP5" s="218"/>
      <c r="AQ5" s="217"/>
      <c r="AR5" s="217"/>
      <c r="AS5" s="217"/>
    </row>
    <row r="6" spans="1:46" s="227" customFormat="1" ht="53.25" customHeight="1">
      <c r="A6" s="220" t="s">
        <v>426</v>
      </c>
      <c r="B6" s="220" t="s">
        <v>2043</v>
      </c>
      <c r="C6" s="220" t="s">
        <v>2020</v>
      </c>
      <c r="D6" s="220" t="s">
        <v>2021</v>
      </c>
      <c r="E6" s="220" t="s">
        <v>2022</v>
      </c>
      <c r="F6" s="220" t="s">
        <v>2023</v>
      </c>
      <c r="G6" s="221" t="s">
        <v>2018</v>
      </c>
      <c r="H6" s="222" t="s">
        <v>2051</v>
      </c>
      <c r="I6" s="222" t="s">
        <v>2052</v>
      </c>
      <c r="J6" s="222" t="s">
        <v>2053</v>
      </c>
      <c r="K6" s="223" t="s">
        <v>2054</v>
      </c>
      <c r="L6" s="223" t="s">
        <v>2035</v>
      </c>
      <c r="M6" s="222" t="s">
        <v>2055</v>
      </c>
      <c r="N6" s="222" t="s">
        <v>2056</v>
      </c>
      <c r="O6" s="222" t="s">
        <v>2041</v>
      </c>
      <c r="P6" s="222" t="s">
        <v>2042</v>
      </c>
      <c r="Q6" s="222" t="s">
        <v>2024</v>
      </c>
      <c r="R6" s="222" t="s">
        <v>2038</v>
      </c>
      <c r="S6" s="222" t="s">
        <v>2039</v>
      </c>
      <c r="T6" s="222" t="s">
        <v>2025</v>
      </c>
      <c r="U6" s="222" t="s">
        <v>2026</v>
      </c>
      <c r="V6" s="222" t="s">
        <v>2027</v>
      </c>
      <c r="W6" s="222" t="s">
        <v>2028</v>
      </c>
      <c r="X6" s="222" t="s">
        <v>2017</v>
      </c>
      <c r="Y6" s="222" t="s">
        <v>2036</v>
      </c>
      <c r="Z6" s="222" t="s">
        <v>2029</v>
      </c>
      <c r="AA6" s="222" t="s">
        <v>2048</v>
      </c>
      <c r="AB6" s="222" t="s">
        <v>2037</v>
      </c>
      <c r="AC6" s="222" t="s">
        <v>2032</v>
      </c>
      <c r="AD6" s="222" t="s">
        <v>2048</v>
      </c>
      <c r="AE6" s="222" t="s">
        <v>2030</v>
      </c>
      <c r="AF6" s="222" t="s">
        <v>2031</v>
      </c>
      <c r="AG6" s="222" t="s">
        <v>2048</v>
      </c>
      <c r="AH6" s="222" t="s">
        <v>2030</v>
      </c>
      <c r="AI6" s="222" t="s">
        <v>2049</v>
      </c>
      <c r="AJ6" s="272"/>
      <c r="AK6" s="272"/>
      <c r="AL6" s="224"/>
      <c r="AM6" s="224"/>
      <c r="AN6" s="224"/>
      <c r="AO6" s="225" t="s">
        <v>438</v>
      </c>
      <c r="AP6" s="226" t="s">
        <v>440</v>
      </c>
      <c r="AQ6" s="224"/>
      <c r="AR6" s="224"/>
      <c r="AS6" s="224"/>
    </row>
    <row r="7" spans="1:46" s="243" customFormat="1" ht="15" customHeight="1">
      <c r="A7" s="228"/>
      <c r="B7" s="229"/>
      <c r="C7" s="228"/>
      <c r="D7" s="229"/>
      <c r="E7" s="229"/>
      <c r="F7" s="229"/>
      <c r="G7" s="229"/>
      <c r="H7" s="230"/>
      <c r="I7" s="230"/>
      <c r="J7" s="230"/>
      <c r="K7" s="231"/>
      <c r="L7" s="231"/>
      <c r="M7" s="230"/>
      <c r="N7" s="232"/>
      <c r="O7" s="231"/>
      <c r="P7" s="231"/>
      <c r="Q7" s="233"/>
      <c r="R7" s="233"/>
      <c r="S7" s="233"/>
      <c r="T7" s="233"/>
      <c r="U7" s="233"/>
      <c r="V7" s="233"/>
      <c r="W7" s="233"/>
      <c r="X7" s="233"/>
      <c r="Y7" s="231"/>
      <c r="Z7" s="234"/>
      <c r="AA7" s="233"/>
      <c r="AB7" s="234"/>
      <c r="AC7" s="234"/>
      <c r="AD7" s="235"/>
      <c r="AE7" s="236"/>
      <c r="AF7" s="234"/>
      <c r="AG7" s="237"/>
      <c r="AH7" s="238"/>
      <c r="AI7" s="237"/>
      <c r="AJ7" s="239"/>
      <c r="AK7" s="240"/>
      <c r="AL7" s="241"/>
      <c r="AM7" s="241"/>
      <c r="AN7" s="241"/>
      <c r="AO7" s="242"/>
      <c r="AP7" s="206"/>
      <c r="AQ7" s="241"/>
      <c r="AR7" s="241"/>
      <c r="AS7" s="241"/>
    </row>
    <row r="8" spans="1:46" s="245" customFormat="1" ht="15" customHeight="1">
      <c r="A8" s="228"/>
      <c r="B8" s="229"/>
      <c r="C8" s="228"/>
      <c r="D8" s="229"/>
      <c r="E8" s="229"/>
      <c r="F8" s="229"/>
      <c r="G8" s="229"/>
      <c r="H8" s="230"/>
      <c r="I8" s="230"/>
      <c r="J8" s="230"/>
      <c r="K8" s="231"/>
      <c r="L8" s="231"/>
      <c r="M8" s="230"/>
      <c r="N8" s="232"/>
      <c r="O8" s="231"/>
      <c r="P8" s="231"/>
      <c r="Q8" s="233"/>
      <c r="R8" s="233"/>
      <c r="S8" s="233"/>
      <c r="T8" s="233"/>
      <c r="U8" s="233"/>
      <c r="V8" s="233"/>
      <c r="W8" s="233"/>
      <c r="X8" s="233"/>
      <c r="Y8" s="231"/>
      <c r="Z8" s="234"/>
      <c r="AA8" s="233"/>
      <c r="AB8" s="234"/>
      <c r="AC8" s="234"/>
      <c r="AD8" s="235"/>
      <c r="AE8" s="236"/>
      <c r="AF8" s="234"/>
      <c r="AG8" s="237"/>
      <c r="AH8" s="238"/>
      <c r="AI8" s="237"/>
      <c r="AJ8" s="239"/>
      <c r="AK8" s="240"/>
      <c r="AL8" s="244"/>
      <c r="AM8" s="244"/>
      <c r="AN8" s="244"/>
      <c r="AO8" s="274"/>
      <c r="AP8" s="274"/>
      <c r="AQ8" s="244"/>
      <c r="AR8" s="244"/>
      <c r="AS8" s="244"/>
    </row>
    <row r="9" spans="1:46" s="245" customFormat="1" ht="15" customHeight="1">
      <c r="A9" s="228"/>
      <c r="B9" s="229"/>
      <c r="C9" s="228"/>
      <c r="D9" s="229"/>
      <c r="E9" s="229"/>
      <c r="F9" s="229"/>
      <c r="G9" s="229"/>
      <c r="H9" s="230"/>
      <c r="I9" s="230"/>
      <c r="J9" s="230"/>
      <c r="K9" s="231"/>
      <c r="L9" s="231"/>
      <c r="M9" s="230"/>
      <c r="N9" s="232"/>
      <c r="O9" s="231"/>
      <c r="P9" s="231"/>
      <c r="Q9" s="233"/>
      <c r="R9" s="233"/>
      <c r="S9" s="233"/>
      <c r="T9" s="233"/>
      <c r="U9" s="233"/>
      <c r="V9" s="233"/>
      <c r="W9" s="233"/>
      <c r="X9" s="233"/>
      <c r="Y9" s="231"/>
      <c r="Z9" s="234"/>
      <c r="AA9" s="233"/>
      <c r="AB9" s="234"/>
      <c r="AC9" s="234"/>
      <c r="AD9" s="235"/>
      <c r="AE9" s="236"/>
      <c r="AF9" s="234"/>
      <c r="AG9" s="237"/>
      <c r="AH9" s="238"/>
      <c r="AI9" s="237"/>
      <c r="AJ9" s="239"/>
      <c r="AK9" s="240"/>
      <c r="AL9" s="244"/>
      <c r="AM9" s="244"/>
      <c r="AN9" s="244"/>
      <c r="AO9" s="274"/>
      <c r="AP9" s="274"/>
      <c r="AQ9" s="244"/>
      <c r="AR9" s="244"/>
      <c r="AS9" s="244"/>
    </row>
    <row r="10" spans="1:46" s="245" customFormat="1" ht="15" customHeight="1">
      <c r="A10" s="228"/>
      <c r="B10" s="229"/>
      <c r="C10" s="228"/>
      <c r="D10" s="229"/>
      <c r="E10" s="229"/>
      <c r="F10" s="229"/>
      <c r="G10" s="229"/>
      <c r="H10" s="230"/>
      <c r="I10" s="230"/>
      <c r="J10" s="230"/>
      <c r="K10" s="231"/>
      <c r="L10" s="231"/>
      <c r="M10" s="230"/>
      <c r="N10" s="232"/>
      <c r="O10" s="231"/>
      <c r="P10" s="231"/>
      <c r="Q10" s="233"/>
      <c r="R10" s="233"/>
      <c r="S10" s="233"/>
      <c r="T10" s="233"/>
      <c r="U10" s="233"/>
      <c r="V10" s="233"/>
      <c r="W10" s="233"/>
      <c r="X10" s="233"/>
      <c r="Y10" s="231"/>
      <c r="Z10" s="234"/>
      <c r="AA10" s="233"/>
      <c r="AB10" s="234"/>
      <c r="AC10" s="234"/>
      <c r="AD10" s="235"/>
      <c r="AE10" s="236"/>
      <c r="AF10" s="234"/>
      <c r="AG10" s="237"/>
      <c r="AH10" s="238"/>
      <c r="AI10" s="237"/>
      <c r="AJ10" s="239"/>
      <c r="AK10" s="240"/>
      <c r="AL10" s="244"/>
      <c r="AM10" s="244"/>
      <c r="AN10" s="244"/>
      <c r="AO10" s="246"/>
      <c r="AP10" s="246"/>
      <c r="AQ10" s="244"/>
      <c r="AR10" s="244"/>
      <c r="AS10" s="244"/>
    </row>
    <row r="11" spans="1:46" s="245" customFormat="1" ht="15" customHeight="1">
      <c r="A11" s="228"/>
      <c r="B11" s="229"/>
      <c r="C11" s="228"/>
      <c r="D11" s="229"/>
      <c r="E11" s="229"/>
      <c r="F11" s="229"/>
      <c r="G11" s="229"/>
      <c r="H11" s="230"/>
      <c r="I11" s="230"/>
      <c r="J11" s="230"/>
      <c r="K11" s="231"/>
      <c r="L11" s="231"/>
      <c r="M11" s="230"/>
      <c r="N11" s="232"/>
      <c r="O11" s="231"/>
      <c r="P11" s="231"/>
      <c r="Q11" s="233"/>
      <c r="R11" s="233"/>
      <c r="S11" s="233"/>
      <c r="T11" s="233"/>
      <c r="U11" s="233"/>
      <c r="V11" s="233"/>
      <c r="W11" s="233"/>
      <c r="X11" s="233"/>
      <c r="Y11" s="231"/>
      <c r="Z11" s="234"/>
      <c r="AA11" s="233"/>
      <c r="AB11" s="234"/>
      <c r="AC11" s="234"/>
      <c r="AD11" s="235"/>
      <c r="AE11" s="236"/>
      <c r="AF11" s="234"/>
      <c r="AG11" s="237"/>
      <c r="AH11" s="238"/>
      <c r="AI11" s="237"/>
      <c r="AJ11" s="239"/>
      <c r="AK11" s="240"/>
      <c r="AL11" s="247"/>
      <c r="AM11" s="247"/>
      <c r="AN11" s="244"/>
      <c r="AO11" s="244"/>
      <c r="AP11" s="244"/>
      <c r="AQ11" s="246"/>
      <c r="AR11" s="246"/>
      <c r="AS11" s="244"/>
    </row>
    <row r="12" spans="1:46" s="245" customFormat="1" ht="15" customHeight="1">
      <c r="A12" s="228"/>
      <c r="B12" s="229"/>
      <c r="C12" s="228"/>
      <c r="D12" s="229"/>
      <c r="E12" s="229"/>
      <c r="F12" s="229"/>
      <c r="G12" s="229"/>
      <c r="H12" s="230"/>
      <c r="I12" s="230"/>
      <c r="J12" s="230"/>
      <c r="K12" s="231"/>
      <c r="L12" s="231"/>
      <c r="M12" s="230"/>
      <c r="N12" s="232"/>
      <c r="O12" s="231"/>
      <c r="P12" s="231"/>
      <c r="Q12" s="233"/>
      <c r="R12" s="233"/>
      <c r="S12" s="233"/>
      <c r="T12" s="233"/>
      <c r="U12" s="233"/>
      <c r="V12" s="233"/>
      <c r="W12" s="233"/>
      <c r="X12" s="233"/>
      <c r="Y12" s="231"/>
      <c r="Z12" s="234"/>
      <c r="AA12" s="233"/>
      <c r="AB12" s="234"/>
      <c r="AC12" s="234"/>
      <c r="AD12" s="235"/>
      <c r="AE12" s="236"/>
      <c r="AF12" s="234"/>
      <c r="AG12" s="237"/>
      <c r="AH12" s="238"/>
      <c r="AI12" s="237"/>
      <c r="AJ12" s="239"/>
      <c r="AK12" s="240"/>
      <c r="AL12" s="244"/>
      <c r="AM12" s="244"/>
      <c r="AN12" s="244"/>
      <c r="AO12" s="248"/>
      <c r="AP12" s="246"/>
      <c r="AQ12" s="244"/>
      <c r="AR12" s="244"/>
      <c r="AS12" s="244"/>
    </row>
    <row r="13" spans="1:46" s="245" customFormat="1" ht="15" customHeight="1">
      <c r="A13" s="228"/>
      <c r="B13" s="229"/>
      <c r="C13" s="228"/>
      <c r="D13" s="229"/>
      <c r="E13" s="229"/>
      <c r="F13" s="229"/>
      <c r="G13" s="229"/>
      <c r="H13" s="230"/>
      <c r="I13" s="230"/>
      <c r="J13" s="230"/>
      <c r="K13" s="231"/>
      <c r="L13" s="231"/>
      <c r="M13" s="230"/>
      <c r="N13" s="232"/>
      <c r="O13" s="231"/>
      <c r="P13" s="231"/>
      <c r="Q13" s="233"/>
      <c r="R13" s="233"/>
      <c r="S13" s="233"/>
      <c r="T13" s="233"/>
      <c r="U13" s="233"/>
      <c r="V13" s="233"/>
      <c r="W13" s="233"/>
      <c r="X13" s="233"/>
      <c r="Y13" s="231"/>
      <c r="Z13" s="234"/>
      <c r="AA13" s="233"/>
      <c r="AB13" s="234"/>
      <c r="AC13" s="234"/>
      <c r="AD13" s="235"/>
      <c r="AE13" s="236"/>
      <c r="AF13" s="234"/>
      <c r="AG13" s="237"/>
      <c r="AH13" s="238"/>
      <c r="AI13" s="237"/>
      <c r="AJ13" s="239"/>
      <c r="AK13" s="240"/>
      <c r="AL13" s="244"/>
      <c r="AM13" s="244"/>
      <c r="AN13" s="244"/>
      <c r="AO13" s="246"/>
      <c r="AP13" s="246"/>
      <c r="AQ13" s="244"/>
      <c r="AR13" s="244"/>
      <c r="AS13" s="244"/>
    </row>
    <row r="14" spans="1:46" s="245" customFormat="1" ht="15" customHeight="1">
      <c r="A14" s="228"/>
      <c r="B14" s="229"/>
      <c r="C14" s="228"/>
      <c r="D14" s="229"/>
      <c r="E14" s="229"/>
      <c r="F14" s="229"/>
      <c r="G14" s="229"/>
      <c r="H14" s="230"/>
      <c r="I14" s="230"/>
      <c r="J14" s="230"/>
      <c r="K14" s="231"/>
      <c r="L14" s="231"/>
      <c r="M14" s="230"/>
      <c r="N14" s="232"/>
      <c r="O14" s="231"/>
      <c r="P14" s="231"/>
      <c r="Q14" s="233"/>
      <c r="R14" s="233"/>
      <c r="S14" s="233"/>
      <c r="T14" s="233"/>
      <c r="U14" s="233"/>
      <c r="V14" s="233"/>
      <c r="W14" s="233"/>
      <c r="X14" s="233"/>
      <c r="Y14" s="231"/>
      <c r="Z14" s="234"/>
      <c r="AA14" s="233"/>
      <c r="AB14" s="234"/>
      <c r="AC14" s="234"/>
      <c r="AD14" s="235"/>
      <c r="AE14" s="236"/>
      <c r="AF14" s="234"/>
      <c r="AG14" s="237"/>
      <c r="AH14" s="238"/>
      <c r="AI14" s="237"/>
      <c r="AJ14" s="239"/>
      <c r="AK14" s="240"/>
      <c r="AL14" s="244"/>
      <c r="AM14" s="244"/>
      <c r="AN14" s="244"/>
      <c r="AO14" s="246"/>
      <c r="AP14" s="246"/>
      <c r="AQ14" s="244"/>
      <c r="AR14" s="244"/>
      <c r="AS14" s="244"/>
    </row>
    <row r="15" spans="1:46" s="245" customFormat="1" ht="15" customHeight="1">
      <c r="A15" s="228"/>
      <c r="B15" s="229"/>
      <c r="C15" s="228"/>
      <c r="D15" s="229"/>
      <c r="E15" s="229"/>
      <c r="F15" s="229"/>
      <c r="G15" s="229"/>
      <c r="H15" s="230"/>
      <c r="I15" s="230"/>
      <c r="J15" s="230"/>
      <c r="K15" s="231"/>
      <c r="L15" s="231"/>
      <c r="M15" s="230"/>
      <c r="N15" s="232"/>
      <c r="O15" s="231"/>
      <c r="P15" s="231"/>
      <c r="Q15" s="233"/>
      <c r="R15" s="233"/>
      <c r="S15" s="233"/>
      <c r="T15" s="233"/>
      <c r="U15" s="233"/>
      <c r="V15" s="233"/>
      <c r="W15" s="233"/>
      <c r="X15" s="233"/>
      <c r="Y15" s="231"/>
      <c r="Z15" s="234"/>
      <c r="AA15" s="233"/>
      <c r="AB15" s="234"/>
      <c r="AC15" s="234"/>
      <c r="AD15" s="235"/>
      <c r="AE15" s="236"/>
      <c r="AF15" s="234"/>
      <c r="AG15" s="237"/>
      <c r="AH15" s="238"/>
      <c r="AI15" s="237"/>
      <c r="AJ15" s="239"/>
      <c r="AK15" s="240"/>
      <c r="AL15" s="244"/>
      <c r="AM15" s="244"/>
      <c r="AN15" s="244"/>
      <c r="AO15" s="246"/>
      <c r="AP15" s="246"/>
      <c r="AQ15" s="244"/>
      <c r="AR15" s="244"/>
      <c r="AS15" s="244"/>
    </row>
    <row r="16" spans="1:46" s="245" customFormat="1" ht="15" customHeight="1">
      <c r="A16" s="228"/>
      <c r="B16" s="229"/>
      <c r="C16" s="228"/>
      <c r="D16" s="229"/>
      <c r="E16" s="229"/>
      <c r="F16" s="229"/>
      <c r="G16" s="229"/>
      <c r="H16" s="230"/>
      <c r="I16" s="230"/>
      <c r="J16" s="230"/>
      <c r="K16" s="231"/>
      <c r="L16" s="231"/>
      <c r="M16" s="230"/>
      <c r="N16" s="232"/>
      <c r="O16" s="231"/>
      <c r="P16" s="231"/>
      <c r="Q16" s="233"/>
      <c r="R16" s="233"/>
      <c r="S16" s="233"/>
      <c r="T16" s="233"/>
      <c r="U16" s="233"/>
      <c r="V16" s="233"/>
      <c r="W16" s="233"/>
      <c r="X16" s="233"/>
      <c r="Y16" s="231"/>
      <c r="Z16" s="234"/>
      <c r="AA16" s="233"/>
      <c r="AB16" s="234"/>
      <c r="AC16" s="234"/>
      <c r="AD16" s="235"/>
      <c r="AE16" s="236"/>
      <c r="AF16" s="234"/>
      <c r="AG16" s="237"/>
      <c r="AH16" s="238"/>
      <c r="AI16" s="237"/>
      <c r="AJ16" s="239"/>
      <c r="AK16" s="240"/>
      <c r="AL16" s="244"/>
      <c r="AM16" s="244"/>
      <c r="AN16" s="244"/>
      <c r="AO16" s="246"/>
      <c r="AP16" s="246"/>
      <c r="AQ16" s="244"/>
      <c r="AR16" s="244"/>
      <c r="AS16" s="244"/>
    </row>
    <row r="17" spans="1:71" s="245" customFormat="1" ht="15" customHeight="1">
      <c r="A17" s="228"/>
      <c r="B17" s="229"/>
      <c r="C17" s="228"/>
      <c r="D17" s="229"/>
      <c r="E17" s="229"/>
      <c r="F17" s="229"/>
      <c r="G17" s="229"/>
      <c r="H17" s="230"/>
      <c r="I17" s="230"/>
      <c r="J17" s="230"/>
      <c r="K17" s="231"/>
      <c r="L17" s="231"/>
      <c r="M17" s="230"/>
      <c r="N17" s="232"/>
      <c r="O17" s="231"/>
      <c r="P17" s="231"/>
      <c r="Q17" s="233"/>
      <c r="R17" s="233"/>
      <c r="S17" s="233"/>
      <c r="T17" s="233"/>
      <c r="U17" s="233"/>
      <c r="V17" s="233"/>
      <c r="W17" s="233"/>
      <c r="X17" s="233"/>
      <c r="Y17" s="231"/>
      <c r="Z17" s="234"/>
      <c r="AA17" s="233"/>
      <c r="AB17" s="234"/>
      <c r="AC17" s="234"/>
      <c r="AD17" s="235"/>
      <c r="AE17" s="236"/>
      <c r="AF17" s="234"/>
      <c r="AG17" s="237"/>
      <c r="AH17" s="238"/>
      <c r="AI17" s="237"/>
      <c r="AJ17" s="239"/>
      <c r="AK17" s="240"/>
      <c r="AL17" s="244"/>
      <c r="AM17" s="244"/>
      <c r="AN17" s="244"/>
      <c r="AO17" s="246"/>
      <c r="AP17" s="246"/>
      <c r="AQ17" s="244"/>
      <c r="AR17" s="244"/>
      <c r="AS17" s="244"/>
    </row>
    <row r="18" spans="1:71" s="245" customFormat="1" ht="15" customHeight="1">
      <c r="A18" s="228"/>
      <c r="B18" s="229"/>
      <c r="C18" s="228"/>
      <c r="D18" s="229"/>
      <c r="E18" s="229"/>
      <c r="F18" s="229"/>
      <c r="G18" s="229"/>
      <c r="H18" s="230"/>
      <c r="I18" s="230"/>
      <c r="J18" s="230"/>
      <c r="K18" s="231"/>
      <c r="L18" s="231"/>
      <c r="M18" s="230"/>
      <c r="N18" s="232"/>
      <c r="O18" s="231"/>
      <c r="P18" s="231"/>
      <c r="Q18" s="233"/>
      <c r="R18" s="233"/>
      <c r="S18" s="233"/>
      <c r="T18" s="233"/>
      <c r="U18" s="233"/>
      <c r="V18" s="233"/>
      <c r="W18" s="233"/>
      <c r="X18" s="233"/>
      <c r="Y18" s="231"/>
      <c r="Z18" s="234"/>
      <c r="AA18" s="233"/>
      <c r="AB18" s="234"/>
      <c r="AC18" s="234"/>
      <c r="AD18" s="235"/>
      <c r="AE18" s="236"/>
      <c r="AF18" s="234"/>
      <c r="AG18" s="237"/>
      <c r="AH18" s="238"/>
      <c r="AI18" s="237"/>
      <c r="AJ18" s="239"/>
      <c r="AK18" s="240"/>
      <c r="AL18" s="244"/>
      <c r="AM18" s="244"/>
      <c r="AN18" s="244"/>
      <c r="AO18" s="246"/>
      <c r="AP18" s="246"/>
      <c r="AQ18" s="244"/>
      <c r="AR18" s="244"/>
      <c r="AS18" s="244"/>
    </row>
    <row r="19" spans="1:71" s="245" customFormat="1" ht="15" customHeight="1">
      <c r="A19" s="228"/>
      <c r="B19" s="229"/>
      <c r="C19" s="228"/>
      <c r="D19" s="229"/>
      <c r="E19" s="229"/>
      <c r="F19" s="229"/>
      <c r="G19" s="229"/>
      <c r="H19" s="230"/>
      <c r="I19" s="230"/>
      <c r="J19" s="230"/>
      <c r="K19" s="231"/>
      <c r="L19" s="231"/>
      <c r="M19" s="230"/>
      <c r="N19" s="232"/>
      <c r="O19" s="231"/>
      <c r="P19" s="231"/>
      <c r="Q19" s="233"/>
      <c r="R19" s="233"/>
      <c r="S19" s="233"/>
      <c r="T19" s="233"/>
      <c r="U19" s="233"/>
      <c r="V19" s="233"/>
      <c r="W19" s="233"/>
      <c r="X19" s="233"/>
      <c r="Y19" s="231"/>
      <c r="Z19" s="234"/>
      <c r="AA19" s="233"/>
      <c r="AB19" s="234"/>
      <c r="AC19" s="234"/>
      <c r="AD19" s="235"/>
      <c r="AE19" s="236"/>
      <c r="AF19" s="234"/>
      <c r="AG19" s="237"/>
      <c r="AH19" s="238"/>
      <c r="AI19" s="237"/>
      <c r="AJ19" s="239"/>
      <c r="AK19" s="240"/>
      <c r="AL19" s="244"/>
      <c r="AM19" s="244"/>
      <c r="AN19" s="244"/>
      <c r="AO19" s="246"/>
      <c r="AP19" s="246"/>
      <c r="AQ19" s="244"/>
      <c r="AR19" s="244"/>
      <c r="AS19" s="244"/>
    </row>
    <row r="20" spans="1:71" s="245" customFormat="1" ht="15" customHeight="1">
      <c r="A20" s="228"/>
      <c r="B20" s="229"/>
      <c r="C20" s="228"/>
      <c r="D20" s="229"/>
      <c r="E20" s="229"/>
      <c r="F20" s="229"/>
      <c r="G20" s="229"/>
      <c r="H20" s="230"/>
      <c r="I20" s="230"/>
      <c r="J20" s="230"/>
      <c r="K20" s="231"/>
      <c r="L20" s="231"/>
      <c r="M20" s="230"/>
      <c r="N20" s="232"/>
      <c r="O20" s="231"/>
      <c r="P20" s="231"/>
      <c r="Q20" s="233"/>
      <c r="R20" s="233"/>
      <c r="S20" s="233"/>
      <c r="T20" s="233"/>
      <c r="U20" s="233"/>
      <c r="V20" s="233"/>
      <c r="W20" s="233"/>
      <c r="X20" s="233"/>
      <c r="Y20" s="231"/>
      <c r="Z20" s="234"/>
      <c r="AA20" s="233"/>
      <c r="AB20" s="234"/>
      <c r="AC20" s="234"/>
      <c r="AD20" s="235"/>
      <c r="AE20" s="236"/>
      <c r="AF20" s="234"/>
      <c r="AG20" s="237"/>
      <c r="AH20" s="238"/>
      <c r="AI20" s="237"/>
      <c r="AJ20" s="239"/>
      <c r="AK20" s="240"/>
      <c r="AL20" s="244"/>
      <c r="AM20" s="244"/>
      <c r="AN20" s="244"/>
      <c r="AO20" s="246"/>
      <c r="AP20" s="246"/>
      <c r="AQ20" s="244"/>
      <c r="AR20" s="244"/>
      <c r="AS20" s="244"/>
    </row>
    <row r="21" spans="1:71" s="245" customFormat="1" ht="15" customHeight="1">
      <c r="A21" s="228"/>
      <c r="B21" s="229"/>
      <c r="C21" s="228"/>
      <c r="D21" s="229"/>
      <c r="E21" s="229"/>
      <c r="F21" s="229"/>
      <c r="G21" s="229"/>
      <c r="H21" s="230"/>
      <c r="I21" s="230"/>
      <c r="J21" s="230"/>
      <c r="K21" s="231"/>
      <c r="L21" s="231"/>
      <c r="M21" s="230"/>
      <c r="N21" s="232"/>
      <c r="O21" s="231"/>
      <c r="P21" s="231"/>
      <c r="Q21" s="233"/>
      <c r="R21" s="233"/>
      <c r="S21" s="233"/>
      <c r="T21" s="233"/>
      <c r="U21" s="233"/>
      <c r="V21" s="233"/>
      <c r="W21" s="233"/>
      <c r="X21" s="233"/>
      <c r="Y21" s="231"/>
      <c r="Z21" s="234"/>
      <c r="AA21" s="233"/>
      <c r="AB21" s="234"/>
      <c r="AC21" s="234"/>
      <c r="AD21" s="235"/>
      <c r="AE21" s="236"/>
      <c r="AF21" s="234"/>
      <c r="AG21" s="237"/>
      <c r="AH21" s="238"/>
      <c r="AI21" s="237"/>
      <c r="AJ21" s="239"/>
      <c r="AK21" s="240"/>
      <c r="AL21" s="244"/>
      <c r="AM21" s="244"/>
      <c r="AN21" s="244"/>
      <c r="AO21" s="248"/>
      <c r="AP21" s="206"/>
      <c r="AQ21" s="244"/>
      <c r="AR21" s="244"/>
      <c r="AS21" s="244"/>
    </row>
    <row r="22" spans="1:71" s="245" customFormat="1" ht="15" customHeight="1">
      <c r="A22" s="228"/>
      <c r="B22" s="229"/>
      <c r="C22" s="228"/>
      <c r="D22" s="229"/>
      <c r="E22" s="229"/>
      <c r="F22" s="229"/>
      <c r="G22" s="229"/>
      <c r="H22" s="230"/>
      <c r="I22" s="230"/>
      <c r="J22" s="230"/>
      <c r="K22" s="231"/>
      <c r="L22" s="231"/>
      <c r="M22" s="230"/>
      <c r="N22" s="232"/>
      <c r="O22" s="231"/>
      <c r="P22" s="231"/>
      <c r="Q22" s="233"/>
      <c r="R22" s="233"/>
      <c r="S22" s="233"/>
      <c r="T22" s="233"/>
      <c r="U22" s="233"/>
      <c r="V22" s="233"/>
      <c r="W22" s="233"/>
      <c r="X22" s="233"/>
      <c r="Y22" s="231"/>
      <c r="Z22" s="234"/>
      <c r="AA22" s="233"/>
      <c r="AB22" s="234"/>
      <c r="AC22" s="234"/>
      <c r="AD22" s="235"/>
      <c r="AE22" s="236"/>
      <c r="AF22" s="234"/>
      <c r="AG22" s="237"/>
      <c r="AH22" s="238"/>
      <c r="AI22" s="237"/>
      <c r="AJ22" s="239"/>
      <c r="AK22" s="240"/>
      <c r="AL22" s="249"/>
      <c r="AM22" s="250"/>
      <c r="AN22" s="250"/>
      <c r="AO22" s="251"/>
      <c r="AP22" s="246"/>
      <c r="AQ22" s="244"/>
      <c r="AR22" s="244"/>
      <c r="AS22" s="244"/>
    </row>
    <row r="23" spans="1:71" s="245" customFormat="1" ht="15" customHeight="1">
      <c r="A23" s="228"/>
      <c r="B23" s="229"/>
      <c r="C23" s="228"/>
      <c r="D23" s="229"/>
      <c r="E23" s="229"/>
      <c r="F23" s="229"/>
      <c r="G23" s="229"/>
      <c r="H23" s="230"/>
      <c r="I23" s="230"/>
      <c r="J23" s="230"/>
      <c r="K23" s="231"/>
      <c r="L23" s="231"/>
      <c r="M23" s="230"/>
      <c r="N23" s="232"/>
      <c r="O23" s="231"/>
      <c r="P23" s="231"/>
      <c r="Q23" s="233"/>
      <c r="R23" s="233"/>
      <c r="S23" s="233"/>
      <c r="T23" s="233"/>
      <c r="U23" s="233"/>
      <c r="V23" s="233"/>
      <c r="W23" s="233"/>
      <c r="X23" s="233"/>
      <c r="Y23" s="231"/>
      <c r="Z23" s="234"/>
      <c r="AA23" s="233"/>
      <c r="AB23" s="234"/>
      <c r="AC23" s="234"/>
      <c r="AD23" s="235"/>
      <c r="AE23" s="236"/>
      <c r="AF23" s="234"/>
      <c r="AG23" s="237"/>
      <c r="AH23" s="238"/>
      <c r="AI23" s="237"/>
      <c r="AJ23" s="239"/>
      <c r="AK23" s="240"/>
      <c r="AL23" s="249"/>
      <c r="AM23" s="250"/>
      <c r="AN23" s="250"/>
      <c r="AO23" s="251"/>
      <c r="AP23" s="246"/>
      <c r="AQ23" s="244"/>
      <c r="AR23" s="244"/>
      <c r="AS23" s="244"/>
    </row>
    <row r="24" spans="1:71" s="245" customFormat="1" ht="15" customHeight="1">
      <c r="A24" s="228"/>
      <c r="B24" s="229"/>
      <c r="C24" s="228"/>
      <c r="D24" s="229"/>
      <c r="E24" s="229"/>
      <c r="F24" s="229"/>
      <c r="G24" s="229"/>
      <c r="H24" s="230"/>
      <c r="I24" s="230"/>
      <c r="J24" s="230"/>
      <c r="K24" s="231"/>
      <c r="L24" s="231"/>
      <c r="M24" s="230"/>
      <c r="N24" s="232"/>
      <c r="O24" s="231"/>
      <c r="P24" s="231"/>
      <c r="Q24" s="233"/>
      <c r="R24" s="233"/>
      <c r="S24" s="233"/>
      <c r="T24" s="233"/>
      <c r="U24" s="233"/>
      <c r="V24" s="233"/>
      <c r="W24" s="233"/>
      <c r="X24" s="233"/>
      <c r="Y24" s="231"/>
      <c r="Z24" s="234"/>
      <c r="AA24" s="233"/>
      <c r="AB24" s="234"/>
      <c r="AC24" s="234"/>
      <c r="AD24" s="235"/>
      <c r="AE24" s="236"/>
      <c r="AF24" s="234"/>
      <c r="AG24" s="237"/>
      <c r="AH24" s="238"/>
      <c r="AI24" s="237"/>
      <c r="AJ24" s="239"/>
      <c r="AK24" s="240"/>
      <c r="AL24" s="249"/>
      <c r="AM24" s="250"/>
      <c r="AN24" s="250"/>
      <c r="AO24" s="251"/>
      <c r="AP24" s="206"/>
      <c r="AQ24" s="244"/>
      <c r="AR24" s="244"/>
      <c r="AS24" s="244"/>
    </row>
    <row r="25" spans="1:71" s="245" customFormat="1" ht="15" customHeight="1">
      <c r="A25" s="228"/>
      <c r="B25" s="229"/>
      <c r="C25" s="228"/>
      <c r="D25" s="229"/>
      <c r="E25" s="229"/>
      <c r="F25" s="229"/>
      <c r="G25" s="229"/>
      <c r="H25" s="230"/>
      <c r="I25" s="230"/>
      <c r="J25" s="230"/>
      <c r="K25" s="231"/>
      <c r="L25" s="231"/>
      <c r="M25" s="230"/>
      <c r="N25" s="232"/>
      <c r="O25" s="231"/>
      <c r="P25" s="231"/>
      <c r="Q25" s="233"/>
      <c r="R25" s="233"/>
      <c r="S25" s="233"/>
      <c r="T25" s="233"/>
      <c r="U25" s="233"/>
      <c r="V25" s="233"/>
      <c r="W25" s="233"/>
      <c r="X25" s="233"/>
      <c r="Y25" s="231"/>
      <c r="Z25" s="234"/>
      <c r="AA25" s="233"/>
      <c r="AB25" s="234"/>
      <c r="AC25" s="234"/>
      <c r="AD25" s="235"/>
      <c r="AE25" s="236"/>
      <c r="AF25" s="234"/>
      <c r="AG25" s="237"/>
      <c r="AH25" s="238"/>
      <c r="AI25" s="237"/>
      <c r="AJ25" s="239"/>
      <c r="AK25" s="240"/>
      <c r="AL25" s="252"/>
      <c r="AM25" s="253"/>
      <c r="AN25" s="253"/>
      <c r="AO25" s="251"/>
      <c r="AP25" s="206"/>
      <c r="AQ25" s="244"/>
      <c r="AR25" s="244"/>
      <c r="AS25" s="244"/>
    </row>
    <row r="26" spans="1:71" s="245" customFormat="1" ht="15" customHeight="1">
      <c r="A26" s="228"/>
      <c r="B26" s="229"/>
      <c r="C26" s="228"/>
      <c r="D26" s="229"/>
      <c r="E26" s="229"/>
      <c r="F26" s="229"/>
      <c r="G26" s="229"/>
      <c r="H26" s="230"/>
      <c r="I26" s="230"/>
      <c r="J26" s="230"/>
      <c r="K26" s="231"/>
      <c r="L26" s="231"/>
      <c r="M26" s="230"/>
      <c r="N26" s="232"/>
      <c r="O26" s="231"/>
      <c r="P26" s="231"/>
      <c r="Q26" s="233"/>
      <c r="R26" s="233"/>
      <c r="S26" s="233"/>
      <c r="T26" s="233"/>
      <c r="U26" s="233"/>
      <c r="V26" s="233"/>
      <c r="W26" s="233"/>
      <c r="X26" s="233"/>
      <c r="Y26" s="231"/>
      <c r="Z26" s="234"/>
      <c r="AA26" s="233"/>
      <c r="AB26" s="234"/>
      <c r="AC26" s="234"/>
      <c r="AD26" s="235"/>
      <c r="AE26" s="236"/>
      <c r="AF26" s="234"/>
      <c r="AG26" s="237"/>
      <c r="AH26" s="238"/>
      <c r="AI26" s="237"/>
      <c r="AJ26" s="239"/>
      <c r="AK26" s="240"/>
      <c r="AL26" s="249"/>
      <c r="AM26" s="250"/>
      <c r="AN26" s="250"/>
      <c r="AO26" s="251"/>
      <c r="AP26" s="254"/>
      <c r="AQ26" s="254"/>
      <c r="AR26" s="252"/>
      <c r="AS26" s="255"/>
      <c r="AT26" s="256"/>
      <c r="AU26" s="254"/>
      <c r="AV26" s="241"/>
      <c r="AW26" s="254"/>
      <c r="AX26" s="254"/>
      <c r="AY26" s="254"/>
      <c r="AZ26" s="254"/>
      <c r="BA26" s="252"/>
      <c r="BB26" s="255"/>
      <c r="BC26" s="256"/>
      <c r="BD26" s="254"/>
      <c r="BE26" s="241"/>
      <c r="BF26" s="254"/>
      <c r="BG26" s="254"/>
      <c r="BH26" s="254"/>
      <c r="BI26" s="254"/>
      <c r="BJ26" s="252"/>
      <c r="BK26" s="255"/>
      <c r="BL26" s="256"/>
      <c r="BM26" s="254"/>
      <c r="BN26" s="241"/>
      <c r="BO26" s="254"/>
      <c r="BP26" s="254"/>
      <c r="BQ26" s="254"/>
      <c r="BR26" s="254"/>
      <c r="BS26" s="252"/>
    </row>
    <row r="27" spans="1:71" s="245" customFormat="1" ht="15" customHeight="1">
      <c r="A27" s="228"/>
      <c r="B27" s="229"/>
      <c r="C27" s="228"/>
      <c r="D27" s="229"/>
      <c r="E27" s="229"/>
      <c r="F27" s="229"/>
      <c r="G27" s="229"/>
      <c r="H27" s="230"/>
      <c r="I27" s="230"/>
      <c r="J27" s="230"/>
      <c r="K27" s="231"/>
      <c r="L27" s="231"/>
      <c r="M27" s="230"/>
      <c r="N27" s="232"/>
      <c r="O27" s="231"/>
      <c r="P27" s="231"/>
      <c r="Q27" s="233"/>
      <c r="R27" s="233"/>
      <c r="S27" s="233"/>
      <c r="T27" s="233"/>
      <c r="U27" s="233"/>
      <c r="V27" s="233"/>
      <c r="W27" s="233"/>
      <c r="X27" s="233"/>
      <c r="Y27" s="231"/>
      <c r="Z27" s="234"/>
      <c r="AA27" s="233"/>
      <c r="AB27" s="234"/>
      <c r="AC27" s="234"/>
      <c r="AD27" s="235"/>
      <c r="AE27" s="236"/>
      <c r="AF27" s="234"/>
      <c r="AG27" s="237"/>
      <c r="AH27" s="238"/>
      <c r="AI27" s="237"/>
      <c r="AJ27" s="239"/>
      <c r="AK27" s="240"/>
      <c r="AL27" s="249"/>
      <c r="AM27" s="250"/>
      <c r="AN27" s="250"/>
      <c r="AO27" s="251"/>
      <c r="AP27" s="254"/>
      <c r="AQ27" s="254"/>
      <c r="AR27" s="252"/>
      <c r="AS27" s="255"/>
      <c r="AT27" s="256"/>
      <c r="AU27" s="254"/>
      <c r="AV27" s="241"/>
      <c r="AW27" s="254"/>
      <c r="AX27" s="254"/>
      <c r="AY27" s="254"/>
      <c r="AZ27" s="254"/>
      <c r="BA27" s="252"/>
      <c r="BB27" s="255"/>
      <c r="BC27" s="256"/>
      <c r="BD27" s="254"/>
      <c r="BE27" s="241"/>
      <c r="BF27" s="254"/>
      <c r="BG27" s="254"/>
      <c r="BH27" s="254"/>
      <c r="BI27" s="254"/>
      <c r="BJ27" s="252"/>
      <c r="BK27" s="255"/>
      <c r="BL27" s="256"/>
      <c r="BM27" s="254"/>
      <c r="BN27" s="241"/>
      <c r="BO27" s="254"/>
      <c r="BP27" s="254"/>
      <c r="BQ27" s="254"/>
      <c r="BR27" s="254"/>
      <c r="BS27" s="252"/>
    </row>
    <row r="28" spans="1:71" s="245" customFormat="1" ht="15" customHeight="1">
      <c r="A28" s="228"/>
      <c r="B28" s="229"/>
      <c r="C28" s="228"/>
      <c r="D28" s="229"/>
      <c r="E28" s="229"/>
      <c r="F28" s="229"/>
      <c r="G28" s="229"/>
      <c r="H28" s="230"/>
      <c r="I28" s="230"/>
      <c r="J28" s="230"/>
      <c r="K28" s="231"/>
      <c r="L28" s="231"/>
      <c r="M28" s="230"/>
      <c r="N28" s="232"/>
      <c r="O28" s="231"/>
      <c r="P28" s="231"/>
      <c r="Q28" s="233"/>
      <c r="R28" s="233"/>
      <c r="S28" s="233"/>
      <c r="T28" s="233"/>
      <c r="U28" s="233"/>
      <c r="V28" s="233"/>
      <c r="W28" s="233"/>
      <c r="X28" s="233"/>
      <c r="Y28" s="231"/>
      <c r="Z28" s="234"/>
      <c r="AA28" s="233"/>
      <c r="AB28" s="234"/>
      <c r="AC28" s="234"/>
      <c r="AD28" s="235"/>
      <c r="AE28" s="236"/>
      <c r="AF28" s="234"/>
      <c r="AG28" s="237"/>
      <c r="AH28" s="238"/>
      <c r="AI28" s="237"/>
      <c r="AJ28" s="239"/>
      <c r="AK28" s="240"/>
      <c r="AL28" s="252"/>
      <c r="AM28" s="253"/>
      <c r="AN28" s="253"/>
      <c r="AO28" s="251"/>
      <c r="AP28" s="254"/>
      <c r="AQ28" s="257"/>
      <c r="AR28" s="252"/>
      <c r="AS28" s="252"/>
      <c r="AT28" s="256"/>
      <c r="AU28" s="254"/>
      <c r="AV28" s="241"/>
      <c r="AW28" s="254"/>
      <c r="AX28" s="254"/>
      <c r="AY28" s="254"/>
      <c r="AZ28" s="257"/>
      <c r="BA28" s="252"/>
      <c r="BB28" s="252"/>
      <c r="BC28" s="256"/>
      <c r="BD28" s="254"/>
      <c r="BE28" s="241"/>
      <c r="BF28" s="254"/>
      <c r="BG28" s="254"/>
      <c r="BH28" s="254"/>
      <c r="BI28" s="257"/>
      <c r="BJ28" s="252"/>
      <c r="BK28" s="252"/>
      <c r="BL28" s="256"/>
      <c r="BM28" s="254"/>
      <c r="BN28" s="241"/>
      <c r="BO28" s="254"/>
      <c r="BP28" s="254"/>
      <c r="BQ28" s="254"/>
      <c r="BR28" s="257"/>
      <c r="BS28" s="252"/>
    </row>
    <row r="29" spans="1:71" s="245" customFormat="1" ht="15" customHeight="1">
      <c r="A29" s="228"/>
      <c r="B29" s="229"/>
      <c r="C29" s="228"/>
      <c r="D29" s="229"/>
      <c r="E29" s="229"/>
      <c r="F29" s="229"/>
      <c r="G29" s="229"/>
      <c r="H29" s="230"/>
      <c r="I29" s="230"/>
      <c r="J29" s="230"/>
      <c r="K29" s="231"/>
      <c r="L29" s="231"/>
      <c r="M29" s="230"/>
      <c r="N29" s="232"/>
      <c r="O29" s="231"/>
      <c r="P29" s="231"/>
      <c r="Q29" s="233"/>
      <c r="R29" s="233"/>
      <c r="S29" s="233"/>
      <c r="T29" s="233"/>
      <c r="U29" s="233"/>
      <c r="V29" s="233"/>
      <c r="W29" s="233"/>
      <c r="X29" s="233"/>
      <c r="Y29" s="231"/>
      <c r="Z29" s="234"/>
      <c r="AA29" s="233"/>
      <c r="AB29" s="234"/>
      <c r="AC29" s="234"/>
      <c r="AD29" s="235"/>
      <c r="AE29" s="236"/>
      <c r="AF29" s="234"/>
      <c r="AG29" s="237"/>
      <c r="AH29" s="238"/>
      <c r="AI29" s="237"/>
      <c r="AJ29" s="239"/>
      <c r="AK29" s="240"/>
      <c r="AL29" s="252"/>
      <c r="AM29" s="253"/>
      <c r="AN29" s="253"/>
      <c r="AO29" s="251"/>
      <c r="AP29" s="254"/>
      <c r="AQ29" s="257"/>
      <c r="AR29" s="252"/>
      <c r="AS29" s="252"/>
      <c r="AT29" s="256"/>
      <c r="AU29" s="258"/>
      <c r="AV29" s="241"/>
      <c r="AW29" s="254"/>
      <c r="AX29" s="254"/>
      <c r="AY29" s="254"/>
      <c r="AZ29" s="257"/>
      <c r="BA29" s="252"/>
      <c r="BB29" s="252"/>
      <c r="BC29" s="256"/>
      <c r="BD29" s="258"/>
      <c r="BE29" s="241"/>
      <c r="BF29" s="254"/>
      <c r="BG29" s="254"/>
      <c r="BH29" s="254"/>
      <c r="BI29" s="257"/>
      <c r="BJ29" s="252"/>
      <c r="BK29" s="252"/>
      <c r="BL29" s="256"/>
      <c r="BM29" s="258"/>
      <c r="BN29" s="241"/>
      <c r="BO29" s="254"/>
      <c r="BP29" s="254"/>
      <c r="BQ29" s="254"/>
      <c r="BR29" s="257"/>
      <c r="BS29" s="252"/>
    </row>
    <row r="30" spans="1:71" s="259" customFormat="1" ht="15" customHeight="1">
      <c r="A30" s="228"/>
      <c r="B30" s="229"/>
      <c r="C30" s="228"/>
      <c r="D30" s="229"/>
      <c r="E30" s="229"/>
      <c r="F30" s="229"/>
      <c r="G30" s="229"/>
      <c r="H30" s="230"/>
      <c r="I30" s="230"/>
      <c r="J30" s="230"/>
      <c r="K30" s="231"/>
      <c r="L30" s="231"/>
      <c r="M30" s="230"/>
      <c r="N30" s="232"/>
      <c r="O30" s="231"/>
      <c r="P30" s="231"/>
      <c r="Q30" s="233"/>
      <c r="R30" s="233"/>
      <c r="S30" s="233"/>
      <c r="T30" s="233"/>
      <c r="U30" s="233"/>
      <c r="V30" s="233"/>
      <c r="W30" s="233"/>
      <c r="X30" s="233"/>
      <c r="Y30" s="231"/>
      <c r="Z30" s="234"/>
      <c r="AA30" s="233"/>
      <c r="AB30" s="234"/>
      <c r="AC30" s="234"/>
      <c r="AD30" s="235"/>
      <c r="AE30" s="236"/>
      <c r="AF30" s="234"/>
      <c r="AG30" s="237"/>
      <c r="AH30" s="238"/>
      <c r="AI30" s="237"/>
      <c r="AJ30" s="239"/>
      <c r="AK30" s="240"/>
      <c r="AL30" s="241"/>
      <c r="AM30" s="254"/>
      <c r="AN30" s="254"/>
      <c r="AO30" s="254"/>
      <c r="AP30" s="254"/>
      <c r="AQ30" s="254"/>
      <c r="AR30" s="252"/>
      <c r="AS30" s="252"/>
      <c r="AT30" s="256"/>
      <c r="AU30" s="258"/>
      <c r="AV30" s="241"/>
      <c r="AW30" s="254"/>
      <c r="AX30" s="254"/>
      <c r="AY30" s="254"/>
      <c r="AZ30" s="254"/>
      <c r="BA30" s="252"/>
      <c r="BB30" s="252"/>
      <c r="BC30" s="256"/>
      <c r="BD30" s="258"/>
      <c r="BE30" s="241"/>
      <c r="BF30" s="254"/>
      <c r="BG30" s="254"/>
      <c r="BH30" s="254"/>
      <c r="BI30" s="254"/>
      <c r="BJ30" s="252"/>
      <c r="BK30" s="252"/>
      <c r="BL30" s="256"/>
      <c r="BM30" s="258"/>
      <c r="BN30" s="241"/>
      <c r="BO30" s="254"/>
      <c r="BP30" s="254"/>
      <c r="BQ30" s="254"/>
      <c r="BR30" s="254"/>
      <c r="BS30" s="252"/>
    </row>
    <row r="31" spans="1:71" s="245" customFormat="1" ht="15" customHeight="1">
      <c r="A31" s="228"/>
      <c r="B31" s="229"/>
      <c r="C31" s="228"/>
      <c r="D31" s="229"/>
      <c r="E31" s="229"/>
      <c r="F31" s="229"/>
      <c r="G31" s="229"/>
      <c r="H31" s="230"/>
      <c r="I31" s="230"/>
      <c r="J31" s="230"/>
      <c r="K31" s="231"/>
      <c r="L31" s="231"/>
      <c r="M31" s="230"/>
      <c r="N31" s="232"/>
      <c r="O31" s="231"/>
      <c r="P31" s="231"/>
      <c r="Q31" s="233"/>
      <c r="R31" s="233"/>
      <c r="S31" s="233"/>
      <c r="T31" s="233"/>
      <c r="U31" s="233"/>
      <c r="V31" s="233"/>
      <c r="W31" s="233"/>
      <c r="X31" s="233"/>
      <c r="Y31" s="231"/>
      <c r="Z31" s="234"/>
      <c r="AA31" s="233"/>
      <c r="AB31" s="234"/>
      <c r="AC31" s="234"/>
      <c r="AD31" s="235"/>
      <c r="AE31" s="236"/>
      <c r="AF31" s="234"/>
      <c r="AG31" s="237"/>
      <c r="AH31" s="238"/>
      <c r="AI31" s="237"/>
      <c r="AJ31" s="239"/>
      <c r="AK31" s="240"/>
      <c r="AL31" s="258"/>
      <c r="AM31" s="241"/>
      <c r="AN31" s="254"/>
      <c r="AO31" s="254"/>
      <c r="AP31" s="254"/>
      <c r="AQ31" s="257"/>
      <c r="AR31" s="252"/>
      <c r="AS31" s="252"/>
      <c r="AT31" s="256"/>
      <c r="AU31" s="258"/>
      <c r="AV31" s="241"/>
      <c r="AW31" s="254"/>
      <c r="AX31" s="254"/>
      <c r="AY31" s="254"/>
      <c r="AZ31" s="257"/>
      <c r="BA31" s="252"/>
      <c r="BB31" s="252"/>
      <c r="BC31" s="256"/>
      <c r="BD31" s="258"/>
      <c r="BE31" s="241"/>
      <c r="BF31" s="254"/>
      <c r="BG31" s="254"/>
      <c r="BH31" s="254"/>
      <c r="BI31" s="257"/>
      <c r="BJ31" s="252"/>
      <c r="BK31" s="252"/>
      <c r="BL31" s="256"/>
      <c r="BM31" s="258"/>
      <c r="BN31" s="241"/>
      <c r="BO31" s="254"/>
      <c r="BP31" s="254"/>
      <c r="BQ31" s="254"/>
      <c r="BR31" s="257"/>
      <c r="BS31" s="252"/>
    </row>
    <row r="32" spans="1:71" s="245" customFormat="1" ht="15" customHeight="1">
      <c r="A32" s="228"/>
      <c r="B32" s="229"/>
      <c r="C32" s="228"/>
      <c r="D32" s="229"/>
      <c r="E32" s="229"/>
      <c r="F32" s="229"/>
      <c r="G32" s="229"/>
      <c r="H32" s="230"/>
      <c r="I32" s="230"/>
      <c r="J32" s="230"/>
      <c r="K32" s="231"/>
      <c r="L32" s="231"/>
      <c r="M32" s="230"/>
      <c r="N32" s="232"/>
      <c r="O32" s="231"/>
      <c r="P32" s="231"/>
      <c r="Q32" s="233"/>
      <c r="R32" s="233"/>
      <c r="S32" s="233"/>
      <c r="T32" s="233"/>
      <c r="U32" s="233"/>
      <c r="V32" s="233"/>
      <c r="W32" s="233"/>
      <c r="X32" s="233"/>
      <c r="Y32" s="231"/>
      <c r="Z32" s="234"/>
      <c r="AA32" s="233"/>
      <c r="AB32" s="234"/>
      <c r="AC32" s="234"/>
      <c r="AD32" s="235"/>
      <c r="AE32" s="236"/>
      <c r="AF32" s="234"/>
      <c r="AG32" s="237"/>
      <c r="AH32" s="238"/>
      <c r="AI32" s="237"/>
      <c r="AJ32" s="239"/>
      <c r="AK32" s="240"/>
      <c r="AL32" s="258"/>
      <c r="AM32" s="241"/>
      <c r="AN32" s="254"/>
      <c r="AO32" s="254"/>
      <c r="AP32" s="254"/>
      <c r="AQ32" s="257"/>
      <c r="AR32" s="252"/>
      <c r="AS32" s="252"/>
      <c r="AT32" s="256"/>
      <c r="AU32" s="258"/>
      <c r="AV32" s="241"/>
      <c r="AW32" s="254"/>
      <c r="AX32" s="254"/>
      <c r="AY32" s="254"/>
      <c r="AZ32" s="257"/>
      <c r="BA32" s="252"/>
      <c r="BB32" s="252"/>
      <c r="BC32" s="256"/>
      <c r="BD32" s="258"/>
      <c r="BE32" s="241"/>
      <c r="BF32" s="254"/>
      <c r="BG32" s="254"/>
      <c r="BH32" s="254"/>
      <c r="BI32" s="257"/>
      <c r="BJ32" s="252"/>
      <c r="BK32" s="252"/>
      <c r="BL32" s="256"/>
      <c r="BM32" s="258"/>
      <c r="BN32" s="241"/>
      <c r="BO32" s="254"/>
      <c r="BP32" s="254"/>
      <c r="BQ32" s="254"/>
      <c r="BR32" s="257"/>
      <c r="BS32" s="252"/>
    </row>
    <row r="33" spans="1:71" s="245" customFormat="1" ht="15" customHeight="1">
      <c r="A33" s="228"/>
      <c r="B33" s="229"/>
      <c r="C33" s="228"/>
      <c r="D33" s="229"/>
      <c r="E33" s="229"/>
      <c r="F33" s="229"/>
      <c r="G33" s="229"/>
      <c r="H33" s="230"/>
      <c r="I33" s="230"/>
      <c r="J33" s="230"/>
      <c r="K33" s="231"/>
      <c r="L33" s="231"/>
      <c r="M33" s="230"/>
      <c r="N33" s="232"/>
      <c r="O33" s="231"/>
      <c r="P33" s="231"/>
      <c r="Q33" s="233"/>
      <c r="R33" s="233"/>
      <c r="S33" s="233"/>
      <c r="T33" s="233"/>
      <c r="U33" s="233"/>
      <c r="V33" s="233"/>
      <c r="W33" s="233"/>
      <c r="X33" s="233"/>
      <c r="Y33" s="231"/>
      <c r="Z33" s="234"/>
      <c r="AA33" s="233"/>
      <c r="AB33" s="234"/>
      <c r="AC33" s="234"/>
      <c r="AD33" s="235"/>
      <c r="AE33" s="236"/>
      <c r="AF33" s="234"/>
      <c r="AG33" s="237"/>
      <c r="AH33" s="238"/>
      <c r="AI33" s="237"/>
      <c r="AJ33" s="239"/>
      <c r="AK33" s="240"/>
      <c r="AL33" s="254"/>
      <c r="AM33" s="241"/>
      <c r="AN33" s="254"/>
      <c r="AO33" s="254"/>
      <c r="AP33" s="254"/>
      <c r="AQ33" s="254"/>
      <c r="AR33" s="252"/>
      <c r="AS33" s="255"/>
      <c r="AT33" s="256"/>
      <c r="AU33" s="254"/>
      <c r="AV33" s="241"/>
      <c r="AW33" s="254"/>
      <c r="AX33" s="254"/>
      <c r="AY33" s="254"/>
      <c r="AZ33" s="254"/>
      <c r="BA33" s="252"/>
      <c r="BB33" s="255"/>
      <c r="BC33" s="256"/>
      <c r="BD33" s="254"/>
      <c r="BE33" s="241"/>
      <c r="BF33" s="254"/>
      <c r="BG33" s="254"/>
      <c r="BH33" s="254"/>
      <c r="BI33" s="254"/>
      <c r="BJ33" s="252"/>
      <c r="BK33" s="255"/>
      <c r="BL33" s="256"/>
      <c r="BM33" s="254"/>
      <c r="BN33" s="241"/>
      <c r="BO33" s="254"/>
      <c r="BP33" s="254"/>
      <c r="BQ33" s="254"/>
      <c r="BR33" s="254"/>
      <c r="BS33" s="252"/>
    </row>
    <row r="34" spans="1:71" s="245" customFormat="1" ht="15" customHeight="1">
      <c r="A34" s="228"/>
      <c r="B34" s="229"/>
      <c r="C34" s="228"/>
      <c r="D34" s="229"/>
      <c r="E34" s="229"/>
      <c r="F34" s="229"/>
      <c r="G34" s="229"/>
      <c r="H34" s="230"/>
      <c r="I34" s="230"/>
      <c r="J34" s="230"/>
      <c r="K34" s="231"/>
      <c r="L34" s="231"/>
      <c r="M34" s="230"/>
      <c r="N34" s="232"/>
      <c r="O34" s="231"/>
      <c r="P34" s="231"/>
      <c r="Q34" s="233"/>
      <c r="R34" s="233"/>
      <c r="S34" s="233"/>
      <c r="T34" s="233"/>
      <c r="U34" s="233"/>
      <c r="V34" s="233"/>
      <c r="W34" s="233"/>
      <c r="X34" s="233"/>
      <c r="Y34" s="231"/>
      <c r="Z34" s="234"/>
      <c r="AA34" s="233"/>
      <c r="AB34" s="234"/>
      <c r="AC34" s="234"/>
      <c r="AD34" s="235"/>
      <c r="AE34" s="236"/>
      <c r="AF34" s="234"/>
      <c r="AG34" s="237"/>
      <c r="AH34" s="238"/>
      <c r="AI34" s="237"/>
      <c r="AJ34" s="239"/>
      <c r="AK34" s="240"/>
      <c r="AL34" s="254"/>
      <c r="AM34" s="241"/>
      <c r="AN34" s="254"/>
      <c r="AO34" s="254"/>
      <c r="AP34" s="254"/>
      <c r="AQ34" s="254"/>
      <c r="AR34" s="252"/>
      <c r="AS34" s="255"/>
      <c r="AT34" s="256"/>
      <c r="AU34" s="254"/>
      <c r="AV34" s="241"/>
      <c r="AW34" s="254"/>
      <c r="AX34" s="254"/>
      <c r="AY34" s="254"/>
      <c r="AZ34" s="254"/>
      <c r="BA34" s="252"/>
      <c r="BB34" s="255"/>
      <c r="BC34" s="256"/>
      <c r="BD34" s="254"/>
      <c r="BE34" s="241"/>
      <c r="BF34" s="254"/>
      <c r="BG34" s="254"/>
      <c r="BH34" s="254"/>
      <c r="BI34" s="254"/>
      <c r="BJ34" s="252"/>
      <c r="BK34" s="255"/>
      <c r="BL34" s="256"/>
      <c r="BM34" s="254"/>
      <c r="BN34" s="241"/>
      <c r="BO34" s="254"/>
      <c r="BP34" s="254"/>
      <c r="BQ34" s="254"/>
      <c r="BR34" s="254"/>
      <c r="BS34" s="252"/>
    </row>
    <row r="35" spans="1:71" s="245" customFormat="1" ht="15" customHeight="1">
      <c r="A35" s="228"/>
      <c r="B35" s="229"/>
      <c r="C35" s="228"/>
      <c r="D35" s="229"/>
      <c r="E35" s="229"/>
      <c r="F35" s="229"/>
      <c r="G35" s="229"/>
      <c r="H35" s="230"/>
      <c r="I35" s="230"/>
      <c r="J35" s="230"/>
      <c r="K35" s="231"/>
      <c r="L35" s="231"/>
      <c r="M35" s="230"/>
      <c r="N35" s="232"/>
      <c r="O35" s="231"/>
      <c r="P35" s="231"/>
      <c r="Q35" s="233"/>
      <c r="R35" s="233"/>
      <c r="S35" s="233"/>
      <c r="T35" s="233"/>
      <c r="U35" s="233"/>
      <c r="V35" s="233"/>
      <c r="W35" s="233"/>
      <c r="X35" s="233"/>
      <c r="Y35" s="231"/>
      <c r="Z35" s="234"/>
      <c r="AA35" s="233"/>
      <c r="AB35" s="234"/>
      <c r="AC35" s="234"/>
      <c r="AD35" s="235"/>
      <c r="AE35" s="236"/>
      <c r="AF35" s="234"/>
      <c r="AG35" s="237"/>
      <c r="AH35" s="238"/>
      <c r="AI35" s="237"/>
      <c r="AJ35" s="239"/>
      <c r="AK35" s="240"/>
      <c r="AL35" s="254"/>
      <c r="AM35" s="241"/>
      <c r="AN35" s="254"/>
      <c r="AO35" s="254"/>
      <c r="AP35" s="254"/>
      <c r="AQ35" s="257"/>
      <c r="AR35" s="252"/>
      <c r="AS35" s="252"/>
      <c r="AT35" s="256"/>
      <c r="AU35" s="254"/>
      <c r="AV35" s="241"/>
      <c r="AW35" s="254"/>
      <c r="AX35" s="254"/>
      <c r="AY35" s="254"/>
      <c r="AZ35" s="257"/>
      <c r="BA35" s="252"/>
      <c r="BB35" s="252"/>
      <c r="BC35" s="256"/>
      <c r="BD35" s="254"/>
      <c r="BE35" s="241"/>
      <c r="BF35" s="254"/>
      <c r="BG35" s="254"/>
      <c r="BH35" s="254"/>
      <c r="BI35" s="257"/>
      <c r="BJ35" s="252"/>
      <c r="BK35" s="252"/>
      <c r="BL35" s="256"/>
      <c r="BM35" s="254"/>
      <c r="BN35" s="241"/>
      <c r="BO35" s="254"/>
      <c r="BP35" s="254"/>
      <c r="BQ35" s="254"/>
      <c r="BR35" s="257"/>
      <c r="BS35" s="252"/>
    </row>
    <row r="36" spans="1:71" s="245" customFormat="1" ht="15" customHeight="1">
      <c r="A36" s="228"/>
      <c r="B36" s="229"/>
      <c r="C36" s="228"/>
      <c r="D36" s="229"/>
      <c r="E36" s="229"/>
      <c r="F36" s="229"/>
      <c r="G36" s="229"/>
      <c r="H36" s="230"/>
      <c r="I36" s="230"/>
      <c r="J36" s="230"/>
      <c r="K36" s="231"/>
      <c r="L36" s="231"/>
      <c r="M36" s="230"/>
      <c r="N36" s="232"/>
      <c r="O36" s="231"/>
      <c r="P36" s="231"/>
      <c r="Q36" s="233"/>
      <c r="R36" s="233"/>
      <c r="S36" s="233"/>
      <c r="T36" s="233"/>
      <c r="U36" s="233"/>
      <c r="V36" s="233"/>
      <c r="W36" s="233"/>
      <c r="X36" s="233"/>
      <c r="Y36" s="231"/>
      <c r="Z36" s="234"/>
      <c r="AA36" s="233"/>
      <c r="AB36" s="234"/>
      <c r="AC36" s="234"/>
      <c r="AD36" s="235"/>
      <c r="AE36" s="236"/>
      <c r="AF36" s="234"/>
      <c r="AG36" s="237"/>
      <c r="AH36" s="238"/>
      <c r="AI36" s="237"/>
      <c r="AJ36" s="239"/>
      <c r="AK36" s="240"/>
      <c r="AL36" s="258"/>
      <c r="AM36" s="241"/>
      <c r="AN36" s="254"/>
      <c r="AO36" s="254"/>
      <c r="AP36" s="254"/>
      <c r="AQ36" s="257"/>
      <c r="AR36" s="252"/>
      <c r="AS36" s="252"/>
      <c r="AT36" s="256"/>
      <c r="AU36" s="258"/>
      <c r="AV36" s="241"/>
      <c r="AW36" s="254"/>
      <c r="AX36" s="254"/>
      <c r="AY36" s="254"/>
      <c r="AZ36" s="257"/>
      <c r="BA36" s="252"/>
      <c r="BB36" s="252"/>
      <c r="BC36" s="256"/>
      <c r="BD36" s="258"/>
      <c r="BE36" s="241"/>
      <c r="BF36" s="254"/>
      <c r="BG36" s="254"/>
      <c r="BH36" s="254"/>
      <c r="BI36" s="257"/>
      <c r="BJ36" s="252"/>
      <c r="BK36" s="252"/>
      <c r="BL36" s="256"/>
      <c r="BM36" s="258"/>
      <c r="BN36" s="241"/>
      <c r="BO36" s="254"/>
      <c r="BP36" s="254"/>
      <c r="BQ36" s="254"/>
      <c r="BR36" s="257"/>
      <c r="BS36" s="252"/>
    </row>
    <row r="37" spans="1:71" s="245" customFormat="1" ht="15" customHeight="1">
      <c r="A37" s="228"/>
      <c r="B37" s="229"/>
      <c r="C37" s="228"/>
      <c r="D37" s="229"/>
      <c r="E37" s="229"/>
      <c r="F37" s="229"/>
      <c r="G37" s="229"/>
      <c r="H37" s="230"/>
      <c r="I37" s="230"/>
      <c r="J37" s="230"/>
      <c r="K37" s="231"/>
      <c r="L37" s="231"/>
      <c r="M37" s="230"/>
      <c r="N37" s="232"/>
      <c r="O37" s="231"/>
      <c r="P37" s="231"/>
      <c r="Q37" s="233"/>
      <c r="R37" s="233"/>
      <c r="S37" s="233"/>
      <c r="T37" s="233"/>
      <c r="U37" s="233"/>
      <c r="V37" s="233"/>
      <c r="W37" s="233"/>
      <c r="X37" s="233"/>
      <c r="Y37" s="231"/>
      <c r="Z37" s="234"/>
      <c r="AA37" s="233"/>
      <c r="AB37" s="234"/>
      <c r="AC37" s="234"/>
      <c r="AD37" s="235"/>
      <c r="AE37" s="236"/>
      <c r="AF37" s="234"/>
      <c r="AG37" s="237"/>
      <c r="AH37" s="238"/>
      <c r="AI37" s="237"/>
      <c r="AJ37" s="239"/>
      <c r="AK37" s="240"/>
      <c r="AL37" s="258"/>
      <c r="AM37" s="241"/>
      <c r="AN37" s="254"/>
      <c r="AO37" s="254"/>
      <c r="AP37" s="254"/>
      <c r="AQ37" s="254"/>
      <c r="AR37" s="252"/>
      <c r="AS37" s="252"/>
      <c r="AT37" s="256"/>
      <c r="AU37" s="258"/>
      <c r="AV37" s="241"/>
      <c r="AW37" s="254"/>
      <c r="AX37" s="254"/>
      <c r="AY37" s="254"/>
      <c r="AZ37" s="254"/>
      <c r="BA37" s="252"/>
      <c r="BB37" s="252"/>
      <c r="BC37" s="256"/>
      <c r="BD37" s="258"/>
      <c r="BE37" s="241"/>
      <c r="BF37" s="254"/>
      <c r="BG37" s="254"/>
      <c r="BH37" s="254"/>
      <c r="BI37" s="254"/>
      <c r="BJ37" s="252"/>
      <c r="BK37" s="252"/>
      <c r="BL37" s="256"/>
      <c r="BM37" s="258"/>
      <c r="BN37" s="241"/>
      <c r="BO37" s="254"/>
      <c r="BP37" s="254"/>
      <c r="BQ37" s="254"/>
      <c r="BR37" s="254"/>
      <c r="BS37" s="252"/>
    </row>
    <row r="38" spans="1:71" s="245" customFormat="1" ht="15" customHeight="1">
      <c r="A38" s="228"/>
      <c r="B38" s="229"/>
      <c r="C38" s="228"/>
      <c r="D38" s="229"/>
      <c r="E38" s="229"/>
      <c r="F38" s="229"/>
      <c r="G38" s="229"/>
      <c r="H38" s="230"/>
      <c r="I38" s="230"/>
      <c r="J38" s="230"/>
      <c r="K38" s="231"/>
      <c r="L38" s="231"/>
      <c r="M38" s="230"/>
      <c r="N38" s="232"/>
      <c r="O38" s="231"/>
      <c r="P38" s="231"/>
      <c r="Q38" s="233"/>
      <c r="R38" s="233"/>
      <c r="S38" s="233"/>
      <c r="T38" s="233"/>
      <c r="U38" s="233"/>
      <c r="V38" s="233"/>
      <c r="W38" s="233"/>
      <c r="X38" s="233"/>
      <c r="Y38" s="231"/>
      <c r="Z38" s="234"/>
      <c r="AA38" s="233"/>
      <c r="AB38" s="234"/>
      <c r="AC38" s="234"/>
      <c r="AD38" s="235"/>
      <c r="AE38" s="236"/>
      <c r="AF38" s="234"/>
      <c r="AG38" s="237"/>
      <c r="AH38" s="238"/>
      <c r="AI38" s="237"/>
      <c r="AJ38" s="239"/>
      <c r="AK38" s="240"/>
      <c r="AL38" s="258"/>
      <c r="AM38" s="241"/>
      <c r="AN38" s="254"/>
      <c r="AO38" s="254"/>
      <c r="AP38" s="254"/>
      <c r="AQ38" s="257"/>
      <c r="AR38" s="252"/>
      <c r="AS38" s="252"/>
      <c r="AT38" s="256"/>
      <c r="AU38" s="258"/>
      <c r="AV38" s="241"/>
      <c r="AW38" s="254"/>
      <c r="AX38" s="254"/>
      <c r="AY38" s="254"/>
      <c r="AZ38" s="257"/>
      <c r="BA38" s="252"/>
      <c r="BB38" s="252"/>
      <c r="BC38" s="256"/>
      <c r="BD38" s="258"/>
      <c r="BE38" s="241"/>
      <c r="BF38" s="254"/>
      <c r="BG38" s="254"/>
      <c r="BH38" s="254"/>
      <c r="BI38" s="257"/>
      <c r="BJ38" s="252"/>
      <c r="BK38" s="252"/>
      <c r="BL38" s="256"/>
      <c r="BM38" s="258"/>
      <c r="BN38" s="241"/>
      <c r="BO38" s="254"/>
      <c r="BP38" s="254"/>
      <c r="BQ38" s="254"/>
      <c r="BR38" s="257"/>
      <c r="BS38" s="252"/>
    </row>
    <row r="39" spans="1:71" s="245" customFormat="1" ht="15" customHeight="1">
      <c r="A39" s="228"/>
      <c r="B39" s="229"/>
      <c r="C39" s="228"/>
      <c r="D39" s="229"/>
      <c r="E39" s="229"/>
      <c r="F39" s="229"/>
      <c r="G39" s="229"/>
      <c r="H39" s="230"/>
      <c r="I39" s="230"/>
      <c r="J39" s="230"/>
      <c r="K39" s="231"/>
      <c r="L39" s="231"/>
      <c r="M39" s="230"/>
      <c r="N39" s="232"/>
      <c r="O39" s="231"/>
      <c r="P39" s="231"/>
      <c r="Q39" s="233"/>
      <c r="R39" s="233"/>
      <c r="S39" s="233"/>
      <c r="T39" s="233"/>
      <c r="U39" s="233"/>
      <c r="V39" s="233"/>
      <c r="W39" s="233"/>
      <c r="X39" s="233"/>
      <c r="Y39" s="231"/>
      <c r="Z39" s="234"/>
      <c r="AA39" s="233"/>
      <c r="AB39" s="234"/>
      <c r="AC39" s="234"/>
      <c r="AD39" s="235"/>
      <c r="AE39" s="236"/>
      <c r="AF39" s="234"/>
      <c r="AG39" s="237"/>
      <c r="AH39" s="238"/>
      <c r="AI39" s="237"/>
      <c r="AJ39" s="239"/>
      <c r="AK39" s="240"/>
      <c r="AL39" s="244"/>
      <c r="AM39" s="244"/>
      <c r="AN39" s="244"/>
      <c r="AO39" s="246"/>
      <c r="AP39" s="246"/>
      <c r="AQ39" s="244"/>
      <c r="AR39" s="244"/>
      <c r="AS39" s="244"/>
    </row>
    <row r="40" spans="1:71" s="245" customFormat="1" ht="15" customHeight="1">
      <c r="A40" s="228"/>
      <c r="B40" s="229"/>
      <c r="C40" s="228"/>
      <c r="D40" s="229"/>
      <c r="E40" s="229"/>
      <c r="F40" s="229"/>
      <c r="G40" s="229"/>
      <c r="H40" s="230"/>
      <c r="I40" s="230"/>
      <c r="J40" s="230"/>
      <c r="K40" s="231"/>
      <c r="L40" s="231"/>
      <c r="M40" s="230"/>
      <c r="N40" s="232"/>
      <c r="O40" s="231"/>
      <c r="P40" s="231"/>
      <c r="Q40" s="233"/>
      <c r="R40" s="233"/>
      <c r="S40" s="233"/>
      <c r="T40" s="233"/>
      <c r="U40" s="233"/>
      <c r="V40" s="233"/>
      <c r="W40" s="233"/>
      <c r="X40" s="233"/>
      <c r="Y40" s="231"/>
      <c r="Z40" s="234"/>
      <c r="AA40" s="233"/>
      <c r="AB40" s="234"/>
      <c r="AC40" s="234"/>
      <c r="AD40" s="235"/>
      <c r="AE40" s="236"/>
      <c r="AF40" s="234"/>
      <c r="AG40" s="237"/>
      <c r="AH40" s="238"/>
      <c r="AI40" s="237"/>
      <c r="AJ40" s="239"/>
      <c r="AK40" s="240"/>
      <c r="AL40" s="244"/>
      <c r="AM40" s="244"/>
      <c r="AN40" s="244"/>
      <c r="AO40" s="246"/>
      <c r="AP40" s="246"/>
      <c r="AQ40" s="244"/>
      <c r="AR40" s="244"/>
      <c r="AS40" s="244"/>
    </row>
    <row r="41" spans="1:71" s="245" customFormat="1" ht="15" customHeight="1">
      <c r="A41" s="228"/>
      <c r="B41" s="229"/>
      <c r="C41" s="228"/>
      <c r="D41" s="229"/>
      <c r="E41" s="229"/>
      <c r="F41" s="229"/>
      <c r="G41" s="229"/>
      <c r="H41" s="230"/>
      <c r="I41" s="230"/>
      <c r="J41" s="230"/>
      <c r="K41" s="231"/>
      <c r="L41" s="231"/>
      <c r="M41" s="230"/>
      <c r="N41" s="232"/>
      <c r="O41" s="231"/>
      <c r="P41" s="231"/>
      <c r="Q41" s="233"/>
      <c r="R41" s="233"/>
      <c r="S41" s="233"/>
      <c r="T41" s="233"/>
      <c r="U41" s="233"/>
      <c r="V41" s="233"/>
      <c r="W41" s="233"/>
      <c r="X41" s="233"/>
      <c r="Y41" s="231"/>
      <c r="Z41" s="234"/>
      <c r="AA41" s="233"/>
      <c r="AB41" s="234"/>
      <c r="AC41" s="234"/>
      <c r="AD41" s="235"/>
      <c r="AE41" s="236"/>
      <c r="AF41" s="234"/>
      <c r="AG41" s="237"/>
      <c r="AH41" s="238"/>
      <c r="AI41" s="237"/>
      <c r="AJ41" s="239"/>
      <c r="AK41" s="240"/>
      <c r="AL41" s="244"/>
      <c r="AM41" s="244"/>
      <c r="AN41" s="244"/>
      <c r="AO41" s="246"/>
      <c r="AP41" s="246"/>
      <c r="AQ41" s="244"/>
      <c r="AR41" s="244"/>
      <c r="AS41" s="244"/>
    </row>
    <row r="42" spans="1:71" s="245" customFormat="1" ht="15" customHeight="1">
      <c r="A42" s="228"/>
      <c r="B42" s="229"/>
      <c r="C42" s="228"/>
      <c r="D42" s="229"/>
      <c r="E42" s="229"/>
      <c r="F42" s="229"/>
      <c r="G42" s="229"/>
      <c r="H42" s="230"/>
      <c r="I42" s="230"/>
      <c r="J42" s="230"/>
      <c r="K42" s="231"/>
      <c r="L42" s="231"/>
      <c r="M42" s="230"/>
      <c r="N42" s="232"/>
      <c r="O42" s="231"/>
      <c r="P42" s="231"/>
      <c r="Q42" s="233"/>
      <c r="R42" s="233"/>
      <c r="S42" s="233"/>
      <c r="T42" s="233"/>
      <c r="U42" s="233"/>
      <c r="V42" s="233"/>
      <c r="W42" s="233"/>
      <c r="X42" s="233"/>
      <c r="Y42" s="231"/>
      <c r="Z42" s="234"/>
      <c r="AA42" s="233"/>
      <c r="AB42" s="234"/>
      <c r="AC42" s="234"/>
      <c r="AD42" s="235"/>
      <c r="AE42" s="236"/>
      <c r="AF42" s="234"/>
      <c r="AG42" s="237"/>
      <c r="AH42" s="238"/>
      <c r="AI42" s="237"/>
      <c r="AJ42" s="239"/>
      <c r="AK42" s="240"/>
      <c r="AL42" s="244"/>
      <c r="AM42" s="244"/>
      <c r="AN42" s="244"/>
      <c r="AO42" s="246"/>
      <c r="AP42" s="246"/>
      <c r="AQ42" s="244"/>
      <c r="AR42" s="244"/>
      <c r="AS42" s="244"/>
    </row>
    <row r="43" spans="1:71" s="245" customFormat="1" ht="15" customHeight="1">
      <c r="A43" s="228"/>
      <c r="B43" s="229"/>
      <c r="C43" s="228"/>
      <c r="D43" s="229"/>
      <c r="E43" s="229"/>
      <c r="F43" s="229"/>
      <c r="G43" s="229"/>
      <c r="H43" s="230"/>
      <c r="I43" s="230"/>
      <c r="J43" s="230"/>
      <c r="K43" s="231"/>
      <c r="L43" s="231"/>
      <c r="M43" s="230"/>
      <c r="N43" s="232"/>
      <c r="O43" s="231"/>
      <c r="P43" s="231"/>
      <c r="Q43" s="233"/>
      <c r="R43" s="233"/>
      <c r="S43" s="233"/>
      <c r="T43" s="233"/>
      <c r="U43" s="233"/>
      <c r="V43" s="233"/>
      <c r="W43" s="233"/>
      <c r="X43" s="233"/>
      <c r="Y43" s="231"/>
      <c r="Z43" s="234"/>
      <c r="AA43" s="233"/>
      <c r="AB43" s="234"/>
      <c r="AC43" s="234"/>
      <c r="AD43" s="235"/>
      <c r="AE43" s="236"/>
      <c r="AF43" s="234"/>
      <c r="AG43" s="237"/>
      <c r="AH43" s="238"/>
      <c r="AI43" s="237"/>
      <c r="AJ43" s="239"/>
      <c r="AK43" s="240"/>
      <c r="AL43" s="244"/>
      <c r="AM43" s="244"/>
      <c r="AN43" s="244"/>
      <c r="AO43" s="246"/>
      <c r="AP43" s="246"/>
      <c r="AQ43" s="244"/>
      <c r="AR43" s="244"/>
      <c r="AS43" s="244"/>
    </row>
    <row r="44" spans="1:71" s="245" customFormat="1" ht="15" customHeight="1">
      <c r="A44" s="228"/>
      <c r="B44" s="229"/>
      <c r="C44" s="228"/>
      <c r="D44" s="229"/>
      <c r="E44" s="229"/>
      <c r="F44" s="229"/>
      <c r="G44" s="229"/>
      <c r="H44" s="230"/>
      <c r="I44" s="230"/>
      <c r="J44" s="230"/>
      <c r="K44" s="231"/>
      <c r="L44" s="231"/>
      <c r="M44" s="230"/>
      <c r="N44" s="232"/>
      <c r="O44" s="231"/>
      <c r="P44" s="231"/>
      <c r="Q44" s="233"/>
      <c r="R44" s="233"/>
      <c r="S44" s="233"/>
      <c r="T44" s="233"/>
      <c r="U44" s="233"/>
      <c r="V44" s="233"/>
      <c r="W44" s="233"/>
      <c r="X44" s="233"/>
      <c r="Y44" s="231"/>
      <c r="Z44" s="234"/>
      <c r="AA44" s="233"/>
      <c r="AB44" s="234"/>
      <c r="AC44" s="234"/>
      <c r="AD44" s="235"/>
      <c r="AE44" s="236"/>
      <c r="AF44" s="234"/>
      <c r="AG44" s="237"/>
      <c r="AH44" s="238"/>
      <c r="AI44" s="237"/>
      <c r="AJ44" s="239"/>
      <c r="AK44" s="240"/>
      <c r="AL44" s="244"/>
      <c r="AM44" s="244"/>
      <c r="AN44" s="244"/>
      <c r="AO44" s="246"/>
      <c r="AP44" s="246"/>
      <c r="AQ44" s="244"/>
      <c r="AR44" s="244"/>
      <c r="AS44" s="244"/>
    </row>
    <row r="45" spans="1:71" s="245" customFormat="1" ht="15" customHeight="1">
      <c r="A45" s="228"/>
      <c r="B45" s="229"/>
      <c r="C45" s="228"/>
      <c r="D45" s="229"/>
      <c r="E45" s="229"/>
      <c r="F45" s="229"/>
      <c r="G45" s="229"/>
      <c r="H45" s="230"/>
      <c r="I45" s="230"/>
      <c r="J45" s="230"/>
      <c r="K45" s="231"/>
      <c r="L45" s="231"/>
      <c r="M45" s="230"/>
      <c r="N45" s="232"/>
      <c r="O45" s="231"/>
      <c r="P45" s="231"/>
      <c r="Q45" s="233"/>
      <c r="R45" s="233"/>
      <c r="S45" s="233"/>
      <c r="T45" s="233"/>
      <c r="U45" s="233"/>
      <c r="V45" s="233"/>
      <c r="W45" s="233"/>
      <c r="X45" s="233"/>
      <c r="Y45" s="231"/>
      <c r="Z45" s="234"/>
      <c r="AA45" s="233"/>
      <c r="AB45" s="234"/>
      <c r="AC45" s="234"/>
      <c r="AD45" s="235"/>
      <c r="AE45" s="236"/>
      <c r="AF45" s="234"/>
      <c r="AG45" s="237"/>
      <c r="AH45" s="238"/>
      <c r="AI45" s="237"/>
      <c r="AJ45" s="239"/>
      <c r="AK45" s="240"/>
      <c r="AL45" s="244"/>
      <c r="AM45" s="244"/>
      <c r="AN45" s="244"/>
      <c r="AO45" s="246"/>
      <c r="AP45" s="246"/>
      <c r="AQ45" s="244"/>
      <c r="AR45" s="244"/>
      <c r="AS45" s="244"/>
    </row>
    <row r="46" spans="1:71" s="245" customFormat="1" ht="15" customHeight="1">
      <c r="A46" s="228"/>
      <c r="B46" s="229"/>
      <c r="C46" s="228"/>
      <c r="D46" s="229"/>
      <c r="E46" s="229"/>
      <c r="F46" s="229"/>
      <c r="G46" s="229"/>
      <c r="H46" s="230"/>
      <c r="I46" s="230"/>
      <c r="J46" s="230"/>
      <c r="K46" s="231"/>
      <c r="L46" s="231"/>
      <c r="M46" s="230"/>
      <c r="N46" s="232"/>
      <c r="O46" s="231"/>
      <c r="P46" s="231"/>
      <c r="Q46" s="233"/>
      <c r="R46" s="233"/>
      <c r="S46" s="233"/>
      <c r="T46" s="233"/>
      <c r="U46" s="233"/>
      <c r="V46" s="233"/>
      <c r="W46" s="233"/>
      <c r="X46" s="233"/>
      <c r="Y46" s="231"/>
      <c r="Z46" s="234"/>
      <c r="AA46" s="233"/>
      <c r="AB46" s="234"/>
      <c r="AC46" s="234"/>
      <c r="AD46" s="235"/>
      <c r="AE46" s="236"/>
      <c r="AF46" s="234"/>
      <c r="AG46" s="237"/>
      <c r="AH46" s="238"/>
      <c r="AI46" s="237"/>
      <c r="AJ46" s="239"/>
      <c r="AK46" s="240"/>
      <c r="AL46" s="244"/>
      <c r="AM46" s="244"/>
      <c r="AN46" s="244"/>
      <c r="AO46" s="246"/>
      <c r="AP46" s="246"/>
      <c r="AQ46" s="244"/>
      <c r="AR46" s="244"/>
      <c r="AS46" s="244"/>
    </row>
    <row r="47" spans="1:71" s="245" customFormat="1" ht="15" customHeight="1">
      <c r="A47" s="228"/>
      <c r="B47" s="229"/>
      <c r="C47" s="228"/>
      <c r="D47" s="229"/>
      <c r="E47" s="229"/>
      <c r="F47" s="229"/>
      <c r="G47" s="229"/>
      <c r="H47" s="230"/>
      <c r="I47" s="230"/>
      <c r="J47" s="230"/>
      <c r="K47" s="231"/>
      <c r="L47" s="231"/>
      <c r="M47" s="230"/>
      <c r="N47" s="232"/>
      <c r="O47" s="231"/>
      <c r="P47" s="231"/>
      <c r="Q47" s="233"/>
      <c r="R47" s="233"/>
      <c r="S47" s="233"/>
      <c r="T47" s="233"/>
      <c r="U47" s="233"/>
      <c r="V47" s="233"/>
      <c r="W47" s="233"/>
      <c r="X47" s="233"/>
      <c r="Y47" s="231"/>
      <c r="Z47" s="234"/>
      <c r="AA47" s="233"/>
      <c r="AB47" s="234"/>
      <c r="AC47" s="234"/>
      <c r="AD47" s="235"/>
      <c r="AE47" s="236"/>
      <c r="AF47" s="234"/>
      <c r="AG47" s="237"/>
      <c r="AH47" s="238"/>
      <c r="AI47" s="237"/>
      <c r="AJ47" s="239"/>
      <c r="AK47" s="240"/>
      <c r="AL47" s="244"/>
      <c r="AM47" s="244"/>
      <c r="AN47" s="244"/>
      <c r="AO47" s="246"/>
      <c r="AP47" s="246"/>
      <c r="AQ47" s="244"/>
      <c r="AR47" s="244"/>
      <c r="AS47" s="244"/>
    </row>
    <row r="48" spans="1:71" s="245" customFormat="1" ht="15" customHeight="1">
      <c r="A48" s="228"/>
      <c r="B48" s="229"/>
      <c r="C48" s="228"/>
      <c r="D48" s="229"/>
      <c r="E48" s="229"/>
      <c r="F48" s="229"/>
      <c r="G48" s="229"/>
      <c r="H48" s="230"/>
      <c r="I48" s="230"/>
      <c r="J48" s="230"/>
      <c r="K48" s="231"/>
      <c r="L48" s="231"/>
      <c r="M48" s="230"/>
      <c r="N48" s="232"/>
      <c r="O48" s="231"/>
      <c r="P48" s="231"/>
      <c r="Q48" s="233"/>
      <c r="R48" s="233"/>
      <c r="S48" s="233"/>
      <c r="T48" s="233"/>
      <c r="U48" s="233"/>
      <c r="V48" s="233"/>
      <c r="W48" s="233"/>
      <c r="X48" s="233"/>
      <c r="Y48" s="231"/>
      <c r="Z48" s="234"/>
      <c r="AA48" s="233"/>
      <c r="AB48" s="234"/>
      <c r="AC48" s="234"/>
      <c r="AD48" s="235"/>
      <c r="AE48" s="236"/>
      <c r="AF48" s="234"/>
      <c r="AG48" s="237"/>
      <c r="AH48" s="238"/>
      <c r="AI48" s="237"/>
      <c r="AJ48" s="239"/>
      <c r="AK48" s="240"/>
      <c r="AL48" s="244"/>
      <c r="AM48" s="244"/>
      <c r="AN48" s="244"/>
      <c r="AO48" s="246"/>
      <c r="AP48" s="246"/>
      <c r="AQ48" s="244"/>
      <c r="AR48" s="244"/>
      <c r="AS48" s="244"/>
    </row>
    <row r="49" spans="1:45" s="245" customFormat="1" ht="15" customHeight="1">
      <c r="A49" s="228"/>
      <c r="B49" s="229"/>
      <c r="C49" s="228"/>
      <c r="D49" s="229"/>
      <c r="E49" s="229"/>
      <c r="F49" s="229"/>
      <c r="G49" s="229"/>
      <c r="H49" s="230"/>
      <c r="I49" s="230"/>
      <c r="J49" s="230"/>
      <c r="K49" s="231"/>
      <c r="L49" s="231"/>
      <c r="M49" s="230"/>
      <c r="N49" s="232"/>
      <c r="O49" s="231"/>
      <c r="P49" s="231"/>
      <c r="Q49" s="233"/>
      <c r="R49" s="233"/>
      <c r="S49" s="233"/>
      <c r="T49" s="233"/>
      <c r="U49" s="233"/>
      <c r="V49" s="233"/>
      <c r="W49" s="233"/>
      <c r="X49" s="233"/>
      <c r="Y49" s="231"/>
      <c r="Z49" s="234"/>
      <c r="AA49" s="233"/>
      <c r="AB49" s="234"/>
      <c r="AC49" s="234"/>
      <c r="AD49" s="235"/>
      <c r="AE49" s="236"/>
      <c r="AF49" s="234"/>
      <c r="AG49" s="237"/>
      <c r="AH49" s="238"/>
      <c r="AI49" s="237"/>
      <c r="AJ49" s="239"/>
      <c r="AK49" s="240"/>
      <c r="AL49" s="244"/>
      <c r="AM49" s="244"/>
      <c r="AN49" s="244"/>
      <c r="AO49" s="246"/>
      <c r="AP49" s="246"/>
      <c r="AQ49" s="244"/>
      <c r="AR49" s="244"/>
      <c r="AS49" s="244"/>
    </row>
    <row r="50" spans="1:45" s="245" customFormat="1" ht="15" customHeight="1">
      <c r="A50" s="228"/>
      <c r="B50" s="229"/>
      <c r="C50" s="228"/>
      <c r="D50" s="229"/>
      <c r="E50" s="229"/>
      <c r="F50" s="229"/>
      <c r="G50" s="229"/>
      <c r="H50" s="230"/>
      <c r="I50" s="230"/>
      <c r="J50" s="230"/>
      <c r="K50" s="231"/>
      <c r="L50" s="231"/>
      <c r="M50" s="230"/>
      <c r="N50" s="232"/>
      <c r="O50" s="231"/>
      <c r="P50" s="231"/>
      <c r="Q50" s="233"/>
      <c r="R50" s="233"/>
      <c r="S50" s="233"/>
      <c r="T50" s="233"/>
      <c r="U50" s="233"/>
      <c r="V50" s="233"/>
      <c r="W50" s="233"/>
      <c r="X50" s="233"/>
      <c r="Y50" s="231"/>
      <c r="Z50" s="234"/>
      <c r="AA50" s="233"/>
      <c r="AB50" s="234"/>
      <c r="AC50" s="234"/>
      <c r="AD50" s="235"/>
      <c r="AE50" s="236"/>
      <c r="AF50" s="234"/>
      <c r="AG50" s="237"/>
      <c r="AH50" s="238"/>
      <c r="AI50" s="237"/>
      <c r="AJ50" s="239"/>
      <c r="AK50" s="240"/>
      <c r="AL50" s="244"/>
      <c r="AM50" s="244"/>
      <c r="AN50" s="244"/>
      <c r="AO50" s="246"/>
      <c r="AP50" s="246"/>
      <c r="AQ50" s="244"/>
      <c r="AR50" s="244"/>
      <c r="AS50" s="244"/>
    </row>
    <row r="51" spans="1:45" s="245" customFormat="1" ht="15" customHeight="1">
      <c r="A51" s="228"/>
      <c r="B51" s="229"/>
      <c r="C51" s="228"/>
      <c r="D51" s="229"/>
      <c r="E51" s="229"/>
      <c r="F51" s="229"/>
      <c r="G51" s="229"/>
      <c r="H51" s="230"/>
      <c r="I51" s="230"/>
      <c r="J51" s="230"/>
      <c r="K51" s="231"/>
      <c r="L51" s="231"/>
      <c r="M51" s="230"/>
      <c r="N51" s="232"/>
      <c r="O51" s="231"/>
      <c r="P51" s="231"/>
      <c r="Q51" s="233"/>
      <c r="R51" s="233"/>
      <c r="S51" s="233"/>
      <c r="T51" s="233"/>
      <c r="U51" s="233"/>
      <c r="V51" s="233"/>
      <c r="W51" s="233"/>
      <c r="X51" s="233"/>
      <c r="Y51" s="231"/>
      <c r="Z51" s="234"/>
      <c r="AA51" s="233"/>
      <c r="AB51" s="234"/>
      <c r="AC51" s="234"/>
      <c r="AD51" s="235"/>
      <c r="AE51" s="236"/>
      <c r="AF51" s="234"/>
      <c r="AG51" s="237"/>
      <c r="AH51" s="238"/>
      <c r="AI51" s="237"/>
      <c r="AJ51" s="239"/>
      <c r="AK51" s="240"/>
      <c r="AL51" s="244"/>
      <c r="AM51" s="244"/>
      <c r="AN51" s="244"/>
      <c r="AO51" s="246"/>
      <c r="AP51" s="246"/>
      <c r="AQ51" s="244"/>
      <c r="AR51" s="244"/>
      <c r="AS51" s="244"/>
    </row>
    <row r="52" spans="1:45" s="245" customFormat="1" ht="15" customHeight="1">
      <c r="A52" s="228"/>
      <c r="B52" s="229"/>
      <c r="C52" s="228"/>
      <c r="D52" s="229"/>
      <c r="E52" s="229"/>
      <c r="F52" s="229"/>
      <c r="G52" s="229"/>
      <c r="H52" s="230"/>
      <c r="I52" s="230"/>
      <c r="J52" s="230"/>
      <c r="K52" s="231"/>
      <c r="L52" s="231"/>
      <c r="M52" s="230"/>
      <c r="N52" s="232"/>
      <c r="O52" s="231"/>
      <c r="P52" s="231"/>
      <c r="Q52" s="233"/>
      <c r="R52" s="233"/>
      <c r="S52" s="233"/>
      <c r="T52" s="233"/>
      <c r="U52" s="233"/>
      <c r="V52" s="233"/>
      <c r="W52" s="233"/>
      <c r="X52" s="233"/>
      <c r="Y52" s="231"/>
      <c r="Z52" s="234"/>
      <c r="AA52" s="233"/>
      <c r="AB52" s="234"/>
      <c r="AC52" s="234"/>
      <c r="AD52" s="235"/>
      <c r="AE52" s="236"/>
      <c r="AF52" s="234"/>
      <c r="AG52" s="237"/>
      <c r="AH52" s="238"/>
      <c r="AI52" s="237"/>
      <c r="AJ52" s="239"/>
      <c r="AK52" s="240"/>
      <c r="AL52" s="244"/>
      <c r="AM52" s="244"/>
      <c r="AN52" s="244"/>
      <c r="AO52" s="246"/>
      <c r="AP52" s="246"/>
      <c r="AQ52" s="244"/>
      <c r="AR52" s="244"/>
      <c r="AS52" s="244"/>
    </row>
    <row r="53" spans="1:45" s="245" customFormat="1" ht="15" customHeight="1">
      <c r="A53" s="228"/>
      <c r="B53" s="229"/>
      <c r="C53" s="228"/>
      <c r="D53" s="229"/>
      <c r="E53" s="229"/>
      <c r="F53" s="229"/>
      <c r="G53" s="229"/>
      <c r="H53" s="230"/>
      <c r="I53" s="230"/>
      <c r="J53" s="230"/>
      <c r="K53" s="231"/>
      <c r="L53" s="231"/>
      <c r="M53" s="230"/>
      <c r="N53" s="232"/>
      <c r="O53" s="231"/>
      <c r="P53" s="231"/>
      <c r="Q53" s="233"/>
      <c r="R53" s="233"/>
      <c r="S53" s="233"/>
      <c r="T53" s="233"/>
      <c r="U53" s="233"/>
      <c r="V53" s="233"/>
      <c r="W53" s="233"/>
      <c r="X53" s="233"/>
      <c r="Y53" s="231"/>
      <c r="Z53" s="234"/>
      <c r="AA53" s="233"/>
      <c r="AB53" s="234"/>
      <c r="AC53" s="234"/>
      <c r="AD53" s="235"/>
      <c r="AE53" s="236"/>
      <c r="AF53" s="234"/>
      <c r="AG53" s="237"/>
      <c r="AH53" s="238"/>
      <c r="AI53" s="237"/>
      <c r="AJ53" s="239"/>
      <c r="AK53" s="240"/>
      <c r="AL53" s="244"/>
      <c r="AM53" s="244"/>
      <c r="AN53" s="244"/>
      <c r="AO53" s="246"/>
      <c r="AP53" s="246"/>
      <c r="AQ53" s="244"/>
      <c r="AR53" s="244"/>
      <c r="AS53" s="244"/>
    </row>
    <row r="54" spans="1:45" s="245" customFormat="1" ht="15" customHeight="1">
      <c r="A54" s="228"/>
      <c r="B54" s="229"/>
      <c r="C54" s="228"/>
      <c r="D54" s="229"/>
      <c r="E54" s="229"/>
      <c r="F54" s="229"/>
      <c r="G54" s="229"/>
      <c r="H54" s="230"/>
      <c r="I54" s="230"/>
      <c r="J54" s="230"/>
      <c r="K54" s="231"/>
      <c r="L54" s="231"/>
      <c r="M54" s="230"/>
      <c r="N54" s="232"/>
      <c r="O54" s="231"/>
      <c r="P54" s="231"/>
      <c r="Q54" s="233"/>
      <c r="R54" s="233"/>
      <c r="S54" s="233"/>
      <c r="T54" s="233"/>
      <c r="U54" s="233"/>
      <c r="V54" s="233"/>
      <c r="W54" s="233"/>
      <c r="X54" s="233"/>
      <c r="Y54" s="231"/>
      <c r="Z54" s="234"/>
      <c r="AA54" s="233"/>
      <c r="AB54" s="234"/>
      <c r="AC54" s="234"/>
      <c r="AD54" s="235"/>
      <c r="AE54" s="236"/>
      <c r="AF54" s="234"/>
      <c r="AG54" s="237"/>
      <c r="AH54" s="238"/>
      <c r="AI54" s="237"/>
      <c r="AJ54" s="239"/>
      <c r="AK54" s="240"/>
      <c r="AL54" s="244"/>
      <c r="AM54" s="244"/>
      <c r="AN54" s="244"/>
      <c r="AO54" s="274"/>
      <c r="AP54" s="274"/>
      <c r="AQ54" s="244"/>
      <c r="AR54" s="244"/>
      <c r="AS54" s="244"/>
    </row>
    <row r="55" spans="1:45" s="245" customFormat="1" ht="15" customHeight="1">
      <c r="A55" s="228"/>
      <c r="B55" s="229"/>
      <c r="C55" s="228"/>
      <c r="D55" s="229"/>
      <c r="E55" s="229"/>
      <c r="F55" s="229"/>
      <c r="G55" s="229"/>
      <c r="H55" s="230"/>
      <c r="I55" s="230"/>
      <c r="J55" s="230"/>
      <c r="K55" s="231"/>
      <c r="L55" s="231"/>
      <c r="M55" s="230"/>
      <c r="N55" s="232"/>
      <c r="O55" s="231"/>
      <c r="P55" s="231"/>
      <c r="Q55" s="233"/>
      <c r="R55" s="233"/>
      <c r="S55" s="233"/>
      <c r="T55" s="233"/>
      <c r="U55" s="233"/>
      <c r="V55" s="233"/>
      <c r="W55" s="233"/>
      <c r="X55" s="233"/>
      <c r="Y55" s="231"/>
      <c r="Z55" s="234"/>
      <c r="AA55" s="233"/>
      <c r="AB55" s="234"/>
      <c r="AC55" s="234"/>
      <c r="AD55" s="235"/>
      <c r="AE55" s="236"/>
      <c r="AF55" s="234"/>
      <c r="AG55" s="237"/>
      <c r="AH55" s="238"/>
      <c r="AI55" s="237"/>
      <c r="AJ55" s="239"/>
      <c r="AK55" s="240"/>
      <c r="AL55" s="244"/>
      <c r="AM55" s="244"/>
      <c r="AN55" s="244"/>
      <c r="AO55" s="274"/>
      <c r="AP55" s="274"/>
      <c r="AQ55" s="244"/>
      <c r="AR55" s="244"/>
      <c r="AS55" s="244"/>
    </row>
    <row r="56" spans="1:45" s="245" customFormat="1" ht="15" customHeight="1">
      <c r="A56" s="228"/>
      <c r="B56" s="229"/>
      <c r="C56" s="228"/>
      <c r="D56" s="229"/>
      <c r="E56" s="229"/>
      <c r="F56" s="229"/>
      <c r="G56" s="229"/>
      <c r="H56" s="230"/>
      <c r="I56" s="230"/>
      <c r="J56" s="230"/>
      <c r="K56" s="231"/>
      <c r="L56" s="231"/>
      <c r="M56" s="230"/>
      <c r="N56" s="232"/>
      <c r="O56" s="231"/>
      <c r="P56" s="231"/>
      <c r="Q56" s="233"/>
      <c r="R56" s="233"/>
      <c r="S56" s="233"/>
      <c r="T56" s="233"/>
      <c r="U56" s="233"/>
      <c r="V56" s="233"/>
      <c r="W56" s="233"/>
      <c r="X56" s="233"/>
      <c r="Y56" s="231"/>
      <c r="Z56" s="234"/>
      <c r="AA56" s="233"/>
      <c r="AB56" s="234"/>
      <c r="AC56" s="234"/>
      <c r="AD56" s="235"/>
      <c r="AE56" s="236"/>
      <c r="AF56" s="234"/>
      <c r="AG56" s="237"/>
      <c r="AH56" s="238"/>
      <c r="AI56" s="237"/>
      <c r="AJ56" s="239"/>
      <c r="AK56" s="240"/>
      <c r="AL56" s="244"/>
      <c r="AM56" s="244"/>
      <c r="AN56" s="244"/>
      <c r="AO56" s="248"/>
      <c r="AP56" s="206"/>
      <c r="AQ56" s="244"/>
      <c r="AR56" s="244"/>
      <c r="AS56" s="244"/>
    </row>
    <row r="57" spans="1:45" s="245" customFormat="1" ht="15" customHeight="1">
      <c r="A57" s="228"/>
      <c r="B57" s="229"/>
      <c r="C57" s="228"/>
      <c r="D57" s="229"/>
      <c r="E57" s="229"/>
      <c r="F57" s="229"/>
      <c r="G57" s="229"/>
      <c r="H57" s="230"/>
      <c r="I57" s="230"/>
      <c r="J57" s="230"/>
      <c r="K57" s="231"/>
      <c r="L57" s="231"/>
      <c r="M57" s="230"/>
      <c r="N57" s="232"/>
      <c r="O57" s="231"/>
      <c r="P57" s="231"/>
      <c r="Q57" s="233"/>
      <c r="R57" s="233"/>
      <c r="S57" s="233"/>
      <c r="T57" s="233"/>
      <c r="U57" s="233"/>
      <c r="V57" s="233"/>
      <c r="W57" s="233"/>
      <c r="X57" s="233"/>
      <c r="Y57" s="231"/>
      <c r="Z57" s="234"/>
      <c r="AA57" s="233"/>
      <c r="AB57" s="234"/>
      <c r="AC57" s="234"/>
      <c r="AD57" s="235"/>
      <c r="AE57" s="236"/>
      <c r="AF57" s="234"/>
      <c r="AG57" s="237"/>
      <c r="AH57" s="238"/>
      <c r="AI57" s="237"/>
      <c r="AJ57" s="239"/>
      <c r="AK57" s="240"/>
      <c r="AL57" s="244"/>
      <c r="AM57" s="244"/>
      <c r="AN57" s="244"/>
      <c r="AO57" s="246"/>
      <c r="AP57" s="246"/>
      <c r="AQ57" s="244"/>
      <c r="AR57" s="244"/>
      <c r="AS57" s="244"/>
    </row>
    <row r="58" spans="1:45" s="245" customFormat="1" ht="15" customHeight="1">
      <c r="A58" s="228"/>
      <c r="B58" s="229"/>
      <c r="C58" s="228"/>
      <c r="D58" s="229"/>
      <c r="E58" s="229"/>
      <c r="F58" s="229"/>
      <c r="G58" s="229"/>
      <c r="H58" s="230"/>
      <c r="I58" s="230"/>
      <c r="J58" s="230"/>
      <c r="K58" s="231"/>
      <c r="L58" s="231"/>
      <c r="M58" s="230"/>
      <c r="N58" s="232"/>
      <c r="O58" s="231"/>
      <c r="P58" s="231"/>
      <c r="Q58" s="233"/>
      <c r="R58" s="233"/>
      <c r="S58" s="233"/>
      <c r="T58" s="233"/>
      <c r="U58" s="233"/>
      <c r="V58" s="233"/>
      <c r="W58" s="233"/>
      <c r="X58" s="233"/>
      <c r="Y58" s="231"/>
      <c r="Z58" s="234"/>
      <c r="AA58" s="233"/>
      <c r="AB58" s="234"/>
      <c r="AC58" s="234"/>
      <c r="AD58" s="235"/>
      <c r="AE58" s="236"/>
      <c r="AF58" s="234"/>
      <c r="AG58" s="237"/>
      <c r="AH58" s="238"/>
      <c r="AI58" s="237"/>
      <c r="AJ58" s="239"/>
      <c r="AK58" s="240"/>
      <c r="AL58" s="244"/>
      <c r="AM58" s="244"/>
      <c r="AN58" s="244"/>
      <c r="AO58" s="246"/>
      <c r="AP58" s="246"/>
      <c r="AQ58" s="244"/>
      <c r="AR58" s="244"/>
      <c r="AS58" s="244"/>
    </row>
    <row r="59" spans="1:45" s="245" customFormat="1" ht="15" customHeight="1">
      <c r="A59" s="228"/>
      <c r="B59" s="229"/>
      <c r="C59" s="228"/>
      <c r="D59" s="229"/>
      <c r="E59" s="229"/>
      <c r="F59" s="229"/>
      <c r="G59" s="229"/>
      <c r="H59" s="230"/>
      <c r="I59" s="230"/>
      <c r="J59" s="230"/>
      <c r="K59" s="231"/>
      <c r="L59" s="231"/>
      <c r="M59" s="230"/>
      <c r="N59" s="232"/>
      <c r="O59" s="231"/>
      <c r="P59" s="231"/>
      <c r="Q59" s="233"/>
      <c r="R59" s="233"/>
      <c r="S59" s="233"/>
      <c r="T59" s="233"/>
      <c r="U59" s="233"/>
      <c r="V59" s="233"/>
      <c r="W59" s="233"/>
      <c r="X59" s="233"/>
      <c r="Y59" s="231"/>
      <c r="Z59" s="234"/>
      <c r="AA59" s="233"/>
      <c r="AB59" s="234"/>
      <c r="AC59" s="234"/>
      <c r="AD59" s="235"/>
      <c r="AE59" s="236"/>
      <c r="AF59" s="234"/>
      <c r="AG59" s="237"/>
      <c r="AH59" s="238"/>
      <c r="AI59" s="237"/>
      <c r="AJ59" s="239"/>
      <c r="AK59" s="240"/>
      <c r="AL59" s="244"/>
      <c r="AM59" s="244"/>
      <c r="AN59" s="244"/>
      <c r="AO59" s="246"/>
      <c r="AP59" s="246"/>
      <c r="AQ59" s="244"/>
      <c r="AR59" s="244"/>
      <c r="AS59" s="244"/>
    </row>
    <row r="60" spans="1:45" s="245" customFormat="1" ht="15" customHeight="1">
      <c r="A60" s="228"/>
      <c r="B60" s="229"/>
      <c r="C60" s="228"/>
      <c r="D60" s="229"/>
      <c r="E60" s="229"/>
      <c r="F60" s="229"/>
      <c r="G60" s="229"/>
      <c r="H60" s="230"/>
      <c r="I60" s="230"/>
      <c r="J60" s="230"/>
      <c r="K60" s="231"/>
      <c r="L60" s="231"/>
      <c r="M60" s="230"/>
      <c r="N60" s="232"/>
      <c r="O60" s="231"/>
      <c r="P60" s="231"/>
      <c r="Q60" s="233"/>
      <c r="R60" s="233"/>
      <c r="S60" s="233"/>
      <c r="T60" s="233"/>
      <c r="U60" s="233"/>
      <c r="V60" s="233"/>
      <c r="W60" s="233"/>
      <c r="X60" s="233"/>
      <c r="Y60" s="231"/>
      <c r="Z60" s="234"/>
      <c r="AA60" s="233"/>
      <c r="AB60" s="234"/>
      <c r="AC60" s="234"/>
      <c r="AD60" s="235"/>
      <c r="AE60" s="236"/>
      <c r="AF60" s="234"/>
      <c r="AG60" s="237"/>
      <c r="AH60" s="238"/>
      <c r="AI60" s="237"/>
      <c r="AJ60" s="239"/>
      <c r="AK60" s="240"/>
      <c r="AL60" s="244"/>
      <c r="AM60" s="244"/>
      <c r="AN60" s="244"/>
      <c r="AO60" s="248"/>
      <c r="AP60" s="206"/>
      <c r="AQ60" s="244"/>
      <c r="AR60" s="244"/>
      <c r="AS60" s="244"/>
    </row>
    <row r="61" spans="1:45" s="245" customFormat="1" ht="15" customHeight="1">
      <c r="A61" s="228"/>
      <c r="B61" s="229"/>
      <c r="C61" s="228"/>
      <c r="D61" s="229"/>
      <c r="E61" s="229"/>
      <c r="F61" s="229"/>
      <c r="G61" s="229"/>
      <c r="H61" s="230"/>
      <c r="I61" s="230"/>
      <c r="J61" s="230"/>
      <c r="K61" s="231"/>
      <c r="L61" s="231"/>
      <c r="M61" s="230"/>
      <c r="N61" s="232"/>
      <c r="O61" s="231"/>
      <c r="P61" s="231"/>
      <c r="Q61" s="233"/>
      <c r="R61" s="233"/>
      <c r="S61" s="233"/>
      <c r="T61" s="233"/>
      <c r="U61" s="233"/>
      <c r="V61" s="233"/>
      <c r="W61" s="233"/>
      <c r="X61" s="233"/>
      <c r="Y61" s="231"/>
      <c r="Z61" s="234"/>
      <c r="AA61" s="233"/>
      <c r="AB61" s="234"/>
      <c r="AC61" s="234"/>
      <c r="AD61" s="235"/>
      <c r="AE61" s="236"/>
      <c r="AF61" s="234"/>
      <c r="AG61" s="237"/>
      <c r="AH61" s="238"/>
      <c r="AI61" s="237"/>
      <c r="AJ61" s="239"/>
      <c r="AK61" s="240"/>
      <c r="AL61" s="244"/>
      <c r="AM61" s="244"/>
      <c r="AN61" s="244"/>
      <c r="AO61" s="274"/>
      <c r="AP61" s="274"/>
      <c r="AQ61" s="244"/>
      <c r="AR61" s="244"/>
      <c r="AS61" s="244"/>
    </row>
    <row r="62" spans="1:45" s="245" customFormat="1" ht="15" customHeight="1">
      <c r="A62" s="228"/>
      <c r="B62" s="229"/>
      <c r="C62" s="228"/>
      <c r="D62" s="229"/>
      <c r="E62" s="229"/>
      <c r="F62" s="229"/>
      <c r="G62" s="229"/>
      <c r="H62" s="230"/>
      <c r="I62" s="230"/>
      <c r="J62" s="230"/>
      <c r="K62" s="231"/>
      <c r="L62" s="231"/>
      <c r="M62" s="230"/>
      <c r="N62" s="232"/>
      <c r="O62" s="231"/>
      <c r="P62" s="231"/>
      <c r="Q62" s="233"/>
      <c r="R62" s="233"/>
      <c r="S62" s="233"/>
      <c r="T62" s="233"/>
      <c r="U62" s="233"/>
      <c r="V62" s="233"/>
      <c r="W62" s="233"/>
      <c r="X62" s="233"/>
      <c r="Y62" s="231"/>
      <c r="Z62" s="234"/>
      <c r="AA62" s="233"/>
      <c r="AB62" s="234"/>
      <c r="AC62" s="234"/>
      <c r="AD62" s="235"/>
      <c r="AE62" s="236"/>
      <c r="AF62" s="234"/>
      <c r="AG62" s="237"/>
      <c r="AH62" s="238"/>
      <c r="AI62" s="237"/>
      <c r="AJ62" s="239"/>
      <c r="AK62" s="240"/>
      <c r="AL62" s="244"/>
      <c r="AM62" s="244"/>
      <c r="AN62" s="244"/>
      <c r="AO62" s="274"/>
      <c r="AP62" s="274"/>
      <c r="AQ62" s="244"/>
      <c r="AR62" s="244"/>
      <c r="AS62" s="244"/>
    </row>
    <row r="63" spans="1:45" s="245" customFormat="1" ht="15" customHeight="1">
      <c r="A63" s="228"/>
      <c r="B63" s="229"/>
      <c r="C63" s="228"/>
      <c r="D63" s="229"/>
      <c r="E63" s="229"/>
      <c r="F63" s="229"/>
      <c r="G63" s="229"/>
      <c r="H63" s="230"/>
      <c r="I63" s="230"/>
      <c r="J63" s="230"/>
      <c r="K63" s="231"/>
      <c r="L63" s="231"/>
      <c r="M63" s="230"/>
      <c r="N63" s="232"/>
      <c r="O63" s="231"/>
      <c r="P63" s="231"/>
      <c r="Q63" s="233"/>
      <c r="R63" s="233"/>
      <c r="S63" s="233"/>
      <c r="T63" s="233"/>
      <c r="U63" s="233"/>
      <c r="V63" s="233"/>
      <c r="W63" s="233"/>
      <c r="X63" s="233"/>
      <c r="Y63" s="231"/>
      <c r="Z63" s="234"/>
      <c r="AA63" s="233"/>
      <c r="AB63" s="234"/>
      <c r="AC63" s="234"/>
      <c r="AD63" s="235"/>
      <c r="AE63" s="236"/>
      <c r="AF63" s="234"/>
      <c r="AG63" s="237"/>
      <c r="AH63" s="238"/>
      <c r="AI63" s="237"/>
      <c r="AJ63" s="239"/>
      <c r="AK63" s="240"/>
      <c r="AL63" s="244"/>
      <c r="AM63" s="244"/>
      <c r="AN63" s="244"/>
      <c r="AO63" s="246"/>
      <c r="AP63" s="246"/>
      <c r="AQ63" s="244"/>
      <c r="AR63" s="244"/>
      <c r="AS63" s="244"/>
    </row>
    <row r="64" spans="1:45" s="245" customFormat="1" ht="15" customHeight="1">
      <c r="A64" s="228"/>
      <c r="B64" s="229"/>
      <c r="C64" s="228"/>
      <c r="D64" s="229"/>
      <c r="E64" s="229"/>
      <c r="F64" s="229"/>
      <c r="G64" s="229"/>
      <c r="H64" s="230"/>
      <c r="I64" s="230"/>
      <c r="J64" s="230"/>
      <c r="K64" s="231"/>
      <c r="L64" s="231"/>
      <c r="M64" s="230"/>
      <c r="N64" s="232"/>
      <c r="O64" s="231"/>
      <c r="P64" s="231"/>
      <c r="Q64" s="233"/>
      <c r="R64" s="233"/>
      <c r="S64" s="233"/>
      <c r="T64" s="233"/>
      <c r="U64" s="233"/>
      <c r="V64" s="233"/>
      <c r="W64" s="233"/>
      <c r="X64" s="233"/>
      <c r="Y64" s="231"/>
      <c r="Z64" s="234"/>
      <c r="AA64" s="233"/>
      <c r="AB64" s="234"/>
      <c r="AC64" s="234"/>
      <c r="AD64" s="235"/>
      <c r="AE64" s="236"/>
      <c r="AF64" s="234"/>
      <c r="AG64" s="237"/>
      <c r="AH64" s="238"/>
      <c r="AI64" s="237"/>
      <c r="AJ64" s="239"/>
      <c r="AK64" s="240"/>
      <c r="AL64" s="244"/>
      <c r="AM64" s="244"/>
      <c r="AN64" s="244"/>
      <c r="AO64" s="248"/>
      <c r="AP64" s="206"/>
      <c r="AQ64" s="244"/>
      <c r="AR64" s="244"/>
      <c r="AS64" s="244"/>
    </row>
    <row r="65" spans="1:45" s="245" customFormat="1" ht="15" customHeight="1">
      <c r="A65" s="228"/>
      <c r="B65" s="229"/>
      <c r="C65" s="228"/>
      <c r="D65" s="229"/>
      <c r="E65" s="229"/>
      <c r="F65" s="229"/>
      <c r="G65" s="229"/>
      <c r="H65" s="230"/>
      <c r="I65" s="230"/>
      <c r="J65" s="230"/>
      <c r="K65" s="231"/>
      <c r="L65" s="231"/>
      <c r="M65" s="230"/>
      <c r="N65" s="232"/>
      <c r="O65" s="231"/>
      <c r="P65" s="231"/>
      <c r="Q65" s="233"/>
      <c r="R65" s="233"/>
      <c r="S65" s="233"/>
      <c r="T65" s="233"/>
      <c r="U65" s="233"/>
      <c r="V65" s="233"/>
      <c r="W65" s="233"/>
      <c r="X65" s="233"/>
      <c r="Y65" s="231"/>
      <c r="Z65" s="234"/>
      <c r="AA65" s="233"/>
      <c r="AB65" s="234"/>
      <c r="AC65" s="234"/>
      <c r="AD65" s="235"/>
      <c r="AE65" s="236"/>
      <c r="AF65" s="234"/>
      <c r="AG65" s="237"/>
      <c r="AH65" s="238"/>
      <c r="AI65" s="237"/>
      <c r="AJ65" s="239"/>
      <c r="AK65" s="240"/>
      <c r="AL65" s="244"/>
      <c r="AM65" s="244"/>
      <c r="AN65" s="244"/>
      <c r="AO65" s="246"/>
      <c r="AP65" s="246"/>
      <c r="AQ65" s="244"/>
      <c r="AR65" s="244"/>
      <c r="AS65" s="244"/>
    </row>
    <row r="66" spans="1:45" s="245" customFormat="1" ht="15" customHeight="1">
      <c r="A66" s="228"/>
      <c r="B66" s="229"/>
      <c r="C66" s="228"/>
      <c r="D66" s="229"/>
      <c r="E66" s="229"/>
      <c r="F66" s="229"/>
      <c r="G66" s="229"/>
      <c r="H66" s="230"/>
      <c r="I66" s="230"/>
      <c r="J66" s="230"/>
      <c r="K66" s="231"/>
      <c r="L66" s="231"/>
      <c r="M66" s="230"/>
      <c r="N66" s="232"/>
      <c r="O66" s="231"/>
      <c r="P66" s="231"/>
      <c r="Q66" s="233"/>
      <c r="R66" s="233"/>
      <c r="S66" s="233"/>
      <c r="T66" s="233"/>
      <c r="U66" s="233"/>
      <c r="V66" s="233"/>
      <c r="W66" s="233"/>
      <c r="X66" s="233"/>
      <c r="Y66" s="231"/>
      <c r="Z66" s="234"/>
      <c r="AA66" s="233"/>
      <c r="AB66" s="234"/>
      <c r="AC66" s="234"/>
      <c r="AD66" s="235"/>
      <c r="AE66" s="236"/>
      <c r="AF66" s="234"/>
      <c r="AG66" s="237"/>
      <c r="AH66" s="238"/>
      <c r="AI66" s="237"/>
      <c r="AJ66" s="239"/>
      <c r="AK66" s="240"/>
      <c r="AL66" s="244"/>
      <c r="AM66" s="244"/>
      <c r="AN66" s="244"/>
      <c r="AO66" s="246"/>
      <c r="AP66" s="246"/>
      <c r="AQ66" s="244"/>
      <c r="AR66" s="244"/>
      <c r="AS66" s="244"/>
    </row>
    <row r="67" spans="1:45" s="245" customFormat="1" ht="15" customHeight="1">
      <c r="A67" s="228"/>
      <c r="B67" s="229"/>
      <c r="C67" s="228"/>
      <c r="D67" s="229"/>
      <c r="E67" s="229"/>
      <c r="F67" s="229"/>
      <c r="G67" s="229"/>
      <c r="H67" s="230"/>
      <c r="I67" s="230"/>
      <c r="J67" s="230"/>
      <c r="K67" s="231"/>
      <c r="L67" s="231"/>
      <c r="M67" s="230"/>
      <c r="N67" s="232"/>
      <c r="O67" s="231"/>
      <c r="P67" s="231"/>
      <c r="Q67" s="233"/>
      <c r="R67" s="233"/>
      <c r="S67" s="233"/>
      <c r="T67" s="233"/>
      <c r="U67" s="233"/>
      <c r="V67" s="233"/>
      <c r="W67" s="233"/>
      <c r="X67" s="233"/>
      <c r="Y67" s="231"/>
      <c r="Z67" s="234"/>
      <c r="AA67" s="233"/>
      <c r="AB67" s="234"/>
      <c r="AC67" s="234"/>
      <c r="AD67" s="235"/>
      <c r="AE67" s="236"/>
      <c r="AF67" s="234"/>
      <c r="AG67" s="237"/>
      <c r="AH67" s="238"/>
      <c r="AI67" s="237"/>
      <c r="AJ67" s="239"/>
      <c r="AK67" s="240"/>
      <c r="AL67" s="244"/>
      <c r="AM67" s="244"/>
      <c r="AN67" s="244"/>
      <c r="AO67" s="246"/>
      <c r="AP67" s="246"/>
      <c r="AQ67" s="244"/>
      <c r="AR67" s="244"/>
      <c r="AS67" s="244"/>
    </row>
    <row r="68" spans="1:45" s="245" customFormat="1" ht="15" customHeight="1">
      <c r="A68" s="228"/>
      <c r="B68" s="229"/>
      <c r="C68" s="228"/>
      <c r="D68" s="229"/>
      <c r="E68" s="229"/>
      <c r="F68" s="229"/>
      <c r="G68" s="229"/>
      <c r="H68" s="230"/>
      <c r="I68" s="230"/>
      <c r="J68" s="230"/>
      <c r="K68" s="231"/>
      <c r="L68" s="231"/>
      <c r="M68" s="230"/>
      <c r="N68" s="232"/>
      <c r="O68" s="231"/>
      <c r="P68" s="231"/>
      <c r="Q68" s="233"/>
      <c r="R68" s="233"/>
      <c r="S68" s="233"/>
      <c r="T68" s="233"/>
      <c r="U68" s="233"/>
      <c r="V68" s="233"/>
      <c r="W68" s="233"/>
      <c r="X68" s="233"/>
      <c r="Y68" s="231"/>
      <c r="Z68" s="234"/>
      <c r="AA68" s="233"/>
      <c r="AB68" s="234"/>
      <c r="AC68" s="234"/>
      <c r="AD68" s="235"/>
      <c r="AE68" s="236"/>
      <c r="AF68" s="234"/>
      <c r="AG68" s="237"/>
      <c r="AH68" s="238"/>
      <c r="AI68" s="237"/>
      <c r="AJ68" s="239"/>
      <c r="AK68" s="240"/>
      <c r="AL68" s="244"/>
      <c r="AM68" s="244"/>
      <c r="AN68" s="244"/>
      <c r="AO68" s="246"/>
      <c r="AP68" s="246"/>
      <c r="AQ68" s="244"/>
      <c r="AR68" s="244"/>
      <c r="AS68" s="244"/>
    </row>
    <row r="69" spans="1:45" s="245" customFormat="1" ht="15" customHeight="1">
      <c r="A69" s="228"/>
      <c r="B69" s="229"/>
      <c r="C69" s="228"/>
      <c r="D69" s="229"/>
      <c r="E69" s="229"/>
      <c r="F69" s="229"/>
      <c r="G69" s="229"/>
      <c r="H69" s="230"/>
      <c r="I69" s="230"/>
      <c r="J69" s="230"/>
      <c r="K69" s="231"/>
      <c r="L69" s="231"/>
      <c r="M69" s="230"/>
      <c r="N69" s="232"/>
      <c r="O69" s="231"/>
      <c r="P69" s="231"/>
      <c r="Q69" s="233"/>
      <c r="R69" s="233"/>
      <c r="S69" s="233"/>
      <c r="T69" s="233"/>
      <c r="U69" s="233"/>
      <c r="V69" s="233"/>
      <c r="W69" s="233"/>
      <c r="X69" s="233"/>
      <c r="Y69" s="231"/>
      <c r="Z69" s="234"/>
      <c r="AA69" s="233"/>
      <c r="AB69" s="234"/>
      <c r="AC69" s="234"/>
      <c r="AD69" s="235"/>
      <c r="AE69" s="236"/>
      <c r="AF69" s="234"/>
      <c r="AG69" s="237"/>
      <c r="AH69" s="238"/>
      <c r="AI69" s="237"/>
      <c r="AJ69" s="239"/>
      <c r="AK69" s="240"/>
      <c r="AL69" s="244"/>
      <c r="AM69" s="244"/>
      <c r="AN69" s="244"/>
      <c r="AO69" s="248"/>
      <c r="AP69" s="206"/>
      <c r="AQ69" s="244"/>
      <c r="AR69" s="244"/>
      <c r="AS69" s="244"/>
    </row>
    <row r="70" spans="1:45" s="245" customFormat="1" ht="15" customHeight="1">
      <c r="A70" s="228"/>
      <c r="B70" s="229"/>
      <c r="C70" s="228"/>
      <c r="D70" s="229"/>
      <c r="E70" s="229"/>
      <c r="F70" s="229"/>
      <c r="G70" s="229"/>
      <c r="H70" s="230"/>
      <c r="I70" s="230"/>
      <c r="J70" s="230"/>
      <c r="K70" s="231"/>
      <c r="L70" s="231"/>
      <c r="M70" s="230"/>
      <c r="N70" s="232"/>
      <c r="O70" s="231"/>
      <c r="P70" s="231"/>
      <c r="Q70" s="233"/>
      <c r="R70" s="233"/>
      <c r="S70" s="233"/>
      <c r="T70" s="233"/>
      <c r="U70" s="233"/>
      <c r="V70" s="233"/>
      <c r="W70" s="233"/>
      <c r="X70" s="233"/>
      <c r="Y70" s="231"/>
      <c r="Z70" s="234"/>
      <c r="AA70" s="233"/>
      <c r="AB70" s="234"/>
      <c r="AC70" s="234"/>
      <c r="AD70" s="235"/>
      <c r="AE70" s="236"/>
      <c r="AF70" s="234"/>
      <c r="AG70" s="237"/>
      <c r="AH70" s="238"/>
      <c r="AI70" s="237"/>
      <c r="AJ70" s="239"/>
      <c r="AK70" s="240"/>
      <c r="AL70" s="244"/>
      <c r="AM70" s="244"/>
      <c r="AN70" s="244"/>
      <c r="AO70" s="246"/>
      <c r="AP70" s="246"/>
      <c r="AQ70" s="244"/>
      <c r="AR70" s="244"/>
      <c r="AS70" s="244"/>
    </row>
    <row r="71" spans="1:45" s="245" customFormat="1" ht="15" customHeight="1">
      <c r="A71" s="228"/>
      <c r="B71" s="229"/>
      <c r="C71" s="228"/>
      <c r="D71" s="229"/>
      <c r="E71" s="229"/>
      <c r="F71" s="229"/>
      <c r="G71" s="229"/>
      <c r="H71" s="230"/>
      <c r="I71" s="230"/>
      <c r="J71" s="230"/>
      <c r="K71" s="231"/>
      <c r="L71" s="231"/>
      <c r="M71" s="230"/>
      <c r="N71" s="232"/>
      <c r="O71" s="231"/>
      <c r="P71" s="231"/>
      <c r="Q71" s="233"/>
      <c r="R71" s="233"/>
      <c r="S71" s="233"/>
      <c r="T71" s="233"/>
      <c r="U71" s="233"/>
      <c r="V71" s="233"/>
      <c r="W71" s="233"/>
      <c r="X71" s="233"/>
      <c r="Y71" s="231"/>
      <c r="Z71" s="234"/>
      <c r="AA71" s="233"/>
      <c r="AB71" s="234"/>
      <c r="AC71" s="234"/>
      <c r="AD71" s="235"/>
      <c r="AE71" s="236"/>
      <c r="AF71" s="234"/>
      <c r="AG71" s="237"/>
      <c r="AH71" s="238"/>
      <c r="AI71" s="237"/>
      <c r="AJ71" s="239"/>
      <c r="AK71" s="240"/>
      <c r="AL71" s="244"/>
      <c r="AM71" s="244"/>
      <c r="AN71" s="244"/>
      <c r="AO71" s="274"/>
      <c r="AP71" s="274"/>
      <c r="AQ71" s="244"/>
      <c r="AR71" s="244"/>
      <c r="AS71" s="244"/>
    </row>
    <row r="72" spans="1:45" s="245" customFormat="1" ht="15" customHeight="1">
      <c r="A72" s="228"/>
      <c r="B72" s="229"/>
      <c r="C72" s="228"/>
      <c r="D72" s="229"/>
      <c r="E72" s="229"/>
      <c r="F72" s="229"/>
      <c r="G72" s="229"/>
      <c r="H72" s="230"/>
      <c r="I72" s="230"/>
      <c r="J72" s="230"/>
      <c r="K72" s="231"/>
      <c r="L72" s="231"/>
      <c r="M72" s="230"/>
      <c r="N72" s="232"/>
      <c r="O72" s="231"/>
      <c r="P72" s="231"/>
      <c r="Q72" s="233"/>
      <c r="R72" s="233"/>
      <c r="S72" s="233"/>
      <c r="T72" s="233"/>
      <c r="U72" s="233"/>
      <c r="V72" s="233"/>
      <c r="W72" s="233"/>
      <c r="X72" s="233"/>
      <c r="Y72" s="231"/>
      <c r="Z72" s="234"/>
      <c r="AA72" s="233"/>
      <c r="AB72" s="234"/>
      <c r="AC72" s="234"/>
      <c r="AD72" s="235"/>
      <c r="AE72" s="236"/>
      <c r="AF72" s="234"/>
      <c r="AG72" s="237"/>
      <c r="AH72" s="238"/>
      <c r="AI72" s="237"/>
      <c r="AJ72" s="239"/>
      <c r="AK72" s="240"/>
      <c r="AL72" s="244"/>
      <c r="AM72" s="244"/>
      <c r="AN72" s="244"/>
      <c r="AO72" s="274"/>
      <c r="AP72" s="274"/>
      <c r="AQ72" s="244"/>
      <c r="AR72" s="244"/>
      <c r="AS72" s="244"/>
    </row>
    <row r="73" spans="1:45" s="245" customFormat="1" ht="15" customHeight="1">
      <c r="A73" s="228"/>
      <c r="B73" s="229"/>
      <c r="C73" s="228"/>
      <c r="D73" s="229"/>
      <c r="E73" s="229"/>
      <c r="F73" s="229"/>
      <c r="G73" s="229"/>
      <c r="H73" s="230"/>
      <c r="I73" s="230"/>
      <c r="J73" s="230"/>
      <c r="K73" s="231"/>
      <c r="L73" s="231"/>
      <c r="M73" s="230"/>
      <c r="N73" s="232"/>
      <c r="O73" s="231"/>
      <c r="P73" s="231"/>
      <c r="Q73" s="233"/>
      <c r="R73" s="233"/>
      <c r="S73" s="233"/>
      <c r="T73" s="233"/>
      <c r="U73" s="233"/>
      <c r="V73" s="233"/>
      <c r="W73" s="233"/>
      <c r="X73" s="233"/>
      <c r="Y73" s="231"/>
      <c r="Z73" s="234"/>
      <c r="AA73" s="233"/>
      <c r="AB73" s="234"/>
      <c r="AC73" s="234"/>
      <c r="AD73" s="235"/>
      <c r="AE73" s="236"/>
      <c r="AF73" s="234"/>
      <c r="AG73" s="237"/>
      <c r="AH73" s="238"/>
      <c r="AI73" s="237"/>
      <c r="AJ73" s="239"/>
      <c r="AK73" s="240"/>
      <c r="AL73" s="244"/>
      <c r="AM73" s="244"/>
      <c r="AN73" s="244"/>
      <c r="AO73" s="246"/>
      <c r="AP73" s="246"/>
      <c r="AQ73" s="244"/>
      <c r="AR73" s="244"/>
      <c r="AS73" s="244"/>
    </row>
    <row r="74" spans="1:45" s="245" customFormat="1" ht="15" customHeight="1">
      <c r="A74" s="228"/>
      <c r="B74" s="229"/>
      <c r="C74" s="228"/>
      <c r="D74" s="229"/>
      <c r="E74" s="229"/>
      <c r="F74" s="229"/>
      <c r="G74" s="229"/>
      <c r="H74" s="230"/>
      <c r="I74" s="230"/>
      <c r="J74" s="230"/>
      <c r="K74" s="231"/>
      <c r="L74" s="231"/>
      <c r="M74" s="230"/>
      <c r="N74" s="232"/>
      <c r="O74" s="231"/>
      <c r="P74" s="231"/>
      <c r="Q74" s="233"/>
      <c r="R74" s="233"/>
      <c r="S74" s="233"/>
      <c r="T74" s="233"/>
      <c r="U74" s="233"/>
      <c r="V74" s="233"/>
      <c r="W74" s="233"/>
      <c r="X74" s="233"/>
      <c r="Y74" s="231"/>
      <c r="Z74" s="234"/>
      <c r="AA74" s="233"/>
      <c r="AB74" s="234"/>
      <c r="AC74" s="234"/>
      <c r="AD74" s="235"/>
      <c r="AE74" s="236"/>
      <c r="AF74" s="234"/>
      <c r="AG74" s="237"/>
      <c r="AH74" s="238"/>
      <c r="AI74" s="237"/>
      <c r="AJ74" s="239"/>
      <c r="AK74" s="240"/>
      <c r="AL74" s="244"/>
      <c r="AM74" s="244"/>
      <c r="AN74" s="244"/>
      <c r="AO74" s="246"/>
      <c r="AP74" s="246"/>
      <c r="AQ74" s="244"/>
      <c r="AR74" s="244"/>
      <c r="AS74" s="244"/>
    </row>
    <row r="75" spans="1:45" s="245" customFormat="1" ht="15" customHeight="1">
      <c r="A75" s="228"/>
      <c r="B75" s="229"/>
      <c r="C75" s="228"/>
      <c r="D75" s="229"/>
      <c r="E75" s="229"/>
      <c r="F75" s="229"/>
      <c r="G75" s="229"/>
      <c r="H75" s="230"/>
      <c r="I75" s="230"/>
      <c r="J75" s="230"/>
      <c r="K75" s="231"/>
      <c r="L75" s="231"/>
      <c r="M75" s="230"/>
      <c r="N75" s="232"/>
      <c r="O75" s="231"/>
      <c r="P75" s="231"/>
      <c r="Q75" s="233"/>
      <c r="R75" s="233"/>
      <c r="S75" s="233"/>
      <c r="T75" s="233"/>
      <c r="U75" s="233"/>
      <c r="V75" s="233"/>
      <c r="W75" s="233"/>
      <c r="X75" s="233"/>
      <c r="Y75" s="231"/>
      <c r="Z75" s="234"/>
      <c r="AA75" s="233"/>
      <c r="AB75" s="234"/>
      <c r="AC75" s="234"/>
      <c r="AD75" s="235"/>
      <c r="AE75" s="236"/>
      <c r="AF75" s="234"/>
      <c r="AG75" s="237"/>
      <c r="AH75" s="238"/>
      <c r="AI75" s="237"/>
      <c r="AJ75" s="239"/>
      <c r="AK75" s="240"/>
      <c r="AL75" s="244"/>
      <c r="AM75" s="244"/>
      <c r="AN75" s="244"/>
      <c r="AO75" s="246"/>
      <c r="AP75" s="246"/>
      <c r="AQ75" s="244"/>
      <c r="AR75" s="244"/>
      <c r="AS75" s="244"/>
    </row>
    <row r="76" spans="1:45" s="245" customFormat="1" ht="15" customHeight="1">
      <c r="A76" s="228"/>
      <c r="B76" s="229"/>
      <c r="C76" s="228"/>
      <c r="D76" s="229"/>
      <c r="E76" s="229"/>
      <c r="F76" s="229"/>
      <c r="G76" s="229"/>
      <c r="H76" s="230"/>
      <c r="I76" s="230"/>
      <c r="J76" s="230"/>
      <c r="K76" s="231"/>
      <c r="L76" s="231"/>
      <c r="M76" s="230"/>
      <c r="N76" s="232"/>
      <c r="O76" s="231"/>
      <c r="P76" s="231"/>
      <c r="Q76" s="233"/>
      <c r="R76" s="233"/>
      <c r="S76" s="233"/>
      <c r="T76" s="233"/>
      <c r="U76" s="233"/>
      <c r="V76" s="233"/>
      <c r="W76" s="233"/>
      <c r="X76" s="233"/>
      <c r="Y76" s="231"/>
      <c r="Z76" s="234"/>
      <c r="AA76" s="233"/>
      <c r="AB76" s="234"/>
      <c r="AC76" s="234"/>
      <c r="AD76" s="235"/>
      <c r="AE76" s="236"/>
      <c r="AF76" s="234"/>
      <c r="AG76" s="237"/>
      <c r="AH76" s="238"/>
      <c r="AI76" s="237"/>
      <c r="AJ76" s="239"/>
      <c r="AK76" s="240"/>
      <c r="AL76" s="244"/>
      <c r="AM76" s="244"/>
      <c r="AN76" s="244"/>
      <c r="AO76" s="274"/>
      <c r="AP76" s="274"/>
      <c r="AQ76" s="244"/>
      <c r="AR76" s="244"/>
      <c r="AS76" s="244"/>
    </row>
    <row r="77" spans="1:45" s="245" customFormat="1" ht="15" customHeight="1">
      <c r="A77" s="228"/>
      <c r="B77" s="229"/>
      <c r="C77" s="228"/>
      <c r="D77" s="229"/>
      <c r="E77" s="229"/>
      <c r="F77" s="229"/>
      <c r="G77" s="229"/>
      <c r="H77" s="230"/>
      <c r="I77" s="230"/>
      <c r="J77" s="230"/>
      <c r="K77" s="231"/>
      <c r="L77" s="231"/>
      <c r="M77" s="230"/>
      <c r="N77" s="232"/>
      <c r="O77" s="231"/>
      <c r="P77" s="231"/>
      <c r="Q77" s="233"/>
      <c r="R77" s="233"/>
      <c r="S77" s="233"/>
      <c r="T77" s="233"/>
      <c r="U77" s="233"/>
      <c r="V77" s="233"/>
      <c r="W77" s="233"/>
      <c r="X77" s="233"/>
      <c r="Y77" s="231"/>
      <c r="Z77" s="234"/>
      <c r="AA77" s="233"/>
      <c r="AB77" s="234"/>
      <c r="AC77" s="234"/>
      <c r="AD77" s="235"/>
      <c r="AE77" s="236"/>
      <c r="AF77" s="234"/>
      <c r="AG77" s="237"/>
      <c r="AH77" s="238"/>
      <c r="AI77" s="237"/>
      <c r="AJ77" s="239"/>
      <c r="AK77" s="240"/>
      <c r="AL77" s="244"/>
      <c r="AM77" s="244"/>
      <c r="AN77" s="244"/>
      <c r="AO77" s="274"/>
      <c r="AP77" s="274"/>
      <c r="AQ77" s="244"/>
      <c r="AR77" s="244"/>
      <c r="AS77" s="244"/>
    </row>
    <row r="78" spans="1:45" s="245" customFormat="1" ht="15" customHeight="1">
      <c r="A78" s="228"/>
      <c r="B78" s="229"/>
      <c r="C78" s="228"/>
      <c r="D78" s="229"/>
      <c r="E78" s="229"/>
      <c r="F78" s="229"/>
      <c r="G78" s="229"/>
      <c r="H78" s="230"/>
      <c r="I78" s="230"/>
      <c r="J78" s="230"/>
      <c r="K78" s="231"/>
      <c r="L78" s="231"/>
      <c r="M78" s="230"/>
      <c r="N78" s="232"/>
      <c r="O78" s="231"/>
      <c r="P78" s="231"/>
      <c r="Q78" s="233"/>
      <c r="R78" s="233"/>
      <c r="S78" s="233"/>
      <c r="T78" s="233"/>
      <c r="U78" s="233"/>
      <c r="V78" s="233"/>
      <c r="W78" s="233"/>
      <c r="X78" s="233"/>
      <c r="Y78" s="231"/>
      <c r="Z78" s="234"/>
      <c r="AA78" s="233"/>
      <c r="AB78" s="234"/>
      <c r="AC78" s="234"/>
      <c r="AD78" s="235"/>
      <c r="AE78" s="236"/>
      <c r="AF78" s="234"/>
      <c r="AG78" s="237"/>
      <c r="AH78" s="238"/>
      <c r="AI78" s="237"/>
      <c r="AJ78" s="239"/>
      <c r="AK78" s="240"/>
      <c r="AL78" s="244"/>
      <c r="AM78" s="244"/>
      <c r="AN78" s="244"/>
      <c r="AO78" s="248"/>
      <c r="AP78" s="206"/>
      <c r="AQ78" s="244"/>
      <c r="AR78" s="244"/>
      <c r="AS78" s="244"/>
    </row>
    <row r="79" spans="1:45" s="245" customFormat="1" ht="15" customHeight="1">
      <c r="A79" s="228"/>
      <c r="B79" s="229"/>
      <c r="C79" s="228"/>
      <c r="D79" s="229"/>
      <c r="E79" s="229"/>
      <c r="F79" s="229"/>
      <c r="G79" s="229"/>
      <c r="H79" s="230"/>
      <c r="I79" s="230"/>
      <c r="J79" s="230"/>
      <c r="K79" s="231"/>
      <c r="L79" s="231"/>
      <c r="M79" s="230"/>
      <c r="N79" s="232"/>
      <c r="O79" s="231"/>
      <c r="P79" s="231"/>
      <c r="Q79" s="233"/>
      <c r="R79" s="233"/>
      <c r="S79" s="233"/>
      <c r="T79" s="233"/>
      <c r="U79" s="233"/>
      <c r="V79" s="233"/>
      <c r="W79" s="233"/>
      <c r="X79" s="233"/>
      <c r="Y79" s="231"/>
      <c r="Z79" s="234"/>
      <c r="AA79" s="233"/>
      <c r="AB79" s="234"/>
      <c r="AC79" s="234"/>
      <c r="AD79" s="235"/>
      <c r="AE79" s="236"/>
      <c r="AF79" s="234"/>
      <c r="AG79" s="237"/>
      <c r="AH79" s="238"/>
      <c r="AI79" s="237"/>
      <c r="AJ79" s="239"/>
      <c r="AK79" s="240"/>
      <c r="AL79" s="244"/>
      <c r="AM79" s="244"/>
      <c r="AN79" s="244"/>
      <c r="AO79" s="246"/>
      <c r="AP79" s="246"/>
      <c r="AQ79" s="244"/>
      <c r="AR79" s="244"/>
      <c r="AS79" s="244"/>
    </row>
    <row r="80" spans="1:45" s="245" customFormat="1" ht="15" customHeight="1">
      <c r="A80" s="228"/>
      <c r="B80" s="229"/>
      <c r="C80" s="228"/>
      <c r="D80" s="229"/>
      <c r="E80" s="229"/>
      <c r="F80" s="229"/>
      <c r="G80" s="229"/>
      <c r="H80" s="230"/>
      <c r="I80" s="230"/>
      <c r="J80" s="230"/>
      <c r="K80" s="231"/>
      <c r="L80" s="231"/>
      <c r="M80" s="230"/>
      <c r="N80" s="232"/>
      <c r="O80" s="231"/>
      <c r="P80" s="231"/>
      <c r="Q80" s="233"/>
      <c r="R80" s="233"/>
      <c r="S80" s="233"/>
      <c r="T80" s="233"/>
      <c r="U80" s="233"/>
      <c r="V80" s="233"/>
      <c r="W80" s="233"/>
      <c r="X80" s="233"/>
      <c r="Y80" s="231"/>
      <c r="Z80" s="234"/>
      <c r="AA80" s="233"/>
      <c r="AB80" s="234"/>
      <c r="AC80" s="234"/>
      <c r="AD80" s="235"/>
      <c r="AE80" s="236"/>
      <c r="AF80" s="234"/>
      <c r="AG80" s="237"/>
      <c r="AH80" s="238"/>
      <c r="AI80" s="237"/>
      <c r="AJ80" s="239"/>
      <c r="AK80" s="240"/>
      <c r="AL80" s="244"/>
      <c r="AM80" s="244"/>
      <c r="AN80" s="244"/>
      <c r="AO80" s="246"/>
      <c r="AP80" s="246"/>
      <c r="AQ80" s="244"/>
      <c r="AR80" s="244"/>
      <c r="AS80" s="244"/>
    </row>
    <row r="81" spans="1:45" s="245" customFormat="1" ht="15" customHeight="1">
      <c r="A81" s="228"/>
      <c r="B81" s="229"/>
      <c r="C81" s="228"/>
      <c r="D81" s="229"/>
      <c r="E81" s="229"/>
      <c r="F81" s="229"/>
      <c r="G81" s="229"/>
      <c r="H81" s="230"/>
      <c r="I81" s="230"/>
      <c r="J81" s="230"/>
      <c r="K81" s="231"/>
      <c r="L81" s="231"/>
      <c r="M81" s="230"/>
      <c r="N81" s="232"/>
      <c r="O81" s="231"/>
      <c r="P81" s="231"/>
      <c r="Q81" s="233"/>
      <c r="R81" s="233"/>
      <c r="S81" s="233"/>
      <c r="T81" s="233"/>
      <c r="U81" s="233"/>
      <c r="V81" s="233"/>
      <c r="W81" s="233"/>
      <c r="X81" s="233"/>
      <c r="Y81" s="231"/>
      <c r="Z81" s="234"/>
      <c r="AA81" s="233"/>
      <c r="AB81" s="234"/>
      <c r="AC81" s="234"/>
      <c r="AD81" s="235"/>
      <c r="AE81" s="236"/>
      <c r="AF81" s="234"/>
      <c r="AG81" s="237"/>
      <c r="AH81" s="238"/>
      <c r="AI81" s="237"/>
      <c r="AJ81" s="239"/>
      <c r="AK81" s="240"/>
      <c r="AL81" s="244"/>
      <c r="AM81" s="244"/>
      <c r="AN81" s="244"/>
      <c r="AO81" s="246"/>
      <c r="AP81" s="246"/>
      <c r="AQ81" s="244"/>
      <c r="AR81" s="244"/>
      <c r="AS81" s="244"/>
    </row>
    <row r="82" spans="1:45" s="245" customFormat="1" ht="15" customHeight="1">
      <c r="A82" s="228"/>
      <c r="B82" s="229"/>
      <c r="C82" s="228"/>
      <c r="D82" s="229"/>
      <c r="E82" s="229"/>
      <c r="F82" s="229"/>
      <c r="G82" s="229"/>
      <c r="H82" s="230"/>
      <c r="I82" s="230"/>
      <c r="J82" s="230"/>
      <c r="K82" s="231"/>
      <c r="L82" s="231"/>
      <c r="M82" s="230"/>
      <c r="N82" s="232"/>
      <c r="O82" s="231"/>
      <c r="P82" s="231"/>
      <c r="Q82" s="233"/>
      <c r="R82" s="233"/>
      <c r="S82" s="233"/>
      <c r="T82" s="233"/>
      <c r="U82" s="233"/>
      <c r="V82" s="233"/>
      <c r="W82" s="233"/>
      <c r="X82" s="233"/>
      <c r="Y82" s="231"/>
      <c r="Z82" s="234"/>
      <c r="AA82" s="233"/>
      <c r="AB82" s="234"/>
      <c r="AC82" s="234"/>
      <c r="AD82" s="235"/>
      <c r="AE82" s="236"/>
      <c r="AF82" s="234"/>
      <c r="AG82" s="237"/>
      <c r="AH82" s="238"/>
      <c r="AI82" s="237"/>
      <c r="AJ82" s="239"/>
      <c r="AK82" s="240"/>
      <c r="AL82" s="244"/>
      <c r="AM82" s="244"/>
      <c r="AN82" s="244"/>
      <c r="AO82" s="246"/>
      <c r="AP82" s="246"/>
      <c r="AQ82" s="244"/>
      <c r="AR82" s="244"/>
      <c r="AS82" s="244"/>
    </row>
    <row r="83" spans="1:45" s="245" customFormat="1" ht="15" customHeight="1">
      <c r="A83" s="228"/>
      <c r="B83" s="229"/>
      <c r="C83" s="228"/>
      <c r="D83" s="229"/>
      <c r="E83" s="229"/>
      <c r="F83" s="229"/>
      <c r="G83" s="229"/>
      <c r="H83" s="230"/>
      <c r="I83" s="230"/>
      <c r="J83" s="230"/>
      <c r="K83" s="231"/>
      <c r="L83" s="231"/>
      <c r="M83" s="230"/>
      <c r="N83" s="232"/>
      <c r="O83" s="231"/>
      <c r="P83" s="231"/>
      <c r="Q83" s="233"/>
      <c r="R83" s="233"/>
      <c r="S83" s="233"/>
      <c r="T83" s="233"/>
      <c r="U83" s="233"/>
      <c r="V83" s="233"/>
      <c r="W83" s="233"/>
      <c r="X83" s="233"/>
      <c r="Y83" s="231"/>
      <c r="Z83" s="234"/>
      <c r="AA83" s="233"/>
      <c r="AB83" s="234"/>
      <c r="AC83" s="234"/>
      <c r="AD83" s="235"/>
      <c r="AE83" s="236"/>
      <c r="AF83" s="234"/>
      <c r="AG83" s="237"/>
      <c r="AH83" s="238"/>
      <c r="AI83" s="237"/>
      <c r="AJ83" s="239"/>
      <c r="AK83" s="240"/>
      <c r="AL83" s="244"/>
      <c r="AM83" s="244"/>
      <c r="AN83" s="244"/>
      <c r="AO83" s="246"/>
      <c r="AP83" s="246"/>
      <c r="AQ83" s="244"/>
      <c r="AR83" s="244"/>
      <c r="AS83" s="244"/>
    </row>
    <row r="84" spans="1:45" s="245" customFormat="1" ht="15" customHeight="1">
      <c r="A84" s="228"/>
      <c r="B84" s="229"/>
      <c r="C84" s="228"/>
      <c r="D84" s="229"/>
      <c r="E84" s="229"/>
      <c r="F84" s="229"/>
      <c r="G84" s="229"/>
      <c r="H84" s="230"/>
      <c r="I84" s="230"/>
      <c r="J84" s="230"/>
      <c r="K84" s="231"/>
      <c r="L84" s="231"/>
      <c r="M84" s="230"/>
      <c r="N84" s="232"/>
      <c r="O84" s="231"/>
      <c r="P84" s="231"/>
      <c r="Q84" s="233"/>
      <c r="R84" s="233"/>
      <c r="S84" s="233"/>
      <c r="T84" s="233"/>
      <c r="U84" s="233"/>
      <c r="V84" s="233"/>
      <c r="W84" s="233"/>
      <c r="X84" s="233"/>
      <c r="Y84" s="231"/>
      <c r="Z84" s="234"/>
      <c r="AA84" s="233"/>
      <c r="AB84" s="234"/>
      <c r="AC84" s="234"/>
      <c r="AD84" s="235"/>
      <c r="AE84" s="236"/>
      <c r="AF84" s="234"/>
      <c r="AG84" s="237"/>
      <c r="AH84" s="238"/>
      <c r="AI84" s="237"/>
      <c r="AJ84" s="239"/>
      <c r="AK84" s="240"/>
      <c r="AL84" s="244"/>
      <c r="AM84" s="244"/>
      <c r="AN84" s="244"/>
      <c r="AO84" s="246"/>
      <c r="AP84" s="246"/>
      <c r="AQ84" s="244"/>
      <c r="AR84" s="244"/>
      <c r="AS84" s="244"/>
    </row>
    <row r="85" spans="1:45" s="245" customFormat="1" ht="15" customHeight="1">
      <c r="A85" s="228"/>
      <c r="B85" s="229"/>
      <c r="C85" s="228"/>
      <c r="D85" s="229"/>
      <c r="E85" s="229"/>
      <c r="F85" s="229"/>
      <c r="G85" s="229"/>
      <c r="H85" s="230"/>
      <c r="I85" s="230"/>
      <c r="J85" s="230"/>
      <c r="K85" s="231"/>
      <c r="L85" s="231"/>
      <c r="M85" s="230"/>
      <c r="N85" s="232"/>
      <c r="O85" s="231"/>
      <c r="P85" s="231"/>
      <c r="Q85" s="233"/>
      <c r="R85" s="233"/>
      <c r="S85" s="233"/>
      <c r="T85" s="233"/>
      <c r="U85" s="233"/>
      <c r="V85" s="233"/>
      <c r="W85" s="233"/>
      <c r="X85" s="233"/>
      <c r="Y85" s="231"/>
      <c r="Z85" s="234"/>
      <c r="AA85" s="233"/>
      <c r="AB85" s="234"/>
      <c r="AC85" s="234"/>
      <c r="AD85" s="235"/>
      <c r="AE85" s="236"/>
      <c r="AF85" s="234"/>
      <c r="AG85" s="237"/>
      <c r="AH85" s="238"/>
      <c r="AI85" s="237"/>
      <c r="AJ85" s="239"/>
      <c r="AK85" s="240"/>
      <c r="AL85" s="244"/>
      <c r="AM85" s="244"/>
      <c r="AN85" s="244"/>
      <c r="AO85" s="246"/>
      <c r="AP85" s="246"/>
      <c r="AQ85" s="244"/>
      <c r="AR85" s="244"/>
      <c r="AS85" s="244"/>
    </row>
    <row r="86" spans="1:45" s="245" customFormat="1" ht="15" customHeight="1">
      <c r="A86" s="228"/>
      <c r="B86" s="229"/>
      <c r="C86" s="228"/>
      <c r="D86" s="229"/>
      <c r="E86" s="229"/>
      <c r="F86" s="229"/>
      <c r="G86" s="229"/>
      <c r="H86" s="230"/>
      <c r="I86" s="230"/>
      <c r="J86" s="230"/>
      <c r="K86" s="231"/>
      <c r="L86" s="231"/>
      <c r="M86" s="230"/>
      <c r="N86" s="232"/>
      <c r="O86" s="231"/>
      <c r="P86" s="231"/>
      <c r="Q86" s="233"/>
      <c r="R86" s="233"/>
      <c r="S86" s="233"/>
      <c r="T86" s="233"/>
      <c r="U86" s="233"/>
      <c r="V86" s="233"/>
      <c r="W86" s="233"/>
      <c r="X86" s="233"/>
      <c r="Y86" s="231"/>
      <c r="Z86" s="234"/>
      <c r="AA86" s="233"/>
      <c r="AB86" s="234"/>
      <c r="AC86" s="234"/>
      <c r="AD86" s="235"/>
      <c r="AE86" s="236"/>
      <c r="AF86" s="234"/>
      <c r="AG86" s="237"/>
      <c r="AH86" s="238"/>
      <c r="AI86" s="237"/>
      <c r="AJ86" s="239"/>
      <c r="AK86" s="240"/>
      <c r="AL86" s="244"/>
      <c r="AM86" s="244"/>
      <c r="AN86" s="244"/>
      <c r="AO86" s="246"/>
      <c r="AP86" s="246"/>
      <c r="AQ86" s="244"/>
      <c r="AR86" s="244"/>
      <c r="AS86" s="244"/>
    </row>
    <row r="87" spans="1:45" s="245" customFormat="1" ht="15" customHeight="1">
      <c r="A87" s="228"/>
      <c r="B87" s="229"/>
      <c r="C87" s="228"/>
      <c r="D87" s="229"/>
      <c r="E87" s="229"/>
      <c r="F87" s="229"/>
      <c r="G87" s="229"/>
      <c r="H87" s="230"/>
      <c r="I87" s="230"/>
      <c r="J87" s="230"/>
      <c r="K87" s="231"/>
      <c r="L87" s="231"/>
      <c r="M87" s="230"/>
      <c r="N87" s="232"/>
      <c r="O87" s="231"/>
      <c r="P87" s="231"/>
      <c r="Q87" s="233"/>
      <c r="R87" s="233"/>
      <c r="S87" s="233"/>
      <c r="T87" s="233"/>
      <c r="U87" s="233"/>
      <c r="V87" s="233"/>
      <c r="W87" s="233"/>
      <c r="X87" s="233"/>
      <c r="Y87" s="231"/>
      <c r="Z87" s="234"/>
      <c r="AA87" s="233"/>
      <c r="AB87" s="234"/>
      <c r="AC87" s="234"/>
      <c r="AD87" s="235"/>
      <c r="AE87" s="236"/>
      <c r="AF87" s="234"/>
      <c r="AG87" s="237"/>
      <c r="AH87" s="238"/>
      <c r="AI87" s="237"/>
      <c r="AJ87" s="239"/>
      <c r="AK87" s="240"/>
      <c r="AL87" s="244"/>
      <c r="AM87" s="244"/>
      <c r="AN87" s="244"/>
      <c r="AO87" s="246"/>
      <c r="AP87" s="246"/>
      <c r="AQ87" s="244"/>
      <c r="AR87" s="244"/>
      <c r="AS87" s="244"/>
    </row>
    <row r="88" spans="1:45" s="245" customFormat="1" ht="15" customHeight="1">
      <c r="A88" s="228"/>
      <c r="B88" s="229"/>
      <c r="C88" s="228"/>
      <c r="D88" s="229"/>
      <c r="E88" s="229"/>
      <c r="F88" s="229"/>
      <c r="G88" s="229"/>
      <c r="H88" s="230"/>
      <c r="I88" s="230"/>
      <c r="J88" s="230"/>
      <c r="K88" s="231"/>
      <c r="L88" s="231"/>
      <c r="M88" s="230"/>
      <c r="N88" s="232"/>
      <c r="O88" s="231"/>
      <c r="P88" s="231"/>
      <c r="Q88" s="233"/>
      <c r="R88" s="233"/>
      <c r="S88" s="233"/>
      <c r="T88" s="233"/>
      <c r="U88" s="233"/>
      <c r="V88" s="233"/>
      <c r="W88" s="233"/>
      <c r="X88" s="233"/>
      <c r="Y88" s="231"/>
      <c r="Z88" s="234"/>
      <c r="AA88" s="233"/>
      <c r="AB88" s="234"/>
      <c r="AC88" s="234"/>
      <c r="AD88" s="235"/>
      <c r="AE88" s="236"/>
      <c r="AF88" s="234"/>
      <c r="AG88" s="237"/>
      <c r="AH88" s="238"/>
      <c r="AI88" s="237"/>
      <c r="AJ88" s="239"/>
      <c r="AK88" s="240"/>
      <c r="AL88" s="244"/>
      <c r="AM88" s="244"/>
      <c r="AN88" s="244"/>
      <c r="AO88" s="246"/>
      <c r="AP88" s="246"/>
      <c r="AQ88" s="244"/>
      <c r="AR88" s="244"/>
      <c r="AS88" s="244"/>
    </row>
    <row r="89" spans="1:45" ht="15" customHeight="1">
      <c r="A89" s="228"/>
      <c r="B89" s="229"/>
      <c r="C89" s="228"/>
      <c r="D89" s="229"/>
      <c r="E89" s="229"/>
      <c r="F89" s="229"/>
      <c r="G89" s="229"/>
      <c r="H89" s="230"/>
      <c r="I89" s="230"/>
      <c r="J89" s="230"/>
      <c r="K89" s="231"/>
      <c r="L89" s="231"/>
      <c r="M89" s="230"/>
      <c r="N89" s="232"/>
      <c r="O89" s="231"/>
      <c r="P89" s="231"/>
      <c r="Q89" s="233"/>
      <c r="R89" s="233"/>
      <c r="S89" s="233"/>
      <c r="T89" s="233"/>
      <c r="U89" s="233"/>
      <c r="V89" s="233"/>
      <c r="W89" s="233"/>
      <c r="X89" s="233"/>
      <c r="Y89" s="231"/>
      <c r="Z89" s="234"/>
      <c r="AA89" s="233"/>
      <c r="AB89" s="234"/>
      <c r="AC89" s="234"/>
      <c r="AD89" s="235"/>
      <c r="AE89" s="236"/>
      <c r="AF89" s="234"/>
      <c r="AG89" s="237"/>
      <c r="AH89" s="238"/>
      <c r="AI89" s="237"/>
      <c r="AJ89" s="239"/>
      <c r="AK89" s="240"/>
      <c r="AO89" s="246"/>
      <c r="AP89" s="246"/>
    </row>
    <row r="90" spans="1:45" s="245" customFormat="1" ht="15" customHeight="1">
      <c r="A90" s="228"/>
      <c r="B90" s="229"/>
      <c r="C90" s="228"/>
      <c r="D90" s="229"/>
      <c r="E90" s="229"/>
      <c r="F90" s="229"/>
      <c r="G90" s="229"/>
      <c r="H90" s="230"/>
      <c r="I90" s="230"/>
      <c r="J90" s="230"/>
      <c r="K90" s="231"/>
      <c r="L90" s="231"/>
      <c r="M90" s="230"/>
      <c r="N90" s="232"/>
      <c r="O90" s="231"/>
      <c r="P90" s="231"/>
      <c r="Q90" s="233"/>
      <c r="R90" s="233"/>
      <c r="S90" s="233"/>
      <c r="T90" s="233"/>
      <c r="U90" s="233"/>
      <c r="V90" s="233"/>
      <c r="W90" s="233"/>
      <c r="X90" s="233"/>
      <c r="Y90" s="231"/>
      <c r="Z90" s="234"/>
      <c r="AA90" s="233"/>
      <c r="AB90" s="234"/>
      <c r="AC90" s="234"/>
      <c r="AD90" s="235"/>
      <c r="AE90" s="236"/>
      <c r="AF90" s="234"/>
      <c r="AG90" s="237"/>
      <c r="AH90" s="238"/>
      <c r="AI90" s="237"/>
      <c r="AJ90" s="239"/>
      <c r="AK90" s="240"/>
      <c r="AL90" s="244"/>
      <c r="AM90" s="244"/>
      <c r="AN90" s="244"/>
      <c r="AO90" s="246"/>
      <c r="AP90" s="246"/>
      <c r="AQ90" s="244"/>
      <c r="AR90" s="244"/>
      <c r="AS90" s="244"/>
    </row>
    <row r="91" spans="1:45" s="245" customFormat="1" ht="15" customHeight="1">
      <c r="A91" s="228"/>
      <c r="B91" s="229"/>
      <c r="C91" s="228"/>
      <c r="D91" s="229"/>
      <c r="E91" s="229"/>
      <c r="F91" s="229"/>
      <c r="G91" s="229"/>
      <c r="H91" s="230"/>
      <c r="I91" s="230"/>
      <c r="J91" s="230"/>
      <c r="K91" s="231"/>
      <c r="L91" s="231"/>
      <c r="M91" s="230"/>
      <c r="N91" s="232"/>
      <c r="O91" s="231"/>
      <c r="P91" s="231"/>
      <c r="Q91" s="233"/>
      <c r="R91" s="233"/>
      <c r="S91" s="233"/>
      <c r="T91" s="233"/>
      <c r="U91" s="233"/>
      <c r="V91" s="233"/>
      <c r="W91" s="233"/>
      <c r="X91" s="233"/>
      <c r="Y91" s="231"/>
      <c r="Z91" s="234"/>
      <c r="AA91" s="233"/>
      <c r="AB91" s="234"/>
      <c r="AC91" s="234"/>
      <c r="AD91" s="235"/>
      <c r="AE91" s="236"/>
      <c r="AF91" s="234"/>
      <c r="AG91" s="237"/>
      <c r="AH91" s="238"/>
      <c r="AI91" s="237"/>
      <c r="AJ91" s="239"/>
      <c r="AK91" s="240"/>
      <c r="AL91" s="244"/>
      <c r="AM91" s="244"/>
      <c r="AN91" s="244"/>
      <c r="AO91" s="246"/>
      <c r="AP91" s="246"/>
      <c r="AQ91" s="244"/>
      <c r="AR91" s="244"/>
      <c r="AS91" s="244"/>
    </row>
    <row r="92" spans="1:45" ht="15" customHeight="1">
      <c r="A92" s="228"/>
      <c r="B92" s="229"/>
      <c r="C92" s="228"/>
      <c r="D92" s="229"/>
      <c r="E92" s="229"/>
      <c r="F92" s="229"/>
      <c r="G92" s="229"/>
      <c r="H92" s="230"/>
      <c r="I92" s="230"/>
      <c r="J92" s="230"/>
      <c r="K92" s="231"/>
      <c r="L92" s="231"/>
      <c r="M92" s="230"/>
      <c r="N92" s="232"/>
      <c r="O92" s="231"/>
      <c r="P92" s="231"/>
      <c r="Q92" s="233"/>
      <c r="R92" s="233"/>
      <c r="S92" s="233"/>
      <c r="T92" s="233"/>
      <c r="U92" s="233"/>
      <c r="V92" s="233"/>
      <c r="W92" s="233"/>
      <c r="X92" s="233"/>
      <c r="Y92" s="231"/>
      <c r="Z92" s="234"/>
      <c r="AA92" s="233"/>
      <c r="AB92" s="234"/>
      <c r="AC92" s="234"/>
      <c r="AD92" s="235"/>
      <c r="AE92" s="236"/>
      <c r="AF92" s="234"/>
      <c r="AG92" s="237"/>
      <c r="AH92" s="238"/>
      <c r="AI92" s="237"/>
      <c r="AJ92" s="239"/>
      <c r="AK92" s="240"/>
      <c r="AO92" s="246"/>
      <c r="AP92" s="246"/>
    </row>
    <row r="93" spans="1:45" s="245" customFormat="1" ht="15" customHeight="1">
      <c r="A93" s="228"/>
      <c r="B93" s="229"/>
      <c r="C93" s="228"/>
      <c r="D93" s="229"/>
      <c r="E93" s="229"/>
      <c r="F93" s="229"/>
      <c r="G93" s="229"/>
      <c r="H93" s="230"/>
      <c r="I93" s="230"/>
      <c r="J93" s="230"/>
      <c r="K93" s="231"/>
      <c r="L93" s="231"/>
      <c r="M93" s="230"/>
      <c r="N93" s="232"/>
      <c r="O93" s="231"/>
      <c r="P93" s="231"/>
      <c r="Q93" s="233"/>
      <c r="R93" s="233"/>
      <c r="S93" s="233"/>
      <c r="T93" s="233"/>
      <c r="U93" s="233"/>
      <c r="V93" s="233"/>
      <c r="W93" s="233"/>
      <c r="X93" s="233"/>
      <c r="Y93" s="231"/>
      <c r="Z93" s="234"/>
      <c r="AA93" s="233"/>
      <c r="AB93" s="234"/>
      <c r="AC93" s="234"/>
      <c r="AD93" s="235"/>
      <c r="AE93" s="236"/>
      <c r="AF93" s="234"/>
      <c r="AG93" s="237"/>
      <c r="AH93" s="238"/>
      <c r="AI93" s="237"/>
      <c r="AJ93" s="239"/>
      <c r="AK93" s="240"/>
      <c r="AL93" s="244"/>
      <c r="AM93" s="244"/>
      <c r="AN93" s="244"/>
      <c r="AO93" s="246"/>
      <c r="AP93" s="246"/>
      <c r="AQ93" s="244"/>
      <c r="AR93" s="244"/>
      <c r="AS93" s="244"/>
    </row>
    <row r="94" spans="1:45" s="245" customFormat="1" ht="15" customHeight="1">
      <c r="A94" s="228"/>
      <c r="B94" s="229"/>
      <c r="C94" s="228"/>
      <c r="D94" s="229"/>
      <c r="E94" s="229"/>
      <c r="F94" s="229"/>
      <c r="G94" s="229"/>
      <c r="H94" s="230"/>
      <c r="I94" s="230"/>
      <c r="J94" s="230"/>
      <c r="K94" s="231"/>
      <c r="L94" s="231"/>
      <c r="M94" s="230"/>
      <c r="N94" s="232"/>
      <c r="O94" s="231"/>
      <c r="P94" s="231"/>
      <c r="Q94" s="233"/>
      <c r="R94" s="233"/>
      <c r="S94" s="233"/>
      <c r="T94" s="233"/>
      <c r="U94" s="233"/>
      <c r="V94" s="233"/>
      <c r="W94" s="233"/>
      <c r="X94" s="233"/>
      <c r="Y94" s="231"/>
      <c r="Z94" s="234"/>
      <c r="AA94" s="233"/>
      <c r="AB94" s="234"/>
      <c r="AC94" s="234"/>
      <c r="AD94" s="235"/>
      <c r="AE94" s="236"/>
      <c r="AF94" s="234"/>
      <c r="AG94" s="237"/>
      <c r="AH94" s="238"/>
      <c r="AI94" s="237"/>
      <c r="AJ94" s="239"/>
      <c r="AK94" s="240"/>
      <c r="AL94" s="244"/>
      <c r="AM94" s="244"/>
      <c r="AN94" s="244"/>
      <c r="AO94" s="246"/>
      <c r="AP94" s="246"/>
      <c r="AQ94" s="244"/>
      <c r="AR94" s="244"/>
      <c r="AS94" s="244"/>
    </row>
    <row r="95" spans="1:45" s="245" customFormat="1" ht="15" customHeight="1">
      <c r="A95" s="228"/>
      <c r="B95" s="229"/>
      <c r="C95" s="228"/>
      <c r="D95" s="229"/>
      <c r="E95" s="229"/>
      <c r="F95" s="229"/>
      <c r="G95" s="229"/>
      <c r="H95" s="230"/>
      <c r="I95" s="230"/>
      <c r="J95" s="230"/>
      <c r="K95" s="231"/>
      <c r="L95" s="231"/>
      <c r="M95" s="230"/>
      <c r="N95" s="232"/>
      <c r="O95" s="231"/>
      <c r="P95" s="231"/>
      <c r="Q95" s="233"/>
      <c r="R95" s="233"/>
      <c r="S95" s="233"/>
      <c r="T95" s="233"/>
      <c r="U95" s="233"/>
      <c r="V95" s="233"/>
      <c r="W95" s="233"/>
      <c r="X95" s="233"/>
      <c r="Y95" s="231"/>
      <c r="Z95" s="234"/>
      <c r="AA95" s="233"/>
      <c r="AB95" s="234"/>
      <c r="AC95" s="234"/>
      <c r="AD95" s="235"/>
      <c r="AE95" s="236"/>
      <c r="AF95" s="234"/>
      <c r="AG95" s="237"/>
      <c r="AH95" s="238"/>
      <c r="AI95" s="237"/>
      <c r="AJ95" s="239"/>
      <c r="AK95" s="240"/>
      <c r="AL95" s="244"/>
      <c r="AM95" s="244"/>
      <c r="AN95" s="244"/>
      <c r="AO95" s="246"/>
      <c r="AP95" s="246"/>
      <c r="AQ95" s="244"/>
      <c r="AR95" s="244"/>
      <c r="AS95" s="244"/>
    </row>
    <row r="96" spans="1:45" s="245" customFormat="1" ht="15" customHeight="1">
      <c r="A96" s="228"/>
      <c r="B96" s="229"/>
      <c r="C96" s="228"/>
      <c r="D96" s="229"/>
      <c r="E96" s="229"/>
      <c r="F96" s="229"/>
      <c r="G96" s="229"/>
      <c r="H96" s="230"/>
      <c r="I96" s="230"/>
      <c r="J96" s="230"/>
      <c r="K96" s="231"/>
      <c r="L96" s="231"/>
      <c r="M96" s="230"/>
      <c r="N96" s="232"/>
      <c r="O96" s="231"/>
      <c r="P96" s="231"/>
      <c r="Q96" s="233"/>
      <c r="R96" s="233"/>
      <c r="S96" s="233"/>
      <c r="T96" s="233"/>
      <c r="U96" s="233"/>
      <c r="V96" s="233"/>
      <c r="W96" s="233"/>
      <c r="X96" s="233"/>
      <c r="Y96" s="231"/>
      <c r="Z96" s="234"/>
      <c r="AA96" s="233"/>
      <c r="AB96" s="234"/>
      <c r="AC96" s="234"/>
      <c r="AD96" s="235"/>
      <c r="AE96" s="236"/>
      <c r="AF96" s="234"/>
      <c r="AG96" s="237"/>
      <c r="AH96" s="238"/>
      <c r="AI96" s="237"/>
      <c r="AJ96" s="239"/>
      <c r="AK96" s="240"/>
      <c r="AL96" s="244"/>
      <c r="AM96" s="244"/>
      <c r="AN96" s="244"/>
      <c r="AO96" s="246"/>
      <c r="AP96" s="246"/>
      <c r="AQ96" s="244"/>
      <c r="AR96" s="244"/>
      <c r="AS96" s="244"/>
    </row>
    <row r="97" spans="1:45" s="245" customFormat="1" ht="15" customHeight="1">
      <c r="A97" s="228"/>
      <c r="B97" s="229"/>
      <c r="C97" s="228"/>
      <c r="D97" s="229"/>
      <c r="E97" s="229"/>
      <c r="F97" s="229"/>
      <c r="G97" s="229"/>
      <c r="H97" s="230"/>
      <c r="I97" s="230"/>
      <c r="J97" s="230"/>
      <c r="K97" s="231"/>
      <c r="L97" s="231"/>
      <c r="M97" s="230"/>
      <c r="N97" s="232"/>
      <c r="O97" s="231"/>
      <c r="P97" s="231"/>
      <c r="Q97" s="233"/>
      <c r="R97" s="233"/>
      <c r="S97" s="233"/>
      <c r="T97" s="233"/>
      <c r="U97" s="233"/>
      <c r="V97" s="233"/>
      <c r="W97" s="233"/>
      <c r="X97" s="233"/>
      <c r="Y97" s="231"/>
      <c r="Z97" s="234"/>
      <c r="AA97" s="233"/>
      <c r="AB97" s="234"/>
      <c r="AC97" s="234"/>
      <c r="AD97" s="235"/>
      <c r="AE97" s="236"/>
      <c r="AF97" s="234"/>
      <c r="AG97" s="237"/>
      <c r="AH97" s="238"/>
      <c r="AI97" s="237"/>
      <c r="AJ97" s="239"/>
      <c r="AK97" s="240"/>
      <c r="AL97" s="244"/>
      <c r="AM97" s="244"/>
      <c r="AN97" s="244"/>
      <c r="AO97" s="246"/>
      <c r="AP97" s="246"/>
      <c r="AQ97" s="244"/>
      <c r="AR97" s="244"/>
      <c r="AS97" s="244"/>
    </row>
    <row r="98" spans="1:45" s="245" customFormat="1" ht="15" customHeight="1">
      <c r="A98" s="228"/>
      <c r="B98" s="229"/>
      <c r="C98" s="228"/>
      <c r="D98" s="229"/>
      <c r="E98" s="229"/>
      <c r="F98" s="229"/>
      <c r="G98" s="229"/>
      <c r="H98" s="230"/>
      <c r="I98" s="230"/>
      <c r="J98" s="230"/>
      <c r="K98" s="231"/>
      <c r="L98" s="231"/>
      <c r="M98" s="230"/>
      <c r="N98" s="232"/>
      <c r="O98" s="231"/>
      <c r="P98" s="231"/>
      <c r="Q98" s="233"/>
      <c r="R98" s="233"/>
      <c r="S98" s="233"/>
      <c r="T98" s="233"/>
      <c r="U98" s="233"/>
      <c r="V98" s="233"/>
      <c r="W98" s="233"/>
      <c r="X98" s="233"/>
      <c r="Y98" s="231"/>
      <c r="Z98" s="234"/>
      <c r="AA98" s="233"/>
      <c r="AB98" s="234"/>
      <c r="AC98" s="234"/>
      <c r="AD98" s="235"/>
      <c r="AE98" s="236"/>
      <c r="AF98" s="234"/>
      <c r="AG98" s="237"/>
      <c r="AH98" s="238"/>
      <c r="AI98" s="237"/>
      <c r="AJ98" s="239"/>
      <c r="AK98" s="240"/>
      <c r="AL98" s="244"/>
      <c r="AM98" s="244"/>
      <c r="AN98" s="244"/>
      <c r="AO98" s="246"/>
      <c r="AP98" s="246"/>
      <c r="AQ98" s="244"/>
      <c r="AR98" s="244"/>
      <c r="AS98" s="244"/>
    </row>
    <row r="99" spans="1:45" s="245" customFormat="1" ht="15" customHeight="1">
      <c r="A99" s="228"/>
      <c r="B99" s="229"/>
      <c r="C99" s="228"/>
      <c r="D99" s="229"/>
      <c r="E99" s="229"/>
      <c r="F99" s="229"/>
      <c r="G99" s="229"/>
      <c r="H99" s="230"/>
      <c r="I99" s="230"/>
      <c r="J99" s="230"/>
      <c r="K99" s="231"/>
      <c r="L99" s="231"/>
      <c r="M99" s="230"/>
      <c r="N99" s="232"/>
      <c r="O99" s="231"/>
      <c r="P99" s="231"/>
      <c r="Q99" s="233"/>
      <c r="R99" s="233"/>
      <c r="S99" s="233"/>
      <c r="T99" s="233"/>
      <c r="U99" s="233"/>
      <c r="V99" s="233"/>
      <c r="W99" s="233"/>
      <c r="X99" s="233"/>
      <c r="Y99" s="231"/>
      <c r="Z99" s="234"/>
      <c r="AA99" s="233"/>
      <c r="AB99" s="234"/>
      <c r="AC99" s="234"/>
      <c r="AD99" s="235"/>
      <c r="AE99" s="236"/>
      <c r="AF99" s="234"/>
      <c r="AG99" s="237"/>
      <c r="AH99" s="238"/>
      <c r="AI99" s="237"/>
      <c r="AJ99" s="239"/>
      <c r="AK99" s="240"/>
      <c r="AL99" s="244"/>
      <c r="AM99" s="244"/>
      <c r="AN99" s="244"/>
      <c r="AO99" s="246"/>
      <c r="AP99" s="246"/>
      <c r="AQ99" s="244"/>
      <c r="AR99" s="244"/>
      <c r="AS99" s="244"/>
    </row>
    <row r="100" spans="1:45" s="245" customFormat="1" ht="15" customHeight="1">
      <c r="A100" s="228"/>
      <c r="B100" s="229"/>
      <c r="C100" s="228"/>
      <c r="D100" s="229"/>
      <c r="E100" s="229"/>
      <c r="F100" s="229"/>
      <c r="G100" s="229"/>
      <c r="H100" s="230"/>
      <c r="I100" s="230"/>
      <c r="J100" s="230"/>
      <c r="K100" s="231"/>
      <c r="L100" s="231"/>
      <c r="M100" s="230"/>
      <c r="N100" s="232"/>
      <c r="O100" s="231"/>
      <c r="P100" s="231"/>
      <c r="Q100" s="233"/>
      <c r="R100" s="233"/>
      <c r="S100" s="233"/>
      <c r="T100" s="233"/>
      <c r="U100" s="233"/>
      <c r="V100" s="233"/>
      <c r="W100" s="233"/>
      <c r="X100" s="233"/>
      <c r="Y100" s="231"/>
      <c r="Z100" s="234"/>
      <c r="AA100" s="233"/>
      <c r="AB100" s="234"/>
      <c r="AC100" s="234"/>
      <c r="AD100" s="235"/>
      <c r="AE100" s="236"/>
      <c r="AF100" s="234"/>
      <c r="AG100" s="237"/>
      <c r="AH100" s="238"/>
      <c r="AI100" s="237"/>
      <c r="AJ100" s="239"/>
      <c r="AK100" s="240"/>
      <c r="AL100" s="244"/>
      <c r="AM100" s="244"/>
      <c r="AN100" s="244"/>
      <c r="AO100" s="246"/>
      <c r="AP100" s="246"/>
      <c r="AQ100" s="244"/>
      <c r="AR100" s="244"/>
      <c r="AS100" s="244"/>
    </row>
    <row r="101" spans="1:45" s="245" customFormat="1" ht="15" customHeight="1">
      <c r="A101" s="228"/>
      <c r="B101" s="229"/>
      <c r="C101" s="228"/>
      <c r="D101" s="229"/>
      <c r="E101" s="229"/>
      <c r="F101" s="229"/>
      <c r="G101" s="229"/>
      <c r="H101" s="230"/>
      <c r="I101" s="230"/>
      <c r="J101" s="230"/>
      <c r="K101" s="231"/>
      <c r="L101" s="231"/>
      <c r="M101" s="230"/>
      <c r="N101" s="232"/>
      <c r="O101" s="231"/>
      <c r="P101" s="231"/>
      <c r="Q101" s="233"/>
      <c r="R101" s="233"/>
      <c r="S101" s="233"/>
      <c r="T101" s="233"/>
      <c r="U101" s="233"/>
      <c r="V101" s="233"/>
      <c r="W101" s="233"/>
      <c r="X101" s="233"/>
      <c r="Y101" s="231"/>
      <c r="Z101" s="234"/>
      <c r="AA101" s="233"/>
      <c r="AB101" s="234"/>
      <c r="AC101" s="234"/>
      <c r="AD101" s="235"/>
      <c r="AE101" s="236"/>
      <c r="AF101" s="234"/>
      <c r="AG101" s="237"/>
      <c r="AH101" s="238"/>
      <c r="AI101" s="237"/>
      <c r="AJ101" s="239"/>
      <c r="AK101" s="240"/>
      <c r="AL101" s="244"/>
      <c r="AM101" s="244"/>
      <c r="AN101" s="244"/>
      <c r="AO101" s="246"/>
      <c r="AP101" s="246"/>
      <c r="AQ101" s="244"/>
      <c r="AR101" s="244"/>
      <c r="AS101" s="244"/>
    </row>
    <row r="102" spans="1:45" s="245" customFormat="1" ht="15" customHeight="1">
      <c r="A102" s="228"/>
      <c r="B102" s="229"/>
      <c r="C102" s="228"/>
      <c r="D102" s="229"/>
      <c r="E102" s="229"/>
      <c r="F102" s="229"/>
      <c r="G102" s="229"/>
      <c r="H102" s="230"/>
      <c r="I102" s="230"/>
      <c r="J102" s="230"/>
      <c r="K102" s="231"/>
      <c r="L102" s="231"/>
      <c r="M102" s="230"/>
      <c r="N102" s="232"/>
      <c r="O102" s="231"/>
      <c r="P102" s="231"/>
      <c r="Q102" s="233"/>
      <c r="R102" s="233"/>
      <c r="S102" s="233"/>
      <c r="T102" s="233"/>
      <c r="U102" s="233"/>
      <c r="V102" s="233"/>
      <c r="W102" s="233"/>
      <c r="X102" s="233"/>
      <c r="Y102" s="231"/>
      <c r="Z102" s="234"/>
      <c r="AA102" s="233"/>
      <c r="AB102" s="234"/>
      <c r="AC102" s="234"/>
      <c r="AD102" s="235"/>
      <c r="AE102" s="236"/>
      <c r="AF102" s="234"/>
      <c r="AG102" s="237"/>
      <c r="AH102" s="238"/>
      <c r="AI102" s="237"/>
      <c r="AJ102" s="239"/>
      <c r="AK102" s="240"/>
      <c r="AL102" s="244"/>
      <c r="AM102" s="244"/>
      <c r="AN102" s="244"/>
      <c r="AO102" s="246"/>
      <c r="AP102" s="246"/>
      <c r="AQ102" s="244"/>
      <c r="AR102" s="244"/>
      <c r="AS102" s="244"/>
    </row>
    <row r="103" spans="1:45" s="245" customFormat="1" ht="15" customHeight="1">
      <c r="A103" s="228"/>
      <c r="B103" s="229"/>
      <c r="C103" s="228"/>
      <c r="D103" s="229"/>
      <c r="E103" s="229"/>
      <c r="F103" s="229"/>
      <c r="G103" s="229"/>
      <c r="H103" s="230"/>
      <c r="I103" s="230"/>
      <c r="J103" s="230"/>
      <c r="K103" s="231"/>
      <c r="L103" s="231"/>
      <c r="M103" s="230"/>
      <c r="N103" s="232"/>
      <c r="O103" s="231"/>
      <c r="P103" s="231"/>
      <c r="Q103" s="233"/>
      <c r="R103" s="233"/>
      <c r="S103" s="233"/>
      <c r="T103" s="233"/>
      <c r="U103" s="233"/>
      <c r="V103" s="233"/>
      <c r="W103" s="233"/>
      <c r="X103" s="233"/>
      <c r="Y103" s="231"/>
      <c r="Z103" s="234"/>
      <c r="AA103" s="233"/>
      <c r="AB103" s="234"/>
      <c r="AC103" s="234"/>
      <c r="AD103" s="235"/>
      <c r="AE103" s="236"/>
      <c r="AF103" s="234"/>
      <c r="AG103" s="237"/>
      <c r="AH103" s="238"/>
      <c r="AI103" s="237"/>
      <c r="AJ103" s="239"/>
      <c r="AK103" s="240"/>
      <c r="AL103" s="244"/>
      <c r="AM103" s="244"/>
      <c r="AN103" s="244"/>
      <c r="AO103" s="248"/>
      <c r="AP103" s="206"/>
      <c r="AQ103" s="244"/>
      <c r="AR103" s="244"/>
      <c r="AS103" s="244"/>
    </row>
    <row r="104" spans="1:45" s="245" customFormat="1" ht="15" customHeight="1">
      <c r="A104" s="228"/>
      <c r="B104" s="229"/>
      <c r="C104" s="228"/>
      <c r="D104" s="229"/>
      <c r="E104" s="229"/>
      <c r="F104" s="229"/>
      <c r="G104" s="229"/>
      <c r="H104" s="230"/>
      <c r="I104" s="230"/>
      <c r="J104" s="230"/>
      <c r="K104" s="231"/>
      <c r="L104" s="231"/>
      <c r="M104" s="230"/>
      <c r="N104" s="232"/>
      <c r="O104" s="231"/>
      <c r="P104" s="231"/>
      <c r="Q104" s="233"/>
      <c r="R104" s="233"/>
      <c r="S104" s="233"/>
      <c r="T104" s="233"/>
      <c r="U104" s="233"/>
      <c r="V104" s="233"/>
      <c r="W104" s="233"/>
      <c r="X104" s="233"/>
      <c r="Y104" s="231"/>
      <c r="Z104" s="234"/>
      <c r="AA104" s="233"/>
      <c r="AB104" s="234"/>
      <c r="AC104" s="234"/>
      <c r="AD104" s="235"/>
      <c r="AE104" s="236"/>
      <c r="AF104" s="234"/>
      <c r="AG104" s="237"/>
      <c r="AH104" s="238"/>
      <c r="AI104" s="237"/>
      <c r="AJ104" s="239"/>
      <c r="AK104" s="240"/>
      <c r="AL104" s="244"/>
      <c r="AM104" s="244"/>
      <c r="AN104" s="244"/>
      <c r="AO104" s="246"/>
      <c r="AP104" s="246"/>
      <c r="AQ104" s="244"/>
      <c r="AR104" s="244"/>
      <c r="AS104" s="244"/>
    </row>
    <row r="105" spans="1:45" s="245" customFormat="1" ht="15" customHeight="1">
      <c r="A105" s="228"/>
      <c r="B105" s="229"/>
      <c r="C105" s="228"/>
      <c r="D105" s="229"/>
      <c r="E105" s="229"/>
      <c r="F105" s="229"/>
      <c r="G105" s="229"/>
      <c r="H105" s="230"/>
      <c r="I105" s="230"/>
      <c r="J105" s="230"/>
      <c r="K105" s="231"/>
      <c r="L105" s="231"/>
      <c r="M105" s="230"/>
      <c r="N105" s="232"/>
      <c r="O105" s="231"/>
      <c r="P105" s="231"/>
      <c r="Q105" s="233"/>
      <c r="R105" s="233"/>
      <c r="S105" s="233"/>
      <c r="T105" s="233"/>
      <c r="U105" s="233"/>
      <c r="V105" s="233"/>
      <c r="W105" s="233"/>
      <c r="X105" s="233"/>
      <c r="Y105" s="231"/>
      <c r="Z105" s="234"/>
      <c r="AA105" s="233"/>
      <c r="AB105" s="234"/>
      <c r="AC105" s="234"/>
      <c r="AD105" s="235"/>
      <c r="AE105" s="236"/>
      <c r="AF105" s="234"/>
      <c r="AG105" s="237"/>
      <c r="AH105" s="238"/>
      <c r="AI105" s="237"/>
      <c r="AJ105" s="239"/>
      <c r="AK105" s="240"/>
      <c r="AL105" s="244"/>
      <c r="AM105" s="244"/>
      <c r="AN105" s="244"/>
      <c r="AO105" s="242"/>
      <c r="AP105" s="242"/>
      <c r="AQ105" s="244"/>
      <c r="AR105" s="244"/>
      <c r="AS105" s="244"/>
    </row>
    <row r="106" spans="1:45" s="245" customFormat="1" ht="15" customHeight="1">
      <c r="A106" s="228"/>
      <c r="B106" s="229"/>
      <c r="C106" s="228"/>
      <c r="D106" s="229"/>
      <c r="E106" s="229"/>
      <c r="F106" s="229"/>
      <c r="G106" s="229"/>
      <c r="H106" s="230"/>
      <c r="I106" s="230"/>
      <c r="J106" s="230"/>
      <c r="K106" s="231"/>
      <c r="L106" s="231"/>
      <c r="M106" s="230"/>
      <c r="N106" s="232"/>
      <c r="O106" s="231"/>
      <c r="P106" s="231"/>
      <c r="Q106" s="233"/>
      <c r="R106" s="233"/>
      <c r="S106" s="233"/>
      <c r="T106" s="233"/>
      <c r="U106" s="233"/>
      <c r="V106" s="233"/>
      <c r="W106" s="233"/>
      <c r="X106" s="233"/>
      <c r="Y106" s="231"/>
      <c r="Z106" s="234"/>
      <c r="AA106" s="233"/>
      <c r="AB106" s="234"/>
      <c r="AC106" s="234"/>
      <c r="AD106" s="235"/>
      <c r="AE106" s="236"/>
      <c r="AF106" s="234"/>
      <c r="AG106" s="237"/>
      <c r="AH106" s="238"/>
      <c r="AI106" s="237"/>
      <c r="AJ106" s="239"/>
      <c r="AK106" s="240"/>
      <c r="AL106" s="244"/>
      <c r="AM106" s="244"/>
      <c r="AN106" s="244"/>
      <c r="AO106" s="246"/>
      <c r="AP106" s="246"/>
      <c r="AQ106" s="244"/>
      <c r="AR106" s="244"/>
      <c r="AS106" s="244"/>
    </row>
    <row r="107" spans="1:45" s="245" customFormat="1" ht="15" customHeight="1">
      <c r="A107" s="228"/>
      <c r="B107" s="229"/>
      <c r="C107" s="228"/>
      <c r="D107" s="229"/>
      <c r="E107" s="229"/>
      <c r="F107" s="229"/>
      <c r="G107" s="229"/>
      <c r="H107" s="230"/>
      <c r="I107" s="230"/>
      <c r="J107" s="230"/>
      <c r="K107" s="231"/>
      <c r="L107" s="231"/>
      <c r="M107" s="230"/>
      <c r="N107" s="232"/>
      <c r="O107" s="231"/>
      <c r="P107" s="231"/>
      <c r="Q107" s="233"/>
      <c r="R107" s="233"/>
      <c r="S107" s="233"/>
      <c r="T107" s="233"/>
      <c r="U107" s="233"/>
      <c r="V107" s="233"/>
      <c r="W107" s="233"/>
      <c r="X107" s="233"/>
      <c r="Y107" s="231"/>
      <c r="Z107" s="234"/>
      <c r="AA107" s="233"/>
      <c r="AB107" s="234"/>
      <c r="AC107" s="234"/>
      <c r="AD107" s="235"/>
      <c r="AE107" s="236"/>
      <c r="AF107" s="234"/>
      <c r="AG107" s="237"/>
      <c r="AH107" s="238"/>
      <c r="AI107" s="237"/>
      <c r="AJ107" s="239"/>
      <c r="AK107" s="240"/>
      <c r="AL107" s="244"/>
      <c r="AM107" s="244"/>
      <c r="AN107" s="244"/>
      <c r="AO107" s="246"/>
      <c r="AP107" s="246"/>
      <c r="AQ107" s="244"/>
      <c r="AR107" s="244"/>
      <c r="AS107" s="244"/>
    </row>
    <row r="108" spans="1:45" s="245" customFormat="1" ht="15" customHeight="1">
      <c r="A108" s="228"/>
      <c r="B108" s="229"/>
      <c r="C108" s="228"/>
      <c r="D108" s="229"/>
      <c r="E108" s="229"/>
      <c r="F108" s="229"/>
      <c r="G108" s="229"/>
      <c r="H108" s="230"/>
      <c r="I108" s="230"/>
      <c r="J108" s="230"/>
      <c r="K108" s="231"/>
      <c r="L108" s="231"/>
      <c r="M108" s="230"/>
      <c r="N108" s="232"/>
      <c r="O108" s="231"/>
      <c r="P108" s="231"/>
      <c r="Q108" s="233"/>
      <c r="R108" s="233"/>
      <c r="S108" s="233"/>
      <c r="T108" s="233"/>
      <c r="U108" s="233"/>
      <c r="V108" s="233"/>
      <c r="W108" s="233"/>
      <c r="X108" s="233"/>
      <c r="Y108" s="231"/>
      <c r="Z108" s="234"/>
      <c r="AA108" s="233"/>
      <c r="AB108" s="234"/>
      <c r="AC108" s="234"/>
      <c r="AD108" s="235"/>
      <c r="AE108" s="236"/>
      <c r="AF108" s="234"/>
      <c r="AG108" s="237"/>
      <c r="AH108" s="238"/>
      <c r="AI108" s="237"/>
      <c r="AJ108" s="239"/>
      <c r="AK108" s="240"/>
      <c r="AL108" s="244"/>
      <c r="AM108" s="244"/>
      <c r="AN108" s="244"/>
      <c r="AO108" s="248"/>
      <c r="AP108" s="206"/>
      <c r="AQ108" s="244"/>
      <c r="AR108" s="244"/>
      <c r="AS108" s="244"/>
    </row>
    <row r="109" spans="1:45" s="245" customFormat="1" ht="15" customHeight="1">
      <c r="A109" s="228"/>
      <c r="B109" s="229"/>
      <c r="C109" s="228"/>
      <c r="D109" s="229"/>
      <c r="E109" s="229"/>
      <c r="F109" s="229"/>
      <c r="G109" s="229"/>
      <c r="H109" s="230"/>
      <c r="I109" s="230"/>
      <c r="J109" s="230"/>
      <c r="K109" s="231"/>
      <c r="L109" s="231"/>
      <c r="M109" s="230"/>
      <c r="N109" s="232"/>
      <c r="O109" s="231"/>
      <c r="P109" s="231"/>
      <c r="Q109" s="233"/>
      <c r="R109" s="233"/>
      <c r="S109" s="233"/>
      <c r="T109" s="233"/>
      <c r="U109" s="233"/>
      <c r="V109" s="233"/>
      <c r="W109" s="233"/>
      <c r="X109" s="233"/>
      <c r="Y109" s="231"/>
      <c r="Z109" s="234"/>
      <c r="AA109" s="233"/>
      <c r="AB109" s="234"/>
      <c r="AC109" s="234"/>
      <c r="AD109" s="235"/>
      <c r="AE109" s="236"/>
      <c r="AF109" s="234"/>
      <c r="AG109" s="237"/>
      <c r="AH109" s="238"/>
      <c r="AI109" s="237"/>
      <c r="AJ109" s="239"/>
      <c r="AK109" s="240"/>
      <c r="AL109" s="244"/>
      <c r="AM109" s="244"/>
      <c r="AN109" s="244"/>
      <c r="AO109" s="246"/>
      <c r="AP109" s="246"/>
      <c r="AQ109" s="244"/>
      <c r="AR109" s="244"/>
      <c r="AS109" s="244"/>
    </row>
    <row r="110" spans="1:45" s="245" customFormat="1" ht="15" customHeight="1">
      <c r="A110" s="228"/>
      <c r="B110" s="229"/>
      <c r="C110" s="228"/>
      <c r="D110" s="229"/>
      <c r="E110" s="229"/>
      <c r="F110" s="229"/>
      <c r="G110" s="229"/>
      <c r="H110" s="230"/>
      <c r="I110" s="230"/>
      <c r="J110" s="230"/>
      <c r="K110" s="231"/>
      <c r="L110" s="231"/>
      <c r="M110" s="230"/>
      <c r="N110" s="232"/>
      <c r="O110" s="231"/>
      <c r="P110" s="231"/>
      <c r="Q110" s="233"/>
      <c r="R110" s="233"/>
      <c r="S110" s="233"/>
      <c r="T110" s="233"/>
      <c r="U110" s="233"/>
      <c r="V110" s="233"/>
      <c r="W110" s="233"/>
      <c r="X110" s="233"/>
      <c r="Y110" s="231"/>
      <c r="Z110" s="234"/>
      <c r="AA110" s="233"/>
      <c r="AB110" s="234"/>
      <c r="AC110" s="234"/>
      <c r="AD110" s="235"/>
      <c r="AE110" s="236"/>
      <c r="AF110" s="234"/>
      <c r="AG110" s="237"/>
      <c r="AH110" s="238"/>
      <c r="AI110" s="237"/>
      <c r="AJ110" s="239"/>
      <c r="AK110" s="240"/>
      <c r="AL110" s="244"/>
      <c r="AM110" s="244"/>
      <c r="AN110" s="244"/>
      <c r="AO110" s="246"/>
      <c r="AP110" s="246"/>
      <c r="AQ110" s="244"/>
      <c r="AR110" s="244"/>
      <c r="AS110" s="244"/>
    </row>
    <row r="111" spans="1:45" s="245" customFormat="1" ht="15" customHeight="1">
      <c r="A111" s="228"/>
      <c r="B111" s="229"/>
      <c r="C111" s="228"/>
      <c r="D111" s="229"/>
      <c r="E111" s="229"/>
      <c r="F111" s="229"/>
      <c r="G111" s="229"/>
      <c r="H111" s="230"/>
      <c r="I111" s="230"/>
      <c r="J111" s="230"/>
      <c r="K111" s="231"/>
      <c r="L111" s="231"/>
      <c r="M111" s="230"/>
      <c r="N111" s="232"/>
      <c r="O111" s="231"/>
      <c r="P111" s="231"/>
      <c r="Q111" s="233"/>
      <c r="R111" s="233"/>
      <c r="S111" s="233"/>
      <c r="T111" s="233"/>
      <c r="U111" s="233"/>
      <c r="V111" s="233"/>
      <c r="W111" s="233"/>
      <c r="X111" s="233"/>
      <c r="Y111" s="231"/>
      <c r="Z111" s="234"/>
      <c r="AA111" s="233"/>
      <c r="AB111" s="234"/>
      <c r="AC111" s="234"/>
      <c r="AD111" s="235"/>
      <c r="AE111" s="236"/>
      <c r="AF111" s="234"/>
      <c r="AG111" s="237"/>
      <c r="AH111" s="238"/>
      <c r="AI111" s="237"/>
      <c r="AJ111" s="239"/>
      <c r="AK111" s="240"/>
      <c r="AL111" s="244"/>
      <c r="AM111" s="244"/>
      <c r="AN111" s="244"/>
      <c r="AO111" s="260"/>
      <c r="AP111" s="260"/>
      <c r="AQ111" s="244"/>
      <c r="AR111" s="244"/>
      <c r="AS111" s="244"/>
    </row>
    <row r="112" spans="1:45" s="245" customFormat="1" ht="15" customHeight="1">
      <c r="A112" s="228"/>
      <c r="B112" s="229"/>
      <c r="C112" s="228"/>
      <c r="D112" s="229"/>
      <c r="E112" s="229"/>
      <c r="F112" s="229"/>
      <c r="G112" s="229"/>
      <c r="H112" s="230"/>
      <c r="I112" s="230"/>
      <c r="J112" s="230"/>
      <c r="K112" s="231"/>
      <c r="L112" s="231"/>
      <c r="M112" s="230"/>
      <c r="N112" s="232"/>
      <c r="O112" s="231"/>
      <c r="P112" s="231"/>
      <c r="Q112" s="233"/>
      <c r="R112" s="233"/>
      <c r="S112" s="233"/>
      <c r="T112" s="233"/>
      <c r="U112" s="233"/>
      <c r="V112" s="233"/>
      <c r="W112" s="233"/>
      <c r="X112" s="233"/>
      <c r="Y112" s="231"/>
      <c r="Z112" s="234"/>
      <c r="AA112" s="233"/>
      <c r="AB112" s="234"/>
      <c r="AC112" s="234"/>
      <c r="AD112" s="235"/>
      <c r="AE112" s="236"/>
      <c r="AF112" s="234"/>
      <c r="AG112" s="237"/>
      <c r="AH112" s="238"/>
      <c r="AI112" s="237"/>
      <c r="AJ112" s="239"/>
      <c r="AK112" s="240"/>
      <c r="AL112" s="244"/>
      <c r="AM112" s="244"/>
      <c r="AN112" s="244"/>
      <c r="AO112" s="248"/>
      <c r="AP112" s="206"/>
      <c r="AQ112" s="244"/>
      <c r="AR112" s="244"/>
      <c r="AS112" s="244"/>
    </row>
    <row r="113" spans="1:45" s="245" customFormat="1" ht="15" customHeight="1">
      <c r="A113" s="228"/>
      <c r="B113" s="229"/>
      <c r="C113" s="228"/>
      <c r="D113" s="229"/>
      <c r="E113" s="229"/>
      <c r="F113" s="229"/>
      <c r="G113" s="229"/>
      <c r="H113" s="230"/>
      <c r="I113" s="230"/>
      <c r="J113" s="230"/>
      <c r="K113" s="231"/>
      <c r="L113" s="231"/>
      <c r="M113" s="230"/>
      <c r="N113" s="232"/>
      <c r="O113" s="231"/>
      <c r="P113" s="231"/>
      <c r="Q113" s="233"/>
      <c r="R113" s="233"/>
      <c r="S113" s="233"/>
      <c r="T113" s="233"/>
      <c r="U113" s="233"/>
      <c r="V113" s="233"/>
      <c r="W113" s="233"/>
      <c r="X113" s="233"/>
      <c r="Y113" s="231"/>
      <c r="Z113" s="234"/>
      <c r="AA113" s="233"/>
      <c r="AB113" s="234"/>
      <c r="AC113" s="234"/>
      <c r="AD113" s="235"/>
      <c r="AE113" s="236"/>
      <c r="AF113" s="234"/>
      <c r="AG113" s="237"/>
      <c r="AH113" s="238"/>
      <c r="AI113" s="237"/>
      <c r="AJ113" s="239"/>
      <c r="AK113" s="240"/>
      <c r="AL113" s="244"/>
      <c r="AM113" s="244"/>
      <c r="AN113" s="244"/>
      <c r="AO113" s="248"/>
      <c r="AP113" s="206"/>
      <c r="AQ113" s="244"/>
      <c r="AR113" s="244"/>
      <c r="AS113" s="244"/>
    </row>
    <row r="114" spans="1:45" s="245" customFormat="1" ht="15" customHeight="1">
      <c r="A114" s="228"/>
      <c r="B114" s="229"/>
      <c r="C114" s="228"/>
      <c r="D114" s="229"/>
      <c r="E114" s="229"/>
      <c r="F114" s="229"/>
      <c r="G114" s="229"/>
      <c r="H114" s="230"/>
      <c r="I114" s="230"/>
      <c r="J114" s="230"/>
      <c r="K114" s="231"/>
      <c r="L114" s="231"/>
      <c r="M114" s="230"/>
      <c r="N114" s="232"/>
      <c r="O114" s="231"/>
      <c r="P114" s="231"/>
      <c r="Q114" s="233"/>
      <c r="R114" s="233"/>
      <c r="S114" s="233"/>
      <c r="T114" s="233"/>
      <c r="U114" s="233"/>
      <c r="V114" s="233"/>
      <c r="W114" s="233"/>
      <c r="X114" s="233"/>
      <c r="Y114" s="231"/>
      <c r="Z114" s="234"/>
      <c r="AA114" s="233"/>
      <c r="AB114" s="234"/>
      <c r="AC114" s="234"/>
      <c r="AD114" s="235"/>
      <c r="AE114" s="236"/>
      <c r="AF114" s="234"/>
      <c r="AG114" s="237"/>
      <c r="AH114" s="238"/>
      <c r="AI114" s="237"/>
      <c r="AJ114" s="239"/>
      <c r="AK114" s="240"/>
      <c r="AL114" s="244"/>
      <c r="AM114" s="244"/>
      <c r="AN114" s="244"/>
      <c r="AO114" s="246"/>
      <c r="AP114" s="246"/>
      <c r="AQ114" s="244"/>
      <c r="AR114" s="244"/>
      <c r="AS114" s="244"/>
    </row>
    <row r="115" spans="1:45" s="245" customFormat="1" ht="15" customHeight="1">
      <c r="A115" s="228"/>
      <c r="B115" s="229"/>
      <c r="C115" s="228"/>
      <c r="D115" s="229"/>
      <c r="E115" s="229"/>
      <c r="F115" s="229"/>
      <c r="G115" s="229"/>
      <c r="H115" s="230"/>
      <c r="I115" s="230"/>
      <c r="J115" s="230"/>
      <c r="K115" s="231"/>
      <c r="L115" s="231"/>
      <c r="M115" s="230"/>
      <c r="N115" s="232"/>
      <c r="O115" s="231"/>
      <c r="P115" s="231"/>
      <c r="Q115" s="233"/>
      <c r="R115" s="233"/>
      <c r="S115" s="233"/>
      <c r="T115" s="233"/>
      <c r="U115" s="233"/>
      <c r="V115" s="233"/>
      <c r="W115" s="233"/>
      <c r="X115" s="233"/>
      <c r="Y115" s="231"/>
      <c r="Z115" s="234"/>
      <c r="AA115" s="233"/>
      <c r="AB115" s="234"/>
      <c r="AC115" s="234"/>
      <c r="AD115" s="235"/>
      <c r="AE115" s="236"/>
      <c r="AF115" s="234"/>
      <c r="AG115" s="237"/>
      <c r="AH115" s="238"/>
      <c r="AI115" s="237"/>
      <c r="AJ115" s="239"/>
      <c r="AK115" s="240"/>
      <c r="AL115" s="244"/>
      <c r="AM115" s="244"/>
      <c r="AN115" s="244"/>
      <c r="AO115" s="246"/>
      <c r="AP115" s="246"/>
      <c r="AQ115" s="244"/>
      <c r="AR115" s="244"/>
      <c r="AS115" s="244"/>
    </row>
    <row r="116" spans="1:45" s="245" customFormat="1" ht="15" customHeight="1">
      <c r="A116" s="228"/>
      <c r="B116" s="229"/>
      <c r="C116" s="228"/>
      <c r="D116" s="229"/>
      <c r="E116" s="229"/>
      <c r="F116" s="229"/>
      <c r="G116" s="229"/>
      <c r="H116" s="230"/>
      <c r="I116" s="230"/>
      <c r="J116" s="230"/>
      <c r="K116" s="231"/>
      <c r="L116" s="231"/>
      <c r="M116" s="230"/>
      <c r="N116" s="232"/>
      <c r="O116" s="231"/>
      <c r="P116" s="231"/>
      <c r="Q116" s="233"/>
      <c r="R116" s="233"/>
      <c r="S116" s="233"/>
      <c r="T116" s="233"/>
      <c r="U116" s="233"/>
      <c r="V116" s="233"/>
      <c r="W116" s="233"/>
      <c r="X116" s="233"/>
      <c r="Y116" s="231"/>
      <c r="Z116" s="234"/>
      <c r="AA116" s="233"/>
      <c r="AB116" s="234"/>
      <c r="AC116" s="234"/>
      <c r="AD116" s="235"/>
      <c r="AE116" s="236"/>
      <c r="AF116" s="234"/>
      <c r="AG116" s="237"/>
      <c r="AH116" s="238"/>
      <c r="AI116" s="237"/>
      <c r="AJ116" s="239"/>
      <c r="AK116" s="240"/>
      <c r="AL116" s="244"/>
      <c r="AM116" s="244"/>
      <c r="AN116" s="244"/>
      <c r="AO116" s="248"/>
      <c r="AP116" s="206"/>
      <c r="AQ116" s="244"/>
      <c r="AR116" s="244"/>
      <c r="AS116" s="244"/>
    </row>
    <row r="117" spans="1:45" s="245" customFormat="1" ht="15" customHeight="1">
      <c r="A117" s="228"/>
      <c r="B117" s="229"/>
      <c r="C117" s="228"/>
      <c r="D117" s="229"/>
      <c r="E117" s="229"/>
      <c r="F117" s="229"/>
      <c r="G117" s="229"/>
      <c r="H117" s="230"/>
      <c r="I117" s="230"/>
      <c r="J117" s="230"/>
      <c r="K117" s="231"/>
      <c r="L117" s="231"/>
      <c r="M117" s="230"/>
      <c r="N117" s="232"/>
      <c r="O117" s="231"/>
      <c r="P117" s="231"/>
      <c r="Q117" s="233"/>
      <c r="R117" s="233"/>
      <c r="S117" s="233"/>
      <c r="T117" s="233"/>
      <c r="U117" s="233"/>
      <c r="V117" s="233"/>
      <c r="W117" s="233"/>
      <c r="X117" s="233"/>
      <c r="Y117" s="231"/>
      <c r="Z117" s="234"/>
      <c r="AA117" s="233"/>
      <c r="AB117" s="234"/>
      <c r="AC117" s="234"/>
      <c r="AD117" s="235"/>
      <c r="AE117" s="236"/>
      <c r="AF117" s="234"/>
      <c r="AG117" s="237"/>
      <c r="AH117" s="238"/>
      <c r="AI117" s="237"/>
      <c r="AJ117" s="239"/>
      <c r="AK117" s="240"/>
      <c r="AL117" s="244"/>
      <c r="AM117" s="244"/>
      <c r="AN117" s="244"/>
      <c r="AO117" s="246"/>
      <c r="AP117" s="246"/>
      <c r="AQ117" s="244"/>
      <c r="AR117" s="244"/>
      <c r="AS117" s="244"/>
    </row>
    <row r="118" spans="1:45" s="245" customFormat="1" ht="15" customHeight="1">
      <c r="A118" s="228"/>
      <c r="B118" s="229"/>
      <c r="C118" s="228"/>
      <c r="D118" s="229"/>
      <c r="E118" s="229"/>
      <c r="F118" s="229"/>
      <c r="G118" s="229"/>
      <c r="H118" s="230"/>
      <c r="I118" s="230"/>
      <c r="J118" s="230"/>
      <c r="K118" s="231"/>
      <c r="L118" s="231"/>
      <c r="M118" s="230"/>
      <c r="N118" s="232"/>
      <c r="O118" s="231"/>
      <c r="P118" s="231"/>
      <c r="Q118" s="233"/>
      <c r="R118" s="233"/>
      <c r="S118" s="233"/>
      <c r="T118" s="233"/>
      <c r="U118" s="233"/>
      <c r="V118" s="233"/>
      <c r="W118" s="233"/>
      <c r="X118" s="233"/>
      <c r="Y118" s="231"/>
      <c r="Z118" s="234"/>
      <c r="AA118" s="233"/>
      <c r="AB118" s="234"/>
      <c r="AC118" s="234"/>
      <c r="AD118" s="235"/>
      <c r="AE118" s="236"/>
      <c r="AF118" s="234"/>
      <c r="AG118" s="237"/>
      <c r="AH118" s="238"/>
      <c r="AI118" s="237"/>
      <c r="AJ118" s="239"/>
      <c r="AK118" s="240"/>
      <c r="AL118" s="244"/>
      <c r="AM118" s="244"/>
      <c r="AN118" s="244"/>
      <c r="AO118" s="248"/>
      <c r="AP118" s="206"/>
      <c r="AQ118" s="244"/>
      <c r="AR118" s="244"/>
      <c r="AS118" s="244"/>
    </row>
  </sheetData>
  <sheetProtection formatCells="0" formatColumns="0" formatRows="0" insertColumns="0" insertRows="0" insertHyperlinks="0" deleteColumns="0" deleteRows="0" selectLockedCells="1" sort="0" autoFilter="0" pivotTables="0"/>
  <mergeCells count="25">
    <mergeCell ref="E1:AK1"/>
    <mergeCell ref="E2:AK2"/>
    <mergeCell ref="E3:J3"/>
    <mergeCell ref="K3:Q3"/>
    <mergeCell ref="R3:W3"/>
    <mergeCell ref="X3:AB3"/>
    <mergeCell ref="AC3:AH3"/>
    <mergeCell ref="AI3:AK3"/>
    <mergeCell ref="AP76:AP77"/>
    <mergeCell ref="AO54:AO55"/>
    <mergeCell ref="AP54:AP55"/>
    <mergeCell ref="AP71:AP72"/>
    <mergeCell ref="AP61:AP62"/>
    <mergeCell ref="AO76:AO77"/>
    <mergeCell ref="AO71:AO72"/>
    <mergeCell ref="AO61:AO62"/>
    <mergeCell ref="A5:G5"/>
    <mergeCell ref="Z5:AA5"/>
    <mergeCell ref="AO8:AO9"/>
    <mergeCell ref="AP8:AP9"/>
    <mergeCell ref="AB5:AI5"/>
    <mergeCell ref="AJ5:AJ6"/>
    <mergeCell ref="AK5:AK6"/>
    <mergeCell ref="H5:K5"/>
    <mergeCell ref="M5:Y5"/>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D30" sqref="D30"/>
    </sheetView>
  </sheetViews>
  <sheetFormatPr baseColWidth="10" defaultRowHeight="12.75"/>
  <sheetData>
    <row r="1" spans="1:1">
      <c r="A1" s="201" t="s">
        <v>1931</v>
      </c>
    </row>
    <row r="2" spans="1:1">
      <c r="A2" s="201" t="s">
        <v>1932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1826</v>
      </c>
      <c r="D1" t="s">
        <v>1827</v>
      </c>
      <c r="E1" t="s">
        <v>1828</v>
      </c>
      <c r="F1" t="s">
        <v>1829</v>
      </c>
      <c r="G1" t="s">
        <v>1830</v>
      </c>
      <c r="H1" t="s">
        <v>1831</v>
      </c>
    </row>
    <row r="2" spans="1:8">
      <c r="A2" t="s">
        <v>3</v>
      </c>
      <c r="B2" t="s">
        <v>8</v>
      </c>
      <c r="C2" t="s">
        <v>1832</v>
      </c>
      <c r="D2" t="s">
        <v>1833</v>
      </c>
      <c r="E2" t="s">
        <v>1834</v>
      </c>
      <c r="F2" t="s">
        <v>1835</v>
      </c>
      <c r="G2" t="s">
        <v>1836</v>
      </c>
      <c r="H2" t="s">
        <v>1837</v>
      </c>
    </row>
    <row r="3" spans="1:8">
      <c r="A3" t="s">
        <v>29</v>
      </c>
      <c r="B3" t="s">
        <v>441</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445</v>
      </c>
      <c r="C6">
        <v>0</v>
      </c>
      <c r="D6">
        <v>0</v>
      </c>
      <c r="E6">
        <v>0</v>
      </c>
      <c r="F6">
        <v>11061.08</v>
      </c>
      <c r="G6">
        <v>11164.4</v>
      </c>
      <c r="H6">
        <v>103.31999999999971</v>
      </c>
    </row>
    <row r="7" spans="1:8">
      <c r="A7" t="s">
        <v>29</v>
      </c>
      <c r="B7" t="s">
        <v>448</v>
      </c>
      <c r="C7">
        <v>0</v>
      </c>
      <c r="D7">
        <v>0</v>
      </c>
      <c r="E7">
        <v>0</v>
      </c>
      <c r="F7">
        <v>11122</v>
      </c>
      <c r="G7">
        <v>11164.4</v>
      </c>
      <c r="H7">
        <v>42.399999999999636</v>
      </c>
    </row>
    <row r="8" spans="1:8">
      <c r="A8" t="s">
        <v>29</v>
      </c>
      <c r="B8" t="s">
        <v>451</v>
      </c>
      <c r="C8">
        <v>11663.43</v>
      </c>
      <c r="D8">
        <v>11743.34</v>
      </c>
      <c r="E8">
        <v>79.909999999999854</v>
      </c>
      <c r="F8">
        <v>0</v>
      </c>
      <c r="G8">
        <v>0</v>
      </c>
      <c r="H8">
        <v>0</v>
      </c>
    </row>
    <row r="9" spans="1:8">
      <c r="A9" t="s">
        <v>29</v>
      </c>
      <c r="B9" t="s">
        <v>454</v>
      </c>
      <c r="C9">
        <v>11743.34</v>
      </c>
      <c r="D9">
        <v>12563.26</v>
      </c>
      <c r="E9">
        <v>819.92000000000007</v>
      </c>
      <c r="F9">
        <v>11632.2</v>
      </c>
      <c r="G9">
        <v>12559.2</v>
      </c>
      <c r="H9">
        <v>927</v>
      </c>
    </row>
    <row r="10" spans="1:8">
      <c r="A10" t="s">
        <v>29</v>
      </c>
      <c r="B10" t="s">
        <v>457</v>
      </c>
      <c r="C10">
        <v>12563.26</v>
      </c>
      <c r="D10">
        <v>13287.34</v>
      </c>
      <c r="E10">
        <v>724.07999999999993</v>
      </c>
      <c r="F10">
        <v>12559.2</v>
      </c>
      <c r="G10">
        <v>13232.35</v>
      </c>
      <c r="H10">
        <v>673.14999999999964</v>
      </c>
    </row>
    <row r="11" spans="1:8">
      <c r="A11" t="s">
        <v>29</v>
      </c>
      <c r="B11" t="s">
        <v>459</v>
      </c>
      <c r="C11">
        <v>0</v>
      </c>
      <c r="D11">
        <v>0</v>
      </c>
      <c r="E11">
        <v>0</v>
      </c>
      <c r="F11">
        <v>13232.35</v>
      </c>
      <c r="G11">
        <v>13372.67</v>
      </c>
      <c r="H11">
        <v>140.31999999999971</v>
      </c>
    </row>
    <row r="12" spans="1:8">
      <c r="A12" t="s">
        <v>29</v>
      </c>
      <c r="B12" t="s">
        <v>462</v>
      </c>
      <c r="C12">
        <v>13287.34</v>
      </c>
      <c r="D12">
        <v>13687.17</v>
      </c>
      <c r="E12">
        <v>399.82999999999993</v>
      </c>
      <c r="F12">
        <v>0</v>
      </c>
      <c r="G12">
        <v>0</v>
      </c>
      <c r="H12">
        <v>0</v>
      </c>
    </row>
    <row r="13" spans="1:8">
      <c r="A13" t="s">
        <v>29</v>
      </c>
      <c r="B13" t="s">
        <v>465</v>
      </c>
      <c r="C13">
        <v>0</v>
      </c>
      <c r="D13">
        <v>0</v>
      </c>
      <c r="E13">
        <v>0</v>
      </c>
      <c r="F13">
        <v>13372.67</v>
      </c>
      <c r="G13">
        <v>13538.83</v>
      </c>
      <c r="H13">
        <v>166.15999999999985</v>
      </c>
    </row>
    <row r="14" spans="1:8">
      <c r="A14" t="s">
        <v>29</v>
      </c>
      <c r="B14" t="s">
        <v>467</v>
      </c>
      <c r="C14">
        <v>0</v>
      </c>
      <c r="D14">
        <v>0</v>
      </c>
      <c r="E14">
        <v>0</v>
      </c>
      <c r="F14">
        <v>13538.83</v>
      </c>
      <c r="G14">
        <v>13682.23</v>
      </c>
      <c r="H14">
        <v>143.39999999999964</v>
      </c>
    </row>
    <row r="15" spans="1:8">
      <c r="A15" t="s">
        <v>29</v>
      </c>
      <c r="B15" t="s">
        <v>470</v>
      </c>
      <c r="C15">
        <v>0</v>
      </c>
      <c r="D15">
        <v>0</v>
      </c>
      <c r="E15">
        <v>0</v>
      </c>
      <c r="F15">
        <v>13682.23</v>
      </c>
      <c r="G15">
        <v>13824.4</v>
      </c>
      <c r="H15">
        <v>142.17000000000007</v>
      </c>
    </row>
    <row r="16" spans="1:8">
      <c r="A16" t="s">
        <v>29</v>
      </c>
      <c r="B16" t="s">
        <v>473</v>
      </c>
      <c r="C16">
        <v>0</v>
      </c>
      <c r="D16">
        <v>0</v>
      </c>
      <c r="E16">
        <v>0</v>
      </c>
      <c r="F16">
        <v>13824.4</v>
      </c>
      <c r="G16">
        <v>14126.72</v>
      </c>
      <c r="H16">
        <v>302.31999999999971</v>
      </c>
    </row>
    <row r="17" spans="1:8">
      <c r="A17" t="s">
        <v>29</v>
      </c>
      <c r="B17" t="s">
        <v>475</v>
      </c>
      <c r="C17">
        <v>13775.47</v>
      </c>
      <c r="D17">
        <v>13841.81</v>
      </c>
      <c r="E17">
        <v>66.340000000000146</v>
      </c>
      <c r="F17">
        <v>0</v>
      </c>
      <c r="G17">
        <v>0</v>
      </c>
      <c r="H17">
        <v>0</v>
      </c>
    </row>
    <row r="18" spans="1:8">
      <c r="A18" t="s">
        <v>29</v>
      </c>
      <c r="B18" t="s">
        <v>478</v>
      </c>
      <c r="C18">
        <v>13841.81</v>
      </c>
      <c r="D18">
        <v>14437.71</v>
      </c>
      <c r="E18">
        <v>595.89999999999964</v>
      </c>
      <c r="F18">
        <v>0</v>
      </c>
      <c r="G18">
        <v>0</v>
      </c>
      <c r="H18">
        <v>0</v>
      </c>
    </row>
    <row r="19" spans="1:8">
      <c r="A19" t="s">
        <v>29</v>
      </c>
      <c r="B19" t="s">
        <v>481</v>
      </c>
      <c r="C19">
        <v>0</v>
      </c>
      <c r="D19">
        <v>0</v>
      </c>
      <c r="E19">
        <v>0</v>
      </c>
      <c r="F19">
        <v>14126.72</v>
      </c>
      <c r="G19">
        <v>14273.88</v>
      </c>
      <c r="H19">
        <v>147.15999999999985</v>
      </c>
    </row>
    <row r="20" spans="1:8">
      <c r="A20" t="s">
        <v>29</v>
      </c>
      <c r="B20" t="s">
        <v>482</v>
      </c>
      <c r="C20">
        <v>0</v>
      </c>
      <c r="D20">
        <v>0</v>
      </c>
      <c r="E20">
        <v>0</v>
      </c>
      <c r="F20">
        <v>14273.88</v>
      </c>
      <c r="G20">
        <v>16427.240000000002</v>
      </c>
      <c r="H20">
        <v>2153.3600000000024</v>
      </c>
    </row>
    <row r="21" spans="1:8">
      <c r="A21" t="s">
        <v>29</v>
      </c>
      <c r="B21" t="s">
        <v>483</v>
      </c>
      <c r="C21">
        <v>15640.86</v>
      </c>
      <c r="D21">
        <v>15644.3</v>
      </c>
      <c r="E21">
        <v>3.4399999999986903</v>
      </c>
      <c r="F21">
        <v>0</v>
      </c>
      <c r="G21">
        <v>0</v>
      </c>
      <c r="H21">
        <v>0</v>
      </c>
    </row>
    <row r="22" spans="1:8">
      <c r="A22" t="s">
        <v>29</v>
      </c>
      <c r="B22" t="s">
        <v>483</v>
      </c>
      <c r="C22">
        <v>15685.31</v>
      </c>
      <c r="D22">
        <v>15735.29</v>
      </c>
      <c r="E22">
        <v>49.980000000001382</v>
      </c>
      <c r="F22">
        <v>0</v>
      </c>
      <c r="G22">
        <v>0</v>
      </c>
      <c r="H22">
        <v>0</v>
      </c>
    </row>
    <row r="23" spans="1:8">
      <c r="A23" t="s">
        <v>29</v>
      </c>
      <c r="B23" t="s">
        <v>486</v>
      </c>
      <c r="C23">
        <v>15644.3</v>
      </c>
      <c r="D23">
        <v>15685.31</v>
      </c>
      <c r="E23">
        <v>41.010000000000218</v>
      </c>
      <c r="F23">
        <v>0</v>
      </c>
      <c r="G23">
        <v>0</v>
      </c>
      <c r="H23">
        <v>0</v>
      </c>
    </row>
    <row r="24" spans="1:8">
      <c r="A24" t="s">
        <v>29</v>
      </c>
      <c r="B24" t="s">
        <v>489</v>
      </c>
      <c r="C24">
        <v>15735.29</v>
      </c>
      <c r="D24">
        <v>15791.21</v>
      </c>
      <c r="E24">
        <v>55.919999999998254</v>
      </c>
      <c r="F24">
        <v>0</v>
      </c>
      <c r="G24">
        <v>0</v>
      </c>
      <c r="H24">
        <v>0</v>
      </c>
    </row>
    <row r="25" spans="1:8">
      <c r="A25" t="s">
        <v>29</v>
      </c>
      <c r="B25" t="s">
        <v>492</v>
      </c>
      <c r="C25">
        <v>15828.3</v>
      </c>
      <c r="D25">
        <v>15845.85</v>
      </c>
      <c r="E25">
        <v>17.550000000001091</v>
      </c>
      <c r="F25">
        <v>0</v>
      </c>
      <c r="G25">
        <v>0</v>
      </c>
      <c r="H25">
        <v>0</v>
      </c>
    </row>
    <row r="26" spans="1:8">
      <c r="A26" t="s">
        <v>29</v>
      </c>
      <c r="B26" t="s">
        <v>494</v>
      </c>
      <c r="C26">
        <v>16231.62</v>
      </c>
      <c r="D26">
        <v>16282.28</v>
      </c>
      <c r="E26">
        <v>50.659999999999854</v>
      </c>
      <c r="F26">
        <v>0</v>
      </c>
      <c r="G26">
        <v>0</v>
      </c>
      <c r="H26">
        <v>0</v>
      </c>
    </row>
    <row r="27" spans="1:8">
      <c r="A27" t="s">
        <v>29</v>
      </c>
      <c r="B27" t="s">
        <v>497</v>
      </c>
      <c r="C27">
        <v>16282.28</v>
      </c>
      <c r="D27">
        <v>16393.05</v>
      </c>
      <c r="E27">
        <v>110.76999999999862</v>
      </c>
      <c r="F27">
        <v>0</v>
      </c>
      <c r="G27">
        <v>0</v>
      </c>
      <c r="H27">
        <v>0</v>
      </c>
    </row>
    <row r="28" spans="1:8">
      <c r="A28" t="s">
        <v>29</v>
      </c>
      <c r="B28" t="s">
        <v>499</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506</v>
      </c>
      <c r="C31">
        <v>16846.599999999999</v>
      </c>
      <c r="D31">
        <v>16864</v>
      </c>
      <c r="E31">
        <v>17.400000000001455</v>
      </c>
      <c r="F31">
        <v>0</v>
      </c>
      <c r="G31">
        <v>0</v>
      </c>
      <c r="H31">
        <v>0</v>
      </c>
    </row>
    <row r="32" spans="1:8">
      <c r="A32" t="s">
        <v>29</v>
      </c>
      <c r="B32" t="s">
        <v>509</v>
      </c>
      <c r="C32">
        <v>16870</v>
      </c>
      <c r="D32">
        <v>16875</v>
      </c>
      <c r="E32">
        <v>5</v>
      </c>
      <c r="F32">
        <v>0</v>
      </c>
      <c r="G32">
        <v>0</v>
      </c>
      <c r="H32">
        <v>0</v>
      </c>
    </row>
    <row r="33" spans="1:8">
      <c r="A33" t="s">
        <v>29</v>
      </c>
      <c r="B33" t="s">
        <v>512</v>
      </c>
      <c r="C33">
        <v>16875</v>
      </c>
      <c r="D33">
        <v>16880</v>
      </c>
      <c r="E33">
        <v>5</v>
      </c>
      <c r="F33">
        <v>0</v>
      </c>
      <c r="G33">
        <v>0</v>
      </c>
      <c r="H33">
        <v>0</v>
      </c>
    </row>
    <row r="34" spans="1:8">
      <c r="A34" t="s">
        <v>29</v>
      </c>
      <c r="B34" t="s">
        <v>514</v>
      </c>
      <c r="C34">
        <v>16880</v>
      </c>
      <c r="D34">
        <v>16885</v>
      </c>
      <c r="E34">
        <v>5</v>
      </c>
      <c r="F34">
        <v>0</v>
      </c>
      <c r="G34">
        <v>0</v>
      </c>
      <c r="H34">
        <v>0</v>
      </c>
    </row>
    <row r="35" spans="1:8">
      <c r="A35" t="s">
        <v>29</v>
      </c>
      <c r="B35" t="s">
        <v>516</v>
      </c>
      <c r="C35">
        <v>16885</v>
      </c>
      <c r="D35">
        <v>16889.919999999998</v>
      </c>
      <c r="E35">
        <v>4.9199999999982538</v>
      </c>
      <c r="F35">
        <v>0</v>
      </c>
      <c r="G35">
        <v>0</v>
      </c>
      <c r="H35">
        <v>0</v>
      </c>
    </row>
    <row r="36" spans="1:8">
      <c r="A36" t="s">
        <v>29</v>
      </c>
      <c r="B36" t="s">
        <v>519</v>
      </c>
      <c r="C36">
        <v>16889.919999999998</v>
      </c>
      <c r="D36">
        <v>16894.919999999998</v>
      </c>
      <c r="E36">
        <v>5</v>
      </c>
      <c r="F36">
        <v>0</v>
      </c>
      <c r="G36">
        <v>0</v>
      </c>
      <c r="H36">
        <v>0</v>
      </c>
    </row>
    <row r="37" spans="1:8">
      <c r="A37" t="s">
        <v>29</v>
      </c>
      <c r="B37" t="s">
        <v>521</v>
      </c>
      <c r="C37">
        <v>16894.919999999998</v>
      </c>
      <c r="D37">
        <v>16899.919999999998</v>
      </c>
      <c r="E37">
        <v>5</v>
      </c>
      <c r="F37">
        <v>0</v>
      </c>
      <c r="G37">
        <v>0</v>
      </c>
      <c r="H37">
        <v>0</v>
      </c>
    </row>
    <row r="38" spans="1:8">
      <c r="A38" t="s">
        <v>29</v>
      </c>
      <c r="B38" t="s">
        <v>523</v>
      </c>
      <c r="C38">
        <v>16899.919999999998</v>
      </c>
      <c r="D38">
        <v>16904.919999999998</v>
      </c>
      <c r="E38">
        <v>5</v>
      </c>
      <c r="F38">
        <v>0</v>
      </c>
      <c r="G38">
        <v>0</v>
      </c>
      <c r="H38">
        <v>0</v>
      </c>
    </row>
    <row r="39" spans="1:8">
      <c r="A39" t="s">
        <v>29</v>
      </c>
      <c r="B39" t="s">
        <v>524</v>
      </c>
      <c r="C39">
        <v>16904.919999999998</v>
      </c>
      <c r="D39">
        <v>16909.919999999998</v>
      </c>
      <c r="E39">
        <v>5</v>
      </c>
      <c r="F39">
        <v>0</v>
      </c>
      <c r="G39">
        <v>0</v>
      </c>
      <c r="H39">
        <v>0</v>
      </c>
    </row>
    <row r="40" spans="1:8">
      <c r="A40" t="s">
        <v>29</v>
      </c>
      <c r="B40" t="s">
        <v>526</v>
      </c>
      <c r="C40">
        <v>16909.919999999998</v>
      </c>
      <c r="D40">
        <v>16914.740000000002</v>
      </c>
      <c r="E40">
        <v>4.8200000000033469</v>
      </c>
      <c r="F40">
        <v>0</v>
      </c>
      <c r="G40">
        <v>0</v>
      </c>
      <c r="H40">
        <v>0</v>
      </c>
    </row>
    <row r="41" spans="1:8">
      <c r="A41" t="s">
        <v>29</v>
      </c>
      <c r="B41" t="s">
        <v>528</v>
      </c>
      <c r="C41">
        <v>16914.740000000002</v>
      </c>
      <c r="D41">
        <v>16919.77</v>
      </c>
      <c r="E41">
        <v>5.0299999999988358</v>
      </c>
      <c r="F41">
        <v>0</v>
      </c>
      <c r="G41">
        <v>0</v>
      </c>
      <c r="H41">
        <v>0</v>
      </c>
    </row>
    <row r="42" spans="1:8">
      <c r="A42" t="s">
        <v>29</v>
      </c>
      <c r="B42" t="s">
        <v>531</v>
      </c>
      <c r="C42">
        <v>16919.77</v>
      </c>
      <c r="D42">
        <v>16924.41</v>
      </c>
      <c r="E42">
        <v>4.6399999999994179</v>
      </c>
      <c r="F42">
        <v>0</v>
      </c>
      <c r="G42">
        <v>0</v>
      </c>
      <c r="H42">
        <v>0</v>
      </c>
    </row>
    <row r="43" spans="1:8">
      <c r="A43" t="s">
        <v>29</v>
      </c>
      <c r="B43" t="s">
        <v>533</v>
      </c>
      <c r="C43">
        <v>16924.41</v>
      </c>
      <c r="D43">
        <v>16929.57</v>
      </c>
      <c r="E43">
        <v>5.1599999999998545</v>
      </c>
      <c r="F43">
        <v>0</v>
      </c>
      <c r="G43">
        <v>0</v>
      </c>
      <c r="H43">
        <v>0</v>
      </c>
    </row>
    <row r="44" spans="1:8">
      <c r="A44" t="s">
        <v>29</v>
      </c>
      <c r="B44" t="s">
        <v>535</v>
      </c>
      <c r="C44">
        <v>16929.57</v>
      </c>
      <c r="D44">
        <v>16934.07</v>
      </c>
      <c r="E44">
        <v>4.5</v>
      </c>
      <c r="F44">
        <v>0</v>
      </c>
      <c r="G44">
        <v>0</v>
      </c>
      <c r="H44">
        <v>0</v>
      </c>
    </row>
    <row r="45" spans="1:8">
      <c r="A45" t="s">
        <v>29</v>
      </c>
      <c r="B45" t="s">
        <v>536</v>
      </c>
      <c r="C45">
        <v>16934.07</v>
      </c>
      <c r="D45">
        <v>16940</v>
      </c>
      <c r="E45">
        <v>5.930000000000291</v>
      </c>
      <c r="F45">
        <v>0</v>
      </c>
      <c r="G45">
        <v>0</v>
      </c>
      <c r="H45">
        <v>0</v>
      </c>
    </row>
    <row r="46" spans="1:8">
      <c r="A46" t="s">
        <v>29</v>
      </c>
      <c r="B46" t="s">
        <v>538</v>
      </c>
      <c r="C46">
        <v>16940</v>
      </c>
      <c r="D46">
        <v>16946</v>
      </c>
      <c r="E46">
        <v>6</v>
      </c>
      <c r="F46">
        <v>0</v>
      </c>
      <c r="G46">
        <v>0</v>
      </c>
      <c r="H46">
        <v>0</v>
      </c>
    </row>
    <row r="47" spans="1:8">
      <c r="A47" t="s">
        <v>29</v>
      </c>
      <c r="B47" t="s">
        <v>540</v>
      </c>
      <c r="C47">
        <v>16946</v>
      </c>
      <c r="D47">
        <v>16951</v>
      </c>
      <c r="E47">
        <v>5</v>
      </c>
      <c r="F47">
        <v>0</v>
      </c>
      <c r="G47">
        <v>0</v>
      </c>
      <c r="H47">
        <v>0</v>
      </c>
    </row>
    <row r="48" spans="1:8">
      <c r="A48" t="s">
        <v>29</v>
      </c>
      <c r="B48" t="s">
        <v>542</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546</v>
      </c>
      <c r="C51">
        <v>17018.2</v>
      </c>
      <c r="D51">
        <v>18567.23</v>
      </c>
      <c r="E51">
        <v>1549.0299999999988</v>
      </c>
      <c r="F51">
        <v>16995.55</v>
      </c>
      <c r="G51">
        <v>18808.2</v>
      </c>
      <c r="H51">
        <v>1812.6500000000015</v>
      </c>
    </row>
    <row r="52" spans="1:8">
      <c r="A52" t="s">
        <v>29</v>
      </c>
      <c r="B52" t="s">
        <v>549</v>
      </c>
      <c r="C52">
        <v>18567.23</v>
      </c>
      <c r="D52">
        <v>18955.98</v>
      </c>
      <c r="E52">
        <v>388.75</v>
      </c>
      <c r="F52">
        <v>0</v>
      </c>
      <c r="G52">
        <v>0</v>
      </c>
      <c r="H52">
        <v>0</v>
      </c>
    </row>
    <row r="53" spans="1:8">
      <c r="A53" t="s">
        <v>29</v>
      </c>
      <c r="B53" t="s">
        <v>552</v>
      </c>
      <c r="C53">
        <v>18860</v>
      </c>
      <c r="D53">
        <v>18935.36</v>
      </c>
      <c r="E53">
        <v>75.360000000000582</v>
      </c>
      <c r="F53">
        <v>18808.189999999999</v>
      </c>
      <c r="G53">
        <v>18933.5</v>
      </c>
      <c r="H53">
        <v>125.31000000000131</v>
      </c>
    </row>
    <row r="54" spans="1:8">
      <c r="A54" t="s">
        <v>29</v>
      </c>
      <c r="B54" t="s">
        <v>555</v>
      </c>
      <c r="C54">
        <v>18935.36</v>
      </c>
      <c r="D54">
        <v>18978.400000000001</v>
      </c>
      <c r="E54">
        <v>43.040000000000873</v>
      </c>
      <c r="F54">
        <v>18933.5</v>
      </c>
      <c r="G54">
        <v>18984.330000000002</v>
      </c>
      <c r="H54">
        <v>50.830000000001746</v>
      </c>
    </row>
    <row r="55" spans="1:8">
      <c r="A55" t="s">
        <v>29</v>
      </c>
      <c r="B55" t="s">
        <v>558</v>
      </c>
      <c r="C55">
        <v>0</v>
      </c>
      <c r="D55">
        <v>0</v>
      </c>
      <c r="E55">
        <v>0</v>
      </c>
      <c r="F55">
        <v>18921.849999999999</v>
      </c>
      <c r="G55">
        <v>18941.59</v>
      </c>
      <c r="H55">
        <v>19.740000000001601</v>
      </c>
    </row>
    <row r="56" spans="1:8">
      <c r="A56" t="s">
        <v>29</v>
      </c>
      <c r="B56" t="s">
        <v>560</v>
      </c>
      <c r="C56">
        <v>0</v>
      </c>
      <c r="D56">
        <v>0</v>
      </c>
      <c r="E56">
        <v>0</v>
      </c>
      <c r="F56">
        <v>18932.599999999999</v>
      </c>
      <c r="G56">
        <v>18949.62</v>
      </c>
      <c r="H56">
        <v>17.020000000000437</v>
      </c>
    </row>
    <row r="57" spans="1:8">
      <c r="A57" t="s">
        <v>29</v>
      </c>
      <c r="B57" t="s">
        <v>560</v>
      </c>
      <c r="C57">
        <v>0</v>
      </c>
      <c r="D57">
        <v>0</v>
      </c>
      <c r="E57">
        <v>0</v>
      </c>
      <c r="F57">
        <v>18980</v>
      </c>
      <c r="G57">
        <v>18986.11</v>
      </c>
      <c r="H57">
        <v>6.1100000000005821</v>
      </c>
    </row>
    <row r="58" spans="1:8">
      <c r="A58" t="s">
        <v>29</v>
      </c>
      <c r="B58" t="s">
        <v>562</v>
      </c>
      <c r="C58">
        <v>18955.169999999998</v>
      </c>
      <c r="D58">
        <v>19190</v>
      </c>
      <c r="E58">
        <v>234.83000000000175</v>
      </c>
      <c r="F58">
        <v>0</v>
      </c>
      <c r="G58">
        <v>0</v>
      </c>
      <c r="H58">
        <v>0</v>
      </c>
    </row>
    <row r="59" spans="1:8">
      <c r="A59" t="s">
        <v>29</v>
      </c>
      <c r="B59" t="s">
        <v>565</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569</v>
      </c>
      <c r="C61">
        <v>19201.12</v>
      </c>
      <c r="D61">
        <v>19239.77</v>
      </c>
      <c r="E61">
        <v>38.650000000001455</v>
      </c>
      <c r="F61">
        <v>0</v>
      </c>
      <c r="G61">
        <v>0</v>
      </c>
      <c r="H61">
        <v>0</v>
      </c>
    </row>
    <row r="62" spans="1:8">
      <c r="A62" t="s">
        <v>29</v>
      </c>
      <c r="B62" t="s">
        <v>572</v>
      </c>
      <c r="C62">
        <v>19228.62</v>
      </c>
      <c r="D62">
        <v>19387.45</v>
      </c>
      <c r="E62">
        <v>158.83000000000175</v>
      </c>
      <c r="F62">
        <v>0</v>
      </c>
      <c r="G62">
        <v>0</v>
      </c>
      <c r="H62">
        <v>0</v>
      </c>
    </row>
    <row r="63" spans="1:8">
      <c r="A63" t="s">
        <v>29</v>
      </c>
      <c r="B63" t="s">
        <v>575</v>
      </c>
      <c r="C63">
        <v>19387.45</v>
      </c>
      <c r="D63">
        <v>19453.5</v>
      </c>
      <c r="E63">
        <v>66.049999999999272</v>
      </c>
      <c r="F63">
        <v>0</v>
      </c>
      <c r="G63">
        <v>0</v>
      </c>
      <c r="H63">
        <v>0</v>
      </c>
    </row>
    <row r="64" spans="1:8">
      <c r="A64" t="s">
        <v>29</v>
      </c>
      <c r="B64" t="s">
        <v>578</v>
      </c>
      <c r="C64">
        <v>0</v>
      </c>
      <c r="D64">
        <v>0</v>
      </c>
      <c r="E64">
        <v>0</v>
      </c>
      <c r="F64">
        <v>19427.96</v>
      </c>
      <c r="G64">
        <v>19532.84</v>
      </c>
      <c r="H64">
        <v>104.88000000000102</v>
      </c>
    </row>
    <row r="65" spans="1:8">
      <c r="A65" t="s">
        <v>29</v>
      </c>
      <c r="B65" t="s">
        <v>580</v>
      </c>
      <c r="C65">
        <v>19453.5</v>
      </c>
      <c r="D65">
        <v>19583.599999999999</v>
      </c>
      <c r="E65">
        <v>130.09999999999854</v>
      </c>
      <c r="F65">
        <v>0</v>
      </c>
      <c r="G65">
        <v>0</v>
      </c>
      <c r="H65">
        <v>0</v>
      </c>
    </row>
    <row r="66" spans="1:8">
      <c r="A66" t="s">
        <v>29</v>
      </c>
      <c r="B66" t="s">
        <v>583</v>
      </c>
      <c r="C66">
        <v>19592.75</v>
      </c>
      <c r="D66">
        <v>20102.78</v>
      </c>
      <c r="E66">
        <v>510.02999999999884</v>
      </c>
      <c r="F66">
        <v>0</v>
      </c>
      <c r="G66">
        <v>0</v>
      </c>
      <c r="H66">
        <v>0</v>
      </c>
    </row>
    <row r="67" spans="1:8">
      <c r="A67" t="s">
        <v>29</v>
      </c>
      <c r="B67" t="s">
        <v>583</v>
      </c>
      <c r="C67">
        <v>0</v>
      </c>
      <c r="D67">
        <v>0</v>
      </c>
      <c r="E67">
        <v>0</v>
      </c>
      <c r="F67">
        <v>0</v>
      </c>
      <c r="G67">
        <v>0</v>
      </c>
      <c r="H67">
        <v>0</v>
      </c>
    </row>
    <row r="68" spans="1:8">
      <c r="A68" t="s">
        <v>29</v>
      </c>
      <c r="B68" t="s">
        <v>585</v>
      </c>
      <c r="C68">
        <v>19854.78</v>
      </c>
      <c r="D68">
        <v>19988.599999999999</v>
      </c>
      <c r="E68">
        <v>133.81999999999971</v>
      </c>
      <c r="F68">
        <v>19532.84</v>
      </c>
      <c r="G68">
        <v>20093.599999999999</v>
      </c>
      <c r="H68">
        <v>560.7599999999984</v>
      </c>
    </row>
    <row r="69" spans="1:8">
      <c r="A69" t="s">
        <v>29</v>
      </c>
      <c r="B69" t="s">
        <v>588</v>
      </c>
      <c r="C69">
        <v>20114.169999999998</v>
      </c>
      <c r="D69">
        <v>20499.11</v>
      </c>
      <c r="E69">
        <v>384.94000000000233</v>
      </c>
      <c r="F69">
        <v>20107.28</v>
      </c>
      <c r="G69">
        <v>20819</v>
      </c>
      <c r="H69">
        <v>711.72000000000116</v>
      </c>
    </row>
    <row r="70" spans="1:8">
      <c r="A70" t="s">
        <v>29</v>
      </c>
      <c r="B70" t="s">
        <v>591</v>
      </c>
      <c r="C70">
        <v>20480.2</v>
      </c>
      <c r="D70">
        <v>20608.400000000001</v>
      </c>
      <c r="E70">
        <v>128.20000000000073</v>
      </c>
      <c r="F70">
        <v>0</v>
      </c>
      <c r="G70">
        <v>0</v>
      </c>
      <c r="H70">
        <v>0</v>
      </c>
    </row>
    <row r="71" spans="1:8">
      <c r="A71" t="s">
        <v>29</v>
      </c>
      <c r="B71" t="s">
        <v>594</v>
      </c>
      <c r="C71">
        <v>20554</v>
      </c>
      <c r="D71">
        <v>21063.599999999999</v>
      </c>
      <c r="E71">
        <v>509.59999999999854</v>
      </c>
      <c r="F71">
        <v>0</v>
      </c>
      <c r="G71">
        <v>0</v>
      </c>
      <c r="H71">
        <v>0</v>
      </c>
    </row>
    <row r="72" spans="1:8">
      <c r="A72" t="s">
        <v>29</v>
      </c>
      <c r="B72" t="s">
        <v>594</v>
      </c>
      <c r="C72">
        <v>21263.5</v>
      </c>
      <c r="D72">
        <v>21687.7</v>
      </c>
      <c r="E72">
        <v>424.20000000000073</v>
      </c>
      <c r="F72">
        <v>0</v>
      </c>
      <c r="G72">
        <v>0</v>
      </c>
      <c r="H72">
        <v>0</v>
      </c>
    </row>
    <row r="73" spans="1:8">
      <c r="A73" t="s">
        <v>29</v>
      </c>
      <c r="B73" t="s">
        <v>597</v>
      </c>
      <c r="C73">
        <v>21036</v>
      </c>
      <c r="D73">
        <v>21310.6</v>
      </c>
      <c r="E73">
        <v>274.59999999999854</v>
      </c>
      <c r="F73">
        <v>20819</v>
      </c>
      <c r="G73">
        <v>21406.400000000001</v>
      </c>
      <c r="H73">
        <v>587.40000000000146</v>
      </c>
    </row>
    <row r="74" spans="1:8">
      <c r="A74" t="s">
        <v>29</v>
      </c>
      <c r="B74" t="s">
        <v>598</v>
      </c>
      <c r="C74">
        <v>21427.83</v>
      </c>
      <c r="D74">
        <v>21883.27</v>
      </c>
      <c r="E74">
        <v>455.43999999999869</v>
      </c>
      <c r="F74">
        <v>21406.400000000001</v>
      </c>
      <c r="G74">
        <v>21884.23</v>
      </c>
      <c r="H74">
        <v>477.82999999999811</v>
      </c>
    </row>
    <row r="75" spans="1:8">
      <c r="A75" t="s">
        <v>29</v>
      </c>
      <c r="B75" t="s">
        <v>601</v>
      </c>
      <c r="C75">
        <v>21687.7</v>
      </c>
      <c r="D75">
        <v>22624.7</v>
      </c>
      <c r="E75">
        <v>937</v>
      </c>
      <c r="F75">
        <v>0</v>
      </c>
      <c r="G75">
        <v>0</v>
      </c>
      <c r="H75">
        <v>0</v>
      </c>
    </row>
    <row r="76" spans="1:8">
      <c r="A76" t="s">
        <v>29</v>
      </c>
      <c r="B76" t="s">
        <v>604</v>
      </c>
      <c r="C76">
        <v>0</v>
      </c>
      <c r="D76">
        <v>0</v>
      </c>
      <c r="E76">
        <v>0</v>
      </c>
      <c r="F76">
        <v>21884.23</v>
      </c>
      <c r="G76">
        <v>22623.83</v>
      </c>
      <c r="H76">
        <v>739.60000000000218</v>
      </c>
    </row>
    <row r="77" spans="1:8">
      <c r="A77" t="s">
        <v>29</v>
      </c>
      <c r="B77" t="s">
        <v>607</v>
      </c>
      <c r="C77">
        <v>22624.7</v>
      </c>
      <c r="D77">
        <v>22678.7</v>
      </c>
      <c r="E77">
        <v>54</v>
      </c>
      <c r="F77">
        <v>0</v>
      </c>
      <c r="G77">
        <v>0</v>
      </c>
      <c r="H77">
        <v>0</v>
      </c>
    </row>
    <row r="78" spans="1:8">
      <c r="A78" t="s">
        <v>29</v>
      </c>
      <c r="B78" t="s">
        <v>610</v>
      </c>
      <c r="C78">
        <v>22687.200000000001</v>
      </c>
      <c r="D78">
        <v>22729.15</v>
      </c>
      <c r="E78">
        <v>41.950000000000728</v>
      </c>
      <c r="F78">
        <v>0</v>
      </c>
      <c r="G78">
        <v>0</v>
      </c>
      <c r="H78">
        <v>0</v>
      </c>
    </row>
    <row r="79" spans="1:8">
      <c r="A79" t="s">
        <v>29</v>
      </c>
      <c r="B79" t="s">
        <v>613</v>
      </c>
      <c r="C79">
        <v>22729.15</v>
      </c>
      <c r="D79">
        <v>22762.799999999999</v>
      </c>
      <c r="E79">
        <v>33.649999999997817</v>
      </c>
      <c r="F79">
        <v>0</v>
      </c>
      <c r="G79">
        <v>0</v>
      </c>
      <c r="H79">
        <v>0</v>
      </c>
    </row>
    <row r="80" spans="1:8">
      <c r="A80" t="s">
        <v>29</v>
      </c>
      <c r="B80" t="s">
        <v>616</v>
      </c>
      <c r="C80">
        <v>22762.799999999999</v>
      </c>
      <c r="D80">
        <v>22782.75</v>
      </c>
      <c r="E80">
        <v>19.950000000000728</v>
      </c>
      <c r="F80">
        <v>0</v>
      </c>
      <c r="G80">
        <v>0</v>
      </c>
      <c r="H80">
        <v>0</v>
      </c>
    </row>
    <row r="81" spans="1:8">
      <c r="A81" t="s">
        <v>29</v>
      </c>
      <c r="B81" t="s">
        <v>619</v>
      </c>
      <c r="C81">
        <v>22623.83</v>
      </c>
      <c r="D81">
        <v>24178.35</v>
      </c>
      <c r="E81">
        <v>1554.5199999999968</v>
      </c>
      <c r="F81">
        <v>0</v>
      </c>
      <c r="G81">
        <v>0</v>
      </c>
      <c r="H81">
        <v>0</v>
      </c>
    </row>
    <row r="82" spans="1:8">
      <c r="A82" t="s">
        <v>29</v>
      </c>
      <c r="B82" t="s">
        <v>622</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625</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634</v>
      </c>
      <c r="C88">
        <v>24381</v>
      </c>
      <c r="D88">
        <v>24908</v>
      </c>
      <c r="E88">
        <v>527</v>
      </c>
      <c r="F88">
        <v>24375.94</v>
      </c>
      <c r="G88">
        <v>24896.92</v>
      </c>
      <c r="H88">
        <v>520.97999999999956</v>
      </c>
    </row>
    <row r="89" spans="1:8">
      <c r="A89" t="s">
        <v>29</v>
      </c>
      <c r="B89" t="s">
        <v>636</v>
      </c>
      <c r="C89">
        <v>24908</v>
      </c>
      <c r="D89">
        <v>26920.54</v>
      </c>
      <c r="E89">
        <v>2012.5400000000009</v>
      </c>
      <c r="F89">
        <v>24896.91</v>
      </c>
      <c r="G89">
        <v>26911.71</v>
      </c>
      <c r="H89">
        <v>2014.7999999999993</v>
      </c>
    </row>
    <row r="90" spans="1:8">
      <c r="A90" t="s">
        <v>29</v>
      </c>
      <c r="B90" t="s">
        <v>638</v>
      </c>
      <c r="C90">
        <v>0</v>
      </c>
      <c r="D90">
        <v>0</v>
      </c>
      <c r="E90">
        <v>0</v>
      </c>
      <c r="F90">
        <v>24893.919999999998</v>
      </c>
      <c r="G90">
        <v>26223.53</v>
      </c>
      <c r="H90">
        <v>1329.6100000000006</v>
      </c>
    </row>
    <row r="91" spans="1:8">
      <c r="A91" t="s">
        <v>29</v>
      </c>
      <c r="B91" t="s">
        <v>641</v>
      </c>
      <c r="C91">
        <v>0</v>
      </c>
      <c r="D91">
        <v>0</v>
      </c>
      <c r="E91">
        <v>0</v>
      </c>
      <c r="F91">
        <v>26223.53</v>
      </c>
      <c r="G91">
        <v>26318.23</v>
      </c>
      <c r="H91">
        <v>94.700000000000728</v>
      </c>
    </row>
    <row r="92" spans="1:8">
      <c r="A92" t="s">
        <v>29</v>
      </c>
      <c r="B92" t="s">
        <v>644</v>
      </c>
      <c r="C92">
        <v>0</v>
      </c>
      <c r="D92">
        <v>0</v>
      </c>
      <c r="E92">
        <v>0</v>
      </c>
      <c r="F92">
        <v>26318.23</v>
      </c>
      <c r="G92">
        <v>26617.38</v>
      </c>
      <c r="H92">
        <v>299.15000000000146</v>
      </c>
    </row>
    <row r="93" spans="1:8">
      <c r="A93" t="s">
        <v>29</v>
      </c>
      <c r="B93" t="s">
        <v>647</v>
      </c>
      <c r="C93">
        <v>0</v>
      </c>
      <c r="D93">
        <v>0</v>
      </c>
      <c r="E93">
        <v>0</v>
      </c>
      <c r="F93">
        <v>26617.38</v>
      </c>
      <c r="G93">
        <v>26921.42</v>
      </c>
      <c r="H93">
        <v>304.03999999999724</v>
      </c>
    </row>
    <row r="94" spans="1:8">
      <c r="A94" t="s">
        <v>29</v>
      </c>
      <c r="B94" t="s">
        <v>650</v>
      </c>
      <c r="C94">
        <v>0</v>
      </c>
      <c r="D94">
        <v>0</v>
      </c>
      <c r="E94">
        <v>0</v>
      </c>
      <c r="F94">
        <v>26921.42</v>
      </c>
      <c r="G94">
        <v>27766.5</v>
      </c>
      <c r="H94">
        <v>845.08000000000175</v>
      </c>
    </row>
    <row r="95" spans="1:8">
      <c r="A95" t="s">
        <v>29</v>
      </c>
      <c r="B95" t="s">
        <v>653</v>
      </c>
      <c r="C95">
        <v>0</v>
      </c>
      <c r="D95">
        <v>0</v>
      </c>
      <c r="E95">
        <v>0</v>
      </c>
      <c r="F95">
        <v>27766.5</v>
      </c>
      <c r="G95">
        <v>27836.81</v>
      </c>
      <c r="H95">
        <v>70.31000000000131</v>
      </c>
    </row>
    <row r="96" spans="1:8">
      <c r="A96" t="s">
        <v>29</v>
      </c>
      <c r="B96" t="s">
        <v>656</v>
      </c>
      <c r="C96">
        <v>0</v>
      </c>
      <c r="D96">
        <v>0</v>
      </c>
      <c r="E96">
        <v>0</v>
      </c>
      <c r="F96">
        <v>27836.81</v>
      </c>
      <c r="G96">
        <v>27983.69</v>
      </c>
      <c r="H96">
        <v>146.87999999999738</v>
      </c>
    </row>
    <row r="97" spans="1:8">
      <c r="A97" t="s">
        <v>29</v>
      </c>
      <c r="B97" t="s">
        <v>659</v>
      </c>
      <c r="C97">
        <v>26920.54</v>
      </c>
      <c r="D97">
        <v>27951.200000000001</v>
      </c>
      <c r="E97">
        <v>1030.6599999999999</v>
      </c>
      <c r="F97">
        <v>26911.71</v>
      </c>
      <c r="G97">
        <v>27935.88</v>
      </c>
      <c r="H97">
        <v>1024.1700000000019</v>
      </c>
    </row>
    <row r="98" spans="1:8">
      <c r="A98" t="s">
        <v>29</v>
      </c>
      <c r="B98" t="s">
        <v>661</v>
      </c>
      <c r="C98">
        <v>27951.15</v>
      </c>
      <c r="D98">
        <v>28148.31</v>
      </c>
      <c r="E98">
        <v>197.15999999999985</v>
      </c>
      <c r="F98">
        <v>27936.05</v>
      </c>
      <c r="G98">
        <v>28134.7</v>
      </c>
      <c r="H98">
        <v>198.65000000000146</v>
      </c>
    </row>
    <row r="99" spans="1:8">
      <c r="A99" t="s">
        <v>29</v>
      </c>
      <c r="B99" t="s">
        <v>664</v>
      </c>
      <c r="C99">
        <v>0</v>
      </c>
      <c r="D99">
        <v>0</v>
      </c>
      <c r="E99">
        <v>0</v>
      </c>
      <c r="F99">
        <v>27983.69</v>
      </c>
      <c r="G99">
        <v>28203.69</v>
      </c>
      <c r="H99">
        <v>220</v>
      </c>
    </row>
    <row r="100" spans="1:8">
      <c r="A100" t="s">
        <v>29</v>
      </c>
      <c r="B100" t="s">
        <v>667</v>
      </c>
      <c r="C100">
        <v>28148.32</v>
      </c>
      <c r="D100">
        <v>28200.85</v>
      </c>
      <c r="E100">
        <v>52.529999999998836</v>
      </c>
      <c r="F100">
        <v>28135.55</v>
      </c>
      <c r="G100">
        <v>28184.95</v>
      </c>
      <c r="H100">
        <v>49.400000000001455</v>
      </c>
    </row>
    <row r="101" spans="1:8">
      <c r="A101" t="s">
        <v>29</v>
      </c>
      <c r="B101" t="s">
        <v>670</v>
      </c>
      <c r="C101">
        <v>28200.86</v>
      </c>
      <c r="D101">
        <v>28216.86</v>
      </c>
      <c r="E101">
        <v>16</v>
      </c>
      <c r="F101">
        <v>28184.95</v>
      </c>
      <c r="G101">
        <v>28200.95</v>
      </c>
      <c r="H101">
        <v>16</v>
      </c>
    </row>
    <row r="102" spans="1:8">
      <c r="A102" t="s">
        <v>29</v>
      </c>
      <c r="B102" t="s">
        <v>673</v>
      </c>
      <c r="C102">
        <v>28216.86</v>
      </c>
      <c r="D102">
        <v>28343.71</v>
      </c>
      <c r="E102">
        <v>126.84999999999854</v>
      </c>
      <c r="F102">
        <v>28200.95</v>
      </c>
      <c r="G102">
        <v>28330</v>
      </c>
      <c r="H102">
        <v>129.04999999999927</v>
      </c>
    </row>
    <row r="103" spans="1:8">
      <c r="A103" t="s">
        <v>29</v>
      </c>
      <c r="B103" t="s">
        <v>675</v>
      </c>
      <c r="C103">
        <v>0</v>
      </c>
      <c r="D103">
        <v>0</v>
      </c>
      <c r="E103">
        <v>0</v>
      </c>
      <c r="F103">
        <v>28203.69</v>
      </c>
      <c r="G103">
        <v>28428.47</v>
      </c>
      <c r="H103">
        <v>224.78000000000247</v>
      </c>
    </row>
    <row r="104" spans="1:8">
      <c r="A104" t="s">
        <v>29</v>
      </c>
      <c r="B104" t="s">
        <v>676</v>
      </c>
      <c r="C104">
        <v>28330</v>
      </c>
      <c r="D104">
        <v>28370</v>
      </c>
      <c r="E104">
        <v>40</v>
      </c>
      <c r="F104">
        <v>0</v>
      </c>
      <c r="G104">
        <v>0</v>
      </c>
      <c r="H104">
        <v>0</v>
      </c>
    </row>
    <row r="105" spans="1:8">
      <c r="A105" t="s">
        <v>29</v>
      </c>
      <c r="B105" t="s">
        <v>679</v>
      </c>
      <c r="C105">
        <v>28370</v>
      </c>
      <c r="D105">
        <v>28468.59</v>
      </c>
      <c r="E105">
        <v>98.590000000000146</v>
      </c>
      <c r="F105">
        <v>0</v>
      </c>
      <c r="G105">
        <v>0</v>
      </c>
      <c r="H105">
        <v>0</v>
      </c>
    </row>
    <row r="106" spans="1:8">
      <c r="A106" t="s">
        <v>29</v>
      </c>
      <c r="B106" t="s">
        <v>682</v>
      </c>
      <c r="C106">
        <v>0</v>
      </c>
      <c r="D106">
        <v>0</v>
      </c>
      <c r="E106">
        <v>0</v>
      </c>
      <c r="F106">
        <v>28428.47</v>
      </c>
      <c r="G106">
        <v>28478.67</v>
      </c>
      <c r="H106">
        <v>50.19999999999709</v>
      </c>
    </row>
    <row r="107" spans="1:8">
      <c r="A107" t="s">
        <v>29</v>
      </c>
      <c r="B107" t="s">
        <v>684</v>
      </c>
      <c r="C107">
        <v>0</v>
      </c>
      <c r="D107">
        <v>0</v>
      </c>
      <c r="E107">
        <v>0</v>
      </c>
      <c r="F107">
        <v>28478.67</v>
      </c>
      <c r="G107">
        <v>28588.28</v>
      </c>
      <c r="H107">
        <v>109.61000000000058</v>
      </c>
    </row>
    <row r="108" spans="1:8">
      <c r="A108" t="s">
        <v>29</v>
      </c>
      <c r="B108" t="s">
        <v>686</v>
      </c>
      <c r="C108">
        <v>0</v>
      </c>
      <c r="D108">
        <v>0</v>
      </c>
      <c r="E108">
        <v>0</v>
      </c>
      <c r="F108">
        <v>28588.28</v>
      </c>
      <c r="G108">
        <v>28757.1</v>
      </c>
      <c r="H108">
        <v>168.81999999999971</v>
      </c>
    </row>
    <row r="109" spans="1:8">
      <c r="A109" t="s">
        <v>29</v>
      </c>
      <c r="B109" t="s">
        <v>688</v>
      </c>
      <c r="C109">
        <v>28477.4</v>
      </c>
      <c r="D109">
        <v>28708.42</v>
      </c>
      <c r="E109">
        <v>231.0199999999968</v>
      </c>
      <c r="F109">
        <v>0</v>
      </c>
      <c r="G109">
        <v>0</v>
      </c>
      <c r="H109">
        <v>0</v>
      </c>
    </row>
    <row r="110" spans="1:8">
      <c r="A110" t="s">
        <v>29</v>
      </c>
      <c r="B110" t="s">
        <v>691</v>
      </c>
      <c r="C110">
        <v>28708.42</v>
      </c>
      <c r="D110">
        <v>28915.24</v>
      </c>
      <c r="E110">
        <v>206.82000000000335</v>
      </c>
      <c r="F110">
        <v>0</v>
      </c>
      <c r="G110">
        <v>0</v>
      </c>
      <c r="H110">
        <v>0</v>
      </c>
    </row>
    <row r="111" spans="1:8">
      <c r="A111" t="s">
        <v>29</v>
      </c>
      <c r="B111" t="s">
        <v>694</v>
      </c>
      <c r="C111">
        <v>0</v>
      </c>
      <c r="D111">
        <v>0</v>
      </c>
      <c r="E111">
        <v>0</v>
      </c>
      <c r="F111">
        <v>28757.1</v>
      </c>
      <c r="G111">
        <v>28954.28</v>
      </c>
      <c r="H111">
        <v>197.18000000000029</v>
      </c>
    </row>
    <row r="112" spans="1:8">
      <c r="A112" t="s">
        <v>29</v>
      </c>
      <c r="B112" t="s">
        <v>696</v>
      </c>
      <c r="C112">
        <v>28915.24</v>
      </c>
      <c r="D112">
        <v>29494.11</v>
      </c>
      <c r="E112">
        <v>578.86999999999898</v>
      </c>
      <c r="F112">
        <v>0</v>
      </c>
      <c r="G112">
        <v>0</v>
      </c>
      <c r="H112">
        <v>0</v>
      </c>
    </row>
    <row r="113" spans="1:8">
      <c r="A113" t="s">
        <v>29</v>
      </c>
      <c r="B113" t="s">
        <v>699</v>
      </c>
      <c r="C113">
        <v>0</v>
      </c>
      <c r="D113">
        <v>0</v>
      </c>
      <c r="E113">
        <v>0</v>
      </c>
      <c r="F113">
        <v>28954.28</v>
      </c>
      <c r="G113">
        <v>29100.2</v>
      </c>
      <c r="H113">
        <v>145.92000000000189</v>
      </c>
    </row>
    <row r="114" spans="1:8">
      <c r="A114" t="s">
        <v>29</v>
      </c>
      <c r="B114" t="s">
        <v>701</v>
      </c>
      <c r="C114">
        <v>29098.28</v>
      </c>
      <c r="D114">
        <v>29250.03</v>
      </c>
      <c r="E114">
        <v>151.75</v>
      </c>
      <c r="F114">
        <v>29102.12</v>
      </c>
      <c r="G114">
        <v>29252.17</v>
      </c>
      <c r="H114">
        <v>150.04999999999927</v>
      </c>
    </row>
    <row r="115" spans="1:8">
      <c r="A115" t="s">
        <v>29</v>
      </c>
      <c r="B115" t="s">
        <v>703</v>
      </c>
      <c r="C115">
        <v>29250.03</v>
      </c>
      <c r="D115">
        <v>29402.5</v>
      </c>
      <c r="E115">
        <v>152.47000000000116</v>
      </c>
      <c r="F115">
        <v>29252.17</v>
      </c>
      <c r="G115">
        <v>29401.8</v>
      </c>
      <c r="H115">
        <v>149.63000000000102</v>
      </c>
    </row>
    <row r="116" spans="1:8">
      <c r="A116" t="s">
        <v>29</v>
      </c>
      <c r="B116" t="s">
        <v>706</v>
      </c>
      <c r="C116">
        <v>29402.5</v>
      </c>
      <c r="D116">
        <v>29582.33</v>
      </c>
      <c r="E116">
        <v>179.83000000000175</v>
      </c>
      <c r="F116">
        <v>29401.8</v>
      </c>
      <c r="G116">
        <v>29581.5</v>
      </c>
      <c r="H116">
        <v>179.70000000000073</v>
      </c>
    </row>
    <row r="117" spans="1:8">
      <c r="A117" t="s">
        <v>29</v>
      </c>
      <c r="B117" t="s">
        <v>709</v>
      </c>
      <c r="C117">
        <v>29494.11</v>
      </c>
      <c r="D117">
        <v>29574.639999999999</v>
      </c>
      <c r="E117">
        <v>80.529999999998836</v>
      </c>
      <c r="F117">
        <v>0</v>
      </c>
      <c r="G117">
        <v>0</v>
      </c>
      <c r="H117">
        <v>0</v>
      </c>
    </row>
    <row r="118" spans="1:8">
      <c r="A118" t="s">
        <v>29</v>
      </c>
      <c r="B118" t="s">
        <v>712</v>
      </c>
      <c r="C118">
        <v>29833.97</v>
      </c>
      <c r="D118">
        <v>29840</v>
      </c>
      <c r="E118">
        <v>6.0299999999988358</v>
      </c>
      <c r="F118">
        <v>0</v>
      </c>
      <c r="G118">
        <v>0</v>
      </c>
      <c r="H118">
        <v>0</v>
      </c>
    </row>
    <row r="119" spans="1:8">
      <c r="A119" t="s">
        <v>29</v>
      </c>
      <c r="B119" t="s">
        <v>715</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720</v>
      </c>
      <c r="C121">
        <v>29844.44</v>
      </c>
      <c r="D121">
        <v>29868.48</v>
      </c>
      <c r="E121">
        <v>24.040000000000873</v>
      </c>
      <c r="F121">
        <v>0</v>
      </c>
      <c r="G121">
        <v>0</v>
      </c>
      <c r="H121">
        <v>0</v>
      </c>
    </row>
    <row r="122" spans="1:8">
      <c r="A122" t="s">
        <v>29</v>
      </c>
      <c r="B122" t="s">
        <v>723</v>
      </c>
      <c r="C122">
        <v>29868.48</v>
      </c>
      <c r="D122">
        <v>29886.73</v>
      </c>
      <c r="E122">
        <v>18.25</v>
      </c>
      <c r="F122">
        <v>0</v>
      </c>
      <c r="G122">
        <v>0</v>
      </c>
      <c r="H122">
        <v>0</v>
      </c>
    </row>
    <row r="123" spans="1:8">
      <c r="A123" t="s">
        <v>29</v>
      </c>
      <c r="B123" t="s">
        <v>726</v>
      </c>
      <c r="C123">
        <v>29840</v>
      </c>
      <c r="D123">
        <v>29925.29</v>
      </c>
      <c r="E123">
        <v>85.290000000000873</v>
      </c>
      <c r="F123">
        <v>0</v>
      </c>
      <c r="G123">
        <v>0</v>
      </c>
      <c r="H123">
        <v>0</v>
      </c>
    </row>
    <row r="124" spans="1:8">
      <c r="A124" t="s">
        <v>29</v>
      </c>
      <c r="B124" t="s">
        <v>729</v>
      </c>
      <c r="C124">
        <v>29906.86</v>
      </c>
      <c r="D124">
        <v>29937.16</v>
      </c>
      <c r="E124">
        <v>30.299999999999272</v>
      </c>
      <c r="F124">
        <v>0</v>
      </c>
      <c r="G124">
        <v>0</v>
      </c>
      <c r="H124">
        <v>0</v>
      </c>
    </row>
    <row r="125" spans="1:8">
      <c r="A125" t="s">
        <v>29</v>
      </c>
      <c r="B125" t="s">
        <v>732</v>
      </c>
      <c r="C125">
        <v>29937.16</v>
      </c>
      <c r="D125">
        <v>29965.439999999999</v>
      </c>
      <c r="E125">
        <v>28.279999999998836</v>
      </c>
      <c r="F125">
        <v>0</v>
      </c>
      <c r="G125">
        <v>0</v>
      </c>
      <c r="H125">
        <v>0</v>
      </c>
    </row>
    <row r="126" spans="1:8">
      <c r="A126" t="s">
        <v>29</v>
      </c>
      <c r="B126" t="s">
        <v>735</v>
      </c>
      <c r="C126">
        <v>29965.439999999999</v>
      </c>
      <c r="D126">
        <v>30047.82</v>
      </c>
      <c r="E126">
        <v>82.380000000001019</v>
      </c>
      <c r="F126">
        <v>0</v>
      </c>
      <c r="G126">
        <v>0</v>
      </c>
      <c r="H126">
        <v>0</v>
      </c>
    </row>
    <row r="127" spans="1:8">
      <c r="A127" t="s">
        <v>29</v>
      </c>
      <c r="B127" t="s">
        <v>738</v>
      </c>
      <c r="C127">
        <v>30047.82</v>
      </c>
      <c r="D127">
        <v>30076.61</v>
      </c>
      <c r="E127">
        <v>28.790000000000873</v>
      </c>
      <c r="F127">
        <v>0</v>
      </c>
      <c r="G127">
        <v>0</v>
      </c>
      <c r="H127">
        <v>0</v>
      </c>
    </row>
    <row r="128" spans="1:8">
      <c r="A128" t="s">
        <v>29</v>
      </c>
      <c r="B128" t="s">
        <v>741</v>
      </c>
      <c r="C128">
        <v>30076.61</v>
      </c>
      <c r="D128">
        <v>30103.74</v>
      </c>
      <c r="E128">
        <v>27.130000000001019</v>
      </c>
      <c r="F128">
        <v>0</v>
      </c>
      <c r="G128">
        <v>0</v>
      </c>
      <c r="H128">
        <v>0</v>
      </c>
    </row>
    <row r="129" spans="1:8">
      <c r="A129" t="s">
        <v>29</v>
      </c>
      <c r="B129" t="s">
        <v>744</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749</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755</v>
      </c>
      <c r="C134">
        <v>30180.54</v>
      </c>
      <c r="D134">
        <v>30211.85</v>
      </c>
      <c r="E134">
        <v>31.309999999997672</v>
      </c>
      <c r="F134">
        <v>0</v>
      </c>
      <c r="G134">
        <v>0</v>
      </c>
      <c r="H134">
        <v>0</v>
      </c>
    </row>
    <row r="135" spans="1:8">
      <c r="A135" t="s">
        <v>29</v>
      </c>
      <c r="B135" t="s">
        <v>758</v>
      </c>
      <c r="C135">
        <v>30211.85</v>
      </c>
      <c r="D135">
        <v>30230.6</v>
      </c>
      <c r="E135">
        <v>18.75</v>
      </c>
      <c r="F135">
        <v>0</v>
      </c>
      <c r="G135">
        <v>0</v>
      </c>
      <c r="H135">
        <v>0</v>
      </c>
    </row>
    <row r="136" spans="1:8">
      <c r="A136" t="s">
        <v>29</v>
      </c>
      <c r="B136" t="s">
        <v>761</v>
      </c>
      <c r="C136">
        <v>30230.6</v>
      </c>
      <c r="D136">
        <v>30237.15</v>
      </c>
      <c r="E136">
        <v>6.5500000000029104</v>
      </c>
      <c r="F136">
        <v>0</v>
      </c>
      <c r="G136">
        <v>0</v>
      </c>
      <c r="H136">
        <v>0</v>
      </c>
    </row>
    <row r="137" spans="1:8">
      <c r="A137" t="s">
        <v>29</v>
      </c>
      <c r="B137" t="s">
        <v>764</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782</v>
      </c>
      <c r="C147">
        <v>31863.79</v>
      </c>
      <c r="D147">
        <v>32161.05</v>
      </c>
      <c r="E147">
        <v>297.2599999999984</v>
      </c>
      <c r="F147">
        <v>0</v>
      </c>
      <c r="G147">
        <v>0</v>
      </c>
      <c r="H147">
        <v>0</v>
      </c>
    </row>
    <row r="148" spans="1:8">
      <c r="A148" t="s">
        <v>29</v>
      </c>
      <c r="B148" t="s">
        <v>785</v>
      </c>
      <c r="C148">
        <v>32098.639999999999</v>
      </c>
      <c r="D148">
        <v>32269.73</v>
      </c>
      <c r="E148">
        <v>171.09000000000015</v>
      </c>
      <c r="F148">
        <v>32091.56</v>
      </c>
      <c r="G148">
        <v>32270.77</v>
      </c>
      <c r="H148">
        <v>179.20999999999913</v>
      </c>
    </row>
    <row r="149" spans="1:8">
      <c r="A149" t="s">
        <v>29</v>
      </c>
      <c r="B149" t="s">
        <v>788</v>
      </c>
      <c r="C149">
        <v>32270.77</v>
      </c>
      <c r="D149">
        <v>32405.94</v>
      </c>
      <c r="E149">
        <v>135.16999999999825</v>
      </c>
      <c r="F149">
        <v>32269.73</v>
      </c>
      <c r="G149">
        <v>32407.37</v>
      </c>
      <c r="H149">
        <v>137.63999999999942</v>
      </c>
    </row>
    <row r="150" spans="1:8">
      <c r="A150" t="s">
        <v>29</v>
      </c>
      <c r="B150" t="s">
        <v>791</v>
      </c>
      <c r="C150">
        <v>32407.37</v>
      </c>
      <c r="D150">
        <v>32504.39</v>
      </c>
      <c r="E150">
        <v>97.020000000000437</v>
      </c>
      <c r="F150">
        <v>32405.94</v>
      </c>
      <c r="G150">
        <v>32505.16</v>
      </c>
      <c r="H150">
        <v>99.220000000001164</v>
      </c>
    </row>
    <row r="151" spans="1:8">
      <c r="A151" t="s">
        <v>29</v>
      </c>
      <c r="B151" t="s">
        <v>794</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798</v>
      </c>
      <c r="C153">
        <v>32476.94</v>
      </c>
      <c r="D153">
        <v>32607.08</v>
      </c>
      <c r="E153">
        <v>130.14000000000306</v>
      </c>
      <c r="F153">
        <v>0</v>
      </c>
      <c r="G153">
        <v>0</v>
      </c>
      <c r="H153">
        <v>0</v>
      </c>
    </row>
    <row r="154" spans="1:8">
      <c r="A154" t="s">
        <v>29</v>
      </c>
      <c r="B154" t="s">
        <v>801</v>
      </c>
      <c r="C154">
        <v>32607.08</v>
      </c>
      <c r="D154">
        <v>32737.17</v>
      </c>
      <c r="E154">
        <v>130.08999999999651</v>
      </c>
      <c r="F154">
        <v>0</v>
      </c>
      <c r="G154">
        <v>0</v>
      </c>
      <c r="H154">
        <v>0</v>
      </c>
    </row>
    <row r="155" spans="1:8">
      <c r="A155" t="s">
        <v>29</v>
      </c>
      <c r="B155" t="s">
        <v>804</v>
      </c>
      <c r="C155">
        <v>32737.25</v>
      </c>
      <c r="D155">
        <v>32864.07</v>
      </c>
      <c r="E155">
        <v>126.81999999999971</v>
      </c>
      <c r="F155">
        <v>0</v>
      </c>
      <c r="G155">
        <v>0</v>
      </c>
      <c r="H155">
        <v>0</v>
      </c>
    </row>
    <row r="156" spans="1:8">
      <c r="A156" t="s">
        <v>29</v>
      </c>
      <c r="B156" t="s">
        <v>807</v>
      </c>
      <c r="C156">
        <v>32867.839999999997</v>
      </c>
      <c r="D156">
        <v>32988.89</v>
      </c>
      <c r="E156">
        <v>121.05000000000291</v>
      </c>
      <c r="F156">
        <v>0</v>
      </c>
      <c r="G156">
        <v>0</v>
      </c>
      <c r="H156">
        <v>0</v>
      </c>
    </row>
    <row r="157" spans="1:8">
      <c r="A157" t="s">
        <v>29</v>
      </c>
      <c r="B157" t="s">
        <v>809</v>
      </c>
      <c r="C157">
        <v>32988.89</v>
      </c>
      <c r="D157">
        <v>33117.199999999997</v>
      </c>
      <c r="E157">
        <v>128.30999999999767</v>
      </c>
      <c r="F157">
        <v>0</v>
      </c>
      <c r="G157">
        <v>0</v>
      </c>
      <c r="H157">
        <v>0</v>
      </c>
    </row>
    <row r="158" spans="1:8">
      <c r="A158" t="s">
        <v>29</v>
      </c>
      <c r="B158" t="s">
        <v>811</v>
      </c>
      <c r="C158">
        <v>32504.39</v>
      </c>
      <c r="D158">
        <v>33120.800000000003</v>
      </c>
      <c r="E158">
        <v>616.41000000000349</v>
      </c>
      <c r="F158">
        <v>32505.16</v>
      </c>
      <c r="G158">
        <v>33120.800000000003</v>
      </c>
      <c r="H158">
        <v>615.64000000000306</v>
      </c>
    </row>
    <row r="159" spans="1:8">
      <c r="A159" t="s">
        <v>29</v>
      </c>
      <c r="B159" t="s">
        <v>814</v>
      </c>
      <c r="C159">
        <v>0</v>
      </c>
      <c r="D159">
        <v>0</v>
      </c>
      <c r="E159">
        <v>0</v>
      </c>
      <c r="F159">
        <v>33127.199999999997</v>
      </c>
      <c r="G159">
        <v>33190.86</v>
      </c>
      <c r="H159">
        <v>63.660000000003492</v>
      </c>
    </row>
    <row r="160" spans="1:8">
      <c r="A160" t="s">
        <v>29</v>
      </c>
      <c r="B160" t="s">
        <v>816</v>
      </c>
      <c r="C160">
        <v>0</v>
      </c>
      <c r="D160">
        <v>0</v>
      </c>
      <c r="E160">
        <v>0</v>
      </c>
      <c r="F160">
        <v>33190.86</v>
      </c>
      <c r="G160">
        <v>33773.699999999997</v>
      </c>
      <c r="H160">
        <v>582.83999999999651</v>
      </c>
    </row>
    <row r="161" spans="1:8">
      <c r="A161" t="s">
        <v>29</v>
      </c>
      <c r="B161" t="s">
        <v>818</v>
      </c>
      <c r="C161">
        <v>33123.85</v>
      </c>
      <c r="D161">
        <v>33263.18</v>
      </c>
      <c r="E161">
        <v>139.33000000000175</v>
      </c>
      <c r="F161">
        <v>0</v>
      </c>
      <c r="G161">
        <v>0</v>
      </c>
      <c r="H161">
        <v>0</v>
      </c>
    </row>
    <row r="162" spans="1:8">
      <c r="A162" t="s">
        <v>29</v>
      </c>
      <c r="B162" t="s">
        <v>820</v>
      </c>
      <c r="C162">
        <v>33263.18</v>
      </c>
      <c r="D162">
        <v>34304</v>
      </c>
      <c r="E162">
        <v>1040.8199999999997</v>
      </c>
      <c r="F162">
        <v>0</v>
      </c>
      <c r="G162">
        <v>0</v>
      </c>
      <c r="H162">
        <v>0</v>
      </c>
    </row>
    <row r="163" spans="1:8">
      <c r="A163" t="s">
        <v>29</v>
      </c>
      <c r="B163" t="s">
        <v>823</v>
      </c>
      <c r="C163">
        <v>0</v>
      </c>
      <c r="D163">
        <v>0</v>
      </c>
      <c r="E163">
        <v>0</v>
      </c>
      <c r="F163">
        <v>33773.699999999997</v>
      </c>
      <c r="G163">
        <v>33871.9</v>
      </c>
      <c r="H163">
        <v>98.200000000004366</v>
      </c>
    </row>
    <row r="164" spans="1:8">
      <c r="A164" t="s">
        <v>29</v>
      </c>
      <c r="B164" t="s">
        <v>825</v>
      </c>
      <c r="C164">
        <v>0</v>
      </c>
      <c r="D164">
        <v>0</v>
      </c>
      <c r="E164">
        <v>0</v>
      </c>
      <c r="F164">
        <v>33871.9</v>
      </c>
      <c r="G164">
        <v>34049.4</v>
      </c>
      <c r="H164">
        <v>177.5</v>
      </c>
    </row>
    <row r="165" spans="1:8">
      <c r="A165" t="s">
        <v>29</v>
      </c>
      <c r="B165" t="s">
        <v>827</v>
      </c>
      <c r="C165">
        <v>0</v>
      </c>
      <c r="D165">
        <v>0</v>
      </c>
      <c r="E165">
        <v>0</v>
      </c>
      <c r="F165">
        <v>34049.4</v>
      </c>
      <c r="G165">
        <v>34136.699999999997</v>
      </c>
      <c r="H165">
        <v>87.299999999995634</v>
      </c>
    </row>
    <row r="166" spans="1:8">
      <c r="A166" t="s">
        <v>29</v>
      </c>
      <c r="B166" t="s">
        <v>829</v>
      </c>
      <c r="C166">
        <v>34134.43</v>
      </c>
      <c r="D166">
        <v>34285.550000000003</v>
      </c>
      <c r="E166">
        <v>151.12000000000262</v>
      </c>
      <c r="F166">
        <v>34136.699999999997</v>
      </c>
      <c r="G166">
        <v>34287.75</v>
      </c>
      <c r="H166">
        <v>151.05000000000291</v>
      </c>
    </row>
    <row r="167" spans="1:8">
      <c r="A167" t="s">
        <v>29</v>
      </c>
      <c r="B167" t="s">
        <v>832</v>
      </c>
      <c r="C167">
        <v>0</v>
      </c>
      <c r="D167">
        <v>0</v>
      </c>
      <c r="E167">
        <v>0</v>
      </c>
      <c r="F167">
        <v>34287.75</v>
      </c>
      <c r="G167">
        <v>34372</v>
      </c>
      <c r="H167">
        <v>84.25</v>
      </c>
    </row>
    <row r="168" spans="1:8">
      <c r="A168" t="s">
        <v>29</v>
      </c>
      <c r="B168" t="s">
        <v>834</v>
      </c>
      <c r="C168">
        <v>0</v>
      </c>
      <c r="D168">
        <v>0</v>
      </c>
      <c r="E168">
        <v>0</v>
      </c>
      <c r="F168">
        <v>34372</v>
      </c>
      <c r="G168">
        <v>34513</v>
      </c>
      <c r="H168">
        <v>141</v>
      </c>
    </row>
    <row r="169" spans="1:8">
      <c r="A169" t="s">
        <v>29</v>
      </c>
      <c r="B169" t="s">
        <v>836</v>
      </c>
      <c r="C169">
        <v>0</v>
      </c>
      <c r="D169">
        <v>0</v>
      </c>
      <c r="E169">
        <v>0</v>
      </c>
      <c r="F169">
        <v>34513</v>
      </c>
      <c r="G169">
        <v>34666.54</v>
      </c>
      <c r="H169">
        <v>153.54000000000087</v>
      </c>
    </row>
    <row r="170" spans="1:8">
      <c r="A170" t="s">
        <v>29</v>
      </c>
      <c r="B170" t="s">
        <v>838</v>
      </c>
      <c r="C170">
        <v>34321.800000000003</v>
      </c>
      <c r="D170">
        <v>34672.32</v>
      </c>
      <c r="E170">
        <v>350.5199999999968</v>
      </c>
      <c r="F170">
        <v>0</v>
      </c>
      <c r="G170">
        <v>0</v>
      </c>
      <c r="H170">
        <v>0</v>
      </c>
    </row>
    <row r="171" spans="1:8">
      <c r="A171" t="s">
        <v>29</v>
      </c>
      <c r="B171" t="s">
        <v>841</v>
      </c>
      <c r="C171">
        <v>0</v>
      </c>
      <c r="D171">
        <v>0</v>
      </c>
      <c r="E171">
        <v>0</v>
      </c>
      <c r="F171">
        <v>34666.54</v>
      </c>
      <c r="G171">
        <v>34710.33</v>
      </c>
      <c r="H171">
        <v>43.790000000000873</v>
      </c>
    </row>
    <row r="172" spans="1:8">
      <c r="A172" t="s">
        <v>29</v>
      </c>
      <c r="B172" t="s">
        <v>843</v>
      </c>
      <c r="C172">
        <v>0</v>
      </c>
      <c r="D172">
        <v>0</v>
      </c>
      <c r="E172">
        <v>0</v>
      </c>
      <c r="F172">
        <v>34710.33</v>
      </c>
      <c r="G172">
        <v>34768.47</v>
      </c>
      <c r="H172">
        <v>58.139999999999418</v>
      </c>
    </row>
    <row r="173" spans="1:8">
      <c r="A173" t="s">
        <v>29</v>
      </c>
      <c r="B173" t="s">
        <v>845</v>
      </c>
      <c r="C173">
        <v>0</v>
      </c>
      <c r="D173">
        <v>0</v>
      </c>
      <c r="E173">
        <v>0</v>
      </c>
      <c r="F173">
        <v>34768.47</v>
      </c>
      <c r="G173">
        <v>34842.47</v>
      </c>
      <c r="H173">
        <v>74</v>
      </c>
    </row>
    <row r="174" spans="1:8">
      <c r="A174" t="s">
        <v>29</v>
      </c>
      <c r="B174" t="s">
        <v>847</v>
      </c>
      <c r="C174">
        <v>0</v>
      </c>
      <c r="D174">
        <v>0</v>
      </c>
      <c r="E174">
        <v>0</v>
      </c>
      <c r="F174">
        <v>34842.47</v>
      </c>
      <c r="G174">
        <v>34880</v>
      </c>
      <c r="H174">
        <v>37.529999999998836</v>
      </c>
    </row>
    <row r="175" spans="1:8">
      <c r="A175" t="s">
        <v>29</v>
      </c>
      <c r="B175" t="s">
        <v>849</v>
      </c>
      <c r="C175">
        <v>0</v>
      </c>
      <c r="D175">
        <v>0</v>
      </c>
      <c r="E175">
        <v>0</v>
      </c>
      <c r="F175">
        <v>34880</v>
      </c>
      <c r="G175">
        <v>34915.43</v>
      </c>
      <c r="H175">
        <v>35.430000000000291</v>
      </c>
    </row>
    <row r="176" spans="1:8">
      <c r="A176" t="s">
        <v>29</v>
      </c>
      <c r="B176" t="s">
        <v>851</v>
      </c>
      <c r="C176">
        <v>0</v>
      </c>
      <c r="D176">
        <v>0</v>
      </c>
      <c r="E176">
        <v>0</v>
      </c>
      <c r="F176">
        <v>34915.43</v>
      </c>
      <c r="G176">
        <v>34990.83</v>
      </c>
      <c r="H176">
        <v>75.400000000001455</v>
      </c>
    </row>
    <row r="177" spans="1:8">
      <c r="A177" t="s">
        <v>29</v>
      </c>
      <c r="B177" t="s">
        <v>852</v>
      </c>
      <c r="C177">
        <v>0</v>
      </c>
      <c r="D177">
        <v>0</v>
      </c>
      <c r="E177">
        <v>0</v>
      </c>
      <c r="F177">
        <v>34990.83</v>
      </c>
      <c r="G177">
        <v>35147.79</v>
      </c>
      <c r="H177">
        <v>156.95999999999913</v>
      </c>
    </row>
    <row r="178" spans="1:8">
      <c r="A178" t="s">
        <v>29</v>
      </c>
      <c r="B178" t="s">
        <v>854</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857</v>
      </c>
      <c r="C180">
        <v>35322.080000000002</v>
      </c>
      <c r="D180">
        <v>35557.370000000003</v>
      </c>
      <c r="E180">
        <v>235.29000000000087</v>
      </c>
      <c r="F180">
        <v>0</v>
      </c>
      <c r="G180">
        <v>0</v>
      </c>
      <c r="H180">
        <v>0</v>
      </c>
    </row>
    <row r="181" spans="1:8">
      <c r="A181" t="s">
        <v>29</v>
      </c>
      <c r="B181" t="s">
        <v>860</v>
      </c>
      <c r="C181">
        <v>35557.370000000003</v>
      </c>
      <c r="D181">
        <v>35772.559999999998</v>
      </c>
      <c r="E181">
        <v>215.18999999999505</v>
      </c>
      <c r="F181">
        <v>0</v>
      </c>
      <c r="G181">
        <v>0</v>
      </c>
      <c r="H181">
        <v>0</v>
      </c>
    </row>
    <row r="182" spans="1:8">
      <c r="A182" t="s">
        <v>29</v>
      </c>
      <c r="B182" t="s">
        <v>863</v>
      </c>
      <c r="C182">
        <v>35289.06</v>
      </c>
      <c r="D182">
        <v>36046</v>
      </c>
      <c r="E182">
        <v>756.94000000000233</v>
      </c>
      <c r="F182">
        <v>35290.42</v>
      </c>
      <c r="G182">
        <v>36049.35</v>
      </c>
      <c r="H182">
        <v>758.93000000000029</v>
      </c>
    </row>
    <row r="183" spans="1:8">
      <c r="A183" t="s">
        <v>29</v>
      </c>
      <c r="B183" t="s">
        <v>865</v>
      </c>
      <c r="C183">
        <v>36046</v>
      </c>
      <c r="D183">
        <v>36189.31</v>
      </c>
      <c r="E183">
        <v>143.30999999999767</v>
      </c>
      <c r="F183">
        <v>36046.879999999997</v>
      </c>
      <c r="G183">
        <v>36195.03</v>
      </c>
      <c r="H183">
        <v>148.15000000000146</v>
      </c>
    </row>
    <row r="184" spans="1:8">
      <c r="A184" t="s">
        <v>29</v>
      </c>
      <c r="B184" t="s">
        <v>868</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874</v>
      </c>
      <c r="C186">
        <v>36189.31</v>
      </c>
      <c r="D186">
        <v>36266.22</v>
      </c>
      <c r="E186">
        <v>76.910000000003492</v>
      </c>
      <c r="F186">
        <v>0</v>
      </c>
      <c r="G186">
        <v>0</v>
      </c>
      <c r="H186">
        <v>0</v>
      </c>
    </row>
    <row r="187" spans="1:8">
      <c r="A187" t="s">
        <v>29</v>
      </c>
      <c r="B187" t="s">
        <v>877</v>
      </c>
      <c r="C187">
        <v>0</v>
      </c>
      <c r="D187">
        <v>0</v>
      </c>
      <c r="E187">
        <v>0</v>
      </c>
      <c r="F187">
        <v>36195.03</v>
      </c>
      <c r="G187">
        <v>36272.92</v>
      </c>
      <c r="H187">
        <v>77.889999999999418</v>
      </c>
    </row>
    <row r="188" spans="1:8">
      <c r="A188" t="s">
        <v>29</v>
      </c>
      <c r="B188" t="s">
        <v>878</v>
      </c>
      <c r="C188">
        <v>36272.92</v>
      </c>
      <c r="D188">
        <v>36340</v>
      </c>
      <c r="E188">
        <v>67.080000000001746</v>
      </c>
      <c r="F188">
        <v>36266.22</v>
      </c>
      <c r="G188">
        <v>36335.1</v>
      </c>
      <c r="H188">
        <v>68.879999999997381</v>
      </c>
    </row>
    <row r="189" spans="1:8">
      <c r="A189" t="s">
        <v>29</v>
      </c>
      <c r="B189" t="s">
        <v>881</v>
      </c>
      <c r="C189">
        <v>36340</v>
      </c>
      <c r="D189">
        <v>36503.199999999997</v>
      </c>
      <c r="E189">
        <v>163.19999999999709</v>
      </c>
      <c r="F189">
        <v>36335.1</v>
      </c>
      <c r="G189">
        <v>36489.35</v>
      </c>
      <c r="H189">
        <v>154.25</v>
      </c>
    </row>
    <row r="190" spans="1:8">
      <c r="A190" t="s">
        <v>29</v>
      </c>
      <c r="B190" t="s">
        <v>884</v>
      </c>
      <c r="C190">
        <v>0</v>
      </c>
      <c r="D190">
        <v>0</v>
      </c>
      <c r="E190">
        <v>0</v>
      </c>
      <c r="F190">
        <v>36518.5</v>
      </c>
      <c r="G190">
        <v>36556.6</v>
      </c>
      <c r="H190">
        <v>38.099999999998545</v>
      </c>
    </row>
    <row r="191" spans="1:8">
      <c r="A191" t="s">
        <v>29</v>
      </c>
      <c r="B191" t="s">
        <v>886</v>
      </c>
      <c r="C191">
        <v>0</v>
      </c>
      <c r="D191">
        <v>0</v>
      </c>
      <c r="E191">
        <v>0</v>
      </c>
      <c r="F191">
        <v>36554.870000000003</v>
      </c>
      <c r="G191">
        <v>36614.870000000003</v>
      </c>
      <c r="H191">
        <v>60</v>
      </c>
    </row>
    <row r="192" spans="1:8">
      <c r="A192" t="s">
        <v>29</v>
      </c>
      <c r="B192" t="s">
        <v>888</v>
      </c>
      <c r="C192">
        <v>0</v>
      </c>
      <c r="D192">
        <v>0</v>
      </c>
      <c r="E192">
        <v>0</v>
      </c>
      <c r="F192">
        <v>36517.25</v>
      </c>
      <c r="G192">
        <v>36540.32</v>
      </c>
      <c r="H192">
        <v>23.069999999999709</v>
      </c>
    </row>
    <row r="193" spans="1:8">
      <c r="A193" t="s">
        <v>29</v>
      </c>
      <c r="B193" t="s">
        <v>891</v>
      </c>
      <c r="C193">
        <v>0</v>
      </c>
      <c r="D193">
        <v>0</v>
      </c>
      <c r="E193">
        <v>0</v>
      </c>
      <c r="F193">
        <v>36540.32</v>
      </c>
      <c r="G193">
        <v>36554.870000000003</v>
      </c>
      <c r="H193">
        <v>14.55000000000291</v>
      </c>
    </row>
    <row r="194" spans="1:8">
      <c r="A194" t="s">
        <v>29</v>
      </c>
      <c r="B194" t="s">
        <v>891</v>
      </c>
      <c r="C194">
        <v>0</v>
      </c>
      <c r="D194">
        <v>0</v>
      </c>
      <c r="E194">
        <v>0</v>
      </c>
      <c r="F194">
        <v>36582</v>
      </c>
      <c r="G194">
        <v>36614.870000000003</v>
      </c>
      <c r="H194">
        <v>32.870000000002619</v>
      </c>
    </row>
    <row r="195" spans="1:8">
      <c r="A195" t="s">
        <v>29</v>
      </c>
      <c r="B195" t="s">
        <v>893</v>
      </c>
      <c r="C195">
        <v>0</v>
      </c>
      <c r="D195">
        <v>0</v>
      </c>
      <c r="E195">
        <v>0</v>
      </c>
      <c r="F195">
        <v>36612</v>
      </c>
      <c r="G195">
        <v>36620</v>
      </c>
      <c r="H195">
        <v>8</v>
      </c>
    </row>
    <row r="196" spans="1:8">
      <c r="A196" t="s">
        <v>29</v>
      </c>
      <c r="B196" t="s">
        <v>895</v>
      </c>
      <c r="C196">
        <v>36492.089999999997</v>
      </c>
      <c r="D196">
        <v>36748.5</v>
      </c>
      <c r="E196">
        <v>256.41000000000349</v>
      </c>
      <c r="F196">
        <v>0</v>
      </c>
      <c r="G196">
        <v>0</v>
      </c>
      <c r="H196">
        <v>0</v>
      </c>
    </row>
    <row r="197" spans="1:8">
      <c r="A197" t="s">
        <v>29</v>
      </c>
      <c r="B197" t="s">
        <v>895</v>
      </c>
      <c r="C197">
        <v>0</v>
      </c>
      <c r="D197">
        <v>118.06</v>
      </c>
      <c r="E197">
        <v>118.06</v>
      </c>
      <c r="F197">
        <v>0</v>
      </c>
      <c r="G197">
        <v>0</v>
      </c>
      <c r="H197">
        <v>0</v>
      </c>
    </row>
    <row r="198" spans="1:8">
      <c r="A198" t="s">
        <v>29</v>
      </c>
      <c r="B198" t="s">
        <v>898</v>
      </c>
      <c r="C198">
        <v>142156.13</v>
      </c>
      <c r="D198">
        <v>142316.5</v>
      </c>
      <c r="E198">
        <v>160.36999999999534</v>
      </c>
      <c r="F198">
        <v>142168.29999999999</v>
      </c>
      <c r="G198">
        <v>142316.46</v>
      </c>
      <c r="H198">
        <v>148.16000000000349</v>
      </c>
    </row>
    <row r="199" spans="1:8">
      <c r="A199" t="s">
        <v>29</v>
      </c>
      <c r="B199" t="s">
        <v>900</v>
      </c>
      <c r="C199">
        <v>142338.20000000001</v>
      </c>
      <c r="D199">
        <v>143547.75</v>
      </c>
      <c r="E199">
        <v>1209.5499999999884</v>
      </c>
      <c r="F199">
        <v>142320</v>
      </c>
      <c r="G199">
        <v>143544.9</v>
      </c>
      <c r="H199">
        <v>1224.8999999999942</v>
      </c>
    </row>
    <row r="200" spans="1:8">
      <c r="A200" t="s">
        <v>29</v>
      </c>
      <c r="B200" t="s">
        <v>903</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909</v>
      </c>
      <c r="C204">
        <v>144604.6</v>
      </c>
      <c r="D204">
        <v>145309</v>
      </c>
      <c r="E204">
        <v>704.39999999999418</v>
      </c>
      <c r="F204">
        <v>144575.95000000001</v>
      </c>
      <c r="G204">
        <v>145316.45000000001</v>
      </c>
      <c r="H204">
        <v>740.5</v>
      </c>
    </row>
    <row r="205" spans="1:8">
      <c r="A205" t="s">
        <v>29</v>
      </c>
      <c r="B205" t="s">
        <v>912</v>
      </c>
      <c r="C205">
        <v>145309</v>
      </c>
      <c r="D205">
        <v>145604.9</v>
      </c>
      <c r="E205">
        <v>295.89999999999418</v>
      </c>
      <c r="F205">
        <v>145316.45000000001</v>
      </c>
      <c r="G205">
        <v>145558.6</v>
      </c>
      <c r="H205">
        <v>242.14999999999418</v>
      </c>
    </row>
    <row r="206" spans="1:8">
      <c r="A206" t="s">
        <v>29</v>
      </c>
      <c r="B206" t="s">
        <v>915</v>
      </c>
      <c r="C206">
        <v>14437.71</v>
      </c>
      <c r="D206">
        <v>14743.87</v>
      </c>
      <c r="E206">
        <v>306.16000000000167</v>
      </c>
      <c r="F206">
        <v>145592.66</v>
      </c>
      <c r="G206">
        <v>146091.62</v>
      </c>
      <c r="H206">
        <v>498.95999999999185</v>
      </c>
    </row>
    <row r="207" spans="1:8">
      <c r="A207" t="s">
        <v>29</v>
      </c>
      <c r="B207" t="s">
        <v>918</v>
      </c>
      <c r="C207">
        <v>145654.53</v>
      </c>
      <c r="D207">
        <v>146107.03</v>
      </c>
      <c r="E207">
        <v>452.5</v>
      </c>
      <c r="F207">
        <v>0</v>
      </c>
      <c r="G207">
        <v>0</v>
      </c>
      <c r="H207">
        <v>0</v>
      </c>
    </row>
    <row r="208" spans="1:8">
      <c r="A208" t="s">
        <v>29</v>
      </c>
      <c r="B208" t="s">
        <v>918</v>
      </c>
      <c r="C208">
        <v>14775.3</v>
      </c>
      <c r="D208">
        <v>15564.79</v>
      </c>
      <c r="E208">
        <v>789.4900000000016</v>
      </c>
      <c r="F208">
        <v>0</v>
      </c>
      <c r="G208">
        <v>0</v>
      </c>
      <c r="H208">
        <v>0</v>
      </c>
    </row>
    <row r="209" spans="1:8">
      <c r="A209" t="s">
        <v>70</v>
      </c>
      <c r="B209" t="s">
        <v>920</v>
      </c>
      <c r="C209">
        <v>274</v>
      </c>
      <c r="D209">
        <v>1558.25</v>
      </c>
      <c r="E209">
        <v>1284.25</v>
      </c>
      <c r="F209">
        <v>123</v>
      </c>
      <c r="G209">
        <v>1590.26</v>
      </c>
      <c r="H209">
        <v>1467.26</v>
      </c>
    </row>
    <row r="210" spans="1:8">
      <c r="A210" t="s">
        <v>70</v>
      </c>
      <c r="B210" t="s">
        <v>923</v>
      </c>
      <c r="C210">
        <v>117.8</v>
      </c>
      <c r="D210">
        <v>280</v>
      </c>
      <c r="E210">
        <v>162.19999999999999</v>
      </c>
      <c r="F210">
        <v>0</v>
      </c>
      <c r="G210">
        <v>0</v>
      </c>
      <c r="H210">
        <v>0</v>
      </c>
    </row>
    <row r="211" spans="1:8">
      <c r="A211" t="s">
        <v>70</v>
      </c>
      <c r="B211" t="s">
        <v>926</v>
      </c>
      <c r="C211">
        <v>1558.25</v>
      </c>
      <c r="D211">
        <v>2834.26</v>
      </c>
      <c r="E211">
        <v>1276.0100000000002</v>
      </c>
      <c r="F211">
        <v>1590.26</v>
      </c>
      <c r="G211">
        <v>2408.85</v>
      </c>
      <c r="H211">
        <v>818.58999999999992</v>
      </c>
    </row>
    <row r="212" spans="1:8">
      <c r="A212" t="s">
        <v>70</v>
      </c>
      <c r="B212" t="s">
        <v>929</v>
      </c>
      <c r="C212">
        <v>2412</v>
      </c>
      <c r="D212">
        <v>3268.25</v>
      </c>
      <c r="E212">
        <v>856.25</v>
      </c>
      <c r="F212">
        <v>2430</v>
      </c>
      <c r="G212">
        <v>3276.43</v>
      </c>
      <c r="H212">
        <v>846.42999999999984</v>
      </c>
    </row>
    <row r="213" spans="1:8">
      <c r="A213" t="s">
        <v>70</v>
      </c>
      <c r="B213" t="s">
        <v>932</v>
      </c>
      <c r="C213">
        <v>2867.95</v>
      </c>
      <c r="D213">
        <v>3685.24</v>
      </c>
      <c r="E213">
        <v>817.29</v>
      </c>
      <c r="F213">
        <v>3342.65</v>
      </c>
      <c r="G213">
        <v>3646</v>
      </c>
      <c r="H213">
        <v>303.34999999999991</v>
      </c>
    </row>
    <row r="214" spans="1:8">
      <c r="A214" t="s">
        <v>70</v>
      </c>
      <c r="B214" t="s">
        <v>935</v>
      </c>
      <c r="C214">
        <v>3680</v>
      </c>
      <c r="D214">
        <v>3900</v>
      </c>
      <c r="E214">
        <v>220</v>
      </c>
      <c r="F214">
        <v>3280</v>
      </c>
      <c r="G214">
        <v>3859.83</v>
      </c>
      <c r="H214">
        <v>579.82999999999993</v>
      </c>
    </row>
    <row r="215" spans="1:8">
      <c r="A215" t="s">
        <v>70</v>
      </c>
      <c r="B215" t="s">
        <v>938</v>
      </c>
      <c r="C215">
        <v>3671.6</v>
      </c>
      <c r="D215">
        <v>3703</v>
      </c>
      <c r="E215">
        <v>31.400000000000091</v>
      </c>
      <c r="F215">
        <v>0</v>
      </c>
      <c r="G215">
        <v>0</v>
      </c>
      <c r="H215">
        <v>0</v>
      </c>
    </row>
    <row r="216" spans="1:8">
      <c r="A216" t="s">
        <v>70</v>
      </c>
      <c r="B216" t="s">
        <v>941</v>
      </c>
      <c r="C216">
        <v>3900</v>
      </c>
      <c r="D216">
        <v>4152.7299999999996</v>
      </c>
      <c r="E216">
        <v>252.72999999999956</v>
      </c>
      <c r="F216">
        <v>3859.83</v>
      </c>
      <c r="G216">
        <v>4172.24</v>
      </c>
      <c r="H216">
        <v>312.40999999999985</v>
      </c>
    </row>
    <row r="217" spans="1:8">
      <c r="A217" t="s">
        <v>70</v>
      </c>
      <c r="B217" t="s">
        <v>944</v>
      </c>
      <c r="C217">
        <v>4088.26</v>
      </c>
      <c r="D217">
        <v>4151.5200000000004</v>
      </c>
      <c r="E217">
        <v>63.260000000000218</v>
      </c>
      <c r="F217">
        <v>0</v>
      </c>
      <c r="G217">
        <v>0</v>
      </c>
      <c r="H217">
        <v>0</v>
      </c>
    </row>
    <row r="218" spans="1:8">
      <c r="A218" t="s">
        <v>70</v>
      </c>
      <c r="B218" t="s">
        <v>947</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950</v>
      </c>
      <c r="C220">
        <v>0</v>
      </c>
      <c r="D220">
        <v>0</v>
      </c>
      <c r="E220">
        <v>0</v>
      </c>
      <c r="F220">
        <v>7524</v>
      </c>
      <c r="G220">
        <v>7552</v>
      </c>
      <c r="H220">
        <v>28</v>
      </c>
    </row>
    <row r="221" spans="1:8">
      <c r="A221" t="s">
        <v>70</v>
      </c>
      <c r="B221" t="s">
        <v>951</v>
      </c>
      <c r="C221">
        <v>0</v>
      </c>
      <c r="D221">
        <v>0</v>
      </c>
      <c r="E221">
        <v>0</v>
      </c>
      <c r="F221">
        <v>7631</v>
      </c>
      <c r="G221">
        <v>7662.8</v>
      </c>
      <c r="H221">
        <v>31.800000000000182</v>
      </c>
    </row>
    <row r="222" spans="1:8">
      <c r="A222" t="s">
        <v>70</v>
      </c>
      <c r="B222" t="s">
        <v>953</v>
      </c>
      <c r="C222">
        <v>0</v>
      </c>
      <c r="D222">
        <v>0</v>
      </c>
      <c r="E222">
        <v>0</v>
      </c>
      <c r="F222">
        <v>7642</v>
      </c>
      <c r="G222">
        <v>7732</v>
      </c>
      <c r="H222">
        <v>90</v>
      </c>
    </row>
    <row r="223" spans="1:8">
      <c r="A223" t="s">
        <v>70</v>
      </c>
      <c r="B223" t="s">
        <v>955</v>
      </c>
      <c r="C223">
        <v>7840</v>
      </c>
      <c r="D223">
        <v>7890</v>
      </c>
      <c r="E223">
        <v>50</v>
      </c>
      <c r="F223">
        <v>7732</v>
      </c>
      <c r="G223">
        <v>7860</v>
      </c>
      <c r="H223">
        <v>128</v>
      </c>
    </row>
    <row r="224" spans="1:8">
      <c r="A224" t="s">
        <v>70</v>
      </c>
      <c r="B224" t="s">
        <v>957</v>
      </c>
      <c r="C224">
        <v>7890</v>
      </c>
      <c r="D224">
        <v>8110</v>
      </c>
      <c r="E224">
        <v>220</v>
      </c>
      <c r="F224">
        <v>7860</v>
      </c>
      <c r="G224">
        <v>8070</v>
      </c>
      <c r="H224">
        <v>210</v>
      </c>
    </row>
    <row r="225" spans="1:8">
      <c r="A225" t="s">
        <v>70</v>
      </c>
      <c r="B225" t="s">
        <v>959</v>
      </c>
      <c r="C225">
        <v>8110</v>
      </c>
      <c r="D225">
        <v>8659</v>
      </c>
      <c r="E225">
        <v>549</v>
      </c>
      <c r="F225">
        <v>8070</v>
      </c>
      <c r="G225">
        <v>8610</v>
      </c>
      <c r="H225">
        <v>540</v>
      </c>
    </row>
    <row r="226" spans="1:8">
      <c r="A226" t="s">
        <v>70</v>
      </c>
      <c r="B226" t="s">
        <v>961</v>
      </c>
      <c r="C226">
        <v>0</v>
      </c>
      <c r="D226">
        <v>0</v>
      </c>
      <c r="E226">
        <v>0</v>
      </c>
      <c r="F226">
        <v>8390</v>
      </c>
      <c r="G226">
        <v>8424</v>
      </c>
      <c r="H226">
        <v>34</v>
      </c>
    </row>
    <row r="227" spans="1:8">
      <c r="A227" t="s">
        <v>70</v>
      </c>
      <c r="B227" t="s">
        <v>961</v>
      </c>
      <c r="C227">
        <v>0</v>
      </c>
      <c r="D227">
        <v>0</v>
      </c>
      <c r="E227">
        <v>0</v>
      </c>
      <c r="F227">
        <v>8300</v>
      </c>
      <c r="G227">
        <v>8325</v>
      </c>
      <c r="H227">
        <v>25</v>
      </c>
    </row>
    <row r="228" spans="1:8">
      <c r="A228" t="s">
        <v>70</v>
      </c>
      <c r="B228" t="s">
        <v>963</v>
      </c>
      <c r="C228">
        <v>8666.5400000000009</v>
      </c>
      <c r="D228">
        <v>8707.5300000000007</v>
      </c>
      <c r="E228">
        <v>40.989999999999782</v>
      </c>
      <c r="F228">
        <v>8623.31</v>
      </c>
      <c r="G228">
        <v>8800</v>
      </c>
      <c r="H228">
        <v>176.69000000000051</v>
      </c>
    </row>
    <row r="229" spans="1:8">
      <c r="A229" t="s">
        <v>70</v>
      </c>
      <c r="B229" t="s">
        <v>963</v>
      </c>
      <c r="C229">
        <v>8742.64</v>
      </c>
      <c r="D229">
        <v>8761.11</v>
      </c>
      <c r="E229">
        <v>18.470000000001164</v>
      </c>
      <c r="F229">
        <v>0</v>
      </c>
      <c r="G229">
        <v>0</v>
      </c>
      <c r="H229">
        <v>0</v>
      </c>
    </row>
    <row r="230" spans="1:8">
      <c r="A230" t="s">
        <v>70</v>
      </c>
      <c r="B230" t="s">
        <v>963</v>
      </c>
      <c r="C230">
        <v>8845</v>
      </c>
      <c r="D230">
        <v>8894.4</v>
      </c>
      <c r="E230">
        <v>49.399999999999636</v>
      </c>
      <c r="F230">
        <v>0</v>
      </c>
      <c r="G230">
        <v>0</v>
      </c>
      <c r="H230">
        <v>0</v>
      </c>
    </row>
    <row r="231" spans="1:8">
      <c r="A231" t="s">
        <v>70</v>
      </c>
      <c r="B231" t="s">
        <v>966</v>
      </c>
      <c r="C231">
        <v>8761.11</v>
      </c>
      <c r="D231">
        <v>8776.42</v>
      </c>
      <c r="E231">
        <v>15.309999999999491</v>
      </c>
      <c r="F231">
        <v>0</v>
      </c>
      <c r="G231">
        <v>0</v>
      </c>
      <c r="H231">
        <v>0</v>
      </c>
    </row>
    <row r="232" spans="1:8">
      <c r="A232" t="s">
        <v>70</v>
      </c>
      <c r="B232" t="s">
        <v>969</v>
      </c>
      <c r="C232">
        <v>8707.5300000000007</v>
      </c>
      <c r="D232">
        <v>8742.5400000000009</v>
      </c>
      <c r="E232">
        <v>35.010000000000218</v>
      </c>
      <c r="F232">
        <v>0</v>
      </c>
      <c r="G232">
        <v>0</v>
      </c>
      <c r="H232">
        <v>0</v>
      </c>
    </row>
    <row r="233" spans="1:8">
      <c r="A233" t="s">
        <v>70</v>
      </c>
      <c r="B233" t="s">
        <v>972</v>
      </c>
      <c r="C233">
        <v>8776.42</v>
      </c>
      <c r="D233">
        <v>8836.7800000000007</v>
      </c>
      <c r="E233">
        <v>60.360000000000582</v>
      </c>
      <c r="F233">
        <v>8800</v>
      </c>
      <c r="G233">
        <v>8887.98</v>
      </c>
      <c r="H233">
        <v>87.979999999999563</v>
      </c>
    </row>
    <row r="234" spans="1:8">
      <c r="A234" t="s">
        <v>70</v>
      </c>
      <c r="B234" t="s">
        <v>972</v>
      </c>
      <c r="C234">
        <v>8894.4</v>
      </c>
      <c r="D234">
        <v>9077.68</v>
      </c>
      <c r="E234">
        <v>183.28000000000065</v>
      </c>
      <c r="F234">
        <v>9017.58</v>
      </c>
      <c r="G234">
        <v>9110</v>
      </c>
      <c r="H234">
        <v>92.420000000000073</v>
      </c>
    </row>
    <row r="235" spans="1:8">
      <c r="A235" t="s">
        <v>70</v>
      </c>
      <c r="B235" t="s">
        <v>975</v>
      </c>
      <c r="C235">
        <v>0</v>
      </c>
      <c r="D235">
        <v>0</v>
      </c>
      <c r="E235">
        <v>0</v>
      </c>
      <c r="F235">
        <v>8765</v>
      </c>
      <c r="G235">
        <v>8786.7999999999993</v>
      </c>
      <c r="H235">
        <v>21.799999999999272</v>
      </c>
    </row>
    <row r="236" spans="1:8">
      <c r="A236" t="s">
        <v>70</v>
      </c>
      <c r="B236" t="s">
        <v>977</v>
      </c>
      <c r="C236">
        <v>0</v>
      </c>
      <c r="D236">
        <v>0</v>
      </c>
      <c r="E236">
        <v>0</v>
      </c>
      <c r="F236">
        <v>8793.15</v>
      </c>
      <c r="G236">
        <v>8807.9500000000007</v>
      </c>
      <c r="H236">
        <v>14.800000000001091</v>
      </c>
    </row>
    <row r="237" spans="1:8">
      <c r="A237" t="s">
        <v>70</v>
      </c>
      <c r="B237" t="s">
        <v>979</v>
      </c>
      <c r="C237">
        <v>0</v>
      </c>
      <c r="D237">
        <v>0</v>
      </c>
      <c r="E237">
        <v>0</v>
      </c>
      <c r="F237">
        <v>8904</v>
      </c>
      <c r="G237">
        <v>8946.4</v>
      </c>
      <c r="H237">
        <v>42.399999999999636</v>
      </c>
    </row>
    <row r="238" spans="1:8">
      <c r="A238" t="s">
        <v>70</v>
      </c>
      <c r="B238" t="s">
        <v>981</v>
      </c>
      <c r="C238">
        <v>9077.68</v>
      </c>
      <c r="D238">
        <v>9260</v>
      </c>
      <c r="E238">
        <v>182.31999999999971</v>
      </c>
      <c r="F238">
        <v>9110</v>
      </c>
      <c r="G238">
        <v>9300</v>
      </c>
      <c r="H238">
        <v>190</v>
      </c>
    </row>
    <row r="239" spans="1:8">
      <c r="A239" t="s">
        <v>70</v>
      </c>
      <c r="B239" t="s">
        <v>984</v>
      </c>
      <c r="C239">
        <v>9260</v>
      </c>
      <c r="D239">
        <v>9777</v>
      </c>
      <c r="E239">
        <v>517</v>
      </c>
      <c r="F239">
        <v>9300</v>
      </c>
      <c r="G239">
        <v>9770</v>
      </c>
      <c r="H239">
        <v>470</v>
      </c>
    </row>
    <row r="240" spans="1:8">
      <c r="A240" t="s">
        <v>70</v>
      </c>
      <c r="B240" t="s">
        <v>986</v>
      </c>
      <c r="C240">
        <v>9610</v>
      </c>
      <c r="D240">
        <v>9770</v>
      </c>
      <c r="E240">
        <v>160</v>
      </c>
      <c r="F240">
        <v>0</v>
      </c>
      <c r="G240">
        <v>0</v>
      </c>
      <c r="H240">
        <v>0</v>
      </c>
    </row>
    <row r="241" spans="1:8">
      <c r="A241" t="s">
        <v>70</v>
      </c>
      <c r="B241" t="s">
        <v>989</v>
      </c>
      <c r="C241">
        <v>9779</v>
      </c>
      <c r="D241">
        <v>9853.6</v>
      </c>
      <c r="E241">
        <v>74.600000000000364</v>
      </c>
      <c r="F241">
        <v>9805</v>
      </c>
      <c r="G241">
        <v>10007.299999999999</v>
      </c>
      <c r="H241">
        <v>202.29999999999927</v>
      </c>
    </row>
    <row r="242" spans="1:8">
      <c r="A242" t="s">
        <v>70</v>
      </c>
      <c r="B242" t="s">
        <v>991</v>
      </c>
      <c r="C242">
        <v>9870.6</v>
      </c>
      <c r="D242">
        <v>10125</v>
      </c>
      <c r="E242">
        <v>254.39999999999964</v>
      </c>
      <c r="F242">
        <v>9967.2999999999993</v>
      </c>
      <c r="G242">
        <v>10092.700000000001</v>
      </c>
      <c r="H242">
        <v>125.40000000000146</v>
      </c>
    </row>
    <row r="243" spans="1:8">
      <c r="A243" t="s">
        <v>70</v>
      </c>
      <c r="B243" t="s">
        <v>993</v>
      </c>
      <c r="C243">
        <v>10135</v>
      </c>
      <c r="D243">
        <v>10300</v>
      </c>
      <c r="E243">
        <v>165</v>
      </c>
      <c r="F243">
        <v>10067</v>
      </c>
      <c r="G243">
        <v>10510</v>
      </c>
      <c r="H243">
        <v>443</v>
      </c>
    </row>
    <row r="244" spans="1:8">
      <c r="A244" t="s">
        <v>70</v>
      </c>
      <c r="B244" t="s">
        <v>996</v>
      </c>
      <c r="C244">
        <v>10310</v>
      </c>
      <c r="D244">
        <v>10512</v>
      </c>
      <c r="E244">
        <v>202</v>
      </c>
      <c r="F244">
        <v>10355</v>
      </c>
      <c r="G244">
        <v>10508</v>
      </c>
      <c r="H244">
        <v>153</v>
      </c>
    </row>
    <row r="245" spans="1:8">
      <c r="A245" t="s">
        <v>70</v>
      </c>
      <c r="B245" t="s">
        <v>999</v>
      </c>
      <c r="C245">
        <v>10512</v>
      </c>
      <c r="D245">
        <v>10873</v>
      </c>
      <c r="E245">
        <v>361</v>
      </c>
      <c r="F245">
        <v>10518</v>
      </c>
      <c r="G245">
        <v>10595</v>
      </c>
      <c r="H245">
        <v>77</v>
      </c>
    </row>
    <row r="246" spans="1:8">
      <c r="A246" t="s">
        <v>70</v>
      </c>
      <c r="B246" t="s">
        <v>999</v>
      </c>
      <c r="C246">
        <v>0</v>
      </c>
      <c r="D246">
        <v>0</v>
      </c>
      <c r="E246">
        <v>0</v>
      </c>
      <c r="F246">
        <v>10660</v>
      </c>
      <c r="G246">
        <v>10863</v>
      </c>
      <c r="H246">
        <v>203</v>
      </c>
    </row>
    <row r="247" spans="1:8">
      <c r="A247" t="s">
        <v>70</v>
      </c>
      <c r="B247" t="s">
        <v>1002</v>
      </c>
      <c r="C247">
        <v>10873</v>
      </c>
      <c r="D247">
        <v>11366.48</v>
      </c>
      <c r="E247">
        <v>493.47999999999956</v>
      </c>
      <c r="F247">
        <v>10863</v>
      </c>
      <c r="G247">
        <v>11350</v>
      </c>
      <c r="H247">
        <v>487</v>
      </c>
    </row>
    <row r="248" spans="1:8">
      <c r="A248" t="s">
        <v>70</v>
      </c>
      <c r="B248" t="s">
        <v>1005</v>
      </c>
      <c r="C248">
        <v>10625</v>
      </c>
      <c r="D248">
        <v>10642</v>
      </c>
      <c r="E248">
        <v>17</v>
      </c>
      <c r="F248">
        <v>10600</v>
      </c>
      <c r="G248">
        <v>10660</v>
      </c>
      <c r="H248">
        <v>60</v>
      </c>
    </row>
    <row r="249" spans="1:8">
      <c r="A249" t="s">
        <v>70</v>
      </c>
      <c r="B249" t="s">
        <v>1007</v>
      </c>
      <c r="C249">
        <v>11366.48</v>
      </c>
      <c r="D249">
        <v>11625</v>
      </c>
      <c r="E249">
        <v>258.52000000000044</v>
      </c>
      <c r="F249">
        <v>11350</v>
      </c>
      <c r="G249">
        <v>11620</v>
      </c>
      <c r="H249">
        <v>270</v>
      </c>
    </row>
    <row r="250" spans="1:8">
      <c r="A250" t="s">
        <v>70</v>
      </c>
      <c r="B250" t="s">
        <v>1010</v>
      </c>
      <c r="C250">
        <v>11625</v>
      </c>
      <c r="D250">
        <v>13010</v>
      </c>
      <c r="E250">
        <v>1385</v>
      </c>
      <c r="F250">
        <v>11655.2</v>
      </c>
      <c r="G250">
        <v>12808.3</v>
      </c>
      <c r="H250">
        <v>1153.0999999999985</v>
      </c>
    </row>
    <row r="251" spans="1:8">
      <c r="A251" t="s">
        <v>70</v>
      </c>
      <c r="B251" t="s">
        <v>1013</v>
      </c>
      <c r="C251">
        <v>12788</v>
      </c>
      <c r="D251">
        <v>12910</v>
      </c>
      <c r="E251">
        <v>122</v>
      </c>
      <c r="F251">
        <v>12772</v>
      </c>
      <c r="G251">
        <v>12999.3</v>
      </c>
      <c r="H251">
        <v>227.29999999999927</v>
      </c>
    </row>
    <row r="252" spans="1:8">
      <c r="A252" t="s">
        <v>70</v>
      </c>
      <c r="B252" t="s">
        <v>1016</v>
      </c>
      <c r="C252">
        <v>13002.5</v>
      </c>
      <c r="D252">
        <v>13366.4</v>
      </c>
      <c r="E252">
        <v>363.89999999999964</v>
      </c>
      <c r="F252">
        <v>12999.3</v>
      </c>
      <c r="G252">
        <v>13190</v>
      </c>
      <c r="H252">
        <v>190.70000000000073</v>
      </c>
    </row>
    <row r="253" spans="1:8">
      <c r="A253" t="s">
        <v>70</v>
      </c>
      <c r="B253" t="s">
        <v>1019</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1024</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1029</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1033</v>
      </c>
      <c r="C259">
        <v>14232</v>
      </c>
      <c r="D259">
        <v>15290</v>
      </c>
      <c r="E259">
        <v>1058</v>
      </c>
      <c r="F259">
        <v>14245</v>
      </c>
      <c r="G259">
        <v>15064.2</v>
      </c>
      <c r="H259">
        <v>819.20000000000073</v>
      </c>
    </row>
    <row r="260" spans="1:8">
      <c r="A260" t="s">
        <v>70</v>
      </c>
      <c r="B260" t="s">
        <v>1033</v>
      </c>
      <c r="C260">
        <v>0</v>
      </c>
      <c r="D260">
        <v>0</v>
      </c>
      <c r="E260">
        <v>0</v>
      </c>
      <c r="F260">
        <v>15123.06</v>
      </c>
      <c r="G260">
        <v>15304.12</v>
      </c>
      <c r="H260">
        <v>181.06000000000131</v>
      </c>
    </row>
    <row r="261" spans="1:8">
      <c r="A261" t="s">
        <v>70</v>
      </c>
      <c r="B261" t="s">
        <v>1036</v>
      </c>
      <c r="C261">
        <v>0</v>
      </c>
      <c r="D261">
        <v>0</v>
      </c>
      <c r="E261">
        <v>0</v>
      </c>
      <c r="F261">
        <v>15064.2</v>
      </c>
      <c r="G261">
        <v>15123.06</v>
      </c>
      <c r="H261">
        <v>58.859999999998763</v>
      </c>
    </row>
    <row r="262" spans="1:8">
      <c r="A262" t="s">
        <v>70</v>
      </c>
      <c r="B262" t="s">
        <v>1039</v>
      </c>
      <c r="C262">
        <v>15290</v>
      </c>
      <c r="D262">
        <v>15330</v>
      </c>
      <c r="E262">
        <v>40</v>
      </c>
      <c r="F262">
        <v>15305</v>
      </c>
      <c r="G262">
        <v>15325</v>
      </c>
      <c r="H262">
        <v>20</v>
      </c>
    </row>
    <row r="263" spans="1:8">
      <c r="A263" t="s">
        <v>70</v>
      </c>
      <c r="B263" t="s">
        <v>1042</v>
      </c>
      <c r="C263">
        <v>15330</v>
      </c>
      <c r="D263">
        <v>15348</v>
      </c>
      <c r="E263">
        <v>18</v>
      </c>
      <c r="F263">
        <v>0</v>
      </c>
      <c r="G263">
        <v>0</v>
      </c>
      <c r="H263">
        <v>0</v>
      </c>
    </row>
    <row r="264" spans="1:8">
      <c r="A264" t="s">
        <v>70</v>
      </c>
      <c r="B264" t="s">
        <v>1045</v>
      </c>
      <c r="C264">
        <v>15348</v>
      </c>
      <c r="D264">
        <v>15395</v>
      </c>
      <c r="E264">
        <v>47</v>
      </c>
      <c r="F264">
        <v>15326.8</v>
      </c>
      <c r="G264">
        <v>15370</v>
      </c>
      <c r="H264">
        <v>43.200000000000728</v>
      </c>
    </row>
    <row r="265" spans="1:8">
      <c r="A265" t="s">
        <v>70</v>
      </c>
      <c r="B265" t="s">
        <v>1048</v>
      </c>
      <c r="C265">
        <v>15395</v>
      </c>
      <c r="D265">
        <v>15422</v>
      </c>
      <c r="E265">
        <v>27</v>
      </c>
      <c r="F265">
        <v>15370</v>
      </c>
      <c r="G265">
        <v>15380</v>
      </c>
      <c r="H265">
        <v>10</v>
      </c>
    </row>
    <row r="266" spans="1:8">
      <c r="A266" t="s">
        <v>70</v>
      </c>
      <c r="B266" t="s">
        <v>1051</v>
      </c>
      <c r="C266">
        <v>0</v>
      </c>
      <c r="D266">
        <v>0</v>
      </c>
      <c r="E266">
        <v>0</v>
      </c>
      <c r="F266">
        <v>15354.41</v>
      </c>
      <c r="G266">
        <v>15368.64</v>
      </c>
      <c r="H266">
        <v>14.229999999999563</v>
      </c>
    </row>
    <row r="267" spans="1:8">
      <c r="A267" t="s">
        <v>70</v>
      </c>
      <c r="B267" t="s">
        <v>1053</v>
      </c>
      <c r="C267">
        <v>15402</v>
      </c>
      <c r="D267">
        <v>15422</v>
      </c>
      <c r="E267">
        <v>20</v>
      </c>
      <c r="F267">
        <v>15380</v>
      </c>
      <c r="G267">
        <v>15425</v>
      </c>
      <c r="H267">
        <v>45</v>
      </c>
    </row>
    <row r="268" spans="1:8">
      <c r="A268" t="s">
        <v>70</v>
      </c>
      <c r="B268" t="s">
        <v>1056</v>
      </c>
      <c r="C268">
        <v>15422</v>
      </c>
      <c r="D268">
        <v>15457</v>
      </c>
      <c r="E268">
        <v>35</v>
      </c>
      <c r="F268">
        <v>15425</v>
      </c>
      <c r="G268">
        <v>15460</v>
      </c>
      <c r="H268">
        <v>35</v>
      </c>
    </row>
    <row r="269" spans="1:8">
      <c r="A269" t="s">
        <v>70</v>
      </c>
      <c r="B269" t="s">
        <v>1059</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1064</v>
      </c>
      <c r="C271">
        <v>15703.36</v>
      </c>
      <c r="D271">
        <v>15985</v>
      </c>
      <c r="E271">
        <v>281.63999999999942</v>
      </c>
      <c r="F271">
        <v>15720</v>
      </c>
      <c r="G271">
        <v>15990</v>
      </c>
      <c r="H271">
        <v>270</v>
      </c>
    </row>
    <row r="272" spans="1:8">
      <c r="A272" t="s">
        <v>70</v>
      </c>
      <c r="B272" t="s">
        <v>1067</v>
      </c>
      <c r="C272">
        <v>15985</v>
      </c>
      <c r="D272">
        <v>16110</v>
      </c>
      <c r="E272">
        <v>125</v>
      </c>
      <c r="F272">
        <v>15990</v>
      </c>
      <c r="G272">
        <v>16125</v>
      </c>
      <c r="H272">
        <v>135</v>
      </c>
    </row>
    <row r="273" spans="1:8">
      <c r="A273" t="s">
        <v>70</v>
      </c>
      <c r="B273" t="s">
        <v>1070</v>
      </c>
      <c r="C273">
        <v>16125</v>
      </c>
      <c r="D273">
        <v>16460</v>
      </c>
      <c r="E273">
        <v>335</v>
      </c>
      <c r="F273">
        <v>16125</v>
      </c>
      <c r="G273">
        <v>16492</v>
      </c>
      <c r="H273">
        <v>367</v>
      </c>
    </row>
    <row r="274" spans="1:8">
      <c r="A274" t="s">
        <v>70</v>
      </c>
      <c r="B274" t="s">
        <v>1073</v>
      </c>
      <c r="C274">
        <v>17439</v>
      </c>
      <c r="D274">
        <v>17490</v>
      </c>
      <c r="E274">
        <v>51</v>
      </c>
      <c r="F274">
        <v>0</v>
      </c>
      <c r="G274">
        <v>0</v>
      </c>
      <c r="H274">
        <v>0</v>
      </c>
    </row>
    <row r="275" spans="1:8">
      <c r="A275" t="s">
        <v>70</v>
      </c>
      <c r="B275" t="s">
        <v>1076</v>
      </c>
      <c r="C275">
        <v>16475</v>
      </c>
      <c r="D275">
        <v>16633</v>
      </c>
      <c r="E275">
        <v>158</v>
      </c>
      <c r="F275">
        <v>16505</v>
      </c>
      <c r="G275">
        <v>16636</v>
      </c>
      <c r="H275">
        <v>131</v>
      </c>
    </row>
    <row r="276" spans="1:8">
      <c r="A276" t="s">
        <v>70</v>
      </c>
      <c r="B276" t="s">
        <v>1076</v>
      </c>
      <c r="C276">
        <v>16895</v>
      </c>
      <c r="D276">
        <v>17439</v>
      </c>
      <c r="E276">
        <v>544</v>
      </c>
      <c r="F276">
        <v>17080</v>
      </c>
      <c r="G276">
        <v>17480</v>
      </c>
      <c r="H276">
        <v>400</v>
      </c>
    </row>
    <row r="277" spans="1:8">
      <c r="A277" t="s">
        <v>70</v>
      </c>
      <c r="B277" t="s">
        <v>1078</v>
      </c>
      <c r="C277">
        <v>16641</v>
      </c>
      <c r="D277">
        <v>16895</v>
      </c>
      <c r="E277">
        <v>254</v>
      </c>
      <c r="F277">
        <v>16642</v>
      </c>
      <c r="G277">
        <v>17070</v>
      </c>
      <c r="H277">
        <v>428</v>
      </c>
    </row>
    <row r="278" spans="1:8">
      <c r="A278" t="s">
        <v>70</v>
      </c>
      <c r="B278" t="s">
        <v>1081</v>
      </c>
      <c r="C278">
        <v>17496.7</v>
      </c>
      <c r="D278">
        <v>18230</v>
      </c>
      <c r="E278">
        <v>733.29999999999927</v>
      </c>
      <c r="F278">
        <v>17496</v>
      </c>
      <c r="G278">
        <v>18270</v>
      </c>
      <c r="H278">
        <v>774</v>
      </c>
    </row>
    <row r="279" spans="1:8">
      <c r="A279" t="s">
        <v>70</v>
      </c>
      <c r="B279" t="s">
        <v>1084</v>
      </c>
      <c r="C279">
        <v>17496.8</v>
      </c>
      <c r="D279">
        <v>17540</v>
      </c>
      <c r="E279">
        <v>43.200000000000728</v>
      </c>
      <c r="F279">
        <v>0</v>
      </c>
      <c r="G279">
        <v>0</v>
      </c>
      <c r="H279">
        <v>0</v>
      </c>
    </row>
    <row r="280" spans="1:8">
      <c r="A280" t="s">
        <v>70</v>
      </c>
      <c r="B280" t="s">
        <v>1086</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1092</v>
      </c>
      <c r="C284">
        <v>19400</v>
      </c>
      <c r="D284">
        <v>20580</v>
      </c>
      <c r="E284">
        <v>1180</v>
      </c>
      <c r="F284">
        <v>19405</v>
      </c>
      <c r="G284">
        <v>19942</v>
      </c>
      <c r="H284">
        <v>537</v>
      </c>
    </row>
    <row r="285" spans="1:8">
      <c r="A285" t="s">
        <v>70</v>
      </c>
      <c r="B285" t="s">
        <v>1092</v>
      </c>
      <c r="C285">
        <v>0</v>
      </c>
      <c r="D285">
        <v>0</v>
      </c>
      <c r="E285">
        <v>0</v>
      </c>
      <c r="F285">
        <v>19975.8</v>
      </c>
      <c r="G285">
        <v>20575</v>
      </c>
      <c r="H285">
        <v>599.20000000000073</v>
      </c>
    </row>
    <row r="286" spans="1:8">
      <c r="A286" t="s">
        <v>70</v>
      </c>
      <c r="B286" t="s">
        <v>1095</v>
      </c>
      <c r="C286">
        <v>20580</v>
      </c>
      <c r="D286">
        <v>21145.8</v>
      </c>
      <c r="E286">
        <v>565.79999999999927</v>
      </c>
      <c r="F286">
        <v>19942</v>
      </c>
      <c r="G286">
        <v>19975.8</v>
      </c>
      <c r="H286">
        <v>33.799999999999272</v>
      </c>
    </row>
    <row r="287" spans="1:8">
      <c r="A287" t="s">
        <v>70</v>
      </c>
      <c r="B287" t="s">
        <v>1095</v>
      </c>
      <c r="C287">
        <v>0</v>
      </c>
      <c r="D287">
        <v>0</v>
      </c>
      <c r="E287">
        <v>0</v>
      </c>
      <c r="F287">
        <v>20390</v>
      </c>
      <c r="G287">
        <v>21170</v>
      </c>
      <c r="H287">
        <v>780</v>
      </c>
    </row>
    <row r="288" spans="1:8">
      <c r="A288" t="s">
        <v>70</v>
      </c>
      <c r="B288" t="s">
        <v>1098</v>
      </c>
      <c r="C288">
        <v>20650</v>
      </c>
      <c r="D288">
        <v>21030</v>
      </c>
      <c r="E288">
        <v>380</v>
      </c>
      <c r="F288">
        <v>0</v>
      </c>
      <c r="G288">
        <v>0</v>
      </c>
      <c r="H288">
        <v>0</v>
      </c>
    </row>
    <row r="289" spans="1:8">
      <c r="A289" t="s">
        <v>70</v>
      </c>
      <c r="B289" t="s">
        <v>1100</v>
      </c>
      <c r="C289">
        <v>16083.43</v>
      </c>
      <c r="D289">
        <v>16121.6</v>
      </c>
      <c r="E289">
        <v>38.170000000000073</v>
      </c>
      <c r="F289">
        <v>0</v>
      </c>
      <c r="G289">
        <v>0</v>
      </c>
      <c r="H289">
        <v>0</v>
      </c>
    </row>
    <row r="290" spans="1:8">
      <c r="A290" t="s">
        <v>70</v>
      </c>
      <c r="B290" t="s">
        <v>1103</v>
      </c>
      <c r="C290">
        <v>21145.8</v>
      </c>
      <c r="D290">
        <v>21340</v>
      </c>
      <c r="E290">
        <v>194.20000000000073</v>
      </c>
      <c r="F290">
        <v>21170</v>
      </c>
      <c r="G290">
        <v>21440</v>
      </c>
      <c r="H290">
        <v>270</v>
      </c>
    </row>
    <row r="291" spans="1:8">
      <c r="A291" t="s">
        <v>70</v>
      </c>
      <c r="B291" t="s">
        <v>1103</v>
      </c>
      <c r="C291">
        <v>21485</v>
      </c>
      <c r="D291">
        <v>21551.43</v>
      </c>
      <c r="E291">
        <v>66.430000000000291</v>
      </c>
      <c r="F291">
        <v>21510</v>
      </c>
      <c r="G291">
        <v>21577.06</v>
      </c>
      <c r="H291">
        <v>67.06000000000131</v>
      </c>
    </row>
    <row r="292" spans="1:8">
      <c r="A292" t="s">
        <v>70</v>
      </c>
      <c r="B292" t="s">
        <v>1106</v>
      </c>
      <c r="C292">
        <v>21340</v>
      </c>
      <c r="D292">
        <v>21485</v>
      </c>
      <c r="E292">
        <v>145</v>
      </c>
      <c r="F292">
        <v>21440</v>
      </c>
      <c r="G292">
        <v>21510</v>
      </c>
      <c r="H292">
        <v>70</v>
      </c>
    </row>
    <row r="293" spans="1:8">
      <c r="A293" t="s">
        <v>70</v>
      </c>
      <c r="B293" t="s">
        <v>1109</v>
      </c>
      <c r="C293">
        <v>21550</v>
      </c>
      <c r="D293">
        <v>22016</v>
      </c>
      <c r="E293">
        <v>466</v>
      </c>
      <c r="F293">
        <v>21578</v>
      </c>
      <c r="G293">
        <v>22073</v>
      </c>
      <c r="H293">
        <v>495</v>
      </c>
    </row>
    <row r="294" spans="1:8">
      <c r="A294" t="s">
        <v>70</v>
      </c>
      <c r="B294" t="s">
        <v>1111</v>
      </c>
      <c r="C294">
        <v>22016</v>
      </c>
      <c r="D294">
        <v>22080</v>
      </c>
      <c r="E294">
        <v>64</v>
      </c>
      <c r="F294">
        <v>22073</v>
      </c>
      <c r="G294">
        <v>22105</v>
      </c>
      <c r="H294">
        <v>32</v>
      </c>
    </row>
    <row r="295" spans="1:8">
      <c r="A295" t="s">
        <v>70</v>
      </c>
      <c r="B295" t="s">
        <v>1114</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1117</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1119</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1127</v>
      </c>
      <c r="C310">
        <v>8.6199999999999992</v>
      </c>
      <c r="D310">
        <v>104.5</v>
      </c>
      <c r="E310">
        <v>95.88</v>
      </c>
      <c r="F310">
        <v>24.13</v>
      </c>
      <c r="G310">
        <v>96.8</v>
      </c>
      <c r="H310">
        <v>72.67</v>
      </c>
    </row>
    <row r="311" spans="1:8">
      <c r="A311" t="s">
        <v>101</v>
      </c>
      <c r="B311" t="s">
        <v>1130</v>
      </c>
      <c r="C311">
        <v>104.5</v>
      </c>
      <c r="D311">
        <v>352.1</v>
      </c>
      <c r="E311">
        <v>247.60000000000002</v>
      </c>
      <c r="F311">
        <v>96.8</v>
      </c>
      <c r="G311">
        <v>164.1</v>
      </c>
      <c r="H311">
        <v>67.3</v>
      </c>
    </row>
    <row r="312" spans="1:8">
      <c r="A312" t="s">
        <v>101</v>
      </c>
      <c r="B312" t="s">
        <v>1130</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1135</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1139</v>
      </c>
      <c r="C320">
        <v>948.08</v>
      </c>
      <c r="D320">
        <v>1088.02</v>
      </c>
      <c r="E320">
        <v>139.93999999999994</v>
      </c>
      <c r="F320">
        <v>486</v>
      </c>
      <c r="G320">
        <v>640.9</v>
      </c>
      <c r="H320">
        <v>154.89999999999998</v>
      </c>
    </row>
    <row r="321" spans="1:8">
      <c r="A321" t="s">
        <v>101</v>
      </c>
      <c r="B321" t="s">
        <v>1139</v>
      </c>
      <c r="C321">
        <v>1248.02</v>
      </c>
      <c r="D321">
        <v>1634.32</v>
      </c>
      <c r="E321">
        <v>386.29999999999995</v>
      </c>
      <c r="F321">
        <v>941.4</v>
      </c>
      <c r="G321">
        <v>2400</v>
      </c>
      <c r="H321">
        <v>1458.6</v>
      </c>
    </row>
    <row r="322" spans="1:8">
      <c r="A322" t="s">
        <v>101</v>
      </c>
      <c r="B322" t="s">
        <v>1139</v>
      </c>
      <c r="C322">
        <v>0</v>
      </c>
      <c r="D322">
        <v>0</v>
      </c>
      <c r="E322">
        <v>0</v>
      </c>
      <c r="F322">
        <v>2719.55</v>
      </c>
      <c r="G322">
        <v>2803.25</v>
      </c>
      <c r="H322">
        <v>83.699999999999818</v>
      </c>
    </row>
    <row r="323" spans="1:8">
      <c r="A323" t="s">
        <v>101</v>
      </c>
      <c r="B323" t="s">
        <v>1142</v>
      </c>
      <c r="C323">
        <v>2421.2199999999998</v>
      </c>
      <c r="D323">
        <v>2666.11</v>
      </c>
      <c r="E323">
        <v>244.89000000000033</v>
      </c>
      <c r="F323">
        <v>1717.78</v>
      </c>
      <c r="G323">
        <v>3062.23</v>
      </c>
      <c r="H323">
        <v>1344.45</v>
      </c>
    </row>
    <row r="324" spans="1:8">
      <c r="A324" t="s">
        <v>101</v>
      </c>
      <c r="B324" t="s">
        <v>1142</v>
      </c>
      <c r="C324">
        <v>2803.25</v>
      </c>
      <c r="D324">
        <v>3077.85</v>
      </c>
      <c r="E324">
        <v>274.59999999999991</v>
      </c>
      <c r="F324">
        <v>0</v>
      </c>
      <c r="G324">
        <v>0</v>
      </c>
      <c r="H324">
        <v>0</v>
      </c>
    </row>
    <row r="325" spans="1:8">
      <c r="A325" t="s">
        <v>101</v>
      </c>
      <c r="B325" t="s">
        <v>1145</v>
      </c>
      <c r="C325">
        <v>3095.54</v>
      </c>
      <c r="D325">
        <v>3623.45</v>
      </c>
      <c r="E325">
        <v>527.90999999999985</v>
      </c>
      <c r="F325">
        <v>3110.85</v>
      </c>
      <c r="G325">
        <v>3650</v>
      </c>
      <c r="H325">
        <v>539.15000000000009</v>
      </c>
    </row>
    <row r="326" spans="1:8">
      <c r="A326" t="s">
        <v>101</v>
      </c>
      <c r="B326" t="s">
        <v>1148</v>
      </c>
      <c r="C326">
        <v>3623.45</v>
      </c>
      <c r="D326">
        <v>4230.05</v>
      </c>
      <c r="E326">
        <v>606.60000000000036</v>
      </c>
      <c r="F326">
        <v>3650</v>
      </c>
      <c r="G326">
        <v>4237.95</v>
      </c>
      <c r="H326">
        <v>587.94999999999982</v>
      </c>
    </row>
    <row r="327" spans="1:8">
      <c r="A327" t="s">
        <v>101</v>
      </c>
      <c r="B327" t="s">
        <v>1151</v>
      </c>
      <c r="C327">
        <v>4230.05</v>
      </c>
      <c r="D327">
        <v>4279.67</v>
      </c>
      <c r="E327">
        <v>49.619999999999891</v>
      </c>
      <c r="F327">
        <v>0</v>
      </c>
      <c r="G327">
        <v>0</v>
      </c>
      <c r="H327">
        <v>0</v>
      </c>
    </row>
    <row r="328" spans="1:8">
      <c r="A328" t="s">
        <v>101</v>
      </c>
      <c r="B328" t="s">
        <v>1151</v>
      </c>
      <c r="C328">
        <v>4322.74</v>
      </c>
      <c r="D328">
        <v>4358.12</v>
      </c>
      <c r="E328">
        <v>35.380000000000109</v>
      </c>
      <c r="F328">
        <v>0</v>
      </c>
      <c r="G328">
        <v>0</v>
      </c>
      <c r="H328">
        <v>0</v>
      </c>
    </row>
    <row r="329" spans="1:8">
      <c r="A329" t="s">
        <v>101</v>
      </c>
      <c r="B329" t="s">
        <v>1153</v>
      </c>
      <c r="C329">
        <v>4230.05</v>
      </c>
      <c r="D329">
        <v>4340</v>
      </c>
      <c r="E329">
        <v>109.94999999999982</v>
      </c>
      <c r="F329">
        <v>4237.95</v>
      </c>
      <c r="G329">
        <v>4541.8500000000004</v>
      </c>
      <c r="H329">
        <v>303.90000000000055</v>
      </c>
    </row>
    <row r="330" spans="1:8">
      <c r="A330" t="s">
        <v>101</v>
      </c>
      <c r="B330" t="s">
        <v>1156</v>
      </c>
      <c r="C330">
        <v>4358.12</v>
      </c>
      <c r="D330">
        <v>4530.0600000000004</v>
      </c>
      <c r="E330">
        <v>171.94000000000051</v>
      </c>
      <c r="F330">
        <v>0</v>
      </c>
      <c r="G330">
        <v>0</v>
      </c>
      <c r="H330">
        <v>0</v>
      </c>
    </row>
    <row r="331" spans="1:8">
      <c r="A331" t="s">
        <v>101</v>
      </c>
      <c r="B331" t="s">
        <v>1158</v>
      </c>
      <c r="C331">
        <v>4530.58</v>
      </c>
      <c r="D331">
        <v>5296.16</v>
      </c>
      <c r="E331">
        <v>765.57999999999993</v>
      </c>
      <c r="F331">
        <v>4691.1000000000004</v>
      </c>
      <c r="G331">
        <v>4874.2700000000004</v>
      </c>
      <c r="H331">
        <v>183.17000000000007</v>
      </c>
    </row>
    <row r="332" spans="1:8">
      <c r="A332" t="s">
        <v>101</v>
      </c>
      <c r="B332" t="s">
        <v>1161</v>
      </c>
      <c r="C332">
        <v>5296.16</v>
      </c>
      <c r="D332">
        <v>5551.16</v>
      </c>
      <c r="E332">
        <v>255</v>
      </c>
      <c r="F332">
        <v>0</v>
      </c>
      <c r="G332">
        <v>0</v>
      </c>
      <c r="H332">
        <v>0</v>
      </c>
    </row>
    <row r="333" spans="1:8">
      <c r="A333" t="s">
        <v>101</v>
      </c>
      <c r="B333" t="s">
        <v>1163</v>
      </c>
      <c r="C333">
        <v>5551.16</v>
      </c>
      <c r="D333">
        <v>5591.26</v>
      </c>
      <c r="E333">
        <v>40.100000000000364</v>
      </c>
      <c r="F333">
        <v>0</v>
      </c>
      <c r="G333">
        <v>0</v>
      </c>
      <c r="H333">
        <v>0</v>
      </c>
    </row>
    <row r="334" spans="1:8">
      <c r="A334" t="s">
        <v>101</v>
      </c>
      <c r="B334" t="s">
        <v>1164</v>
      </c>
      <c r="C334">
        <v>5591.26</v>
      </c>
      <c r="D334">
        <v>5621.23</v>
      </c>
      <c r="E334">
        <v>29.969999999999345</v>
      </c>
      <c r="F334">
        <v>0</v>
      </c>
      <c r="G334">
        <v>0</v>
      </c>
      <c r="H334">
        <v>0</v>
      </c>
    </row>
    <row r="335" spans="1:8">
      <c r="A335" t="s">
        <v>101</v>
      </c>
      <c r="B335" t="s">
        <v>1165</v>
      </c>
      <c r="C335">
        <v>5621.23</v>
      </c>
      <c r="D335">
        <v>5651.19</v>
      </c>
      <c r="E335">
        <v>29.960000000000036</v>
      </c>
      <c r="F335">
        <v>0</v>
      </c>
      <c r="G335">
        <v>0</v>
      </c>
      <c r="H335">
        <v>0</v>
      </c>
    </row>
    <row r="336" spans="1:8">
      <c r="A336" t="s">
        <v>101</v>
      </c>
      <c r="B336" t="s">
        <v>1166</v>
      </c>
      <c r="C336">
        <v>5651.19</v>
      </c>
      <c r="D336">
        <v>5926.29</v>
      </c>
      <c r="E336">
        <v>275.10000000000036</v>
      </c>
      <c r="F336">
        <v>0</v>
      </c>
      <c r="G336">
        <v>0</v>
      </c>
      <c r="H336">
        <v>0</v>
      </c>
    </row>
    <row r="337" spans="1:8">
      <c r="A337" t="s">
        <v>101</v>
      </c>
      <c r="B337" t="s">
        <v>1167</v>
      </c>
      <c r="C337">
        <v>5926.29</v>
      </c>
      <c r="D337">
        <v>6013.62</v>
      </c>
      <c r="E337">
        <v>87.329999999999927</v>
      </c>
      <c r="F337">
        <v>0</v>
      </c>
      <c r="G337">
        <v>0</v>
      </c>
      <c r="H337">
        <v>0</v>
      </c>
    </row>
    <row r="338" spans="1:8">
      <c r="A338" t="s">
        <v>101</v>
      </c>
      <c r="B338" t="s">
        <v>1168</v>
      </c>
      <c r="C338">
        <v>6013.62</v>
      </c>
      <c r="D338">
        <v>6106.57</v>
      </c>
      <c r="E338">
        <v>92.949999999999818</v>
      </c>
      <c r="F338">
        <v>0</v>
      </c>
      <c r="G338">
        <v>0</v>
      </c>
      <c r="H338">
        <v>0</v>
      </c>
    </row>
    <row r="339" spans="1:8">
      <c r="A339" t="s">
        <v>101</v>
      </c>
      <c r="B339" t="s">
        <v>1170</v>
      </c>
      <c r="C339" t="s">
        <v>1172</v>
      </c>
      <c r="D339" t="s">
        <v>1173</v>
      </c>
      <c r="E339">
        <v>215.47</v>
      </c>
      <c r="F339" t="s">
        <v>1174</v>
      </c>
      <c r="G339" t="s">
        <v>1175</v>
      </c>
      <c r="H339">
        <v>938.2</v>
      </c>
    </row>
    <row r="340" spans="1:8">
      <c r="A340" t="s">
        <v>101</v>
      </c>
      <c r="B340" t="s">
        <v>1170</v>
      </c>
      <c r="C340">
        <v>0</v>
      </c>
      <c r="D340">
        <v>0</v>
      </c>
      <c r="E340">
        <v>0</v>
      </c>
      <c r="F340">
        <v>0</v>
      </c>
      <c r="G340">
        <v>0</v>
      </c>
      <c r="H340">
        <v>0</v>
      </c>
    </row>
    <row r="341" spans="1:8">
      <c r="A341" t="s">
        <v>101</v>
      </c>
      <c r="B341" t="s">
        <v>1177</v>
      </c>
      <c r="C341">
        <v>0</v>
      </c>
      <c r="D341">
        <v>0</v>
      </c>
      <c r="E341">
        <v>0</v>
      </c>
      <c r="F341">
        <v>5758.2</v>
      </c>
      <c r="G341">
        <v>6120</v>
      </c>
      <c r="H341">
        <v>361.80000000000018</v>
      </c>
    </row>
    <row r="342" spans="1:8">
      <c r="A342" t="s">
        <v>101</v>
      </c>
      <c r="B342" t="s">
        <v>1180</v>
      </c>
      <c r="C342">
        <v>6106.57</v>
      </c>
      <c r="D342">
        <v>6183.51</v>
      </c>
      <c r="E342">
        <v>76.940000000000509</v>
      </c>
      <c r="F342">
        <v>0</v>
      </c>
      <c r="G342">
        <v>0</v>
      </c>
      <c r="H342">
        <v>0</v>
      </c>
    </row>
    <row r="343" spans="1:8">
      <c r="A343" t="s">
        <v>101</v>
      </c>
      <c r="B343" t="s">
        <v>1182</v>
      </c>
      <c r="C343">
        <v>0</v>
      </c>
      <c r="D343">
        <v>0</v>
      </c>
      <c r="E343">
        <v>0</v>
      </c>
      <c r="F343">
        <v>6120</v>
      </c>
      <c r="G343">
        <v>6579.25</v>
      </c>
      <c r="H343">
        <v>459.25</v>
      </c>
    </row>
    <row r="344" spans="1:8">
      <c r="A344" t="s">
        <v>101</v>
      </c>
      <c r="B344" t="s">
        <v>1184</v>
      </c>
      <c r="C344">
        <v>6183.51</v>
      </c>
      <c r="D344">
        <v>6579.03</v>
      </c>
      <c r="E344">
        <v>395.51999999999953</v>
      </c>
      <c r="F344">
        <v>0</v>
      </c>
      <c r="G344">
        <v>0</v>
      </c>
      <c r="H344">
        <v>0</v>
      </c>
    </row>
    <row r="345" spans="1:8">
      <c r="A345" t="s">
        <v>101</v>
      </c>
      <c r="B345" t="s">
        <v>1185</v>
      </c>
      <c r="C345">
        <v>0</v>
      </c>
      <c r="D345">
        <v>0</v>
      </c>
      <c r="E345">
        <v>0</v>
      </c>
      <c r="F345">
        <v>6579.25</v>
      </c>
      <c r="G345">
        <v>7668.35</v>
      </c>
      <c r="H345">
        <v>1089.1000000000004</v>
      </c>
    </row>
    <row r="346" spans="1:8">
      <c r="A346" t="s">
        <v>101</v>
      </c>
      <c r="B346" t="s">
        <v>1188</v>
      </c>
      <c r="C346">
        <v>6579.03</v>
      </c>
      <c r="D346">
        <v>7016.2</v>
      </c>
      <c r="E346">
        <v>437.17000000000007</v>
      </c>
      <c r="F346">
        <v>0</v>
      </c>
      <c r="G346">
        <v>0</v>
      </c>
      <c r="H346">
        <v>0</v>
      </c>
    </row>
    <row r="347" spans="1:8">
      <c r="A347" t="s">
        <v>101</v>
      </c>
      <c r="B347" t="s">
        <v>1190</v>
      </c>
      <c r="C347">
        <v>7016.2</v>
      </c>
      <c r="D347">
        <v>7373.33</v>
      </c>
      <c r="E347">
        <v>357.13000000000011</v>
      </c>
      <c r="F347">
        <v>0</v>
      </c>
      <c r="G347">
        <v>0</v>
      </c>
      <c r="H347">
        <v>0</v>
      </c>
    </row>
    <row r="348" spans="1:8">
      <c r="A348" t="s">
        <v>101</v>
      </c>
      <c r="B348" t="s">
        <v>1192</v>
      </c>
      <c r="C348">
        <v>0</v>
      </c>
      <c r="D348">
        <v>0</v>
      </c>
      <c r="E348">
        <v>0</v>
      </c>
      <c r="F348">
        <v>7668.47</v>
      </c>
      <c r="G348">
        <v>8070</v>
      </c>
      <c r="H348">
        <v>401.52999999999975</v>
      </c>
    </row>
    <row r="349" spans="1:8">
      <c r="A349" t="s">
        <v>101</v>
      </c>
      <c r="B349" t="s">
        <v>1193</v>
      </c>
      <c r="C349">
        <v>0</v>
      </c>
      <c r="D349">
        <v>0</v>
      </c>
      <c r="E349">
        <v>0</v>
      </c>
      <c r="F349">
        <v>8070</v>
      </c>
      <c r="G349">
        <v>8417.4500000000007</v>
      </c>
      <c r="H349">
        <v>347.45000000000073</v>
      </c>
    </row>
    <row r="350" spans="1:8">
      <c r="A350" t="s">
        <v>101</v>
      </c>
      <c r="B350" t="s">
        <v>1195</v>
      </c>
      <c r="C350">
        <v>0</v>
      </c>
      <c r="D350">
        <v>0</v>
      </c>
      <c r="E350">
        <v>0</v>
      </c>
      <c r="F350">
        <v>8417.4500000000007</v>
      </c>
      <c r="G350">
        <v>8528.25</v>
      </c>
      <c r="H350">
        <v>110.79999999999927</v>
      </c>
    </row>
    <row r="351" spans="1:8">
      <c r="A351" t="s">
        <v>101</v>
      </c>
      <c r="B351" t="s">
        <v>1196</v>
      </c>
      <c r="C351">
        <v>7373.33</v>
      </c>
      <c r="D351">
        <v>8079.39</v>
      </c>
      <c r="E351">
        <v>706.0600000000004</v>
      </c>
      <c r="F351">
        <v>0</v>
      </c>
      <c r="G351">
        <v>0</v>
      </c>
      <c r="H351">
        <v>0</v>
      </c>
    </row>
    <row r="352" spans="1:8">
      <c r="A352" t="s">
        <v>101</v>
      </c>
      <c r="B352" t="s">
        <v>1199</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1208</v>
      </c>
      <c r="C358">
        <v>9806.7999999999993</v>
      </c>
      <c r="D358">
        <v>9941.82</v>
      </c>
      <c r="E358">
        <v>135.02000000000044</v>
      </c>
      <c r="F358">
        <v>0</v>
      </c>
      <c r="G358">
        <v>0</v>
      </c>
      <c r="H358">
        <v>0</v>
      </c>
    </row>
    <row r="359" spans="1:8">
      <c r="A359" t="s">
        <v>101</v>
      </c>
      <c r="B359" t="s">
        <v>1211</v>
      </c>
      <c r="C359">
        <v>0</v>
      </c>
      <c r="D359">
        <v>0</v>
      </c>
      <c r="E359">
        <v>0</v>
      </c>
      <c r="F359">
        <v>9728</v>
      </c>
      <c r="G359" t="s">
        <v>1213</v>
      </c>
      <c r="H359">
        <v>199.63</v>
      </c>
    </row>
    <row r="360" spans="1:8">
      <c r="A360" t="s">
        <v>101</v>
      </c>
      <c r="B360" t="s">
        <v>1215</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1230</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1238</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1242</v>
      </c>
      <c r="C380">
        <v>0</v>
      </c>
      <c r="D380">
        <v>0</v>
      </c>
      <c r="E380">
        <v>0</v>
      </c>
      <c r="F380">
        <v>10176.64</v>
      </c>
      <c r="G380">
        <v>10180</v>
      </c>
      <c r="H380">
        <v>3.3600000000005821</v>
      </c>
    </row>
    <row r="381" spans="1:8">
      <c r="A381" t="s">
        <v>101</v>
      </c>
      <c r="B381" t="s">
        <v>1244</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1247</v>
      </c>
      <c r="C383">
        <v>0</v>
      </c>
      <c r="D383">
        <v>0</v>
      </c>
      <c r="E383">
        <v>0</v>
      </c>
      <c r="F383">
        <v>10191.15</v>
      </c>
      <c r="G383">
        <v>10198.1</v>
      </c>
      <c r="H383">
        <v>6.9500000000007276</v>
      </c>
    </row>
    <row r="384" spans="1:8">
      <c r="A384" t="s">
        <v>101</v>
      </c>
      <c r="B384" t="s">
        <v>1249</v>
      </c>
      <c r="C384">
        <v>0</v>
      </c>
      <c r="D384">
        <v>0</v>
      </c>
      <c r="E384">
        <v>0</v>
      </c>
      <c r="F384">
        <v>10198.1</v>
      </c>
      <c r="G384">
        <v>10210</v>
      </c>
      <c r="H384">
        <v>11.899999999999636</v>
      </c>
    </row>
    <row r="385" spans="1:8">
      <c r="A385" t="s">
        <v>101</v>
      </c>
      <c r="B385" t="s">
        <v>1251</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1256</v>
      </c>
      <c r="G387" t="s">
        <v>1257</v>
      </c>
      <c r="H387">
        <v>13.97</v>
      </c>
    </row>
    <row r="388" spans="1:8">
      <c r="A388" t="s">
        <v>101</v>
      </c>
      <c r="B388" t="s">
        <v>1258</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1262</v>
      </c>
      <c r="C390">
        <v>0</v>
      </c>
      <c r="D390">
        <v>0</v>
      </c>
      <c r="E390">
        <v>0</v>
      </c>
      <c r="F390">
        <v>10238.200000000001</v>
      </c>
      <c r="G390">
        <v>10246.31</v>
      </c>
      <c r="H390">
        <v>8.1099999999987631</v>
      </c>
    </row>
    <row r="391" spans="1:8">
      <c r="A391" t="s">
        <v>101</v>
      </c>
      <c r="B391" t="s">
        <v>1264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1274</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1279</v>
      </c>
      <c r="C399">
        <v>10113</v>
      </c>
      <c r="D399">
        <v>10187.85</v>
      </c>
      <c r="E399">
        <v>74.850000000000364</v>
      </c>
      <c r="F399">
        <v>0</v>
      </c>
      <c r="G399">
        <v>0</v>
      </c>
      <c r="H399">
        <v>0</v>
      </c>
    </row>
    <row r="400" spans="1:8">
      <c r="A400" t="s">
        <v>101</v>
      </c>
      <c r="B400" t="s">
        <v>1282</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1289</v>
      </c>
      <c r="C403">
        <v>10580.08</v>
      </c>
      <c r="D403">
        <v>10606.64</v>
      </c>
      <c r="E403">
        <v>26.559999999999491</v>
      </c>
      <c r="F403">
        <v>0</v>
      </c>
      <c r="G403">
        <v>0</v>
      </c>
      <c r="H403">
        <v>0</v>
      </c>
    </row>
    <row r="404" spans="1:8">
      <c r="A404" t="s">
        <v>101</v>
      </c>
      <c r="B404" t="s">
        <v>1292</v>
      </c>
      <c r="C404">
        <v>10606.64</v>
      </c>
      <c r="D404">
        <v>10663.79</v>
      </c>
      <c r="E404">
        <v>57.150000000001455</v>
      </c>
      <c r="F404">
        <v>0</v>
      </c>
      <c r="G404">
        <v>0</v>
      </c>
      <c r="H404">
        <v>0</v>
      </c>
    </row>
    <row r="405" spans="1:8">
      <c r="A405" t="s">
        <v>101</v>
      </c>
      <c r="B405" t="s">
        <v>1295</v>
      </c>
      <c r="C405">
        <v>10636.4</v>
      </c>
      <c r="D405">
        <v>10664.79</v>
      </c>
      <c r="E405">
        <v>28.390000000001237</v>
      </c>
      <c r="F405">
        <v>0</v>
      </c>
      <c r="G405">
        <v>0</v>
      </c>
      <c r="H405">
        <v>0</v>
      </c>
    </row>
    <row r="406" spans="1:8">
      <c r="A406" t="s">
        <v>101</v>
      </c>
      <c r="B406" t="s">
        <v>1298</v>
      </c>
      <c r="C406">
        <v>10629.08</v>
      </c>
      <c r="D406">
        <v>10636.4</v>
      </c>
      <c r="E406">
        <v>7.319999999999709</v>
      </c>
      <c r="F406">
        <v>0</v>
      </c>
      <c r="G406">
        <v>0</v>
      </c>
      <c r="H406">
        <v>0</v>
      </c>
    </row>
    <row r="407" spans="1:8">
      <c r="A407" t="s">
        <v>101</v>
      </c>
      <c r="B407" t="s">
        <v>1301</v>
      </c>
      <c r="C407">
        <v>10675.43</v>
      </c>
      <c r="D407">
        <v>10743.84</v>
      </c>
      <c r="E407">
        <v>68.409999999999854</v>
      </c>
      <c r="F407">
        <v>0</v>
      </c>
      <c r="G407">
        <v>0</v>
      </c>
      <c r="H407">
        <v>0</v>
      </c>
    </row>
    <row r="408" spans="1:8">
      <c r="A408" t="s">
        <v>101</v>
      </c>
      <c r="B408" t="s">
        <v>1304</v>
      </c>
      <c r="C408">
        <v>0</v>
      </c>
      <c r="D408">
        <v>0</v>
      </c>
      <c r="E408">
        <v>0</v>
      </c>
      <c r="F408">
        <v>10576.22</v>
      </c>
      <c r="G408">
        <v>10672.19</v>
      </c>
      <c r="H408">
        <v>95.970000000001164</v>
      </c>
    </row>
    <row r="409" spans="1:8">
      <c r="A409" t="s">
        <v>101</v>
      </c>
      <c r="B409" t="s">
        <v>1306</v>
      </c>
      <c r="C409">
        <v>10743.84</v>
      </c>
      <c r="D409">
        <v>11720</v>
      </c>
      <c r="E409">
        <v>976.15999999999985</v>
      </c>
      <c r="F409">
        <v>0</v>
      </c>
      <c r="G409">
        <v>0</v>
      </c>
      <c r="H409">
        <v>0</v>
      </c>
    </row>
    <row r="410" spans="1:8">
      <c r="A410" t="s">
        <v>101</v>
      </c>
      <c r="B410" t="s">
        <v>1308</v>
      </c>
      <c r="C410">
        <v>10669.37</v>
      </c>
      <c r="D410">
        <v>11458.87</v>
      </c>
      <c r="E410">
        <v>789.5</v>
      </c>
      <c r="F410">
        <v>10672.18</v>
      </c>
      <c r="G410">
        <v>11427.8</v>
      </c>
      <c r="H410">
        <v>755.61999999999898</v>
      </c>
    </row>
    <row r="411" spans="1:8">
      <c r="A411" t="s">
        <v>101</v>
      </c>
      <c r="B411" t="s">
        <v>1310</v>
      </c>
      <c r="C411">
        <v>11458.87</v>
      </c>
      <c r="D411">
        <v>11864.1</v>
      </c>
      <c r="E411">
        <v>405.22999999999956</v>
      </c>
      <c r="F411">
        <v>11427.8</v>
      </c>
      <c r="G411">
        <v>11857.07</v>
      </c>
      <c r="H411">
        <v>429.27000000000044</v>
      </c>
    </row>
    <row r="412" spans="1:8">
      <c r="A412" t="s">
        <v>101</v>
      </c>
      <c r="B412" t="s">
        <v>1310</v>
      </c>
      <c r="C412">
        <v>0</v>
      </c>
      <c r="D412">
        <v>0</v>
      </c>
      <c r="E412">
        <v>0</v>
      </c>
      <c r="F412">
        <v>12049.74</v>
      </c>
      <c r="G412">
        <v>12110</v>
      </c>
      <c r="H412">
        <v>60.260000000000218</v>
      </c>
    </row>
    <row r="413" spans="1:8">
      <c r="A413" t="s">
        <v>101</v>
      </c>
      <c r="B413" t="s">
        <v>1313</v>
      </c>
      <c r="C413">
        <v>12110</v>
      </c>
      <c r="D413">
        <v>12667.65</v>
      </c>
      <c r="E413">
        <v>557.64999999999964</v>
      </c>
      <c r="F413">
        <v>0</v>
      </c>
      <c r="G413">
        <v>0</v>
      </c>
      <c r="H413">
        <v>0</v>
      </c>
    </row>
    <row r="414" spans="1:8">
      <c r="A414" t="s">
        <v>101</v>
      </c>
      <c r="B414" t="s">
        <v>1315</v>
      </c>
      <c r="C414">
        <v>11813.35</v>
      </c>
      <c r="D414">
        <v>12112.55</v>
      </c>
      <c r="E414">
        <v>299.19999999999891</v>
      </c>
      <c r="F414">
        <v>11839.41</v>
      </c>
      <c r="G414">
        <v>12082.03</v>
      </c>
      <c r="H414">
        <v>242.6200000000008</v>
      </c>
    </row>
    <row r="415" spans="1:8">
      <c r="A415" t="s">
        <v>101</v>
      </c>
      <c r="B415" t="s">
        <v>1318</v>
      </c>
      <c r="C415">
        <v>12112.55</v>
      </c>
      <c r="D415">
        <v>12747.65</v>
      </c>
      <c r="E415">
        <v>635.10000000000036</v>
      </c>
      <c r="F415">
        <v>0</v>
      </c>
      <c r="G415">
        <v>0</v>
      </c>
      <c r="H415">
        <v>0</v>
      </c>
    </row>
    <row r="416" spans="1:8">
      <c r="A416" t="s">
        <v>101</v>
      </c>
      <c r="B416" t="s">
        <v>1320</v>
      </c>
      <c r="C416">
        <v>12749.26</v>
      </c>
      <c r="D416">
        <v>13321.62</v>
      </c>
      <c r="E416">
        <v>572.36000000000058</v>
      </c>
      <c r="F416">
        <v>12669.32</v>
      </c>
      <c r="G416">
        <v>13546.89</v>
      </c>
      <c r="H416">
        <v>877.56999999999971</v>
      </c>
    </row>
    <row r="417" spans="1:8">
      <c r="A417" t="s">
        <v>101</v>
      </c>
      <c r="B417" t="s">
        <v>1323</v>
      </c>
      <c r="C417">
        <v>13321.62</v>
      </c>
      <c r="D417">
        <v>14216.46</v>
      </c>
      <c r="E417">
        <v>894.83999999999833</v>
      </c>
      <c r="F417">
        <v>13359.84</v>
      </c>
      <c r="G417">
        <v>14591.73</v>
      </c>
      <c r="H417">
        <v>1231.8899999999994</v>
      </c>
    </row>
    <row r="418" spans="1:8">
      <c r="A418" t="s">
        <v>101</v>
      </c>
      <c r="B418" t="s">
        <v>1323</v>
      </c>
      <c r="C418">
        <v>0</v>
      </c>
      <c r="D418">
        <v>0</v>
      </c>
      <c r="E418">
        <v>0</v>
      </c>
      <c r="F418">
        <v>14691.26</v>
      </c>
      <c r="G418">
        <v>15405.05</v>
      </c>
      <c r="H418">
        <v>713.78999999999905</v>
      </c>
    </row>
    <row r="419" spans="1:8">
      <c r="A419" t="s">
        <v>101</v>
      </c>
      <c r="B419" t="s">
        <v>1326</v>
      </c>
      <c r="C419">
        <v>14726.72</v>
      </c>
      <c r="D419">
        <v>15395.05</v>
      </c>
      <c r="E419">
        <v>668.32999999999993</v>
      </c>
      <c r="F419">
        <v>14698.54</v>
      </c>
      <c r="G419">
        <v>15404.05</v>
      </c>
      <c r="H419">
        <v>705.5099999999984</v>
      </c>
    </row>
    <row r="420" spans="1:8">
      <c r="A420" t="s">
        <v>101</v>
      </c>
      <c r="B420" t="s">
        <v>1328</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1333</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1338</v>
      </c>
      <c r="C426">
        <v>0</v>
      </c>
      <c r="D426">
        <v>0</v>
      </c>
      <c r="E426">
        <v>0</v>
      </c>
      <c r="F426">
        <v>15591.21</v>
      </c>
      <c r="G426">
        <v>15610</v>
      </c>
      <c r="H426">
        <v>18.790000000000873</v>
      </c>
    </row>
    <row r="427" spans="1:8">
      <c r="A427" t="s">
        <v>101</v>
      </c>
      <c r="B427" t="s">
        <v>1341</v>
      </c>
      <c r="C427">
        <v>0</v>
      </c>
      <c r="D427">
        <v>0</v>
      </c>
      <c r="E427">
        <v>0</v>
      </c>
      <c r="F427">
        <v>15610</v>
      </c>
      <c r="G427">
        <v>15630.06</v>
      </c>
      <c r="H427">
        <v>20.059999999999491</v>
      </c>
    </row>
    <row r="428" spans="1:8">
      <c r="A428" t="s">
        <v>101</v>
      </c>
      <c r="B428" t="s">
        <v>1344</v>
      </c>
      <c r="C428">
        <v>0</v>
      </c>
      <c r="D428">
        <v>0</v>
      </c>
      <c r="E428">
        <v>0</v>
      </c>
      <c r="F428">
        <v>15630.06</v>
      </c>
      <c r="G428">
        <v>15654.36</v>
      </c>
      <c r="H428">
        <v>24.300000000001091</v>
      </c>
    </row>
    <row r="429" spans="1:8">
      <c r="A429" t="s">
        <v>101</v>
      </c>
      <c r="B429" t="s">
        <v>1347</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1352</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1359</v>
      </c>
      <c r="C438">
        <v>32464.6</v>
      </c>
      <c r="D438">
        <v>32866.339999999997</v>
      </c>
      <c r="E438">
        <v>401.73999999999796</v>
      </c>
      <c r="F438">
        <v>32458.7</v>
      </c>
      <c r="G438">
        <v>32862</v>
      </c>
      <c r="H438">
        <v>403.29999999999927</v>
      </c>
    </row>
    <row r="439" spans="1:8">
      <c r="A439" t="s">
        <v>101</v>
      </c>
      <c r="B439" t="s">
        <v>1362</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1364</v>
      </c>
      <c r="C441">
        <v>32908.699999999997</v>
      </c>
      <c r="D441">
        <v>33058.5</v>
      </c>
      <c r="E441">
        <v>149.80000000000291</v>
      </c>
      <c r="F441">
        <v>32895.15</v>
      </c>
      <c r="G441">
        <v>33066.300000000003</v>
      </c>
      <c r="H441">
        <v>171.15000000000146</v>
      </c>
    </row>
    <row r="442" spans="1:8">
      <c r="A442" t="s">
        <v>101</v>
      </c>
      <c r="B442" t="s">
        <v>1367</v>
      </c>
      <c r="C442">
        <v>33115.019999999997</v>
      </c>
      <c r="D442">
        <v>33213.11</v>
      </c>
      <c r="E442">
        <v>98.090000000003783</v>
      </c>
      <c r="F442">
        <v>33120.199999999997</v>
      </c>
      <c r="G442">
        <v>33224.31</v>
      </c>
      <c r="H442">
        <v>104.11000000000058</v>
      </c>
    </row>
    <row r="443" spans="1:8">
      <c r="A443" t="s">
        <v>101</v>
      </c>
      <c r="B443" t="s">
        <v>1367</v>
      </c>
      <c r="C443">
        <v>33204.07</v>
      </c>
      <c r="D443">
        <v>33213.11</v>
      </c>
      <c r="E443">
        <v>9.0400000000008731</v>
      </c>
      <c r="F443">
        <v>33200.42</v>
      </c>
      <c r="G443">
        <v>33224.31</v>
      </c>
      <c r="H443">
        <v>23.889999999999418</v>
      </c>
    </row>
    <row r="444" spans="1:8">
      <c r="A444" t="s">
        <v>101</v>
      </c>
      <c r="B444" t="s">
        <v>1370</v>
      </c>
      <c r="C444">
        <v>33171.9</v>
      </c>
      <c r="D444">
        <v>33209.660000000003</v>
      </c>
      <c r="E444">
        <v>37.760000000002037</v>
      </c>
      <c r="F444">
        <v>33181.800000000003</v>
      </c>
      <c r="G444">
        <v>33200.050000000003</v>
      </c>
      <c r="H444">
        <v>18.25</v>
      </c>
    </row>
    <row r="445" spans="1:8">
      <c r="A445" t="s">
        <v>101</v>
      </c>
      <c r="B445" t="s">
        <v>1373</v>
      </c>
      <c r="C445">
        <v>33232.199999999997</v>
      </c>
      <c r="D445">
        <v>33898.89</v>
      </c>
      <c r="E445">
        <v>666.69000000000233</v>
      </c>
      <c r="F445">
        <v>33256.83</v>
      </c>
      <c r="G445">
        <v>33882.99</v>
      </c>
      <c r="H445">
        <v>626.15999999999622</v>
      </c>
    </row>
    <row r="446" spans="1:8">
      <c r="A446" t="s">
        <v>101</v>
      </c>
      <c r="B446" t="s">
        <v>1376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1388</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1392</v>
      </c>
      <c r="C458">
        <v>36396.6</v>
      </c>
      <c r="D458" t="s">
        <v>1394</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1400</v>
      </c>
      <c r="C464">
        <v>27.98</v>
      </c>
      <c r="D464">
        <v>326.19</v>
      </c>
      <c r="E464">
        <v>298.20999999999998</v>
      </c>
      <c r="F464">
        <v>0</v>
      </c>
      <c r="G464">
        <v>0</v>
      </c>
      <c r="H464">
        <v>0</v>
      </c>
    </row>
    <row r="465" spans="1:8">
      <c r="A465" t="s">
        <v>173</v>
      </c>
      <c r="B465" t="s">
        <v>1403</v>
      </c>
      <c r="C465">
        <v>331.8</v>
      </c>
      <c r="D465">
        <v>1874.7</v>
      </c>
      <c r="E465">
        <v>1542.9</v>
      </c>
      <c r="F465">
        <v>0</v>
      </c>
      <c r="G465">
        <v>1779.5</v>
      </c>
      <c r="H465">
        <v>1779.5</v>
      </c>
    </row>
    <row r="466" spans="1:8">
      <c r="A466" t="s">
        <v>173</v>
      </c>
      <c r="B466" t="s">
        <v>1405</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1410</v>
      </c>
      <c r="C468">
        <v>1990</v>
      </c>
      <c r="D468">
        <v>2074.7600000000002</v>
      </c>
      <c r="E468">
        <v>84.760000000000218</v>
      </c>
      <c r="F468">
        <v>0</v>
      </c>
      <c r="G468">
        <v>0</v>
      </c>
      <c r="H468">
        <v>0</v>
      </c>
    </row>
    <row r="469" spans="1:8">
      <c r="A469" t="s">
        <v>173</v>
      </c>
      <c r="B469" t="s">
        <v>1413</v>
      </c>
      <c r="C469">
        <v>0</v>
      </c>
      <c r="D469">
        <v>0</v>
      </c>
      <c r="E469">
        <v>0</v>
      </c>
      <c r="F469">
        <v>2090</v>
      </c>
      <c r="G469">
        <v>2135.96</v>
      </c>
      <c r="H469">
        <v>45.960000000000036</v>
      </c>
    </row>
    <row r="470" spans="1:8">
      <c r="A470" t="s">
        <v>173</v>
      </c>
      <c r="B470" t="s">
        <v>1416</v>
      </c>
      <c r="C470">
        <v>2074.7600000000002</v>
      </c>
      <c r="D470">
        <v>2168.77</v>
      </c>
      <c r="E470">
        <v>94.009999999999764</v>
      </c>
      <c r="F470">
        <v>0</v>
      </c>
      <c r="G470">
        <v>0</v>
      </c>
      <c r="H470">
        <v>0</v>
      </c>
    </row>
    <row r="471" spans="1:8">
      <c r="A471" t="s">
        <v>173</v>
      </c>
      <c r="B471" t="s">
        <v>1419</v>
      </c>
      <c r="C471">
        <v>0</v>
      </c>
      <c r="D471">
        <v>0</v>
      </c>
      <c r="E471">
        <v>0</v>
      </c>
      <c r="F471">
        <v>2135.96</v>
      </c>
      <c r="G471">
        <v>2201.84</v>
      </c>
      <c r="H471">
        <v>65.880000000000109</v>
      </c>
    </row>
    <row r="472" spans="1:8">
      <c r="A472" t="s">
        <v>173</v>
      </c>
      <c r="B472" t="s">
        <v>1422</v>
      </c>
      <c r="C472">
        <v>2168.7600000000002</v>
      </c>
      <c r="D472">
        <v>2274.4</v>
      </c>
      <c r="E472">
        <v>105.63999999999987</v>
      </c>
      <c r="F472">
        <v>0</v>
      </c>
      <c r="G472">
        <v>0</v>
      </c>
      <c r="H472">
        <v>0</v>
      </c>
    </row>
    <row r="473" spans="1:8">
      <c r="A473" t="s">
        <v>173</v>
      </c>
      <c r="B473" t="s">
        <v>1425</v>
      </c>
      <c r="C473">
        <v>2279.4499999999998</v>
      </c>
      <c r="D473">
        <v>2326.52</v>
      </c>
      <c r="E473">
        <v>47.070000000000164</v>
      </c>
      <c r="F473">
        <v>0</v>
      </c>
      <c r="G473">
        <v>0</v>
      </c>
      <c r="H473">
        <v>0</v>
      </c>
    </row>
    <row r="474" spans="1:8">
      <c r="A474" t="s">
        <v>173</v>
      </c>
      <c r="B474" t="s">
        <v>1428</v>
      </c>
      <c r="C474">
        <v>0</v>
      </c>
      <c r="D474">
        <v>0</v>
      </c>
      <c r="E474">
        <v>0</v>
      </c>
      <c r="F474">
        <v>2201.84</v>
      </c>
      <c r="G474">
        <v>2322.2800000000002</v>
      </c>
      <c r="H474">
        <v>120.44000000000005</v>
      </c>
    </row>
    <row r="475" spans="1:8">
      <c r="A475" t="s">
        <v>173</v>
      </c>
      <c r="B475" t="s">
        <v>1430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1433</v>
      </c>
      <c r="C477">
        <v>2505.9499999999998</v>
      </c>
      <c r="D477">
        <v>2546.66</v>
      </c>
      <c r="E477">
        <v>40.710000000000036</v>
      </c>
      <c r="F477">
        <v>0</v>
      </c>
      <c r="G477">
        <v>0</v>
      </c>
      <c r="H477">
        <v>0</v>
      </c>
    </row>
    <row r="478" spans="1:8">
      <c r="A478" t="s">
        <v>173</v>
      </c>
      <c r="B478" t="s">
        <v>1436</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1441</v>
      </c>
      <c r="C480">
        <v>0</v>
      </c>
      <c r="D480">
        <v>0</v>
      </c>
      <c r="E480">
        <v>0</v>
      </c>
      <c r="F480">
        <v>2322.2800000000002</v>
      </c>
      <c r="G480">
        <v>2867.53</v>
      </c>
      <c r="H480">
        <v>545.25</v>
      </c>
    </row>
    <row r="481" spans="1:8">
      <c r="A481" t="s">
        <v>173</v>
      </c>
      <c r="B481" t="s">
        <v>1444</v>
      </c>
      <c r="C481">
        <v>2713.3</v>
      </c>
      <c r="D481">
        <v>2757.9</v>
      </c>
      <c r="E481">
        <v>44.599999999999909</v>
      </c>
      <c r="F481">
        <v>0</v>
      </c>
      <c r="G481">
        <v>0</v>
      </c>
      <c r="H481">
        <v>0</v>
      </c>
    </row>
    <row r="482" spans="1:8">
      <c r="A482" t="s">
        <v>173</v>
      </c>
      <c r="B482" t="s">
        <v>1447</v>
      </c>
      <c r="C482">
        <v>2711.8</v>
      </c>
      <c r="D482">
        <v>2756.86</v>
      </c>
      <c r="E482">
        <v>45.059999999999945</v>
      </c>
      <c r="F482">
        <v>0</v>
      </c>
      <c r="G482">
        <v>0</v>
      </c>
      <c r="H482">
        <v>0</v>
      </c>
    </row>
    <row r="483" spans="1:8">
      <c r="A483" t="s">
        <v>173</v>
      </c>
      <c r="B483" t="s">
        <v>1450</v>
      </c>
      <c r="C483">
        <v>0</v>
      </c>
      <c r="D483">
        <v>0</v>
      </c>
      <c r="E483">
        <v>0</v>
      </c>
      <c r="F483">
        <v>2711.8</v>
      </c>
      <c r="G483">
        <v>2756.86</v>
      </c>
      <c r="H483">
        <v>45.059999999999945</v>
      </c>
    </row>
    <row r="484" spans="1:8">
      <c r="A484" t="s">
        <v>173</v>
      </c>
      <c r="B484" t="s">
        <v>1453</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1458</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1463</v>
      </c>
      <c r="C489">
        <v>2918.07</v>
      </c>
      <c r="D489">
        <v>3094.06</v>
      </c>
      <c r="E489">
        <v>175.98999999999978</v>
      </c>
      <c r="F489">
        <v>2867.53</v>
      </c>
      <c r="G489">
        <v>3208.75</v>
      </c>
      <c r="H489">
        <v>341.2199999999998</v>
      </c>
    </row>
    <row r="490" spans="1:8">
      <c r="A490" t="s">
        <v>173</v>
      </c>
      <c r="B490" t="s">
        <v>1466</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1470</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1477</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1482</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1489</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1494</v>
      </c>
      <c r="C504">
        <v>5150.3500000000004</v>
      </c>
      <c r="D504">
        <v>5220</v>
      </c>
      <c r="E504">
        <v>69.649999999999636</v>
      </c>
      <c r="F504">
        <v>5511.3</v>
      </c>
      <c r="G504">
        <v>6001.75</v>
      </c>
      <c r="H504">
        <v>490.44999999999982</v>
      </c>
    </row>
    <row r="505" spans="1:8">
      <c r="A505" t="s">
        <v>173</v>
      </c>
      <c r="B505" t="s">
        <v>1494</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1499</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1505</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1513</v>
      </c>
      <c r="C514">
        <v>6925</v>
      </c>
      <c r="D514">
        <v>6953.92</v>
      </c>
      <c r="E514">
        <v>28.920000000000073</v>
      </c>
      <c r="F514">
        <v>0</v>
      </c>
      <c r="G514">
        <v>0</v>
      </c>
      <c r="H514">
        <v>0</v>
      </c>
    </row>
    <row r="515" spans="1:8">
      <c r="A515" t="s">
        <v>173</v>
      </c>
      <c r="B515" t="s">
        <v>1516</v>
      </c>
      <c r="C515">
        <v>0</v>
      </c>
      <c r="D515">
        <v>0</v>
      </c>
      <c r="E515">
        <v>0</v>
      </c>
      <c r="F515">
        <v>0</v>
      </c>
      <c r="G515">
        <v>110</v>
      </c>
      <c r="H515">
        <v>110</v>
      </c>
    </row>
    <row r="516" spans="1:8">
      <c r="A516" t="s">
        <v>173</v>
      </c>
      <c r="B516" t="s">
        <v>1516</v>
      </c>
      <c r="C516">
        <v>0</v>
      </c>
      <c r="D516">
        <v>0</v>
      </c>
      <c r="E516">
        <v>0</v>
      </c>
      <c r="F516">
        <v>7004.3</v>
      </c>
      <c r="G516">
        <v>7050.15</v>
      </c>
      <c r="H516">
        <v>45.849999999999454</v>
      </c>
    </row>
    <row r="517" spans="1:8">
      <c r="A517" t="s">
        <v>173</v>
      </c>
      <c r="B517" t="s">
        <v>1519</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1525</v>
      </c>
      <c r="C521">
        <v>0</v>
      </c>
      <c r="D521">
        <v>0</v>
      </c>
      <c r="E521">
        <v>0</v>
      </c>
      <c r="F521">
        <v>40100</v>
      </c>
      <c r="G521">
        <v>40225.050000000003</v>
      </c>
      <c r="H521">
        <v>125.05000000000291</v>
      </c>
    </row>
    <row r="522" spans="1:8">
      <c r="A522" t="s">
        <v>205</v>
      </c>
      <c r="B522" t="s">
        <v>1528</v>
      </c>
      <c r="C522">
        <v>40893.89</v>
      </c>
      <c r="D522">
        <v>40931.620000000003</v>
      </c>
      <c r="E522">
        <v>37.730000000003201</v>
      </c>
      <c r="F522">
        <v>40900</v>
      </c>
      <c r="G522">
        <v>40944.67</v>
      </c>
      <c r="H522">
        <v>44.669999999998254</v>
      </c>
    </row>
    <row r="523" spans="1:8">
      <c r="A523" t="s">
        <v>205</v>
      </c>
      <c r="B523" t="s">
        <v>1528</v>
      </c>
      <c r="C523">
        <v>40970.86</v>
      </c>
      <c r="D523">
        <v>41063.97</v>
      </c>
      <c r="E523">
        <v>93.110000000000582</v>
      </c>
      <c r="F523">
        <v>40986.480000000003</v>
      </c>
      <c r="G523">
        <v>41054.36</v>
      </c>
      <c r="H523">
        <v>67.879999999997381</v>
      </c>
    </row>
    <row r="524" spans="1:8">
      <c r="A524" t="s">
        <v>205</v>
      </c>
      <c r="B524" t="s">
        <v>1531</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1534</v>
      </c>
      <c r="C526">
        <v>41291.75</v>
      </c>
      <c r="D526">
        <v>41402.25</v>
      </c>
      <c r="E526">
        <v>110.5</v>
      </c>
      <c r="F526">
        <v>0</v>
      </c>
      <c r="G526">
        <v>0</v>
      </c>
      <c r="H526">
        <v>0</v>
      </c>
    </row>
    <row r="527" spans="1:8">
      <c r="A527" t="s">
        <v>205</v>
      </c>
      <c r="B527" t="s">
        <v>1536</v>
      </c>
      <c r="C527">
        <v>41203.730000000003</v>
      </c>
      <c r="D527">
        <v>42157.19</v>
      </c>
      <c r="E527">
        <v>953.45999999999913</v>
      </c>
      <c r="F527">
        <v>41196.800000000003</v>
      </c>
      <c r="G527">
        <v>42149.25</v>
      </c>
      <c r="H527">
        <v>952.44999999999709</v>
      </c>
    </row>
    <row r="528" spans="1:8">
      <c r="A528" t="s">
        <v>205</v>
      </c>
      <c r="B528" t="s">
        <v>1539</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1547</v>
      </c>
      <c r="C532">
        <v>0</v>
      </c>
      <c r="D532">
        <v>0</v>
      </c>
      <c r="E532">
        <v>0</v>
      </c>
      <c r="F532">
        <v>42657.61</v>
      </c>
      <c r="G532">
        <v>42672.51</v>
      </c>
      <c r="H532">
        <v>14.900000000001455</v>
      </c>
    </row>
    <row r="533" spans="1:8">
      <c r="A533" t="s">
        <v>205</v>
      </c>
      <c r="B533" t="s">
        <v>1550</v>
      </c>
      <c r="C533">
        <v>0</v>
      </c>
      <c r="D533">
        <v>0</v>
      </c>
      <c r="E533">
        <v>0</v>
      </c>
      <c r="F533">
        <v>42672.51</v>
      </c>
      <c r="G533">
        <v>42684.67</v>
      </c>
      <c r="H533">
        <v>12.159999999996217</v>
      </c>
    </row>
    <row r="534" spans="1:8">
      <c r="A534" t="s">
        <v>205</v>
      </c>
      <c r="B534" t="s">
        <v>1553</v>
      </c>
      <c r="C534">
        <v>0</v>
      </c>
      <c r="D534">
        <v>0</v>
      </c>
      <c r="E534">
        <v>0</v>
      </c>
      <c r="F534">
        <v>42684.67</v>
      </c>
      <c r="G534">
        <v>42700</v>
      </c>
      <c r="H534">
        <v>15.330000000001746</v>
      </c>
    </row>
    <row r="535" spans="1:8">
      <c r="A535" t="s">
        <v>205</v>
      </c>
      <c r="B535" t="s">
        <v>1556</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1560</v>
      </c>
      <c r="C537">
        <v>0</v>
      </c>
      <c r="D537">
        <v>0</v>
      </c>
      <c r="E537">
        <v>0</v>
      </c>
      <c r="F537">
        <v>42735.69</v>
      </c>
      <c r="G537">
        <v>42754.21</v>
      </c>
      <c r="H537">
        <v>18.519999999996799</v>
      </c>
    </row>
    <row r="538" spans="1:8">
      <c r="A538" t="s">
        <v>205</v>
      </c>
      <c r="B538" t="s">
        <v>1562</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1566</v>
      </c>
      <c r="C541">
        <v>0</v>
      </c>
      <c r="D541">
        <v>0</v>
      </c>
      <c r="E541">
        <v>0</v>
      </c>
      <c r="F541">
        <v>42913.33</v>
      </c>
      <c r="G541">
        <v>43109.39</v>
      </c>
      <c r="H541">
        <v>196.05999999999767</v>
      </c>
    </row>
    <row r="542" spans="1:8">
      <c r="A542" t="s">
        <v>205</v>
      </c>
      <c r="B542" t="s">
        <v>1569</v>
      </c>
      <c r="C542">
        <v>0</v>
      </c>
      <c r="D542">
        <v>0</v>
      </c>
      <c r="E542">
        <v>0</v>
      </c>
      <c r="F542">
        <v>43137.23</v>
      </c>
      <c r="G542">
        <v>43173.15</v>
      </c>
      <c r="H542">
        <v>35.919999999998254</v>
      </c>
    </row>
    <row r="543" spans="1:8">
      <c r="A543" t="s">
        <v>205</v>
      </c>
      <c r="B543" t="s">
        <v>1571</v>
      </c>
      <c r="C543">
        <v>43215.82</v>
      </c>
      <c r="D543">
        <v>43576.9</v>
      </c>
      <c r="E543">
        <v>361.08000000000175</v>
      </c>
      <c r="F543">
        <v>43201.9</v>
      </c>
      <c r="G543">
        <v>43337.1</v>
      </c>
      <c r="H543">
        <v>135.19999999999709</v>
      </c>
    </row>
    <row r="544" spans="1:8">
      <c r="A544" t="s">
        <v>205</v>
      </c>
      <c r="B544" t="s">
        <v>1574</v>
      </c>
      <c r="C544">
        <v>43266.3</v>
      </c>
      <c r="D544">
        <v>43270.3</v>
      </c>
      <c r="E544">
        <v>4</v>
      </c>
      <c r="F544">
        <v>0</v>
      </c>
      <c r="G544">
        <v>0</v>
      </c>
      <c r="H544">
        <v>0</v>
      </c>
    </row>
    <row r="545" spans="1:8">
      <c r="A545" t="s">
        <v>205</v>
      </c>
      <c r="B545" t="s">
        <v>1577</v>
      </c>
      <c r="C545">
        <v>43270.3</v>
      </c>
      <c r="D545">
        <v>43280</v>
      </c>
      <c r="E545">
        <v>9.6999999999970896</v>
      </c>
      <c r="F545">
        <v>0</v>
      </c>
      <c r="G545">
        <v>0</v>
      </c>
      <c r="H545">
        <v>0</v>
      </c>
    </row>
    <row r="546" spans="1:8">
      <c r="A546" t="s">
        <v>205</v>
      </c>
      <c r="B546" t="s">
        <v>1580</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1583</v>
      </c>
      <c r="C548">
        <v>0</v>
      </c>
      <c r="D548">
        <v>0</v>
      </c>
      <c r="E548">
        <v>0</v>
      </c>
      <c r="F548">
        <v>43201.9</v>
      </c>
      <c r="G548">
        <v>43326.67</v>
      </c>
      <c r="H548">
        <v>124.7699999999968</v>
      </c>
    </row>
    <row r="549" spans="1:8">
      <c r="A549" t="s">
        <v>205</v>
      </c>
      <c r="B549" t="s">
        <v>1583</v>
      </c>
      <c r="C549">
        <v>0</v>
      </c>
      <c r="D549">
        <v>0</v>
      </c>
      <c r="E549">
        <v>0</v>
      </c>
      <c r="F549">
        <v>43387.1</v>
      </c>
      <c r="G549">
        <v>43560</v>
      </c>
      <c r="H549">
        <v>172.90000000000146</v>
      </c>
    </row>
    <row r="550" spans="1:8">
      <c r="A550" t="s">
        <v>205</v>
      </c>
      <c r="B550" t="s">
        <v>1587</v>
      </c>
      <c r="C550">
        <v>0</v>
      </c>
      <c r="D550">
        <v>0</v>
      </c>
      <c r="E550">
        <v>0</v>
      </c>
      <c r="F550">
        <v>43261.3</v>
      </c>
      <c r="G550">
        <v>43275.5</v>
      </c>
      <c r="H550">
        <v>14.19999999999709</v>
      </c>
    </row>
    <row r="551" spans="1:8">
      <c r="A551" t="s">
        <v>205</v>
      </c>
      <c r="B551" t="s">
        <v>1590</v>
      </c>
      <c r="C551">
        <v>0</v>
      </c>
      <c r="D551">
        <v>0</v>
      </c>
      <c r="E551">
        <v>0</v>
      </c>
      <c r="F551">
        <v>43292.35</v>
      </c>
      <c r="G551">
        <v>43302.25</v>
      </c>
      <c r="H551">
        <v>9.9000000000014552</v>
      </c>
    </row>
    <row r="552" spans="1:8">
      <c r="A552" t="s">
        <v>205</v>
      </c>
      <c r="B552" t="s">
        <v>1593</v>
      </c>
      <c r="C552">
        <v>0</v>
      </c>
      <c r="D552">
        <v>0</v>
      </c>
      <c r="E552">
        <v>0</v>
      </c>
      <c r="F552">
        <v>43326.67</v>
      </c>
      <c r="G552">
        <v>43387.1</v>
      </c>
      <c r="H552">
        <v>60.430000000000291</v>
      </c>
    </row>
    <row r="553" spans="1:8">
      <c r="A553" t="s">
        <v>205</v>
      </c>
      <c r="B553" t="s">
        <v>1596</v>
      </c>
      <c r="C553">
        <v>43576.9</v>
      </c>
      <c r="D553">
        <v>43697.46</v>
      </c>
      <c r="E553">
        <v>120.55999999999767</v>
      </c>
      <c r="F553">
        <v>0</v>
      </c>
      <c r="G553">
        <v>0</v>
      </c>
      <c r="H553">
        <v>0</v>
      </c>
    </row>
    <row r="554" spans="1:8">
      <c r="A554" t="s">
        <v>205</v>
      </c>
      <c r="B554" t="s">
        <v>1599</v>
      </c>
      <c r="C554">
        <v>43697.45</v>
      </c>
      <c r="D554">
        <v>44361.1</v>
      </c>
      <c r="E554">
        <v>663.65000000000146</v>
      </c>
      <c r="F554">
        <v>0</v>
      </c>
      <c r="G554">
        <v>0</v>
      </c>
      <c r="H554">
        <v>0</v>
      </c>
    </row>
    <row r="555" spans="1:8">
      <c r="A555" t="s">
        <v>205</v>
      </c>
      <c r="B555" t="s">
        <v>1601</v>
      </c>
      <c r="C555">
        <v>0</v>
      </c>
      <c r="D555">
        <v>0</v>
      </c>
      <c r="E555">
        <v>0</v>
      </c>
      <c r="F555">
        <v>43560</v>
      </c>
      <c r="G555">
        <v>44126.879999999997</v>
      </c>
      <c r="H555">
        <v>566.87999999999738</v>
      </c>
    </row>
    <row r="556" spans="1:8">
      <c r="A556" t="s">
        <v>205</v>
      </c>
      <c r="B556" t="s">
        <v>1604</v>
      </c>
      <c r="C556">
        <v>0</v>
      </c>
      <c r="D556">
        <v>0</v>
      </c>
      <c r="E556">
        <v>0</v>
      </c>
      <c r="F556">
        <v>44126.879999999997</v>
      </c>
      <c r="G556">
        <v>44168.480000000003</v>
      </c>
      <c r="H556">
        <v>41.600000000005821</v>
      </c>
    </row>
    <row r="557" spans="1:8">
      <c r="A557" t="s">
        <v>205</v>
      </c>
      <c r="B557" t="s">
        <v>1607</v>
      </c>
      <c r="C557">
        <v>0</v>
      </c>
      <c r="D557">
        <v>0</v>
      </c>
      <c r="E557">
        <v>0</v>
      </c>
      <c r="F557">
        <v>44168.480000000003</v>
      </c>
      <c r="G557">
        <v>44182.67</v>
      </c>
      <c r="H557">
        <v>14.189999999995052</v>
      </c>
    </row>
    <row r="558" spans="1:8">
      <c r="A558" t="s">
        <v>205</v>
      </c>
      <c r="B558" t="s">
        <v>1610</v>
      </c>
      <c r="C558">
        <v>0</v>
      </c>
      <c r="D558">
        <v>0</v>
      </c>
      <c r="E558">
        <v>0</v>
      </c>
      <c r="F558">
        <v>44182.67</v>
      </c>
      <c r="G558">
        <v>44209.120000000003</v>
      </c>
      <c r="H558">
        <v>26.450000000004366</v>
      </c>
    </row>
    <row r="559" spans="1:8">
      <c r="A559" t="s">
        <v>205</v>
      </c>
      <c r="B559" t="s">
        <v>1613</v>
      </c>
      <c r="C559">
        <v>0</v>
      </c>
      <c r="D559">
        <v>0</v>
      </c>
      <c r="E559">
        <v>0</v>
      </c>
      <c r="F559">
        <v>44209.120000000003</v>
      </c>
      <c r="G559">
        <v>44261.27</v>
      </c>
      <c r="H559">
        <v>52.149999999994179</v>
      </c>
    </row>
    <row r="560" spans="1:8">
      <c r="A560" t="s">
        <v>205</v>
      </c>
      <c r="B560" t="s">
        <v>1616</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1621</v>
      </c>
      <c r="C562">
        <v>0</v>
      </c>
      <c r="D562">
        <v>0</v>
      </c>
      <c r="E562">
        <v>0</v>
      </c>
      <c r="F562">
        <v>44486.5</v>
      </c>
      <c r="G562">
        <v>44519.53</v>
      </c>
      <c r="H562">
        <v>33.029999999998836</v>
      </c>
    </row>
    <row r="563" spans="1:8">
      <c r="A563" t="s">
        <v>205</v>
      </c>
      <c r="B563" t="s">
        <v>1624</v>
      </c>
      <c r="C563">
        <v>0</v>
      </c>
      <c r="D563">
        <v>0</v>
      </c>
      <c r="E563">
        <v>0</v>
      </c>
      <c r="F563">
        <v>44519.53</v>
      </c>
      <c r="G563">
        <v>44582.95</v>
      </c>
      <c r="H563">
        <v>63.419999999998254</v>
      </c>
    </row>
    <row r="564" spans="1:8">
      <c r="A564" t="s">
        <v>205</v>
      </c>
      <c r="B564" t="s">
        <v>1627</v>
      </c>
      <c r="C564">
        <v>0</v>
      </c>
      <c r="D564">
        <v>0</v>
      </c>
      <c r="E564">
        <v>0</v>
      </c>
      <c r="F564">
        <v>44582.95</v>
      </c>
      <c r="G564">
        <v>44598.11</v>
      </c>
      <c r="H564">
        <v>15.160000000003492</v>
      </c>
    </row>
    <row r="565" spans="1:8">
      <c r="A565" t="s">
        <v>205</v>
      </c>
      <c r="B565" t="s">
        <v>1630</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1634</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1640</v>
      </c>
      <c r="C571">
        <v>47599.54</v>
      </c>
      <c r="D571">
        <v>49929.79</v>
      </c>
      <c r="E571">
        <v>2330.25</v>
      </c>
      <c r="F571">
        <v>47605.53</v>
      </c>
      <c r="G571">
        <v>48440.09</v>
      </c>
      <c r="H571">
        <v>834.55999999999767</v>
      </c>
    </row>
    <row r="572" spans="1:8">
      <c r="A572" t="s">
        <v>205</v>
      </c>
      <c r="B572" t="s">
        <v>1640</v>
      </c>
      <c r="C572">
        <v>0</v>
      </c>
      <c r="D572">
        <v>0</v>
      </c>
      <c r="E572">
        <v>0</v>
      </c>
      <c r="F572">
        <v>49401.19</v>
      </c>
      <c r="G572">
        <v>49920.08</v>
      </c>
      <c r="H572">
        <v>518.88999999999942</v>
      </c>
    </row>
    <row r="573" spans="1:8">
      <c r="A573" t="s">
        <v>205</v>
      </c>
      <c r="B573" t="s">
        <v>1643</v>
      </c>
      <c r="C573">
        <v>0</v>
      </c>
      <c r="D573">
        <v>0</v>
      </c>
      <c r="E573">
        <v>0</v>
      </c>
      <c r="F573">
        <v>48584.21</v>
      </c>
      <c r="G573">
        <v>49401.19</v>
      </c>
      <c r="H573">
        <v>816.9800000000032</v>
      </c>
    </row>
    <row r="574" spans="1:8">
      <c r="A574" t="s">
        <v>205</v>
      </c>
      <c r="B574" t="s">
        <v>1645</v>
      </c>
      <c r="C574">
        <v>49933.16</v>
      </c>
      <c r="D574">
        <v>50017.73</v>
      </c>
      <c r="E574">
        <v>84.569999999999709</v>
      </c>
      <c r="F574">
        <v>49923.82</v>
      </c>
      <c r="G574">
        <v>50012.2</v>
      </c>
      <c r="H574">
        <v>88.379999999997381</v>
      </c>
    </row>
    <row r="575" spans="1:8">
      <c r="A575" t="s">
        <v>205</v>
      </c>
      <c r="B575" t="s">
        <v>1648</v>
      </c>
      <c r="C575">
        <v>50017.73</v>
      </c>
      <c r="D575">
        <v>50668.53</v>
      </c>
      <c r="E575">
        <v>650.79999999999563</v>
      </c>
      <c r="F575">
        <v>50012.2</v>
      </c>
      <c r="G575">
        <v>50672.86</v>
      </c>
      <c r="H575">
        <v>660.66000000000349</v>
      </c>
    </row>
    <row r="576" spans="1:8">
      <c r="A576" t="s">
        <v>205</v>
      </c>
      <c r="B576" t="s">
        <v>1651</v>
      </c>
      <c r="C576">
        <v>50668.53</v>
      </c>
      <c r="D576">
        <v>51261.01</v>
      </c>
      <c r="E576">
        <v>592.4800000000032</v>
      </c>
      <c r="F576">
        <v>50672.86</v>
      </c>
      <c r="G576">
        <v>51269</v>
      </c>
      <c r="H576">
        <v>596.13999999999942</v>
      </c>
    </row>
    <row r="577" spans="1:8">
      <c r="A577" t="s">
        <v>205</v>
      </c>
      <c r="B577" t="s">
        <v>1654</v>
      </c>
      <c r="C577">
        <v>51261.01</v>
      </c>
      <c r="D577">
        <v>51723.1</v>
      </c>
      <c r="E577">
        <v>462.08999999999651</v>
      </c>
      <c r="F577">
        <v>0</v>
      </c>
      <c r="G577">
        <v>0</v>
      </c>
      <c r="H577">
        <v>0</v>
      </c>
    </row>
    <row r="578" spans="1:8">
      <c r="A578" t="s">
        <v>205</v>
      </c>
      <c r="B578" t="s">
        <v>1657</v>
      </c>
      <c r="C578">
        <v>0</v>
      </c>
      <c r="D578">
        <v>0</v>
      </c>
      <c r="E578">
        <v>0</v>
      </c>
      <c r="F578">
        <v>51269</v>
      </c>
      <c r="G578">
        <v>52364.800000000003</v>
      </c>
      <c r="H578">
        <v>1095.8000000000029</v>
      </c>
    </row>
    <row r="579" spans="1:8">
      <c r="A579" t="s">
        <v>205</v>
      </c>
      <c r="B579" t="s">
        <v>1660</v>
      </c>
      <c r="C579">
        <v>51760.5</v>
      </c>
      <c r="D579">
        <v>51808.5</v>
      </c>
      <c r="E579">
        <v>48</v>
      </c>
      <c r="F579">
        <v>0</v>
      </c>
      <c r="G579">
        <v>0</v>
      </c>
      <c r="H579">
        <v>0</v>
      </c>
    </row>
    <row r="580" spans="1:8">
      <c r="A580" t="s">
        <v>205</v>
      </c>
      <c r="B580" t="s">
        <v>1662</v>
      </c>
      <c r="C580">
        <v>51723.1</v>
      </c>
      <c r="D580">
        <v>51759.7</v>
      </c>
      <c r="E580">
        <v>36.599999999998545</v>
      </c>
      <c r="F580">
        <v>51727.1</v>
      </c>
      <c r="G580">
        <v>51768.9</v>
      </c>
      <c r="H580">
        <v>41.80000000000291</v>
      </c>
    </row>
    <row r="581" spans="1:8">
      <c r="A581" t="s">
        <v>205</v>
      </c>
      <c r="B581" t="s">
        <v>1662</v>
      </c>
      <c r="C581">
        <v>52214.5</v>
      </c>
      <c r="D581">
        <v>52339.6</v>
      </c>
      <c r="E581">
        <v>125.09999999999854</v>
      </c>
      <c r="F581">
        <v>52210.15</v>
      </c>
      <c r="G581">
        <v>52351.58</v>
      </c>
      <c r="H581">
        <v>141.43000000000029</v>
      </c>
    </row>
    <row r="582" spans="1:8">
      <c r="A582" t="s">
        <v>205</v>
      </c>
      <c r="B582" t="s">
        <v>1665</v>
      </c>
      <c r="C582">
        <v>52364.73</v>
      </c>
      <c r="D582">
        <v>54448.2</v>
      </c>
      <c r="E582">
        <v>2083.4699999999939</v>
      </c>
      <c r="F582">
        <v>52383.83</v>
      </c>
      <c r="G582">
        <v>52963.360000000001</v>
      </c>
      <c r="H582">
        <v>579.52999999999884</v>
      </c>
    </row>
    <row r="583" spans="1:8">
      <c r="A583" t="s">
        <v>205</v>
      </c>
      <c r="B583" t="s">
        <v>1668</v>
      </c>
      <c r="C583">
        <v>0</v>
      </c>
      <c r="D583">
        <v>0</v>
      </c>
      <c r="E583">
        <v>0</v>
      </c>
      <c r="F583">
        <v>52963.360000000001</v>
      </c>
      <c r="G583">
        <v>54118.8</v>
      </c>
      <c r="H583">
        <v>1155.4400000000023</v>
      </c>
    </row>
    <row r="584" spans="1:8">
      <c r="A584" t="s">
        <v>205</v>
      </c>
      <c r="B584" t="s">
        <v>1671</v>
      </c>
      <c r="C584">
        <v>0</v>
      </c>
      <c r="D584">
        <v>0</v>
      </c>
      <c r="E584">
        <v>0</v>
      </c>
      <c r="F584">
        <v>54118.8</v>
      </c>
      <c r="G584">
        <v>54224.2</v>
      </c>
      <c r="H584">
        <v>105.39999999999418</v>
      </c>
    </row>
    <row r="585" spans="1:8">
      <c r="A585" t="s">
        <v>205</v>
      </c>
      <c r="B585" t="s">
        <v>1674</v>
      </c>
      <c r="C585">
        <v>0</v>
      </c>
      <c r="D585">
        <v>0</v>
      </c>
      <c r="E585">
        <v>0</v>
      </c>
      <c r="F585">
        <v>54224.2</v>
      </c>
      <c r="G585">
        <v>54290</v>
      </c>
      <c r="H585">
        <v>65.80000000000291</v>
      </c>
    </row>
    <row r="586" spans="1:8">
      <c r="A586" t="s">
        <v>205</v>
      </c>
      <c r="B586" t="s">
        <v>1677</v>
      </c>
      <c r="C586">
        <v>0</v>
      </c>
      <c r="D586">
        <v>0</v>
      </c>
      <c r="E586">
        <v>0</v>
      </c>
      <c r="F586">
        <v>54277.9</v>
      </c>
      <c r="G586">
        <v>54299.8</v>
      </c>
      <c r="H586">
        <v>21.900000000001455</v>
      </c>
    </row>
    <row r="587" spans="1:8">
      <c r="A587" t="s">
        <v>205</v>
      </c>
      <c r="B587" t="s">
        <v>1680</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1730</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1736</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1744</v>
      </c>
      <c r="C647">
        <v>67663.34</v>
      </c>
      <c r="D647">
        <v>67855.73</v>
      </c>
      <c r="E647">
        <v>192.38999999999942</v>
      </c>
      <c r="F647">
        <v>67679.5</v>
      </c>
      <c r="G647">
        <v>67864.37</v>
      </c>
      <c r="H647">
        <v>184.86999999999534</v>
      </c>
    </row>
    <row r="648" spans="1:8">
      <c r="A648" t="s">
        <v>229</v>
      </c>
      <c r="B648" t="s">
        <v>1746</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1786</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1799</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78" t="s">
        <v>3</v>
      </c>
      <c r="B1" s="78" t="s">
        <v>8</v>
      </c>
      <c r="C1" s="78" t="s">
        <v>1838</v>
      </c>
      <c r="D1" s="78" t="s">
        <v>1839</v>
      </c>
      <c r="E1" s="78" t="s">
        <v>1840</v>
      </c>
      <c r="F1" s="78" t="s">
        <v>429</v>
      </c>
      <c r="G1" s="78" t="s">
        <v>430</v>
      </c>
      <c r="H1" s="78" t="s">
        <v>431</v>
      </c>
      <c r="I1" s="78" t="s">
        <v>429</v>
      </c>
      <c r="J1" s="78" t="s">
        <v>430</v>
      </c>
      <c r="K1" s="78" t="s">
        <v>431</v>
      </c>
      <c r="L1" s="78" t="s">
        <v>1841</v>
      </c>
    </row>
    <row r="2" spans="1:12" ht="63.75">
      <c r="A2" s="77">
        <v>5</v>
      </c>
      <c r="B2" s="77" t="s">
        <v>1842</v>
      </c>
      <c r="C2" s="78" t="s">
        <v>1700</v>
      </c>
      <c r="D2" s="77" t="s">
        <v>1843</v>
      </c>
      <c r="E2" s="77" t="s">
        <v>186</v>
      </c>
      <c r="F2" s="77"/>
      <c r="G2" s="77"/>
      <c r="H2" s="77"/>
      <c r="I2" s="77" t="s">
        <v>1844</v>
      </c>
      <c r="J2" s="77" t="s">
        <v>1845</v>
      </c>
      <c r="K2" s="77">
        <v>6.11</v>
      </c>
      <c r="L2" s="78" t="s">
        <v>1846</v>
      </c>
    </row>
    <row r="3" spans="1:12" ht="63.75">
      <c r="A3" s="77">
        <v>5</v>
      </c>
      <c r="B3" s="77" t="s">
        <v>1847</v>
      </c>
      <c r="C3" s="78" t="s">
        <v>1703</v>
      </c>
      <c r="D3" s="77" t="s">
        <v>1843</v>
      </c>
      <c r="E3" s="77" t="s">
        <v>186</v>
      </c>
      <c r="F3" s="77"/>
      <c r="G3" s="77"/>
      <c r="H3" s="77"/>
      <c r="I3" s="77" t="s">
        <v>1848</v>
      </c>
      <c r="J3" s="77" t="s">
        <v>1849</v>
      </c>
      <c r="K3" s="77">
        <v>9.7799999999999994</v>
      </c>
      <c r="L3" s="78" t="s">
        <v>1850</v>
      </c>
    </row>
    <row r="4" spans="1:12">
      <c r="A4" s="77">
        <v>5</v>
      </c>
      <c r="B4" s="77" t="s">
        <v>1851</v>
      </c>
      <c r="C4" s="78" t="s">
        <v>1758</v>
      </c>
      <c r="D4" s="77" t="s">
        <v>1852</v>
      </c>
      <c r="E4" s="77" t="s">
        <v>1853</v>
      </c>
      <c r="F4" s="77"/>
      <c r="G4" s="77"/>
      <c r="H4" s="77"/>
      <c r="I4" s="77" t="s">
        <v>1854</v>
      </c>
      <c r="J4" s="77" t="s">
        <v>1855</v>
      </c>
      <c r="K4" s="77">
        <v>114.52</v>
      </c>
      <c r="L4" s="78" t="s">
        <v>1856</v>
      </c>
    </row>
    <row r="5" spans="1:12">
      <c r="A5" s="77">
        <v>5</v>
      </c>
      <c r="B5" s="77" t="s">
        <v>1857</v>
      </c>
      <c r="C5" s="78" t="s">
        <v>1750</v>
      </c>
      <c r="D5" s="77" t="s">
        <v>1858</v>
      </c>
      <c r="E5" s="77" t="s">
        <v>85</v>
      </c>
      <c r="F5" s="77" t="s">
        <v>1859</v>
      </c>
      <c r="G5" s="77" t="s">
        <v>1860</v>
      </c>
      <c r="H5" s="77">
        <v>257.26</v>
      </c>
      <c r="I5" s="77" t="s">
        <v>1861</v>
      </c>
      <c r="J5" s="77" t="s">
        <v>1862</v>
      </c>
      <c r="K5" s="77">
        <v>243.04</v>
      </c>
      <c r="L5" s="78"/>
    </row>
    <row r="6" spans="1:12">
      <c r="A6" s="77">
        <v>5</v>
      </c>
      <c r="B6" s="77" t="s">
        <v>1863</v>
      </c>
      <c r="C6" s="78" t="s">
        <v>1758</v>
      </c>
      <c r="D6" s="77" t="s">
        <v>1852</v>
      </c>
      <c r="E6" s="77" t="s">
        <v>1853</v>
      </c>
      <c r="F6" s="77" t="s">
        <v>1864</v>
      </c>
      <c r="G6" s="77" t="s">
        <v>1865</v>
      </c>
      <c r="H6" s="77">
        <v>135.76</v>
      </c>
      <c r="I6" s="77" t="s">
        <v>1866</v>
      </c>
      <c r="J6" s="77" t="s">
        <v>1867</v>
      </c>
      <c r="K6" s="77">
        <v>131.5</v>
      </c>
      <c r="L6" s="78" t="s">
        <v>1856</v>
      </c>
    </row>
    <row r="7" spans="1:12">
      <c r="A7" s="77">
        <v>5</v>
      </c>
      <c r="B7" s="77" t="s">
        <v>1868</v>
      </c>
      <c r="C7" s="78" t="s">
        <v>1758</v>
      </c>
      <c r="D7" s="77" t="s">
        <v>1852</v>
      </c>
      <c r="E7" s="77" t="s">
        <v>1853</v>
      </c>
      <c r="F7" s="77" t="s">
        <v>1869</v>
      </c>
      <c r="G7" s="77" t="s">
        <v>1870</v>
      </c>
      <c r="H7" s="77">
        <v>119.04</v>
      </c>
      <c r="I7" s="77"/>
      <c r="J7" s="77"/>
      <c r="K7" s="77"/>
      <c r="L7" s="78" t="s">
        <v>1856</v>
      </c>
    </row>
    <row r="8" spans="1:12">
      <c r="A8" s="77">
        <v>5</v>
      </c>
      <c r="B8" s="77" t="s">
        <v>1871</v>
      </c>
      <c r="C8" s="78" t="s">
        <v>1823</v>
      </c>
      <c r="D8" s="77" t="s">
        <v>1858</v>
      </c>
      <c r="E8" s="77" t="s">
        <v>1853</v>
      </c>
      <c r="F8" s="77" t="s">
        <v>1872</v>
      </c>
      <c r="G8" s="77" t="s">
        <v>1873</v>
      </c>
      <c r="H8" s="77">
        <v>5023.75</v>
      </c>
      <c r="I8" s="77" t="s">
        <v>1874</v>
      </c>
      <c r="J8" s="77" t="s">
        <v>1875</v>
      </c>
      <c r="K8" s="77">
        <v>2852.46</v>
      </c>
      <c r="L8" s="78"/>
    </row>
    <row r="9" spans="1:12">
      <c r="A9" s="77">
        <v>4</v>
      </c>
      <c r="B9" s="77" t="s">
        <v>1876</v>
      </c>
      <c r="C9" s="78" t="s">
        <v>1877</v>
      </c>
      <c r="D9" s="77" t="s">
        <v>1843</v>
      </c>
      <c r="E9" s="77" t="s">
        <v>1878</v>
      </c>
      <c r="F9" s="77" t="s">
        <v>1879</v>
      </c>
      <c r="G9" s="77" t="s">
        <v>1880</v>
      </c>
      <c r="H9" s="77">
        <v>384.87</v>
      </c>
      <c r="I9" s="77" t="s">
        <v>1881</v>
      </c>
      <c r="J9" s="77" t="s">
        <v>1882</v>
      </c>
      <c r="K9" s="77">
        <v>349.3</v>
      </c>
      <c r="L9" s="78"/>
    </row>
    <row r="10" spans="1:12" ht="38.25">
      <c r="A10" s="77">
        <v>4</v>
      </c>
      <c r="B10" s="77" t="s">
        <v>1883</v>
      </c>
      <c r="C10" s="78" t="s">
        <v>1877</v>
      </c>
      <c r="D10" s="77" t="s">
        <v>1843</v>
      </c>
      <c r="E10" s="77" t="s">
        <v>1853</v>
      </c>
      <c r="F10" s="77" t="s">
        <v>1880</v>
      </c>
      <c r="G10" s="77" t="s">
        <v>1884</v>
      </c>
      <c r="H10" s="77">
        <v>548.45000000000005</v>
      </c>
      <c r="I10" s="77" t="s">
        <v>1885</v>
      </c>
      <c r="J10" s="77" t="s">
        <v>1886</v>
      </c>
      <c r="K10" s="77">
        <v>36.4</v>
      </c>
      <c r="L10" s="78" t="s">
        <v>1887</v>
      </c>
    </row>
    <row r="11" spans="1:12" ht="51">
      <c r="A11" s="77">
        <v>1</v>
      </c>
      <c r="B11" s="77" t="s">
        <v>1888</v>
      </c>
      <c r="C11" s="78" t="s">
        <v>1889</v>
      </c>
      <c r="D11" s="77" t="s">
        <v>1858</v>
      </c>
      <c r="E11" s="77" t="s">
        <v>1890</v>
      </c>
      <c r="F11" s="77" t="s">
        <v>1891</v>
      </c>
      <c r="G11" s="77" t="s">
        <v>1892</v>
      </c>
      <c r="H11" s="77">
        <v>79.13</v>
      </c>
      <c r="I11" s="77" t="s">
        <v>1893</v>
      </c>
      <c r="J11" s="77" t="s">
        <v>1894</v>
      </c>
      <c r="K11" s="77">
        <v>376.98</v>
      </c>
      <c r="L11"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2"/>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style="58"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5.5">
      <c r="A4" s="301" t="s">
        <v>1918</v>
      </c>
      <c r="B4" s="301"/>
      <c r="C4" s="43" t="e">
        <f>SUMPRODUCT(1/COUNTIF(#REF!,#REF!))</f>
        <v>#REF!</v>
      </c>
      <c r="D4" s="200"/>
      <c r="E4" s="302" t="s">
        <v>1919</v>
      </c>
      <c r="F4" s="303"/>
      <c r="H4" s="48" t="s">
        <v>1920</v>
      </c>
      <c r="I4" s="48"/>
    </row>
    <row r="5" spans="1:11" ht="15.75">
      <c r="A5" s="301" t="s">
        <v>1921</v>
      </c>
      <c r="B5" s="301"/>
      <c r="C5" s="43">
        <f>COUNTA(E24:E229)</f>
        <v>195</v>
      </c>
      <c r="D5" s="200"/>
      <c r="E5" s="40" t="e">
        <f>#REF!</f>
        <v>#REF!</v>
      </c>
      <c r="F5" s="40" t="e">
        <f>#REF!</f>
        <v>#REF!</v>
      </c>
      <c r="H5" s="49">
        <f>195-39</f>
        <v>156</v>
      </c>
      <c r="I5" s="139" t="e">
        <f>H5/(F18-F16)</f>
        <v>#REF!</v>
      </c>
    </row>
    <row r="6" spans="1:11" ht="25.5">
      <c r="A6" s="197"/>
      <c r="B6" s="197"/>
      <c r="C6" s="35"/>
      <c r="D6" s="200"/>
      <c r="E6" s="40" t="e">
        <f>#REF!</f>
        <v>#REF!</v>
      </c>
      <c r="F6" s="40" t="e">
        <f>#REF!</f>
        <v>#REF!</v>
      </c>
      <c r="H6" s="46" t="s">
        <v>1922</v>
      </c>
      <c r="I6" s="46" t="s">
        <v>1923</v>
      </c>
      <c r="K6" s="56"/>
    </row>
    <row r="7" spans="1:11" ht="15.75">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0.9884619527241808</v>
      </c>
      <c r="I8">
        <f>I7/N230</f>
        <v>0.74199925728800675</v>
      </c>
      <c r="J8">
        <f>J7/M230</f>
        <v>0.49091786404183207</v>
      </c>
      <c r="K8">
        <f>K7/N230</f>
        <v>0.48171217232780783</v>
      </c>
    </row>
    <row r="9" spans="1:11">
      <c r="A9" s="197"/>
      <c r="B9" s="197"/>
      <c r="C9" s="35"/>
      <c r="D9" s="200"/>
      <c r="E9" s="40" t="e">
        <f>#REF!</f>
        <v>#REF!</v>
      </c>
      <c r="F9" s="40" t="e">
        <f>#REF!</f>
        <v>#REF!</v>
      </c>
    </row>
    <row r="10" spans="1:11">
      <c r="A10" s="197"/>
      <c r="B10" s="197"/>
      <c r="C10" s="35"/>
      <c r="D10" s="200"/>
      <c r="E10" s="40" t="e">
        <f>#REF!</f>
        <v>#REF!</v>
      </c>
      <c r="F10" s="40" t="e">
        <f>#REF!</f>
        <v>#REF!</v>
      </c>
    </row>
    <row r="11" spans="1:11" ht="25.5">
      <c r="A11" s="197"/>
      <c r="B11" s="197"/>
      <c r="C11" s="35"/>
      <c r="D11" s="200"/>
      <c r="E11" s="40" t="e">
        <f>#REF!</f>
        <v>#REF!</v>
      </c>
      <c r="F11" s="40" t="e">
        <f>#REF!</f>
        <v>#REF!</v>
      </c>
      <c r="H11" s="52" t="s">
        <v>1924</v>
      </c>
      <c r="I11" s="52"/>
    </row>
    <row r="12" spans="1:11" ht="15.75">
      <c r="A12" s="197"/>
      <c r="B12" s="197"/>
      <c r="C12" s="35"/>
      <c r="D12" s="200"/>
      <c r="E12" s="40" t="e">
        <f>#REF!</f>
        <v>#REF!</v>
      </c>
      <c r="F12" s="40" t="e">
        <f>#REF!</f>
        <v>#REF!</v>
      </c>
      <c r="H12" s="53">
        <f>C5-H5</f>
        <v>39</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142">
        <f>1-H8</f>
        <v>1.1538047275819197E-2</v>
      </c>
      <c r="I15" s="142">
        <f>1-I8</f>
        <v>0.25800074271199325</v>
      </c>
      <c r="J15" s="142">
        <f>1-J8</f>
        <v>0.50908213595816787</v>
      </c>
      <c r="K15" s="142">
        <f>1-K8</f>
        <v>0.51828782767219217</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4</v>
      </c>
      <c r="B23" s="1" t="s">
        <v>5</v>
      </c>
      <c r="C23" s="1" t="s">
        <v>6</v>
      </c>
      <c r="D23" s="1" t="s">
        <v>7</v>
      </c>
      <c r="E23" s="1" t="s">
        <v>8</v>
      </c>
      <c r="F23" s="1" t="s">
        <v>1838</v>
      </c>
      <c r="G23" s="59" t="s">
        <v>1832</v>
      </c>
      <c r="H23" s="59" t="s">
        <v>1833</v>
      </c>
      <c r="I23" s="59" t="s">
        <v>1835</v>
      </c>
      <c r="J23" s="59" t="s">
        <v>1836</v>
      </c>
      <c r="K23" s="1" t="s">
        <v>1903</v>
      </c>
      <c r="L23" s="1" t="s">
        <v>439</v>
      </c>
      <c r="M23" s="35" t="s">
        <v>1929</v>
      </c>
      <c r="N23" s="35" t="s">
        <v>1930</v>
      </c>
      <c r="O23" t="s">
        <v>1839</v>
      </c>
    </row>
    <row r="24" spans="1:15">
      <c r="A24" s="68">
        <v>6</v>
      </c>
      <c r="B24" t="s">
        <v>30</v>
      </c>
      <c r="C24" t="s">
        <v>31</v>
      </c>
      <c r="D24" t="s">
        <v>32</v>
      </c>
      <c r="E24" t="s">
        <v>49</v>
      </c>
      <c r="F24" t="s">
        <v>632</v>
      </c>
      <c r="G24">
        <v>0</v>
      </c>
      <c r="H24">
        <v>0</v>
      </c>
      <c r="I24">
        <v>24574.63</v>
      </c>
      <c r="J24">
        <v>24893.919999999998</v>
      </c>
      <c r="K24" t="s">
        <v>1931</v>
      </c>
      <c r="M24" s="64">
        <v>0</v>
      </c>
      <c r="N24" s="64">
        <v>319.28999999999724</v>
      </c>
    </row>
    <row r="25" spans="1:15">
      <c r="A25" s="68"/>
      <c r="D25"/>
      <c r="E25" t="s">
        <v>60</v>
      </c>
      <c r="F25" t="s">
        <v>747</v>
      </c>
      <c r="G25">
        <v>30135.919999999998</v>
      </c>
      <c r="H25">
        <v>30144.23</v>
      </c>
      <c r="I25">
        <v>0</v>
      </c>
      <c r="J25">
        <v>0</v>
      </c>
      <c r="K25" t="s">
        <v>1931</v>
      </c>
      <c r="M25" s="64">
        <v>8.3100000000013097</v>
      </c>
      <c r="N25" s="64">
        <v>0</v>
      </c>
    </row>
    <row r="26" spans="1:15">
      <c r="A26" s="68"/>
      <c r="D26"/>
      <c r="E26" t="s">
        <v>39</v>
      </c>
      <c r="F26">
        <v>0</v>
      </c>
      <c r="G26">
        <v>11164.4</v>
      </c>
      <c r="H26">
        <v>11635.33</v>
      </c>
      <c r="I26">
        <v>11162.69</v>
      </c>
      <c r="J26">
        <v>11633.3</v>
      </c>
      <c r="K26" t="s">
        <v>1931</v>
      </c>
      <c r="M26" s="64">
        <v>470.93000000000029</v>
      </c>
      <c r="N26" s="64">
        <v>470.60999999999876</v>
      </c>
    </row>
    <row r="27" spans="1:15">
      <c r="A27" s="68"/>
      <c r="D27"/>
      <c r="F27" t="s">
        <v>443</v>
      </c>
      <c r="G27">
        <v>10930.87</v>
      </c>
      <c r="H27">
        <v>11010</v>
      </c>
      <c r="I27">
        <v>10684.1</v>
      </c>
      <c r="J27">
        <v>11061.08</v>
      </c>
      <c r="K27" t="s">
        <v>1931</v>
      </c>
      <c r="L27" t="s">
        <v>1931</v>
      </c>
      <c r="M27" s="64">
        <v>79.1299999999992</v>
      </c>
      <c r="N27" s="64">
        <v>376.97999999999956</v>
      </c>
    </row>
    <row r="28" spans="1:15">
      <c r="A28" s="74">
        <v>7</v>
      </c>
      <c r="B28" s="74" t="s">
        <v>20</v>
      </c>
      <c r="C28" t="s">
        <v>31</v>
      </c>
      <c r="D28" t="s">
        <v>32</v>
      </c>
      <c r="E28" s="74" t="s">
        <v>51</v>
      </c>
      <c r="F28" s="74">
        <v>0</v>
      </c>
      <c r="G28" s="63">
        <v>16956</v>
      </c>
      <c r="H28" s="63">
        <v>17018.2</v>
      </c>
      <c r="I28">
        <v>0</v>
      </c>
      <c r="J28">
        <v>0</v>
      </c>
      <c r="K28" t="s">
        <v>1931</v>
      </c>
      <c r="L28" s="62"/>
      <c r="M28" s="64">
        <v>62.200000000000728</v>
      </c>
      <c r="N28" s="64">
        <v>0</v>
      </c>
    </row>
    <row r="29" spans="1:15">
      <c r="A29" s="72"/>
      <c r="B29" s="72"/>
      <c r="D29"/>
      <c r="E29" s="72"/>
      <c r="F29" s="72" t="s">
        <v>544</v>
      </c>
      <c r="G29" s="63">
        <v>16864</v>
      </c>
      <c r="H29" s="63">
        <v>16870</v>
      </c>
      <c r="I29">
        <v>0</v>
      </c>
      <c r="J29">
        <v>0</v>
      </c>
      <c r="K29" t="s">
        <v>1931</v>
      </c>
      <c r="L29" s="62"/>
      <c r="M29" s="64">
        <v>6</v>
      </c>
      <c r="N29" s="64">
        <v>0</v>
      </c>
    </row>
    <row r="30" spans="1:15">
      <c r="A30" s="151">
        <v>8</v>
      </c>
      <c r="B30" s="151" t="s">
        <v>53</v>
      </c>
      <c r="C30" t="s">
        <v>31</v>
      </c>
      <c r="D30" t="s">
        <v>32</v>
      </c>
      <c r="E30" t="s">
        <v>62</v>
      </c>
      <c r="F30" t="s">
        <v>752</v>
      </c>
      <c r="G30">
        <v>30175.119999999999</v>
      </c>
      <c r="H30">
        <v>30180.54</v>
      </c>
      <c r="I30">
        <v>0</v>
      </c>
      <c r="J30">
        <v>0</v>
      </c>
      <c r="K30" t="s">
        <v>1931</v>
      </c>
      <c r="M30" s="64">
        <v>5.4200000000018917</v>
      </c>
      <c r="N30" s="64">
        <v>0</v>
      </c>
    </row>
    <row r="31" spans="1:15">
      <c r="A31" s="151"/>
      <c r="B31" s="151"/>
      <c r="D31"/>
      <c r="E31" t="s">
        <v>64</v>
      </c>
      <c r="F31" t="s">
        <v>752</v>
      </c>
      <c r="G31">
        <v>30165.24</v>
      </c>
      <c r="H31">
        <v>30175.119999999999</v>
      </c>
      <c r="I31">
        <v>0</v>
      </c>
      <c r="J31">
        <v>0</v>
      </c>
      <c r="K31" t="s">
        <v>1931</v>
      </c>
      <c r="M31" s="64">
        <v>9.8799999999973807</v>
      </c>
      <c r="N31" s="64">
        <v>0</v>
      </c>
    </row>
    <row r="32" spans="1:15">
      <c r="A32" s="75">
        <v>9</v>
      </c>
      <c r="B32" s="75" t="s">
        <v>56</v>
      </c>
      <c r="C32" t="s">
        <v>31</v>
      </c>
      <c r="D32" t="s">
        <v>32</v>
      </c>
      <c r="E32" s="75" t="s">
        <v>57</v>
      </c>
      <c r="F32" s="75" t="s">
        <v>628</v>
      </c>
      <c r="G32" s="63">
        <v>0</v>
      </c>
      <c r="H32" s="63">
        <v>0</v>
      </c>
      <c r="I32" s="63">
        <v>24313.5</v>
      </c>
      <c r="J32" s="63">
        <v>24419.5</v>
      </c>
      <c r="K32" t="s">
        <v>1931</v>
      </c>
      <c r="L32" s="62"/>
      <c r="M32" s="64">
        <v>0</v>
      </c>
      <c r="N32" s="64">
        <v>106</v>
      </c>
    </row>
    <row r="33" spans="1:14">
      <c r="A33" s="72"/>
      <c r="B33" s="72"/>
      <c r="D33"/>
      <c r="E33" s="72" t="s">
        <v>59</v>
      </c>
      <c r="F33" s="72" t="s">
        <v>630</v>
      </c>
      <c r="G33">
        <v>0</v>
      </c>
      <c r="H33">
        <v>0</v>
      </c>
      <c r="I33" s="63">
        <v>24419.5</v>
      </c>
      <c r="J33" s="63">
        <v>24549.8</v>
      </c>
      <c r="K33" t="s">
        <v>1931</v>
      </c>
      <c r="L33" s="62"/>
      <c r="M33" s="64">
        <v>0</v>
      </c>
      <c r="N33" s="64">
        <v>130.29999999999927</v>
      </c>
    </row>
    <row r="34" spans="1:14">
      <c r="A34" s="72"/>
      <c r="B34" s="72"/>
      <c r="D34"/>
      <c r="E34" t="s">
        <v>50</v>
      </c>
      <c r="F34" t="s">
        <v>769</v>
      </c>
      <c r="G34">
        <v>30303.4</v>
      </c>
      <c r="H34">
        <v>31600</v>
      </c>
      <c r="I34">
        <v>0</v>
      </c>
      <c r="J34">
        <v>0</v>
      </c>
      <c r="K34" t="s">
        <v>1931</v>
      </c>
      <c r="M34" s="64">
        <v>1296.5999999999985</v>
      </c>
      <c r="N34" s="64">
        <v>0</v>
      </c>
    </row>
    <row r="35" spans="1:14">
      <c r="A35" s="72"/>
      <c r="B35" s="72"/>
      <c r="D35"/>
      <c r="E35" s="72" t="s">
        <v>66</v>
      </c>
      <c r="F35" s="72" t="s">
        <v>780</v>
      </c>
      <c r="G35" s="63">
        <v>31618.11</v>
      </c>
      <c r="H35" s="63">
        <v>31863.79</v>
      </c>
      <c r="I35">
        <v>0</v>
      </c>
      <c r="J35">
        <v>0</v>
      </c>
      <c r="K35" t="s">
        <v>1931</v>
      </c>
      <c r="L35" s="62"/>
      <c r="M35" s="64">
        <v>245.68000000000029</v>
      </c>
      <c r="N35" s="64">
        <v>0</v>
      </c>
    </row>
    <row r="36" spans="1:14">
      <c r="A36" s="72"/>
      <c r="B36" s="72"/>
      <c r="D36"/>
      <c r="E36" t="s">
        <v>33</v>
      </c>
      <c r="F36" t="s">
        <v>797</v>
      </c>
      <c r="G36">
        <v>32352.05</v>
      </c>
      <c r="H36">
        <v>32476.94</v>
      </c>
      <c r="I36">
        <v>0</v>
      </c>
      <c r="J36">
        <v>0</v>
      </c>
      <c r="K36" t="s">
        <v>1931</v>
      </c>
      <c r="M36" s="64">
        <v>124.88999999999942</v>
      </c>
      <c r="N36" s="64">
        <v>0</v>
      </c>
    </row>
    <row r="37" spans="1:14">
      <c r="A37" s="72"/>
      <c r="B37" s="72"/>
      <c r="D37"/>
      <c r="E37" t="s">
        <v>35</v>
      </c>
      <c r="F37" t="s">
        <v>769</v>
      </c>
      <c r="G37">
        <v>34672.32</v>
      </c>
      <c r="H37">
        <v>35322.080000000002</v>
      </c>
      <c r="I37">
        <v>0</v>
      </c>
      <c r="J37">
        <v>0</v>
      </c>
      <c r="K37" t="s">
        <v>1931</v>
      </c>
      <c r="M37" s="64">
        <v>649.76000000000204</v>
      </c>
      <c r="N37" s="64">
        <v>0</v>
      </c>
    </row>
    <row r="38" spans="1:14">
      <c r="A38" s="72"/>
      <c r="B38" s="72"/>
      <c r="D38"/>
      <c r="E38" t="s">
        <v>37</v>
      </c>
      <c r="F38" t="s">
        <v>871</v>
      </c>
      <c r="G38">
        <v>36154.06</v>
      </c>
      <c r="H38">
        <v>36482.519999999997</v>
      </c>
      <c r="I38">
        <v>0</v>
      </c>
      <c r="J38">
        <v>0</v>
      </c>
      <c r="K38" t="s">
        <v>1931</v>
      </c>
      <c r="M38" s="64">
        <v>328.45999999999913</v>
      </c>
      <c r="N38" s="64">
        <v>0</v>
      </c>
    </row>
    <row r="39" spans="1:14">
      <c r="A39" s="72"/>
      <c r="B39" s="72"/>
      <c r="D39"/>
      <c r="E39" s="72" t="s">
        <v>67</v>
      </c>
      <c r="F39" s="72" t="s">
        <v>567</v>
      </c>
      <c r="G39" s="63">
        <v>19127.43</v>
      </c>
      <c r="H39" s="63">
        <v>19411.96</v>
      </c>
      <c r="I39" s="63">
        <v>19140</v>
      </c>
      <c r="J39" s="63">
        <v>19427.96</v>
      </c>
      <c r="K39" t="s">
        <v>1931</v>
      </c>
      <c r="L39" s="62"/>
      <c r="M39" s="64">
        <v>284.52999999999884</v>
      </c>
      <c r="N39" s="64">
        <v>287.95999999999913</v>
      </c>
    </row>
    <row r="40" spans="1:14">
      <c r="A40" s="72"/>
      <c r="B40" s="72"/>
      <c r="D40"/>
      <c r="E40" t="s">
        <v>41</v>
      </c>
      <c r="F40" t="s">
        <v>718</v>
      </c>
      <c r="G40">
        <v>29582.3</v>
      </c>
      <c r="H40">
        <v>30084.86</v>
      </c>
      <c r="I40">
        <v>29581.5</v>
      </c>
      <c r="J40">
        <v>30088.639999999999</v>
      </c>
      <c r="K40" t="s">
        <v>1931</v>
      </c>
      <c r="M40" s="64">
        <v>502.56000000000131</v>
      </c>
      <c r="N40" s="64">
        <v>507.13999999999942</v>
      </c>
    </row>
    <row r="41" spans="1:14">
      <c r="A41" s="72"/>
      <c r="B41" s="72"/>
      <c r="D41"/>
      <c r="E41" t="s">
        <v>43</v>
      </c>
      <c r="F41" t="s">
        <v>771</v>
      </c>
      <c r="G41">
        <v>30084.86</v>
      </c>
      <c r="H41">
        <v>31344.799999999999</v>
      </c>
      <c r="I41">
        <v>30088.639999999999</v>
      </c>
      <c r="J41">
        <v>31354.080000000002</v>
      </c>
      <c r="K41" t="s">
        <v>1931</v>
      </c>
      <c r="L41" t="s">
        <v>1931</v>
      </c>
      <c r="M41" s="64">
        <v>1259.9399999999987</v>
      </c>
      <c r="N41" s="64">
        <v>1265.4400000000023</v>
      </c>
    </row>
    <row r="42" spans="1:14">
      <c r="A42" s="72"/>
      <c r="B42" s="72"/>
      <c r="D42"/>
      <c r="E42" t="s">
        <v>44</v>
      </c>
      <c r="F42" t="s">
        <v>771</v>
      </c>
      <c r="G42">
        <v>31344.799999999999</v>
      </c>
      <c r="H42">
        <v>31539.24</v>
      </c>
      <c r="I42">
        <v>31354.080000000002</v>
      </c>
      <c r="J42">
        <v>31547.75</v>
      </c>
      <c r="K42" t="s">
        <v>1931</v>
      </c>
      <c r="L42" t="s">
        <v>1931</v>
      </c>
      <c r="M42" s="64">
        <v>194.44000000000233</v>
      </c>
      <c r="N42" s="64">
        <v>193.66999999999825</v>
      </c>
    </row>
    <row r="43" spans="1:14">
      <c r="A43" s="72"/>
      <c r="B43" s="72"/>
      <c r="D43"/>
      <c r="E43" t="s">
        <v>45</v>
      </c>
      <c r="F43" t="s">
        <v>774</v>
      </c>
      <c r="G43">
        <v>31554.799999999999</v>
      </c>
      <c r="H43">
        <v>31582.02</v>
      </c>
      <c r="I43">
        <v>31557.26</v>
      </c>
      <c r="J43">
        <v>31589.06</v>
      </c>
      <c r="K43" t="s">
        <v>1931</v>
      </c>
      <c r="M43" s="64">
        <v>27.220000000001164</v>
      </c>
      <c r="N43" s="64">
        <v>31.80000000000291</v>
      </c>
    </row>
    <row r="44" spans="1:14">
      <c r="A44" s="72"/>
      <c r="B44" s="72"/>
      <c r="D44"/>
      <c r="E44" t="s">
        <v>46</v>
      </c>
      <c r="F44" t="s">
        <v>776</v>
      </c>
      <c r="G44">
        <v>31582.02</v>
      </c>
      <c r="H44">
        <v>31755.59</v>
      </c>
      <c r="I44">
        <v>31589.06</v>
      </c>
      <c r="J44">
        <v>31765.97</v>
      </c>
      <c r="K44" t="s">
        <v>1931</v>
      </c>
      <c r="L44" t="s">
        <v>1931</v>
      </c>
      <c r="M44" s="64">
        <v>173.56999999999971</v>
      </c>
      <c r="N44" s="64">
        <v>176.90999999999985</v>
      </c>
    </row>
    <row r="45" spans="1:14">
      <c r="A45" s="72"/>
      <c r="B45" s="72"/>
      <c r="D45"/>
      <c r="E45" t="s">
        <v>47</v>
      </c>
      <c r="F45">
        <v>0</v>
      </c>
      <c r="G45">
        <v>32000</v>
      </c>
      <c r="H45">
        <v>32089.65</v>
      </c>
      <c r="I45">
        <v>32000</v>
      </c>
      <c r="J45">
        <v>32085.03</v>
      </c>
      <c r="K45" t="s">
        <v>1931</v>
      </c>
      <c r="M45" s="64">
        <v>89.650000000001455</v>
      </c>
      <c r="N45" s="64">
        <v>85.029999999998836</v>
      </c>
    </row>
    <row r="46" spans="1:14">
      <c r="A46" s="72"/>
      <c r="B46" s="72"/>
      <c r="D46"/>
      <c r="F46" t="s">
        <v>778</v>
      </c>
      <c r="G46">
        <v>31755.59</v>
      </c>
      <c r="H46">
        <v>31882.52</v>
      </c>
      <c r="I46">
        <v>31766</v>
      </c>
      <c r="J46">
        <v>31880.93</v>
      </c>
      <c r="K46" t="s">
        <v>1931</v>
      </c>
      <c r="L46" t="s">
        <v>1931</v>
      </c>
      <c r="M46" s="64">
        <v>126.93000000000029</v>
      </c>
      <c r="N46" s="64">
        <v>114.93000000000029</v>
      </c>
    </row>
    <row r="47" spans="1:14">
      <c r="A47" s="72"/>
      <c r="B47" s="72"/>
      <c r="D47"/>
      <c r="E47" s="72" t="s">
        <v>68</v>
      </c>
      <c r="F47" s="72" t="s">
        <v>780</v>
      </c>
      <c r="G47" s="63">
        <v>144017.15</v>
      </c>
      <c r="H47" s="63">
        <v>144586.54999999999</v>
      </c>
      <c r="I47" s="63">
        <v>144002.9</v>
      </c>
      <c r="J47" s="63">
        <v>144565.79</v>
      </c>
      <c r="K47" t="s">
        <v>1931</v>
      </c>
      <c r="L47" s="62"/>
      <c r="M47" s="64">
        <v>569.39999999999418</v>
      </c>
      <c r="N47" s="64">
        <v>562.89000000001397</v>
      </c>
    </row>
    <row r="48" spans="1:14">
      <c r="A48" s="72"/>
      <c r="B48" s="72"/>
      <c r="D48"/>
      <c r="E48" s="72" t="s">
        <v>69</v>
      </c>
      <c r="F48" s="72">
        <v>0</v>
      </c>
      <c r="G48" s="63">
        <v>144228.19</v>
      </c>
      <c r="H48" s="63">
        <v>144590.06</v>
      </c>
      <c r="I48" s="63">
        <v>144208.72</v>
      </c>
      <c r="J48" s="63">
        <v>144571.07</v>
      </c>
      <c r="K48" t="s">
        <v>1931</v>
      </c>
      <c r="L48" s="62"/>
      <c r="M48" s="64">
        <v>361.86999999999534</v>
      </c>
      <c r="N48" s="64">
        <v>362.35000000000582</v>
      </c>
    </row>
    <row r="49" spans="1:14">
      <c r="A49" s="72"/>
      <c r="B49" s="72"/>
      <c r="D49"/>
      <c r="E49" s="72"/>
      <c r="F49" s="72" t="s">
        <v>907</v>
      </c>
      <c r="G49" s="63">
        <v>144003.20000000001</v>
      </c>
      <c r="H49" s="63">
        <v>144056.73000000001</v>
      </c>
      <c r="I49" s="63">
        <v>143987.5</v>
      </c>
      <c r="J49" s="63">
        <v>144041.98000000001</v>
      </c>
      <c r="K49" t="s">
        <v>1931</v>
      </c>
      <c r="L49" s="62"/>
      <c r="M49" s="64">
        <v>53.529999999998836</v>
      </c>
      <c r="N49" s="64">
        <v>54.480000000010477</v>
      </c>
    </row>
    <row r="50" spans="1:14">
      <c r="A50" s="70">
        <v>11</v>
      </c>
      <c r="B50" s="70" t="s">
        <v>1739</v>
      </c>
      <c r="C50" t="s">
        <v>31</v>
      </c>
      <c r="D50" t="s">
        <v>32</v>
      </c>
      <c r="E50" s="70" t="s">
        <v>451</v>
      </c>
      <c r="F50" s="70" t="s">
        <v>452</v>
      </c>
      <c r="G50" s="63">
        <v>11663.43</v>
      </c>
      <c r="H50" s="63">
        <v>11743.34</v>
      </c>
      <c r="I50" s="63">
        <v>0</v>
      </c>
      <c r="J50" s="63">
        <v>0</v>
      </c>
      <c r="K50" t="s">
        <v>1931</v>
      </c>
      <c r="L50" s="62"/>
      <c r="M50" s="64">
        <v>79.909999999999854</v>
      </c>
      <c r="N50" s="64">
        <v>0</v>
      </c>
    </row>
    <row r="51" spans="1:14">
      <c r="A51" s="72"/>
      <c r="B51" s="72"/>
      <c r="D51"/>
      <c r="E51" s="72" t="s">
        <v>619</v>
      </c>
      <c r="F51" s="72" t="s">
        <v>620</v>
      </c>
      <c r="G51" s="63">
        <v>22623.83</v>
      </c>
      <c r="H51" s="63">
        <v>24178.35</v>
      </c>
      <c r="I51">
        <v>0</v>
      </c>
      <c r="J51">
        <v>0</v>
      </c>
      <c r="K51" t="s">
        <v>1931</v>
      </c>
      <c r="L51" s="62"/>
      <c r="M51" s="64">
        <v>1554.5199999999968</v>
      </c>
      <c r="N51" s="64">
        <v>0</v>
      </c>
    </row>
    <row r="52" spans="1:14">
      <c r="A52" s="72"/>
      <c r="B52" s="72"/>
      <c r="D52"/>
      <c r="E52" s="72" t="s">
        <v>462</v>
      </c>
      <c r="F52" s="72" t="s">
        <v>463</v>
      </c>
      <c r="G52" s="63">
        <v>13287.34</v>
      </c>
      <c r="H52" s="63">
        <v>13687.17</v>
      </c>
      <c r="I52">
        <v>0</v>
      </c>
      <c r="J52">
        <v>0</v>
      </c>
      <c r="K52" t="s">
        <v>1931</v>
      </c>
      <c r="L52" s="62" t="s">
        <v>1931</v>
      </c>
      <c r="M52" s="64">
        <v>399.82999999999993</v>
      </c>
      <c r="N52" s="64">
        <v>0</v>
      </c>
    </row>
    <row r="53" spans="1:14">
      <c r="A53" s="72"/>
      <c r="B53" s="72"/>
      <c r="D53"/>
      <c r="E53" s="72" t="s">
        <v>475</v>
      </c>
      <c r="F53" s="72" t="s">
        <v>476</v>
      </c>
      <c r="G53" s="63">
        <v>13775.47</v>
      </c>
      <c r="H53" s="63">
        <v>13841.81</v>
      </c>
      <c r="I53">
        <v>0</v>
      </c>
      <c r="J53">
        <v>0</v>
      </c>
      <c r="K53" t="s">
        <v>1931</v>
      </c>
      <c r="L53" s="62"/>
      <c r="M53" s="64">
        <v>66.340000000000146</v>
      </c>
      <c r="N53" s="64">
        <v>0</v>
      </c>
    </row>
    <row r="54" spans="1:14">
      <c r="A54" s="72"/>
      <c r="B54" s="72"/>
      <c r="D54"/>
      <c r="E54" s="72" t="s">
        <v>478</v>
      </c>
      <c r="F54" s="72" t="s">
        <v>479</v>
      </c>
      <c r="G54" s="63">
        <v>13841.81</v>
      </c>
      <c r="H54" s="63">
        <v>14437.71</v>
      </c>
      <c r="I54">
        <v>0</v>
      </c>
      <c r="J54">
        <v>0</v>
      </c>
      <c r="K54" t="s">
        <v>1931</v>
      </c>
      <c r="L54" s="62" t="s">
        <v>1931</v>
      </c>
      <c r="M54" s="64">
        <v>595.89999999999964</v>
      </c>
      <c r="N54" s="64">
        <v>0</v>
      </c>
    </row>
    <row r="55" spans="1:14">
      <c r="A55" s="72"/>
      <c r="B55" s="72"/>
      <c r="D55"/>
      <c r="E55" s="72" t="s">
        <v>486</v>
      </c>
      <c r="F55" s="72" t="s">
        <v>487</v>
      </c>
      <c r="G55" s="63">
        <v>15644.3</v>
      </c>
      <c r="H55" s="63">
        <v>15685.31</v>
      </c>
      <c r="I55">
        <v>0</v>
      </c>
      <c r="J55">
        <v>0</v>
      </c>
      <c r="K55" t="s">
        <v>1931</v>
      </c>
      <c r="L55" s="62" t="s">
        <v>1931</v>
      </c>
      <c r="M55" s="64">
        <v>41.010000000000218</v>
      </c>
      <c r="N55" s="64">
        <v>0</v>
      </c>
    </row>
    <row r="56" spans="1:14">
      <c r="A56" s="72"/>
      <c r="B56" s="72"/>
      <c r="D56"/>
      <c r="E56" s="72" t="s">
        <v>483</v>
      </c>
      <c r="F56" s="72">
        <v>0</v>
      </c>
      <c r="G56" s="63">
        <v>15685.31</v>
      </c>
      <c r="H56" s="63">
        <v>15735.29</v>
      </c>
      <c r="I56">
        <v>0</v>
      </c>
      <c r="J56">
        <v>0</v>
      </c>
      <c r="K56" t="s">
        <v>1931</v>
      </c>
      <c r="L56" s="62"/>
      <c r="M56" s="64">
        <v>49.980000000001382</v>
      </c>
      <c r="N56" s="64">
        <v>0</v>
      </c>
    </row>
    <row r="57" spans="1:14">
      <c r="A57" s="72"/>
      <c r="B57" s="72"/>
      <c r="D57"/>
      <c r="E57" s="72"/>
      <c r="F57" s="72" t="s">
        <v>484</v>
      </c>
      <c r="G57" s="63">
        <v>15640.86</v>
      </c>
      <c r="H57" s="63">
        <v>15644.3</v>
      </c>
      <c r="I57">
        <v>0</v>
      </c>
      <c r="J57">
        <v>0</v>
      </c>
      <c r="K57" t="s">
        <v>1931</v>
      </c>
      <c r="L57" s="62" t="s">
        <v>1931</v>
      </c>
      <c r="M57" s="64">
        <v>3.4399999999986903</v>
      </c>
      <c r="N57" s="64">
        <v>0</v>
      </c>
    </row>
    <row r="58" spans="1:14">
      <c r="A58" s="72"/>
      <c r="B58" s="72"/>
      <c r="D58"/>
      <c r="E58" s="72" t="s">
        <v>489</v>
      </c>
      <c r="F58" s="72" t="s">
        <v>490</v>
      </c>
      <c r="G58" s="63">
        <v>15735.29</v>
      </c>
      <c r="H58" s="63">
        <v>15791.21</v>
      </c>
      <c r="I58">
        <v>0</v>
      </c>
      <c r="J58">
        <v>0</v>
      </c>
      <c r="K58" t="s">
        <v>1931</v>
      </c>
      <c r="L58" s="62" t="s">
        <v>1931</v>
      </c>
      <c r="M58" s="64">
        <v>55.919999999998254</v>
      </c>
      <c r="N58" s="64">
        <v>0</v>
      </c>
    </row>
    <row r="59" spans="1:14">
      <c r="A59" s="72"/>
      <c r="B59" s="72"/>
      <c r="D59"/>
      <c r="E59" s="72" t="s">
        <v>492</v>
      </c>
      <c r="F59" s="72" t="s">
        <v>493</v>
      </c>
      <c r="G59" s="63">
        <v>15828.3</v>
      </c>
      <c r="H59" s="63">
        <v>15845.85</v>
      </c>
      <c r="I59">
        <v>0</v>
      </c>
      <c r="J59">
        <v>0</v>
      </c>
      <c r="K59" t="s">
        <v>1931</v>
      </c>
      <c r="L59" s="62"/>
      <c r="M59" s="64">
        <v>17.550000000001091</v>
      </c>
      <c r="N59" s="64">
        <v>0</v>
      </c>
    </row>
    <row r="60" spans="1:14">
      <c r="A60" s="72"/>
      <c r="B60" s="72"/>
      <c r="D60"/>
      <c r="E60" s="72" t="s">
        <v>494</v>
      </c>
      <c r="F60" s="72" t="s">
        <v>495</v>
      </c>
      <c r="G60" s="63">
        <v>16231.62</v>
      </c>
      <c r="H60" s="63">
        <v>16282.28</v>
      </c>
      <c r="I60">
        <v>0</v>
      </c>
      <c r="J60">
        <v>0</v>
      </c>
      <c r="K60" t="s">
        <v>1931</v>
      </c>
      <c r="L60" s="62" t="s">
        <v>1931</v>
      </c>
      <c r="M60" s="64">
        <v>50.659999999999854</v>
      </c>
      <c r="N60" s="64">
        <v>0</v>
      </c>
    </row>
    <row r="61" spans="1:14">
      <c r="A61" s="72"/>
      <c r="B61" s="72"/>
      <c r="D61"/>
      <c r="E61" s="72" t="s">
        <v>497</v>
      </c>
      <c r="F61" s="72" t="s">
        <v>498</v>
      </c>
      <c r="G61" s="63">
        <v>16282.28</v>
      </c>
      <c r="H61" s="63">
        <v>16393.05</v>
      </c>
      <c r="I61">
        <v>0</v>
      </c>
      <c r="J61">
        <v>0</v>
      </c>
      <c r="K61" t="s">
        <v>1931</v>
      </c>
      <c r="L61" s="62"/>
      <c r="M61" s="64">
        <v>110.76999999999862</v>
      </c>
      <c r="N61" s="64">
        <v>0</v>
      </c>
    </row>
    <row r="62" spans="1:14">
      <c r="A62" s="72"/>
      <c r="B62" s="72"/>
      <c r="D62"/>
      <c r="E62" s="72" t="s">
        <v>503</v>
      </c>
      <c r="F62" s="72" t="s">
        <v>504</v>
      </c>
      <c r="G62" s="63">
        <v>16641.2</v>
      </c>
      <c r="H62" s="63">
        <v>16693.599999999999</v>
      </c>
      <c r="I62" s="63">
        <v>16740</v>
      </c>
      <c r="J62" s="63">
        <v>16846.599999999999</v>
      </c>
      <c r="K62" t="s">
        <v>1931</v>
      </c>
      <c r="L62" s="62"/>
      <c r="M62" s="64">
        <v>52.399999999997817</v>
      </c>
      <c r="N62" s="64">
        <v>106.59999999999854</v>
      </c>
    </row>
    <row r="63" spans="1:14">
      <c r="A63" s="72"/>
      <c r="B63" s="72"/>
      <c r="D63"/>
      <c r="E63" s="72" t="s">
        <v>506</v>
      </c>
      <c r="F63" s="72" t="s">
        <v>507</v>
      </c>
      <c r="G63" s="63">
        <v>16846.599999999999</v>
      </c>
      <c r="H63" s="63">
        <v>16864</v>
      </c>
      <c r="I63" s="63">
        <v>0</v>
      </c>
      <c r="J63" s="63">
        <v>0</v>
      </c>
      <c r="K63" t="s">
        <v>1931</v>
      </c>
      <c r="L63" s="62"/>
      <c r="M63" s="64">
        <v>17.400000000001455</v>
      </c>
      <c r="N63" s="64">
        <v>0</v>
      </c>
    </row>
    <row r="64" spans="1:14">
      <c r="A64" s="72"/>
      <c r="B64" s="72"/>
      <c r="D64"/>
      <c r="E64" s="72" t="s">
        <v>509</v>
      </c>
      <c r="F64" s="72" t="s">
        <v>510</v>
      </c>
      <c r="G64" s="63">
        <v>16870</v>
      </c>
      <c r="H64" s="63">
        <v>16875</v>
      </c>
      <c r="I64">
        <v>0</v>
      </c>
      <c r="J64">
        <v>0</v>
      </c>
      <c r="K64" t="s">
        <v>1931</v>
      </c>
      <c r="L64" s="62"/>
      <c r="M64" s="64">
        <v>5</v>
      </c>
      <c r="N64" s="64">
        <v>0</v>
      </c>
    </row>
    <row r="65" spans="1:14">
      <c r="A65" s="72"/>
      <c r="B65" s="72"/>
      <c r="D65"/>
      <c r="E65" s="72" t="s">
        <v>512</v>
      </c>
      <c r="F65" t="s">
        <v>510</v>
      </c>
      <c r="G65" s="63">
        <v>16875</v>
      </c>
      <c r="H65" s="63">
        <v>16880</v>
      </c>
      <c r="I65">
        <v>0</v>
      </c>
      <c r="J65">
        <v>0</v>
      </c>
      <c r="K65" t="s">
        <v>1931</v>
      </c>
      <c r="L65" s="62"/>
      <c r="M65" s="64">
        <v>5</v>
      </c>
      <c r="N65" s="64">
        <v>0</v>
      </c>
    </row>
    <row r="66" spans="1:14">
      <c r="A66" s="72"/>
      <c r="B66" s="72"/>
      <c r="D66"/>
      <c r="E66" s="72" t="s">
        <v>514</v>
      </c>
      <c r="F66" s="72" t="s">
        <v>507</v>
      </c>
      <c r="G66" s="63">
        <v>16880</v>
      </c>
      <c r="H66" s="63">
        <v>16885</v>
      </c>
      <c r="I66">
        <v>0</v>
      </c>
      <c r="J66">
        <v>0</v>
      </c>
      <c r="K66" t="s">
        <v>1931</v>
      </c>
      <c r="L66" s="62"/>
      <c r="M66" s="64">
        <v>5</v>
      </c>
      <c r="N66" s="64">
        <v>0</v>
      </c>
    </row>
    <row r="67" spans="1:14">
      <c r="A67" s="72"/>
      <c r="B67" s="72"/>
      <c r="D67"/>
      <c r="E67" s="72" t="s">
        <v>516</v>
      </c>
      <c r="F67" s="72" t="s">
        <v>517</v>
      </c>
      <c r="G67" s="63">
        <v>16885</v>
      </c>
      <c r="H67" s="63">
        <v>16889.919999999998</v>
      </c>
      <c r="I67">
        <v>0</v>
      </c>
      <c r="J67">
        <v>0</v>
      </c>
      <c r="K67" t="s">
        <v>1931</v>
      </c>
      <c r="L67" s="62"/>
      <c r="M67" s="64">
        <v>4.9199999999982538</v>
      </c>
      <c r="N67" s="64">
        <v>0</v>
      </c>
    </row>
    <row r="68" spans="1:14">
      <c r="A68" s="72"/>
      <c r="B68" s="72"/>
      <c r="D68"/>
      <c r="E68" s="72" t="s">
        <v>519</v>
      </c>
      <c r="F68" t="s">
        <v>517</v>
      </c>
      <c r="G68" s="63">
        <v>16889.919999999998</v>
      </c>
      <c r="H68" s="63">
        <v>16894.919999999998</v>
      </c>
      <c r="I68">
        <v>0</v>
      </c>
      <c r="J68">
        <v>0</v>
      </c>
      <c r="K68" t="s">
        <v>1931</v>
      </c>
      <c r="L68" s="62"/>
      <c r="M68" s="64">
        <v>5</v>
      </c>
      <c r="N68" s="64">
        <v>0</v>
      </c>
    </row>
    <row r="69" spans="1:14">
      <c r="A69" s="72"/>
      <c r="B69" s="72"/>
      <c r="D69"/>
      <c r="E69" s="72" t="s">
        <v>521</v>
      </c>
      <c r="F69" t="s">
        <v>517</v>
      </c>
      <c r="G69" s="63">
        <v>16894.919999999998</v>
      </c>
      <c r="H69" s="63">
        <v>16899.919999999998</v>
      </c>
      <c r="I69">
        <v>0</v>
      </c>
      <c r="J69">
        <v>0</v>
      </c>
      <c r="K69" t="s">
        <v>1931</v>
      </c>
      <c r="L69" s="62"/>
      <c r="M69" s="64">
        <v>5</v>
      </c>
      <c r="N69" s="64">
        <v>0</v>
      </c>
    </row>
    <row r="70" spans="1:14">
      <c r="A70" s="72"/>
      <c r="B70" s="72"/>
      <c r="D70"/>
      <c r="E70" s="72" t="s">
        <v>523</v>
      </c>
      <c r="F70" t="s">
        <v>517</v>
      </c>
      <c r="G70" s="63">
        <v>16899.919999999998</v>
      </c>
      <c r="H70" s="63">
        <v>16904.919999999998</v>
      </c>
      <c r="I70">
        <v>0</v>
      </c>
      <c r="J70">
        <v>0</v>
      </c>
      <c r="K70" t="s">
        <v>1931</v>
      </c>
      <c r="L70" s="62"/>
      <c r="M70" s="64">
        <v>5</v>
      </c>
      <c r="N70" s="64">
        <v>0</v>
      </c>
    </row>
    <row r="71" spans="1:14">
      <c r="A71" s="72"/>
      <c r="B71" s="72"/>
      <c r="D71"/>
      <c r="E71" s="72" t="s">
        <v>524</v>
      </c>
      <c r="F71" t="s">
        <v>517</v>
      </c>
      <c r="G71" s="63">
        <v>16904.919999999998</v>
      </c>
      <c r="H71" s="63">
        <v>16909.919999999998</v>
      </c>
      <c r="I71">
        <v>0</v>
      </c>
      <c r="J71">
        <v>0</v>
      </c>
      <c r="K71" t="s">
        <v>1931</v>
      </c>
      <c r="L71" s="62"/>
      <c r="M71" s="64">
        <v>5</v>
      </c>
      <c r="N71" s="64">
        <v>0</v>
      </c>
    </row>
    <row r="72" spans="1:14">
      <c r="A72" s="72"/>
      <c r="B72" s="72"/>
      <c r="D72"/>
      <c r="E72" s="72" t="s">
        <v>526</v>
      </c>
      <c r="F72" s="72" t="s">
        <v>510</v>
      </c>
      <c r="G72" s="63">
        <v>16909.919999999998</v>
      </c>
      <c r="H72" s="63">
        <v>16914.740000000002</v>
      </c>
      <c r="I72">
        <v>0</v>
      </c>
      <c r="J72">
        <v>0</v>
      </c>
      <c r="K72" t="s">
        <v>1931</v>
      </c>
      <c r="L72" s="62"/>
      <c r="M72" s="64">
        <v>4.8200000000033469</v>
      </c>
      <c r="N72" s="64">
        <v>0</v>
      </c>
    </row>
    <row r="73" spans="1:14">
      <c r="A73" s="72"/>
      <c r="B73" s="72"/>
      <c r="D73"/>
      <c r="E73" s="72" t="s">
        <v>528</v>
      </c>
      <c r="F73" s="72" t="s">
        <v>529</v>
      </c>
      <c r="G73" s="63">
        <v>16914.740000000002</v>
      </c>
      <c r="H73" s="63">
        <v>16919.77</v>
      </c>
      <c r="I73">
        <v>0</v>
      </c>
      <c r="J73">
        <v>0</v>
      </c>
      <c r="K73" t="s">
        <v>1931</v>
      </c>
      <c r="L73" s="62"/>
      <c r="M73" s="64">
        <v>5.0299999999988358</v>
      </c>
      <c r="N73" s="64">
        <v>0</v>
      </c>
    </row>
    <row r="74" spans="1:14">
      <c r="A74" s="72"/>
      <c r="B74" s="72"/>
      <c r="D74"/>
      <c r="E74" s="72" t="s">
        <v>531</v>
      </c>
      <c r="F74" s="72" t="s">
        <v>507</v>
      </c>
      <c r="G74" s="63">
        <v>16919.77</v>
      </c>
      <c r="H74" s="63">
        <v>16924.41</v>
      </c>
      <c r="I74">
        <v>0</v>
      </c>
      <c r="J74">
        <v>0</v>
      </c>
      <c r="K74" t="s">
        <v>1931</v>
      </c>
      <c r="L74" s="62"/>
      <c r="M74" s="64">
        <v>4.6399999999994179</v>
      </c>
      <c r="N74" s="64">
        <v>0</v>
      </c>
    </row>
    <row r="75" spans="1:14">
      <c r="A75" s="72"/>
      <c r="B75" s="72"/>
      <c r="D75"/>
      <c r="E75" s="72" t="s">
        <v>533</v>
      </c>
      <c r="F75" t="s">
        <v>507</v>
      </c>
      <c r="G75" s="63">
        <v>16924.41</v>
      </c>
      <c r="H75" s="63">
        <v>16929.57</v>
      </c>
      <c r="I75">
        <v>0</v>
      </c>
      <c r="J75">
        <v>0</v>
      </c>
      <c r="K75" t="s">
        <v>1931</v>
      </c>
      <c r="L75" s="62"/>
      <c r="M75" s="64">
        <v>5.1599999999998545</v>
      </c>
      <c r="N75" s="64">
        <v>0</v>
      </c>
    </row>
    <row r="76" spans="1:14">
      <c r="A76" s="72"/>
      <c r="B76" s="72"/>
      <c r="D76"/>
      <c r="E76" s="72" t="s">
        <v>535</v>
      </c>
      <c r="F76" t="s">
        <v>507</v>
      </c>
      <c r="G76" s="63">
        <v>16929.57</v>
      </c>
      <c r="H76" s="63">
        <v>16934.07</v>
      </c>
      <c r="I76">
        <v>0</v>
      </c>
      <c r="J76">
        <v>0</v>
      </c>
      <c r="K76" t="s">
        <v>1931</v>
      </c>
      <c r="L76" s="62"/>
      <c r="M76" s="64">
        <v>4.5</v>
      </c>
      <c r="N76" s="64">
        <v>0</v>
      </c>
    </row>
    <row r="77" spans="1:14">
      <c r="A77" s="72"/>
      <c r="B77" s="72"/>
      <c r="D77"/>
      <c r="E77" s="72" t="s">
        <v>536</v>
      </c>
      <c r="F77" t="s">
        <v>507</v>
      </c>
      <c r="G77" s="63">
        <v>16934.07</v>
      </c>
      <c r="H77" s="63">
        <v>16940</v>
      </c>
      <c r="I77">
        <v>0</v>
      </c>
      <c r="J77">
        <v>0</v>
      </c>
      <c r="K77" t="s">
        <v>1931</v>
      </c>
      <c r="L77" s="62"/>
      <c r="M77" s="64">
        <v>5.930000000000291</v>
      </c>
      <c r="N77" s="64">
        <v>0</v>
      </c>
    </row>
    <row r="78" spans="1:14">
      <c r="A78" s="72"/>
      <c r="B78" s="72"/>
      <c r="D78"/>
      <c r="E78" s="72" t="s">
        <v>538</v>
      </c>
      <c r="F78" t="s">
        <v>507</v>
      </c>
      <c r="G78" s="63">
        <v>16940</v>
      </c>
      <c r="H78" s="63">
        <v>16946</v>
      </c>
      <c r="I78">
        <v>0</v>
      </c>
      <c r="J78">
        <v>0</v>
      </c>
      <c r="K78" t="s">
        <v>1931</v>
      </c>
      <c r="L78" s="62"/>
      <c r="M78" s="64">
        <v>6</v>
      </c>
      <c r="N78" s="64">
        <v>0</v>
      </c>
    </row>
    <row r="79" spans="1:14">
      <c r="A79" s="72"/>
      <c r="B79" s="72"/>
      <c r="D79"/>
      <c r="E79" s="72" t="s">
        <v>540</v>
      </c>
      <c r="F79" t="s">
        <v>507</v>
      </c>
      <c r="G79" s="63">
        <v>16946</v>
      </c>
      <c r="H79" s="63">
        <v>16951</v>
      </c>
      <c r="I79">
        <v>0</v>
      </c>
      <c r="J79">
        <v>0</v>
      </c>
      <c r="K79" t="s">
        <v>1931</v>
      </c>
      <c r="L79" s="62"/>
      <c r="M79" s="64">
        <v>5</v>
      </c>
      <c r="N79" s="64">
        <v>0</v>
      </c>
    </row>
    <row r="80" spans="1:14">
      <c r="A80" s="72"/>
      <c r="B80" s="72"/>
      <c r="D80"/>
      <c r="E80" s="72" t="s">
        <v>542</v>
      </c>
      <c r="F80" s="72" t="s">
        <v>529</v>
      </c>
      <c r="G80" s="63">
        <v>16951</v>
      </c>
      <c r="H80" s="63">
        <v>16956</v>
      </c>
      <c r="I80">
        <v>0</v>
      </c>
      <c r="J80">
        <v>0</v>
      </c>
      <c r="K80" t="s">
        <v>1931</v>
      </c>
      <c r="L80" s="62"/>
      <c r="M80" s="64">
        <v>5</v>
      </c>
      <c r="N80" s="64">
        <v>0</v>
      </c>
    </row>
    <row r="81" spans="1:14">
      <c r="A81" s="72"/>
      <c r="B81" s="72"/>
      <c r="D81"/>
      <c r="E81" s="72" t="s">
        <v>549</v>
      </c>
      <c r="F81" s="72" t="s">
        <v>550</v>
      </c>
      <c r="G81" s="63">
        <v>18567.23</v>
      </c>
      <c r="H81" s="63">
        <v>18955.98</v>
      </c>
      <c r="I81">
        <v>0</v>
      </c>
      <c r="J81">
        <v>0</v>
      </c>
      <c r="K81" t="s">
        <v>1931</v>
      </c>
      <c r="L81" s="62" t="s">
        <v>1931</v>
      </c>
      <c r="M81" s="64">
        <v>388.75</v>
      </c>
      <c r="N81" s="64">
        <v>0</v>
      </c>
    </row>
    <row r="82" spans="1:14">
      <c r="A82" s="72"/>
      <c r="B82" s="72"/>
      <c r="D82"/>
      <c r="E82" s="72" t="s">
        <v>562</v>
      </c>
      <c r="F82" s="72" t="s">
        <v>563</v>
      </c>
      <c r="G82" s="63">
        <v>18955.169999999998</v>
      </c>
      <c r="H82" s="63">
        <v>19190</v>
      </c>
      <c r="I82">
        <v>0</v>
      </c>
      <c r="J82">
        <v>0</v>
      </c>
      <c r="K82" t="s">
        <v>1931</v>
      </c>
      <c r="L82" s="62"/>
      <c r="M82" s="64">
        <v>234.83000000000175</v>
      </c>
      <c r="N82" s="64">
        <v>0</v>
      </c>
    </row>
    <row r="83" spans="1:14">
      <c r="A83" s="72"/>
      <c r="B83" s="72"/>
      <c r="D83"/>
      <c r="E83" s="72" t="s">
        <v>569</v>
      </c>
      <c r="F83" s="72" t="s">
        <v>570</v>
      </c>
      <c r="G83" s="63">
        <v>19201.12</v>
      </c>
      <c r="H83" s="63">
        <v>19239.77</v>
      </c>
      <c r="I83">
        <v>0</v>
      </c>
      <c r="J83">
        <v>0</v>
      </c>
      <c r="K83" t="s">
        <v>1931</v>
      </c>
      <c r="L83" s="62" t="s">
        <v>1931</v>
      </c>
      <c r="M83" s="64">
        <v>38.650000000001455</v>
      </c>
      <c r="N83" s="64">
        <v>0</v>
      </c>
    </row>
    <row r="84" spans="1:14">
      <c r="A84" s="72"/>
      <c r="B84" s="72"/>
      <c r="D84"/>
      <c r="E84" s="72" t="s">
        <v>572</v>
      </c>
      <c r="F84" s="72" t="s">
        <v>573</v>
      </c>
      <c r="G84" s="63">
        <v>19228.62</v>
      </c>
      <c r="H84" s="63">
        <v>19387.45</v>
      </c>
      <c r="I84">
        <v>0</v>
      </c>
      <c r="J84">
        <v>0</v>
      </c>
      <c r="K84" t="s">
        <v>1931</v>
      </c>
      <c r="L84" s="62" t="s">
        <v>1931</v>
      </c>
      <c r="M84" s="64">
        <v>158.83000000000175</v>
      </c>
      <c r="N84" s="64">
        <v>0</v>
      </c>
    </row>
    <row r="85" spans="1:14">
      <c r="A85" s="72"/>
      <c r="B85" s="72"/>
      <c r="D85"/>
      <c r="E85" s="72" t="s">
        <v>575</v>
      </c>
      <c r="F85" s="72" t="s">
        <v>576</v>
      </c>
      <c r="G85" s="63">
        <v>19387.45</v>
      </c>
      <c r="H85" s="63">
        <v>19453.5</v>
      </c>
      <c r="I85">
        <v>0</v>
      </c>
      <c r="J85">
        <v>0</v>
      </c>
      <c r="K85" t="s">
        <v>1931</v>
      </c>
      <c r="L85" s="62" t="s">
        <v>1931</v>
      </c>
      <c r="M85" s="64">
        <v>66.049999999999272</v>
      </c>
      <c r="N85" s="64">
        <v>0</v>
      </c>
    </row>
    <row r="86" spans="1:14">
      <c r="A86" s="72"/>
      <c r="B86" s="72"/>
      <c r="D86"/>
      <c r="E86" s="72" t="s">
        <v>580</v>
      </c>
      <c r="F86" s="72" t="s">
        <v>581</v>
      </c>
      <c r="G86" s="63">
        <v>19453.5</v>
      </c>
      <c r="H86" s="63">
        <v>19583.599999999999</v>
      </c>
      <c r="I86">
        <v>0</v>
      </c>
      <c r="J86">
        <v>0</v>
      </c>
      <c r="K86" t="s">
        <v>1931</v>
      </c>
      <c r="L86" s="62" t="s">
        <v>1931</v>
      </c>
      <c r="M86" s="64">
        <v>130.09999999999854</v>
      </c>
      <c r="N86" s="64">
        <v>0</v>
      </c>
    </row>
    <row r="87" spans="1:14">
      <c r="A87" s="72"/>
      <c r="B87" s="72"/>
      <c r="D87"/>
      <c r="E87" s="72" t="s">
        <v>583</v>
      </c>
      <c r="F87" s="72">
        <v>0</v>
      </c>
      <c r="G87" s="63">
        <v>0</v>
      </c>
      <c r="H87" s="63">
        <v>0</v>
      </c>
      <c r="I87">
        <v>0</v>
      </c>
      <c r="J87">
        <v>0</v>
      </c>
      <c r="K87" t="s">
        <v>1931</v>
      </c>
      <c r="L87" s="62"/>
      <c r="M87" s="64">
        <v>0</v>
      </c>
      <c r="N87" s="64">
        <v>0</v>
      </c>
    </row>
    <row r="88" spans="1:14">
      <c r="A88" s="72"/>
      <c r="B88" s="72"/>
      <c r="D88"/>
      <c r="E88" s="72"/>
      <c r="F88" s="72" t="s">
        <v>563</v>
      </c>
      <c r="G88" s="63">
        <v>19592.75</v>
      </c>
      <c r="H88" s="63">
        <v>20102.78</v>
      </c>
      <c r="I88">
        <v>0</v>
      </c>
      <c r="J88">
        <v>0</v>
      </c>
      <c r="K88" t="s">
        <v>1931</v>
      </c>
      <c r="L88" s="62" t="s">
        <v>1931</v>
      </c>
      <c r="M88" s="64">
        <v>510.02999999999884</v>
      </c>
      <c r="N88" s="64">
        <v>0</v>
      </c>
    </row>
    <row r="89" spans="1:14">
      <c r="A89" s="72"/>
      <c r="B89" s="72"/>
      <c r="D89"/>
      <c r="E89" s="72" t="s">
        <v>591</v>
      </c>
      <c r="F89" s="72" t="s">
        <v>592</v>
      </c>
      <c r="G89" s="63">
        <v>20480.2</v>
      </c>
      <c r="H89" s="63">
        <v>20608.400000000001</v>
      </c>
      <c r="I89">
        <v>0</v>
      </c>
      <c r="J89">
        <v>0</v>
      </c>
      <c r="K89" t="s">
        <v>1931</v>
      </c>
      <c r="L89" s="62"/>
      <c r="M89" s="64">
        <v>128.20000000000073</v>
      </c>
      <c r="N89" s="64">
        <v>0</v>
      </c>
    </row>
    <row r="90" spans="1:14">
      <c r="A90" s="72"/>
      <c r="B90" s="72"/>
      <c r="D90"/>
      <c r="E90" s="72" t="s">
        <v>594</v>
      </c>
      <c r="F90" s="72">
        <v>0</v>
      </c>
      <c r="G90" s="63">
        <v>21263.5</v>
      </c>
      <c r="H90" s="63">
        <v>21687.7</v>
      </c>
      <c r="I90">
        <v>0</v>
      </c>
      <c r="J90">
        <v>0</v>
      </c>
      <c r="K90" t="s">
        <v>1931</v>
      </c>
      <c r="L90" s="62"/>
      <c r="M90" s="64">
        <v>424.20000000000073</v>
      </c>
      <c r="N90" s="64">
        <v>0</v>
      </c>
    </row>
    <row r="91" spans="1:14">
      <c r="A91" s="72"/>
      <c r="B91" s="72"/>
      <c r="D91"/>
      <c r="E91" s="72"/>
      <c r="F91" s="72" t="s">
        <v>595</v>
      </c>
      <c r="G91" s="63">
        <v>20554</v>
      </c>
      <c r="H91" s="63">
        <v>21063.599999999999</v>
      </c>
      <c r="I91">
        <v>0</v>
      </c>
      <c r="J91">
        <v>0</v>
      </c>
      <c r="K91" t="s">
        <v>1931</v>
      </c>
      <c r="L91" s="62" t="s">
        <v>1931</v>
      </c>
      <c r="M91" s="64">
        <v>509.59999999999854</v>
      </c>
      <c r="N91" s="64">
        <v>0</v>
      </c>
    </row>
    <row r="92" spans="1:14">
      <c r="A92" s="72"/>
      <c r="B92" s="72"/>
      <c r="D92"/>
      <c r="E92" s="72" t="s">
        <v>601</v>
      </c>
      <c r="F92" s="72" t="s">
        <v>602</v>
      </c>
      <c r="G92" s="63">
        <v>21687.7</v>
      </c>
      <c r="H92" s="63">
        <v>22624.7</v>
      </c>
      <c r="I92">
        <v>0</v>
      </c>
      <c r="J92">
        <v>0</v>
      </c>
      <c r="K92" t="s">
        <v>1931</v>
      </c>
      <c r="L92" s="62" t="s">
        <v>1931</v>
      </c>
      <c r="M92" s="64">
        <v>937</v>
      </c>
      <c r="N92" s="64">
        <v>0</v>
      </c>
    </row>
    <row r="93" spans="1:14">
      <c r="A93" s="72"/>
      <c r="B93" s="72"/>
      <c r="D93"/>
      <c r="E93" s="72" t="s">
        <v>610</v>
      </c>
      <c r="F93" s="72" t="s">
        <v>611</v>
      </c>
      <c r="G93" s="63">
        <v>22687.200000000001</v>
      </c>
      <c r="H93" s="63">
        <v>22729.15</v>
      </c>
      <c r="I93">
        <v>0</v>
      </c>
      <c r="J93">
        <v>0</v>
      </c>
      <c r="K93" t="s">
        <v>1931</v>
      </c>
      <c r="L93" s="62" t="s">
        <v>1931</v>
      </c>
      <c r="M93" s="64">
        <v>41.950000000000728</v>
      </c>
      <c r="N93" s="64">
        <v>0</v>
      </c>
    </row>
    <row r="94" spans="1:14">
      <c r="A94" s="72"/>
      <c r="B94" s="72"/>
      <c r="D94"/>
      <c r="E94" s="72" t="s">
        <v>613</v>
      </c>
      <c r="F94" s="72" t="s">
        <v>614</v>
      </c>
      <c r="G94" s="63">
        <v>22729.15</v>
      </c>
      <c r="H94" s="63">
        <v>22762.799999999999</v>
      </c>
      <c r="I94">
        <v>0</v>
      </c>
      <c r="J94">
        <v>0</v>
      </c>
      <c r="K94" t="s">
        <v>1931</v>
      </c>
      <c r="L94" s="62"/>
      <c r="M94" s="64">
        <v>33.649999999997817</v>
      </c>
      <c r="N94" s="64">
        <v>0</v>
      </c>
    </row>
    <row r="95" spans="1:14">
      <c r="A95" s="72"/>
      <c r="B95" s="72"/>
      <c r="D95"/>
      <c r="E95" s="72" t="s">
        <v>607</v>
      </c>
      <c r="F95" s="72" t="s">
        <v>608</v>
      </c>
      <c r="G95" s="63">
        <v>22624.7</v>
      </c>
      <c r="H95" s="63">
        <v>22678.7</v>
      </c>
      <c r="I95">
        <v>0</v>
      </c>
      <c r="J95">
        <v>0</v>
      </c>
      <c r="K95" t="s">
        <v>1931</v>
      </c>
      <c r="L95" s="62"/>
      <c r="M95" s="64">
        <v>54</v>
      </c>
      <c r="N95" s="64">
        <v>0</v>
      </c>
    </row>
    <row r="96" spans="1:14">
      <c r="A96" s="72"/>
      <c r="B96" s="72"/>
      <c r="D96"/>
      <c r="E96" s="72" t="s">
        <v>616</v>
      </c>
      <c r="F96" s="72" t="s">
        <v>617</v>
      </c>
      <c r="G96" s="63">
        <v>22762.799999999999</v>
      </c>
      <c r="H96" s="63">
        <v>22782.75</v>
      </c>
      <c r="I96">
        <v>0</v>
      </c>
      <c r="J96">
        <v>0</v>
      </c>
      <c r="K96" t="s">
        <v>1931</v>
      </c>
      <c r="L96" s="62" t="s">
        <v>1931</v>
      </c>
      <c r="M96" s="64">
        <v>19.950000000000728</v>
      </c>
      <c r="N96" s="64">
        <v>0</v>
      </c>
    </row>
    <row r="97" spans="1:14">
      <c r="A97" s="72"/>
      <c r="B97" s="72"/>
      <c r="D97"/>
      <c r="E97" s="72" t="s">
        <v>625</v>
      </c>
      <c r="F97" s="72" t="s">
        <v>626</v>
      </c>
      <c r="G97" s="63">
        <v>0</v>
      </c>
      <c r="H97" s="63">
        <v>0</v>
      </c>
      <c r="I97" s="63">
        <v>24178.35</v>
      </c>
      <c r="J97" s="63">
        <v>24307</v>
      </c>
      <c r="K97" t="s">
        <v>1931</v>
      </c>
      <c r="L97" s="62" t="s">
        <v>1931</v>
      </c>
      <c r="M97" s="64">
        <v>0</v>
      </c>
      <c r="N97" s="64">
        <v>128.65000000000146</v>
      </c>
    </row>
    <row r="98" spans="1:14">
      <c r="A98" s="72"/>
      <c r="B98" s="72"/>
      <c r="D98"/>
      <c r="E98" s="72" t="s">
        <v>638</v>
      </c>
      <c r="F98" s="72" t="s">
        <v>639</v>
      </c>
      <c r="G98">
        <v>0</v>
      </c>
      <c r="H98">
        <v>0</v>
      </c>
      <c r="I98" s="63">
        <v>24893.919999999998</v>
      </c>
      <c r="J98" s="63">
        <v>26223.53</v>
      </c>
      <c r="K98" t="s">
        <v>1931</v>
      </c>
      <c r="L98" s="62"/>
      <c r="M98" s="64">
        <v>0</v>
      </c>
      <c r="N98" s="64">
        <v>1329.6100000000006</v>
      </c>
    </row>
    <row r="99" spans="1:14">
      <c r="A99" s="72"/>
      <c r="B99" s="72"/>
      <c r="D99"/>
      <c r="E99" s="72" t="s">
        <v>641</v>
      </c>
      <c r="F99" s="72" t="s">
        <v>642</v>
      </c>
      <c r="G99">
        <v>0</v>
      </c>
      <c r="H99">
        <v>0</v>
      </c>
      <c r="I99" s="63">
        <v>26223.53</v>
      </c>
      <c r="J99" s="63">
        <v>26318.23</v>
      </c>
      <c r="K99" t="s">
        <v>1931</v>
      </c>
      <c r="L99" s="62"/>
      <c r="M99" s="64">
        <v>0</v>
      </c>
      <c r="N99" s="64">
        <v>94.700000000000728</v>
      </c>
    </row>
    <row r="100" spans="1:14">
      <c r="A100" s="72"/>
      <c r="B100" s="72"/>
      <c r="D100"/>
      <c r="E100" s="72" t="s">
        <v>644</v>
      </c>
      <c r="F100" s="72" t="s">
        <v>645</v>
      </c>
      <c r="G100">
        <v>0</v>
      </c>
      <c r="H100">
        <v>0</v>
      </c>
      <c r="I100" s="63">
        <v>26318.23</v>
      </c>
      <c r="J100" s="63">
        <v>26617.38</v>
      </c>
      <c r="K100" t="s">
        <v>1931</v>
      </c>
      <c r="L100" s="62"/>
      <c r="M100" s="64">
        <v>0</v>
      </c>
      <c r="N100" s="64">
        <v>299.15000000000146</v>
      </c>
    </row>
    <row r="101" spans="1:14">
      <c r="A101" s="72"/>
      <c r="B101" s="72"/>
      <c r="D101"/>
      <c r="E101" s="72" t="s">
        <v>647</v>
      </c>
      <c r="F101" s="72" t="s">
        <v>648</v>
      </c>
      <c r="G101">
        <v>0</v>
      </c>
      <c r="H101">
        <v>0</v>
      </c>
      <c r="I101" s="63">
        <v>26617.38</v>
      </c>
      <c r="J101" s="63">
        <v>26921.42</v>
      </c>
      <c r="K101" t="s">
        <v>1931</v>
      </c>
      <c r="L101" s="62"/>
      <c r="M101" s="64">
        <v>0</v>
      </c>
      <c r="N101" s="64">
        <v>304.03999999999724</v>
      </c>
    </row>
    <row r="102" spans="1:14">
      <c r="A102" s="72"/>
      <c r="B102" s="72"/>
      <c r="D102"/>
      <c r="E102" s="72" t="s">
        <v>650</v>
      </c>
      <c r="F102" s="72" t="s">
        <v>651</v>
      </c>
      <c r="G102">
        <v>0</v>
      </c>
      <c r="H102">
        <v>0</v>
      </c>
      <c r="I102" s="63">
        <v>26921.42</v>
      </c>
      <c r="J102" s="63">
        <v>27766.5</v>
      </c>
      <c r="K102" t="s">
        <v>1931</v>
      </c>
      <c r="L102" s="62" t="s">
        <v>1931</v>
      </c>
      <c r="M102" s="64">
        <v>0</v>
      </c>
      <c r="N102" s="64">
        <v>845.08000000000175</v>
      </c>
    </row>
    <row r="103" spans="1:14">
      <c r="A103" s="72"/>
      <c r="B103" s="72"/>
      <c r="D103"/>
      <c r="E103" s="72" t="s">
        <v>653</v>
      </c>
      <c r="F103" s="72" t="s">
        <v>654</v>
      </c>
      <c r="G103">
        <v>0</v>
      </c>
      <c r="H103">
        <v>0</v>
      </c>
      <c r="I103" s="63">
        <v>27766.5</v>
      </c>
      <c r="J103" s="63">
        <v>27836.81</v>
      </c>
      <c r="K103" t="s">
        <v>1931</v>
      </c>
      <c r="L103" s="62" t="s">
        <v>1931</v>
      </c>
      <c r="M103" s="64">
        <v>0</v>
      </c>
      <c r="N103" s="64">
        <v>70.31000000000131</v>
      </c>
    </row>
    <row r="104" spans="1:14">
      <c r="A104" s="72"/>
      <c r="B104" s="72"/>
      <c r="D104"/>
      <c r="E104" s="72" t="s">
        <v>656</v>
      </c>
      <c r="F104" s="72" t="s">
        <v>657</v>
      </c>
      <c r="G104">
        <v>0</v>
      </c>
      <c r="H104">
        <v>0</v>
      </c>
      <c r="I104" s="63">
        <v>27836.81</v>
      </c>
      <c r="J104" s="63">
        <v>27983.69</v>
      </c>
      <c r="K104" t="s">
        <v>1931</v>
      </c>
      <c r="L104" s="62"/>
      <c r="M104" s="64">
        <v>0</v>
      </c>
      <c r="N104" s="64">
        <v>146.87999999999738</v>
      </c>
    </row>
    <row r="105" spans="1:14">
      <c r="A105" s="72"/>
      <c r="B105" s="72"/>
      <c r="D105"/>
      <c r="E105" s="72" t="s">
        <v>664</v>
      </c>
      <c r="F105" s="72" t="s">
        <v>665</v>
      </c>
      <c r="G105">
        <v>0</v>
      </c>
      <c r="H105">
        <v>0</v>
      </c>
      <c r="I105" s="63">
        <v>27983.69</v>
      </c>
      <c r="J105" s="63">
        <v>28203.69</v>
      </c>
      <c r="K105" t="s">
        <v>1931</v>
      </c>
      <c r="L105" s="62"/>
      <c r="M105" s="64">
        <v>0</v>
      </c>
      <c r="N105" s="64">
        <v>220</v>
      </c>
    </row>
    <row r="106" spans="1:14">
      <c r="A106" s="72"/>
      <c r="B106" s="72"/>
      <c r="D106"/>
      <c r="E106" s="72" t="s">
        <v>676</v>
      </c>
      <c r="F106" s="72" t="s">
        <v>677</v>
      </c>
      <c r="G106" s="63">
        <v>28330</v>
      </c>
      <c r="H106" s="63">
        <v>28370</v>
      </c>
      <c r="I106" s="63">
        <v>0</v>
      </c>
      <c r="J106" s="63">
        <v>0</v>
      </c>
      <c r="K106" t="s">
        <v>1931</v>
      </c>
      <c r="L106" s="62"/>
      <c r="M106" s="64">
        <v>40</v>
      </c>
      <c r="N106" s="64">
        <v>0</v>
      </c>
    </row>
    <row r="107" spans="1:14">
      <c r="A107" s="72"/>
      <c r="B107" s="72"/>
      <c r="D107"/>
      <c r="E107" s="72" t="s">
        <v>679</v>
      </c>
      <c r="F107" s="72" t="s">
        <v>680</v>
      </c>
      <c r="G107" s="63">
        <v>28370</v>
      </c>
      <c r="H107" s="63">
        <v>28468.59</v>
      </c>
      <c r="I107">
        <v>0</v>
      </c>
      <c r="J107">
        <v>0</v>
      </c>
      <c r="K107" t="s">
        <v>1931</v>
      </c>
      <c r="L107" s="62"/>
      <c r="M107" s="64">
        <v>98.590000000000146</v>
      </c>
      <c r="N107" s="64">
        <v>0</v>
      </c>
    </row>
    <row r="108" spans="1:14">
      <c r="A108" s="72"/>
      <c r="B108" s="72"/>
      <c r="D108"/>
      <c r="E108" s="72" t="s">
        <v>688</v>
      </c>
      <c r="F108" s="72" t="s">
        <v>689</v>
      </c>
      <c r="G108" s="63">
        <v>28477.4</v>
      </c>
      <c r="H108" s="63">
        <v>28708.42</v>
      </c>
      <c r="I108">
        <v>0</v>
      </c>
      <c r="J108">
        <v>0</v>
      </c>
      <c r="K108" t="s">
        <v>1931</v>
      </c>
      <c r="L108" s="62" t="s">
        <v>1931</v>
      </c>
      <c r="M108" s="64">
        <v>231.0199999999968</v>
      </c>
      <c r="N108" s="64">
        <v>0</v>
      </c>
    </row>
    <row r="109" spans="1:14">
      <c r="A109" s="72"/>
      <c r="B109" s="72"/>
      <c r="D109"/>
      <c r="E109" s="72" t="s">
        <v>691</v>
      </c>
      <c r="F109" s="72" t="s">
        <v>692</v>
      </c>
      <c r="G109" s="63">
        <v>28708.42</v>
      </c>
      <c r="H109" s="63">
        <v>28915.24</v>
      </c>
      <c r="I109">
        <v>0</v>
      </c>
      <c r="J109">
        <v>0</v>
      </c>
      <c r="K109" t="s">
        <v>1931</v>
      </c>
      <c r="L109" s="62" t="s">
        <v>1931</v>
      </c>
      <c r="M109" s="64">
        <v>206.82000000000335</v>
      </c>
      <c r="N109" s="64">
        <v>0</v>
      </c>
    </row>
    <row r="110" spans="1:14">
      <c r="A110" s="72"/>
      <c r="B110" s="72"/>
      <c r="D110"/>
      <c r="E110" s="72" t="s">
        <v>696</v>
      </c>
      <c r="F110" s="72" t="s">
        <v>697</v>
      </c>
      <c r="G110" s="63">
        <v>28915.24</v>
      </c>
      <c r="H110" s="63">
        <v>29494.11</v>
      </c>
      <c r="I110">
        <v>0</v>
      </c>
      <c r="J110">
        <v>0</v>
      </c>
      <c r="K110" t="s">
        <v>1931</v>
      </c>
      <c r="L110" s="62" t="s">
        <v>1931</v>
      </c>
      <c r="M110" s="64">
        <v>578.86999999999898</v>
      </c>
      <c r="N110" s="64">
        <v>0</v>
      </c>
    </row>
    <row r="111" spans="1:14">
      <c r="A111" s="72"/>
      <c r="B111" s="72"/>
      <c r="D111"/>
      <c r="E111" s="72" t="s">
        <v>709</v>
      </c>
      <c r="F111" s="72" t="s">
        <v>710</v>
      </c>
      <c r="G111" s="63">
        <v>29494.11</v>
      </c>
      <c r="H111" s="63">
        <v>29574.639999999999</v>
      </c>
      <c r="I111">
        <v>0</v>
      </c>
      <c r="J111">
        <v>0</v>
      </c>
      <c r="K111" t="s">
        <v>1931</v>
      </c>
      <c r="L111" s="62"/>
      <c r="M111" s="64">
        <v>80.529999999998836</v>
      </c>
      <c r="N111" s="64">
        <v>0</v>
      </c>
    </row>
    <row r="112" spans="1:14">
      <c r="A112" s="72"/>
      <c r="B112" s="72"/>
      <c r="D112"/>
      <c r="E112" s="72" t="s">
        <v>712</v>
      </c>
      <c r="F112" s="72" t="s">
        <v>713</v>
      </c>
      <c r="G112" s="63">
        <v>29833.97</v>
      </c>
      <c r="H112" s="63">
        <v>29840</v>
      </c>
      <c r="I112">
        <v>0</v>
      </c>
      <c r="J112">
        <v>0</v>
      </c>
      <c r="K112" t="s">
        <v>1931</v>
      </c>
      <c r="L112" s="62" t="s">
        <v>1931</v>
      </c>
      <c r="M112" s="64">
        <v>6.0299999999988358</v>
      </c>
      <c r="N112" s="64">
        <v>0</v>
      </c>
    </row>
    <row r="113" spans="1:14">
      <c r="A113" s="72"/>
      <c r="B113" s="72"/>
      <c r="D113"/>
      <c r="E113" s="72" t="s">
        <v>715</v>
      </c>
      <c r="F113" s="72" t="s">
        <v>716</v>
      </c>
      <c r="G113" s="63">
        <v>29574.639999999999</v>
      </c>
      <c r="H113" s="63">
        <v>29833.97</v>
      </c>
      <c r="I113">
        <v>0</v>
      </c>
      <c r="J113">
        <v>0</v>
      </c>
      <c r="K113" t="s">
        <v>1931</v>
      </c>
      <c r="L113" s="62"/>
      <c r="M113" s="64">
        <v>259.33000000000175</v>
      </c>
      <c r="N113" s="64">
        <v>0</v>
      </c>
    </row>
    <row r="114" spans="1:14">
      <c r="A114" s="72"/>
      <c r="B114" s="72"/>
      <c r="D114"/>
      <c r="E114" s="72" t="s">
        <v>720</v>
      </c>
      <c r="F114" s="72" t="s">
        <v>721</v>
      </c>
      <c r="G114" s="63">
        <v>29844.44</v>
      </c>
      <c r="H114" s="63">
        <v>29868.48</v>
      </c>
      <c r="I114">
        <v>0</v>
      </c>
      <c r="J114">
        <v>0</v>
      </c>
      <c r="K114" t="s">
        <v>1931</v>
      </c>
      <c r="L114" s="62"/>
      <c r="M114" s="64">
        <v>24.040000000000873</v>
      </c>
      <c r="N114" s="64">
        <v>0</v>
      </c>
    </row>
    <row r="115" spans="1:14">
      <c r="A115" s="72"/>
      <c r="B115" s="72"/>
      <c r="D115"/>
      <c r="E115" s="72" t="s">
        <v>723</v>
      </c>
      <c r="F115" s="72" t="s">
        <v>724</v>
      </c>
      <c r="G115" s="63">
        <v>29868.48</v>
      </c>
      <c r="H115" s="63">
        <v>29886.73</v>
      </c>
      <c r="I115">
        <v>0</v>
      </c>
      <c r="J115">
        <v>0</v>
      </c>
      <c r="K115" t="s">
        <v>1931</v>
      </c>
      <c r="L115" s="62"/>
      <c r="M115" s="64">
        <v>18.25</v>
      </c>
      <c r="N115" s="64">
        <v>0</v>
      </c>
    </row>
    <row r="116" spans="1:14">
      <c r="A116" s="72"/>
      <c r="B116" s="72"/>
      <c r="D116"/>
      <c r="E116" s="72" t="s">
        <v>726</v>
      </c>
      <c r="F116" s="72" t="s">
        <v>727</v>
      </c>
      <c r="G116" s="63">
        <v>29840</v>
      </c>
      <c r="H116" s="63">
        <v>29925.29</v>
      </c>
      <c r="I116">
        <v>0</v>
      </c>
      <c r="J116">
        <v>0</v>
      </c>
      <c r="K116" t="s">
        <v>1931</v>
      </c>
      <c r="L116" s="62"/>
      <c r="M116" s="64">
        <v>85.290000000000873</v>
      </c>
      <c r="N116" s="64">
        <v>0</v>
      </c>
    </row>
    <row r="117" spans="1:14">
      <c r="A117" s="72"/>
      <c r="B117" s="72"/>
      <c r="D117"/>
      <c r="E117" s="72" t="s">
        <v>729</v>
      </c>
      <c r="F117" s="72" t="s">
        <v>730</v>
      </c>
      <c r="G117" s="63">
        <v>29906.86</v>
      </c>
      <c r="H117" s="63">
        <v>29937.16</v>
      </c>
      <c r="I117">
        <v>0</v>
      </c>
      <c r="J117">
        <v>0</v>
      </c>
      <c r="K117" t="s">
        <v>1931</v>
      </c>
      <c r="L117" s="62"/>
      <c r="M117" s="64">
        <v>30.299999999999272</v>
      </c>
      <c r="N117" s="64">
        <v>0</v>
      </c>
    </row>
    <row r="118" spans="1:14">
      <c r="A118" s="72"/>
      <c r="B118" s="72"/>
      <c r="D118"/>
      <c r="E118" s="72" t="s">
        <v>732</v>
      </c>
      <c r="F118" s="72" t="s">
        <v>733</v>
      </c>
      <c r="G118" s="63">
        <v>29937.16</v>
      </c>
      <c r="H118" s="63">
        <v>29965.439999999999</v>
      </c>
      <c r="I118">
        <v>0</v>
      </c>
      <c r="J118">
        <v>0</v>
      </c>
      <c r="K118" t="s">
        <v>1931</v>
      </c>
      <c r="L118" s="62"/>
      <c r="M118" s="64">
        <v>28.279999999998836</v>
      </c>
      <c r="N118" s="64">
        <v>0</v>
      </c>
    </row>
    <row r="119" spans="1:14">
      <c r="A119" s="72"/>
      <c r="B119" s="72"/>
      <c r="D119"/>
      <c r="E119" s="72" t="s">
        <v>735</v>
      </c>
      <c r="F119" s="72" t="s">
        <v>736</v>
      </c>
      <c r="G119" s="63">
        <v>29965.439999999999</v>
      </c>
      <c r="H119" s="63">
        <v>30047.82</v>
      </c>
      <c r="I119">
        <v>0</v>
      </c>
      <c r="J119">
        <v>0</v>
      </c>
      <c r="K119" t="s">
        <v>1931</v>
      </c>
      <c r="L119" s="62"/>
      <c r="M119" s="64">
        <v>82.380000000001019</v>
      </c>
      <c r="N119" s="64">
        <v>0</v>
      </c>
    </row>
    <row r="120" spans="1:14">
      <c r="A120" s="72"/>
      <c r="B120" s="72"/>
      <c r="D120"/>
      <c r="E120" s="72" t="s">
        <v>738</v>
      </c>
      <c r="F120" s="72" t="s">
        <v>739</v>
      </c>
      <c r="G120" s="63">
        <v>30047.82</v>
      </c>
      <c r="H120" s="63">
        <v>30076.61</v>
      </c>
      <c r="I120">
        <v>0</v>
      </c>
      <c r="J120">
        <v>0</v>
      </c>
      <c r="K120" t="s">
        <v>1931</v>
      </c>
      <c r="L120" s="62"/>
      <c r="M120" s="64">
        <v>28.790000000000873</v>
      </c>
      <c r="N120" s="64">
        <v>0</v>
      </c>
    </row>
    <row r="121" spans="1:14">
      <c r="A121" s="72"/>
      <c r="B121" s="72"/>
      <c r="D121"/>
      <c r="E121" s="72" t="s">
        <v>741</v>
      </c>
      <c r="F121" s="72" t="s">
        <v>742</v>
      </c>
      <c r="G121" s="63">
        <v>30076.61</v>
      </c>
      <c r="H121" s="63">
        <v>30103.74</v>
      </c>
      <c r="I121">
        <v>0</v>
      </c>
      <c r="J121">
        <v>0</v>
      </c>
      <c r="K121" t="s">
        <v>1931</v>
      </c>
      <c r="L121" s="62"/>
      <c r="M121" s="64">
        <v>27.130000000001019</v>
      </c>
      <c r="N121" s="64">
        <v>0</v>
      </c>
    </row>
    <row r="122" spans="1:14">
      <c r="A122" s="72"/>
      <c r="B122" s="72"/>
      <c r="D122"/>
      <c r="E122" s="72" t="s">
        <v>744</v>
      </c>
      <c r="F122" s="72" t="s">
        <v>745</v>
      </c>
      <c r="G122" s="63">
        <v>30103.74</v>
      </c>
      <c r="H122" s="63">
        <v>30135.919999999998</v>
      </c>
      <c r="I122">
        <v>0</v>
      </c>
      <c r="J122">
        <v>0</v>
      </c>
      <c r="K122" t="s">
        <v>1931</v>
      </c>
      <c r="L122" s="62"/>
      <c r="M122" s="64">
        <v>32.179999999996653</v>
      </c>
      <c r="N122" s="64">
        <v>0</v>
      </c>
    </row>
    <row r="123" spans="1:14">
      <c r="A123" s="72"/>
      <c r="B123" s="72"/>
      <c r="D123"/>
      <c r="E123" s="72" t="s">
        <v>749</v>
      </c>
      <c r="F123" s="72" t="s">
        <v>750</v>
      </c>
      <c r="G123" s="63">
        <v>30144.23</v>
      </c>
      <c r="H123" s="63">
        <v>30174.53</v>
      </c>
      <c r="I123">
        <v>0</v>
      </c>
      <c r="J123">
        <v>0</v>
      </c>
      <c r="K123" t="s">
        <v>1931</v>
      </c>
      <c r="L123" s="62"/>
      <c r="M123" s="64">
        <v>30.299999999999272</v>
      </c>
      <c r="N123" s="64">
        <v>0</v>
      </c>
    </row>
    <row r="124" spans="1:14">
      <c r="A124" s="72"/>
      <c r="B124" s="72"/>
      <c r="D124"/>
      <c r="E124" s="72" t="s">
        <v>755</v>
      </c>
      <c r="F124" s="72" t="s">
        <v>756</v>
      </c>
      <c r="G124" s="63">
        <v>30180.54</v>
      </c>
      <c r="H124" s="63">
        <v>30211.85</v>
      </c>
      <c r="I124">
        <v>0</v>
      </c>
      <c r="J124">
        <v>0</v>
      </c>
      <c r="K124" t="s">
        <v>1931</v>
      </c>
      <c r="L124" s="62"/>
      <c r="M124" s="64">
        <v>31.309999999997672</v>
      </c>
      <c r="N124" s="64">
        <v>0</v>
      </c>
    </row>
    <row r="125" spans="1:14">
      <c r="A125" s="72"/>
      <c r="B125" s="72"/>
      <c r="D125"/>
      <c r="E125" s="72" t="s">
        <v>758</v>
      </c>
      <c r="F125" s="72" t="s">
        <v>759</v>
      </c>
      <c r="G125" s="63">
        <v>30211.85</v>
      </c>
      <c r="H125" s="63">
        <v>30230.6</v>
      </c>
      <c r="I125">
        <v>0</v>
      </c>
      <c r="J125">
        <v>0</v>
      </c>
      <c r="K125" t="s">
        <v>1931</v>
      </c>
      <c r="L125" s="62"/>
      <c r="M125" s="64">
        <v>18.75</v>
      </c>
      <c r="N125" s="64">
        <v>0</v>
      </c>
    </row>
    <row r="126" spans="1:14">
      <c r="A126" s="72"/>
      <c r="B126" s="72"/>
      <c r="D126"/>
      <c r="E126" s="72" t="s">
        <v>761</v>
      </c>
      <c r="F126" s="72" t="s">
        <v>762</v>
      </c>
      <c r="G126" s="63">
        <v>30230.6</v>
      </c>
      <c r="H126" s="63">
        <v>30237.15</v>
      </c>
      <c r="I126">
        <v>0</v>
      </c>
      <c r="J126">
        <v>0</v>
      </c>
      <c r="K126" t="s">
        <v>1931</v>
      </c>
      <c r="L126" s="62"/>
      <c r="M126" s="64">
        <v>6.5500000000029104</v>
      </c>
      <c r="N126" s="64">
        <v>0</v>
      </c>
    </row>
    <row r="127" spans="1:14">
      <c r="A127" s="72"/>
      <c r="B127" s="72"/>
      <c r="D127"/>
      <c r="E127" s="72" t="s">
        <v>764</v>
      </c>
      <c r="F127" s="72" t="s">
        <v>765</v>
      </c>
      <c r="G127" s="63">
        <v>30237.15</v>
      </c>
      <c r="H127" s="63">
        <v>30267.5</v>
      </c>
      <c r="I127">
        <v>0</v>
      </c>
      <c r="J127">
        <v>0</v>
      </c>
      <c r="K127" t="s">
        <v>1931</v>
      </c>
      <c r="L127" s="62" t="s">
        <v>1931</v>
      </c>
      <c r="M127" s="64">
        <v>30.349999999998545</v>
      </c>
      <c r="N127" s="64">
        <v>0</v>
      </c>
    </row>
    <row r="128" spans="1:14">
      <c r="A128" s="72"/>
      <c r="B128" s="72"/>
      <c r="D128"/>
      <c r="E128" t="s">
        <v>65</v>
      </c>
      <c r="F128" t="s">
        <v>767</v>
      </c>
      <c r="G128">
        <v>30267.5</v>
      </c>
      <c r="H128">
        <v>30303.4</v>
      </c>
      <c r="I128">
        <v>0</v>
      </c>
      <c r="J128">
        <v>0</v>
      </c>
      <c r="K128" t="s">
        <v>1931</v>
      </c>
      <c r="L128" t="s">
        <v>1931</v>
      </c>
      <c r="M128" s="64">
        <v>35.900000000001455</v>
      </c>
      <c r="N128" s="64">
        <v>0</v>
      </c>
    </row>
    <row r="129" spans="1:14">
      <c r="A129" s="72"/>
      <c r="B129" s="72"/>
      <c r="D129"/>
      <c r="E129" s="72" t="s">
        <v>782</v>
      </c>
      <c r="F129" s="72" t="s">
        <v>783</v>
      </c>
      <c r="G129" s="63">
        <v>31863.79</v>
      </c>
      <c r="H129" s="63">
        <v>32161.05</v>
      </c>
      <c r="I129">
        <v>0</v>
      </c>
      <c r="J129">
        <v>0</v>
      </c>
      <c r="K129" t="s">
        <v>1931</v>
      </c>
      <c r="L129" s="62"/>
      <c r="M129" s="64">
        <v>297.2599999999984</v>
      </c>
      <c r="N129" s="64">
        <v>0</v>
      </c>
    </row>
    <row r="130" spans="1:14">
      <c r="A130" s="72"/>
      <c r="B130" s="72"/>
      <c r="D130"/>
      <c r="E130" s="72" t="s">
        <v>794</v>
      </c>
      <c r="F130" s="72" t="s">
        <v>795</v>
      </c>
      <c r="G130" s="63">
        <v>32161.05</v>
      </c>
      <c r="H130" s="63">
        <v>32352.05</v>
      </c>
      <c r="I130">
        <v>0</v>
      </c>
      <c r="J130">
        <v>0</v>
      </c>
      <c r="K130" t="s">
        <v>1931</v>
      </c>
      <c r="L130" s="62"/>
      <c r="M130" s="64">
        <v>191</v>
      </c>
      <c r="N130" s="64">
        <v>0</v>
      </c>
    </row>
    <row r="131" spans="1:14">
      <c r="A131" s="72"/>
      <c r="B131" s="72"/>
      <c r="D131"/>
      <c r="E131" s="72" t="s">
        <v>798</v>
      </c>
      <c r="F131" s="72" t="s">
        <v>799</v>
      </c>
      <c r="G131" s="63">
        <v>32476.94</v>
      </c>
      <c r="H131" s="63">
        <v>32607.08</v>
      </c>
      <c r="I131">
        <v>0</v>
      </c>
      <c r="J131">
        <v>0</v>
      </c>
      <c r="K131" t="s">
        <v>1931</v>
      </c>
      <c r="L131" s="62" t="s">
        <v>1931</v>
      </c>
      <c r="M131" s="64">
        <v>130.14000000000306</v>
      </c>
      <c r="N131" s="64">
        <v>0</v>
      </c>
    </row>
    <row r="132" spans="1:14">
      <c r="A132" s="72"/>
      <c r="B132" s="72"/>
      <c r="D132"/>
      <c r="E132" s="72" t="s">
        <v>801</v>
      </c>
      <c r="F132" s="72" t="s">
        <v>802</v>
      </c>
      <c r="G132" s="63">
        <v>32607.08</v>
      </c>
      <c r="H132" s="63">
        <v>32737.17</v>
      </c>
      <c r="I132">
        <v>0</v>
      </c>
      <c r="J132">
        <v>0</v>
      </c>
      <c r="K132" t="s">
        <v>1931</v>
      </c>
      <c r="L132" s="62" t="s">
        <v>1931</v>
      </c>
      <c r="M132" s="64">
        <v>130.08999999999651</v>
      </c>
      <c r="N132" s="64">
        <v>0</v>
      </c>
    </row>
    <row r="133" spans="1:14">
      <c r="A133" s="72"/>
      <c r="B133" s="72"/>
      <c r="D133"/>
      <c r="E133" s="72" t="s">
        <v>804</v>
      </c>
      <c r="F133" s="72" t="s">
        <v>805</v>
      </c>
      <c r="G133" s="63">
        <v>32737.25</v>
      </c>
      <c r="H133" s="63">
        <v>32864.07</v>
      </c>
      <c r="I133">
        <v>0</v>
      </c>
      <c r="J133">
        <v>0</v>
      </c>
      <c r="K133" t="s">
        <v>1931</v>
      </c>
      <c r="L133" s="62" t="s">
        <v>1931</v>
      </c>
      <c r="M133" s="64">
        <v>126.81999999999971</v>
      </c>
      <c r="N133" s="64">
        <v>0</v>
      </c>
    </row>
    <row r="134" spans="1:14">
      <c r="A134" s="72"/>
      <c r="B134" s="72"/>
      <c r="D134"/>
      <c r="E134" s="72" t="s">
        <v>807</v>
      </c>
      <c r="F134" t="s">
        <v>805</v>
      </c>
      <c r="G134" s="63">
        <v>32867.839999999997</v>
      </c>
      <c r="H134" s="63">
        <v>32988.89</v>
      </c>
      <c r="I134">
        <v>0</v>
      </c>
      <c r="J134">
        <v>0</v>
      </c>
      <c r="K134" t="s">
        <v>1931</v>
      </c>
      <c r="L134" s="62"/>
      <c r="M134" s="64">
        <v>121.05000000000291</v>
      </c>
      <c r="N134" s="64">
        <v>0</v>
      </c>
    </row>
    <row r="135" spans="1:14">
      <c r="A135" s="72"/>
      <c r="B135" s="72"/>
      <c r="D135"/>
      <c r="E135" s="72" t="s">
        <v>809</v>
      </c>
      <c r="F135" s="72" t="s">
        <v>802</v>
      </c>
      <c r="G135" s="63">
        <v>32988.89</v>
      </c>
      <c r="H135" s="63">
        <v>33117.199999999997</v>
      </c>
      <c r="I135">
        <v>0</v>
      </c>
      <c r="J135">
        <v>0</v>
      </c>
      <c r="K135" t="s">
        <v>1931</v>
      </c>
      <c r="L135" s="62" t="s">
        <v>1931</v>
      </c>
      <c r="M135" s="64">
        <v>128.30999999999767</v>
      </c>
      <c r="N135" s="64">
        <v>0</v>
      </c>
    </row>
    <row r="136" spans="1:14">
      <c r="A136" s="72"/>
      <c r="B136" s="72"/>
      <c r="D136"/>
      <c r="E136" s="72" t="s">
        <v>818</v>
      </c>
      <c r="F136" s="72" t="s">
        <v>799</v>
      </c>
      <c r="G136" s="63">
        <v>33123.85</v>
      </c>
      <c r="H136" s="63">
        <v>33263.18</v>
      </c>
      <c r="I136">
        <v>0</v>
      </c>
      <c r="J136">
        <v>0</v>
      </c>
      <c r="K136" t="s">
        <v>1931</v>
      </c>
      <c r="L136" s="62" t="s">
        <v>1931</v>
      </c>
      <c r="M136" s="64">
        <v>139.33000000000175</v>
      </c>
      <c r="N136" s="64">
        <v>0</v>
      </c>
    </row>
    <row r="137" spans="1:14">
      <c r="A137" s="72"/>
      <c r="B137" s="72"/>
      <c r="D137"/>
      <c r="E137" s="72" t="s">
        <v>820</v>
      </c>
      <c r="F137" s="72" t="s">
        <v>821</v>
      </c>
      <c r="G137" s="63">
        <v>33263.18</v>
      </c>
      <c r="H137" s="63">
        <v>34304</v>
      </c>
      <c r="I137">
        <v>0</v>
      </c>
      <c r="J137">
        <v>0</v>
      </c>
      <c r="K137" t="s">
        <v>1931</v>
      </c>
      <c r="L137" s="62"/>
      <c r="M137" s="64">
        <v>1040.8199999999997</v>
      </c>
      <c r="N137" s="64">
        <v>0</v>
      </c>
    </row>
    <row r="138" spans="1:14">
      <c r="A138" s="72"/>
      <c r="B138" s="72"/>
      <c r="D138"/>
      <c r="E138" s="72" t="s">
        <v>838</v>
      </c>
      <c r="F138" s="72" t="s">
        <v>839</v>
      </c>
      <c r="G138" s="63">
        <v>34321.800000000003</v>
      </c>
      <c r="H138" s="63">
        <v>34672.32</v>
      </c>
      <c r="I138">
        <v>0</v>
      </c>
      <c r="J138">
        <v>0</v>
      </c>
      <c r="K138" t="s">
        <v>1931</v>
      </c>
      <c r="L138" s="62" t="s">
        <v>1931</v>
      </c>
      <c r="M138" s="64">
        <v>350.5199999999968</v>
      </c>
      <c r="N138" s="64">
        <v>0</v>
      </c>
    </row>
    <row r="139" spans="1:14">
      <c r="A139" s="72"/>
      <c r="B139" s="72"/>
      <c r="D139"/>
      <c r="E139" s="72" t="s">
        <v>857</v>
      </c>
      <c r="F139" s="72" t="s">
        <v>858</v>
      </c>
      <c r="G139" s="63">
        <v>35322.080000000002</v>
      </c>
      <c r="H139" s="63">
        <v>35557.370000000003</v>
      </c>
      <c r="I139">
        <v>0</v>
      </c>
      <c r="J139">
        <v>0</v>
      </c>
      <c r="K139" t="s">
        <v>1931</v>
      </c>
      <c r="L139" s="62"/>
      <c r="M139" s="64">
        <v>235.29000000000087</v>
      </c>
      <c r="N139" s="64">
        <v>0</v>
      </c>
    </row>
    <row r="140" spans="1:14">
      <c r="A140" s="72"/>
      <c r="B140" s="72"/>
      <c r="D140"/>
      <c r="E140" s="72" t="s">
        <v>860</v>
      </c>
      <c r="F140" s="72" t="s">
        <v>861</v>
      </c>
      <c r="G140" s="63">
        <v>35557.370000000003</v>
      </c>
      <c r="H140" s="63">
        <v>35772.559999999998</v>
      </c>
      <c r="I140">
        <v>0</v>
      </c>
      <c r="J140">
        <v>0</v>
      </c>
      <c r="K140" t="s">
        <v>1931</v>
      </c>
      <c r="L140" s="62"/>
      <c r="M140" s="64">
        <v>215.18999999999505</v>
      </c>
      <c r="N140" s="64">
        <v>0</v>
      </c>
    </row>
    <row r="141" spans="1:14">
      <c r="A141" s="72"/>
      <c r="B141" s="72"/>
      <c r="D141"/>
      <c r="E141" s="72" t="s">
        <v>868</v>
      </c>
      <c r="F141" s="72" t="s">
        <v>869</v>
      </c>
      <c r="G141" s="63">
        <v>35790.699999999997</v>
      </c>
      <c r="H141" s="63">
        <v>36154.06</v>
      </c>
      <c r="I141">
        <v>0</v>
      </c>
      <c r="J141">
        <v>0</v>
      </c>
      <c r="K141" t="s">
        <v>1931</v>
      </c>
      <c r="L141" s="62"/>
      <c r="M141" s="64">
        <v>363.36000000000058</v>
      </c>
      <c r="N141" s="64">
        <v>0</v>
      </c>
    </row>
    <row r="142" spans="1:14">
      <c r="A142" s="72"/>
      <c r="B142" s="72"/>
      <c r="D142"/>
      <c r="E142" s="72" t="s">
        <v>895</v>
      </c>
      <c r="F142" s="72">
        <v>0</v>
      </c>
      <c r="G142" s="63">
        <v>0</v>
      </c>
      <c r="H142" s="63">
        <v>118.06</v>
      </c>
      <c r="I142">
        <v>0</v>
      </c>
      <c r="J142">
        <v>0</v>
      </c>
      <c r="K142" t="s">
        <v>1931</v>
      </c>
      <c r="L142" s="62"/>
      <c r="M142" s="64">
        <v>118.06</v>
      </c>
      <c r="N142" s="64">
        <v>0</v>
      </c>
    </row>
    <row r="143" spans="1:14">
      <c r="A143" s="72"/>
      <c r="B143" s="72"/>
      <c r="D143"/>
      <c r="E143" s="72"/>
      <c r="F143" s="72" t="s">
        <v>896</v>
      </c>
      <c r="G143" s="63">
        <v>36492.089999999997</v>
      </c>
      <c r="H143" s="63">
        <v>36748.5</v>
      </c>
      <c r="I143">
        <v>0</v>
      </c>
      <c r="J143">
        <v>0</v>
      </c>
      <c r="K143" t="s">
        <v>1931</v>
      </c>
      <c r="L143" s="62"/>
      <c r="M143" s="64">
        <v>256.41000000000349</v>
      </c>
      <c r="N143" s="64">
        <v>0</v>
      </c>
    </row>
    <row r="144" spans="1:14">
      <c r="A144" s="72"/>
      <c r="B144" s="72"/>
      <c r="D144"/>
      <c r="E144" s="72" t="s">
        <v>874</v>
      </c>
      <c r="F144" s="72" t="s">
        <v>875</v>
      </c>
      <c r="G144" s="63">
        <v>36189.31</v>
      </c>
      <c r="H144" s="63">
        <v>36266.22</v>
      </c>
      <c r="I144">
        <v>0</v>
      </c>
      <c r="J144">
        <v>0</v>
      </c>
      <c r="K144" t="s">
        <v>1931</v>
      </c>
      <c r="L144" s="62"/>
      <c r="M144" s="64">
        <v>76.910000000003492</v>
      </c>
      <c r="N144" s="64">
        <v>0</v>
      </c>
    </row>
    <row r="145" spans="1:14">
      <c r="A145" s="72"/>
      <c r="B145" s="72"/>
      <c r="D145"/>
      <c r="E145" s="72" t="s">
        <v>454</v>
      </c>
      <c r="F145" s="72" t="s">
        <v>455</v>
      </c>
      <c r="G145" s="63">
        <v>11743.34</v>
      </c>
      <c r="H145" s="63">
        <v>12563.26</v>
      </c>
      <c r="I145" s="63">
        <v>11632.2</v>
      </c>
      <c r="J145" s="63">
        <v>12559.2</v>
      </c>
      <c r="K145" t="s">
        <v>1931</v>
      </c>
      <c r="L145" s="62" t="s">
        <v>1931</v>
      </c>
      <c r="M145" s="64">
        <v>819.92000000000007</v>
      </c>
      <c r="N145" s="64">
        <v>927</v>
      </c>
    </row>
    <row r="146" spans="1:14">
      <c r="A146" s="72"/>
      <c r="B146" s="72"/>
      <c r="D146"/>
      <c r="E146" s="72" t="s">
        <v>445</v>
      </c>
      <c r="F146" s="72" t="s">
        <v>446</v>
      </c>
      <c r="G146" s="63">
        <v>0</v>
      </c>
      <c r="H146" s="63">
        <v>0</v>
      </c>
      <c r="I146" s="63">
        <v>11061.08</v>
      </c>
      <c r="J146" s="63">
        <v>11164.4</v>
      </c>
      <c r="K146" t="s">
        <v>1931</v>
      </c>
      <c r="L146" s="62"/>
      <c r="M146" s="64">
        <v>0</v>
      </c>
      <c r="N146" s="64">
        <v>103.31999999999971</v>
      </c>
    </row>
    <row r="147" spans="1:14">
      <c r="A147" s="72"/>
      <c r="B147" s="72"/>
      <c r="D147"/>
      <c r="E147" s="72" t="s">
        <v>448</v>
      </c>
      <c r="F147" s="72" t="s">
        <v>449</v>
      </c>
      <c r="G147">
        <v>0</v>
      </c>
      <c r="H147">
        <v>0</v>
      </c>
      <c r="I147" s="63">
        <v>11122</v>
      </c>
      <c r="J147">
        <v>11164.4</v>
      </c>
      <c r="K147" t="s">
        <v>1931</v>
      </c>
      <c r="L147" s="62"/>
      <c r="M147" s="64">
        <v>0</v>
      </c>
      <c r="N147" s="64">
        <v>42.399999999999636</v>
      </c>
    </row>
    <row r="148" spans="1:14">
      <c r="A148" s="72"/>
      <c r="B148" s="72"/>
      <c r="D148"/>
      <c r="E148" s="72" t="s">
        <v>457</v>
      </c>
      <c r="F148" s="72" t="s">
        <v>455</v>
      </c>
      <c r="G148" s="63">
        <v>12563.26</v>
      </c>
      <c r="H148" s="63">
        <v>13287.34</v>
      </c>
      <c r="I148" s="63">
        <v>12559.2</v>
      </c>
      <c r="J148" s="63">
        <v>13232.35</v>
      </c>
      <c r="K148" t="s">
        <v>1931</v>
      </c>
      <c r="L148" s="62" t="s">
        <v>1931</v>
      </c>
      <c r="M148" s="64">
        <v>724.07999999999993</v>
      </c>
      <c r="N148" s="64">
        <v>673.14999999999964</v>
      </c>
    </row>
    <row r="149" spans="1:14">
      <c r="A149" s="72"/>
      <c r="B149" s="72"/>
      <c r="D149"/>
      <c r="E149" s="72" t="s">
        <v>499</v>
      </c>
      <c r="F149" s="72" t="s">
        <v>500</v>
      </c>
      <c r="G149" s="63">
        <v>16444.2</v>
      </c>
      <c r="H149" s="63">
        <v>16495.560000000001</v>
      </c>
      <c r="I149" s="63">
        <v>16451.400000000001</v>
      </c>
      <c r="J149" s="63">
        <v>16511.3</v>
      </c>
      <c r="K149" t="s">
        <v>1931</v>
      </c>
      <c r="L149" s="62" t="s">
        <v>1931</v>
      </c>
      <c r="M149" s="64">
        <v>51.360000000000582</v>
      </c>
      <c r="N149" s="64">
        <v>59.899999999997817</v>
      </c>
    </row>
    <row r="150" spans="1:14">
      <c r="A150" s="72"/>
      <c r="B150" s="72"/>
      <c r="D150"/>
      <c r="E150" s="72" t="s">
        <v>546</v>
      </c>
      <c r="F150" s="72" t="s">
        <v>547</v>
      </c>
      <c r="G150" s="63">
        <v>17018.2</v>
      </c>
      <c r="H150" s="63">
        <v>18567.23</v>
      </c>
      <c r="I150" s="63">
        <v>16995.55</v>
      </c>
      <c r="J150" s="63">
        <v>18808.2</v>
      </c>
      <c r="K150" t="s">
        <v>1931</v>
      </c>
      <c r="L150" s="62"/>
      <c r="M150" s="64">
        <v>1549.0299999999988</v>
      </c>
      <c r="N150" s="64">
        <v>1812.6500000000015</v>
      </c>
    </row>
    <row r="151" spans="1:14">
      <c r="A151" s="72"/>
      <c r="B151" s="72"/>
      <c r="D151"/>
      <c r="E151" s="72" t="s">
        <v>552</v>
      </c>
      <c r="F151" s="72" t="s">
        <v>553</v>
      </c>
      <c r="G151" s="63">
        <v>18860</v>
      </c>
      <c r="H151" s="63">
        <v>18935.36</v>
      </c>
      <c r="I151" s="63">
        <v>18808.189999999999</v>
      </c>
      <c r="J151" s="63">
        <v>18933.5</v>
      </c>
      <c r="K151" t="s">
        <v>1931</v>
      </c>
      <c r="L151" s="62"/>
      <c r="M151" s="64">
        <v>75.360000000000582</v>
      </c>
      <c r="N151" s="64">
        <v>125.31000000000131</v>
      </c>
    </row>
    <row r="152" spans="1:14">
      <c r="A152" s="72"/>
      <c r="B152" s="72"/>
      <c r="D152"/>
      <c r="E152" s="72" t="s">
        <v>555</v>
      </c>
      <c r="F152" s="72" t="s">
        <v>556</v>
      </c>
      <c r="G152" s="63">
        <v>18935.36</v>
      </c>
      <c r="H152" s="63">
        <v>18978.400000000001</v>
      </c>
      <c r="I152" s="63">
        <v>18933.5</v>
      </c>
      <c r="J152" s="63">
        <v>18984.330000000002</v>
      </c>
      <c r="K152" t="s">
        <v>1931</v>
      </c>
      <c r="L152" s="62"/>
      <c r="M152" s="64">
        <v>43.040000000000873</v>
      </c>
      <c r="N152" s="64">
        <v>50.830000000001746</v>
      </c>
    </row>
    <row r="153" spans="1:14">
      <c r="A153" s="72"/>
      <c r="B153" s="72"/>
      <c r="D153"/>
      <c r="E153" s="72" t="s">
        <v>585</v>
      </c>
      <c r="F153" s="72" t="s">
        <v>586</v>
      </c>
      <c r="G153" s="63">
        <v>19854.78</v>
      </c>
      <c r="H153" s="63">
        <v>19988.599999999999</v>
      </c>
      <c r="I153" s="63">
        <v>19532.84</v>
      </c>
      <c r="J153" s="63">
        <v>20093.599999999999</v>
      </c>
      <c r="K153" t="s">
        <v>1931</v>
      </c>
      <c r="L153" s="62" t="s">
        <v>1931</v>
      </c>
      <c r="M153" s="64">
        <v>133.81999999999971</v>
      </c>
      <c r="N153" s="64">
        <v>560.7599999999984</v>
      </c>
    </row>
    <row r="154" spans="1:14">
      <c r="A154" s="72"/>
      <c r="B154" s="72"/>
      <c r="D154"/>
      <c r="E154" s="72" t="s">
        <v>588</v>
      </c>
      <c r="F154" s="72" t="s">
        <v>589</v>
      </c>
      <c r="G154" s="63">
        <v>20114.169999999998</v>
      </c>
      <c r="H154" s="63">
        <v>20499.11</v>
      </c>
      <c r="I154" s="63">
        <v>20107.28</v>
      </c>
      <c r="J154" s="63">
        <v>20819</v>
      </c>
      <c r="K154" t="s">
        <v>1931</v>
      </c>
      <c r="L154" s="62" t="s">
        <v>1931</v>
      </c>
      <c r="M154" s="64">
        <v>384.94000000000233</v>
      </c>
      <c r="N154" s="64">
        <v>711.72000000000116</v>
      </c>
    </row>
    <row r="155" spans="1:14">
      <c r="A155" s="72"/>
      <c r="B155" s="72"/>
      <c r="D155"/>
      <c r="E155" s="72" t="s">
        <v>604</v>
      </c>
      <c r="F155" s="72" t="s">
        <v>605</v>
      </c>
      <c r="G155" s="63">
        <v>0</v>
      </c>
      <c r="H155" s="63">
        <v>0</v>
      </c>
      <c r="I155" s="63">
        <v>21884.23</v>
      </c>
      <c r="J155" s="63">
        <v>22623.83</v>
      </c>
      <c r="K155" t="s">
        <v>1931</v>
      </c>
      <c r="L155" s="62"/>
      <c r="M155" s="64">
        <v>0</v>
      </c>
      <c r="N155" s="64">
        <v>739.60000000000218</v>
      </c>
    </row>
    <row r="156" spans="1:14">
      <c r="A156" s="72"/>
      <c r="B156" s="72"/>
      <c r="D156"/>
      <c r="E156" s="72" t="s">
        <v>598</v>
      </c>
      <c r="F156" s="72" t="s">
        <v>599</v>
      </c>
      <c r="G156" s="63">
        <v>21427.83</v>
      </c>
      <c r="H156" s="63">
        <v>21883.27</v>
      </c>
      <c r="I156" s="63">
        <v>21406.400000000001</v>
      </c>
      <c r="J156" s="63">
        <v>21884.23</v>
      </c>
      <c r="K156" t="s">
        <v>1931</v>
      </c>
      <c r="L156" s="62"/>
      <c r="M156" s="64">
        <v>455.43999999999869</v>
      </c>
      <c r="N156" s="64">
        <v>477.82999999999811</v>
      </c>
    </row>
    <row r="157" spans="1:14">
      <c r="A157" s="72"/>
      <c r="B157" s="72"/>
      <c r="D157"/>
      <c r="E157" t="s">
        <v>54</v>
      </c>
      <c r="F157" t="s">
        <v>623</v>
      </c>
      <c r="G157">
        <v>22782.75</v>
      </c>
      <c r="H157">
        <v>24381</v>
      </c>
      <c r="I157">
        <v>0</v>
      </c>
      <c r="J157">
        <v>0</v>
      </c>
      <c r="K157" t="s">
        <v>1931</v>
      </c>
      <c r="L157" t="s">
        <v>1931</v>
      </c>
      <c r="M157" s="64">
        <v>1598.25</v>
      </c>
      <c r="N157" s="64">
        <v>0</v>
      </c>
    </row>
    <row r="158" spans="1:14">
      <c r="A158" s="72"/>
      <c r="B158" s="72"/>
      <c r="D158"/>
      <c r="E158" s="72" t="s">
        <v>634</v>
      </c>
      <c r="F158" s="72" t="s">
        <v>620</v>
      </c>
      <c r="G158" s="63">
        <v>24381</v>
      </c>
      <c r="H158" s="63">
        <v>24908</v>
      </c>
      <c r="I158" s="63">
        <v>24375.94</v>
      </c>
      <c r="J158" s="63">
        <v>24896.92</v>
      </c>
      <c r="K158" t="s">
        <v>1931</v>
      </c>
      <c r="L158" s="62" t="s">
        <v>1931</v>
      </c>
      <c r="M158" s="64">
        <v>527</v>
      </c>
      <c r="N158" s="64">
        <v>520.97999999999956</v>
      </c>
    </row>
    <row r="159" spans="1:14">
      <c r="A159" s="72"/>
      <c r="B159" s="72"/>
      <c r="D159"/>
      <c r="E159" s="72" t="s">
        <v>636</v>
      </c>
      <c r="F159" t="s">
        <v>620</v>
      </c>
      <c r="G159" s="63">
        <v>24908</v>
      </c>
      <c r="H159" s="63">
        <v>26920.54</v>
      </c>
      <c r="I159" s="63">
        <v>24896.91</v>
      </c>
      <c r="J159" s="63">
        <v>26911.71</v>
      </c>
      <c r="K159" t="s">
        <v>1931</v>
      </c>
      <c r="L159" s="62" t="s">
        <v>1931</v>
      </c>
      <c r="M159" s="64">
        <v>2012.5400000000009</v>
      </c>
      <c r="N159" s="64">
        <v>2014.7999999999993</v>
      </c>
    </row>
    <row r="160" spans="1:14">
      <c r="A160" s="72"/>
      <c r="B160" s="72"/>
      <c r="D160"/>
      <c r="E160" s="72" t="s">
        <v>659</v>
      </c>
      <c r="F160" t="s">
        <v>620</v>
      </c>
      <c r="G160" s="63">
        <v>26920.54</v>
      </c>
      <c r="H160" s="63">
        <v>27951.200000000001</v>
      </c>
      <c r="I160" s="63">
        <v>26911.71</v>
      </c>
      <c r="J160" s="63">
        <v>27935.88</v>
      </c>
      <c r="K160" t="s">
        <v>1931</v>
      </c>
      <c r="L160" s="62" t="s">
        <v>1931</v>
      </c>
      <c r="M160" s="64">
        <v>1030.6599999999999</v>
      </c>
      <c r="N160" s="64">
        <v>1024.1700000000019</v>
      </c>
    </row>
    <row r="161" spans="1:14">
      <c r="A161" s="72"/>
      <c r="B161" s="72"/>
      <c r="D161"/>
      <c r="E161" s="72" t="s">
        <v>667</v>
      </c>
      <c r="F161" s="72" t="s">
        <v>668</v>
      </c>
      <c r="G161" s="63">
        <v>28148.32</v>
      </c>
      <c r="H161" s="63">
        <v>28200.85</v>
      </c>
      <c r="I161" s="63">
        <v>28135.55</v>
      </c>
      <c r="J161" s="63">
        <v>28184.95</v>
      </c>
      <c r="K161" t="s">
        <v>1931</v>
      </c>
      <c r="L161" s="62" t="s">
        <v>1931</v>
      </c>
      <c r="M161" s="64">
        <v>52.529999999998836</v>
      </c>
      <c r="N161" s="64">
        <v>49.400000000001455</v>
      </c>
    </row>
    <row r="162" spans="1:14">
      <c r="A162" s="72"/>
      <c r="B162" s="72"/>
      <c r="D162"/>
      <c r="E162" s="72" t="s">
        <v>459</v>
      </c>
      <c r="F162" s="72" t="s">
        <v>460</v>
      </c>
      <c r="G162" s="63">
        <v>0</v>
      </c>
      <c r="H162" s="63">
        <v>0</v>
      </c>
      <c r="I162" s="63">
        <v>13232.35</v>
      </c>
      <c r="J162" s="63">
        <v>13372.67</v>
      </c>
      <c r="K162" t="s">
        <v>1931</v>
      </c>
      <c r="L162" s="62"/>
      <c r="M162" s="64">
        <v>0</v>
      </c>
      <c r="N162" s="64">
        <v>140.31999999999971</v>
      </c>
    </row>
    <row r="163" spans="1:14">
      <c r="A163" s="72"/>
      <c r="B163" s="72"/>
      <c r="D163"/>
      <c r="E163" s="72" t="s">
        <v>465</v>
      </c>
      <c r="F163" t="s">
        <v>460</v>
      </c>
      <c r="G163">
        <v>0</v>
      </c>
      <c r="H163">
        <v>0</v>
      </c>
      <c r="I163" s="63">
        <v>13372.67</v>
      </c>
      <c r="J163" s="63">
        <v>13538.83</v>
      </c>
      <c r="K163" t="s">
        <v>1931</v>
      </c>
      <c r="L163" s="62"/>
      <c r="M163" s="64">
        <v>0</v>
      </c>
      <c r="N163" s="64">
        <v>166.15999999999985</v>
      </c>
    </row>
    <row r="164" spans="1:14">
      <c r="A164" s="72"/>
      <c r="B164" s="72"/>
      <c r="D164"/>
      <c r="E164" s="72" t="s">
        <v>467</v>
      </c>
      <c r="F164" s="72" t="s">
        <v>468</v>
      </c>
      <c r="G164">
        <v>0</v>
      </c>
      <c r="H164">
        <v>0</v>
      </c>
      <c r="I164" s="63">
        <v>13538.83</v>
      </c>
      <c r="J164" s="63">
        <v>13682.23</v>
      </c>
      <c r="K164" t="s">
        <v>1931</v>
      </c>
      <c r="L164" s="62"/>
      <c r="M164" s="64">
        <v>0</v>
      </c>
      <c r="N164" s="64">
        <v>143.39999999999964</v>
      </c>
    </row>
    <row r="165" spans="1:14">
      <c r="A165" s="72"/>
      <c r="B165" s="72"/>
      <c r="D165"/>
      <c r="E165" s="72" t="s">
        <v>470</v>
      </c>
      <c r="F165" s="72" t="s">
        <v>471</v>
      </c>
      <c r="G165">
        <v>0</v>
      </c>
      <c r="H165">
        <v>0</v>
      </c>
      <c r="I165" s="63">
        <v>13682.23</v>
      </c>
      <c r="J165" s="63">
        <v>13824.4</v>
      </c>
      <c r="K165" t="s">
        <v>1931</v>
      </c>
      <c r="L165" s="62"/>
      <c r="M165" s="64">
        <v>0</v>
      </c>
      <c r="N165" s="64">
        <v>142.17000000000007</v>
      </c>
    </row>
    <row r="166" spans="1:14">
      <c r="A166" s="72"/>
      <c r="B166" s="72"/>
      <c r="D166"/>
      <c r="E166" s="72" t="s">
        <v>670</v>
      </c>
      <c r="F166" s="72" t="s">
        <v>671</v>
      </c>
      <c r="G166" s="63">
        <v>28200.86</v>
      </c>
      <c r="H166" s="63">
        <v>28216.86</v>
      </c>
      <c r="I166" s="63">
        <v>28184.95</v>
      </c>
      <c r="J166" s="63">
        <v>28200.95</v>
      </c>
      <c r="K166" t="s">
        <v>1931</v>
      </c>
      <c r="L166" s="62"/>
      <c r="M166" s="64">
        <v>16</v>
      </c>
      <c r="N166" s="64">
        <v>16</v>
      </c>
    </row>
    <row r="167" spans="1:14">
      <c r="A167" s="72"/>
      <c r="B167" s="72"/>
      <c r="D167"/>
      <c r="E167" s="72" t="s">
        <v>673</v>
      </c>
      <c r="F167" t="s">
        <v>671</v>
      </c>
      <c r="G167" s="63">
        <v>28216.86</v>
      </c>
      <c r="H167" s="63">
        <v>28343.71</v>
      </c>
      <c r="I167" s="63">
        <v>28200.95</v>
      </c>
      <c r="J167" s="63">
        <v>28330</v>
      </c>
      <c r="K167" t="s">
        <v>1931</v>
      </c>
      <c r="L167" s="62"/>
      <c r="M167" s="64">
        <v>126.84999999999854</v>
      </c>
      <c r="N167" s="64">
        <v>129.04999999999927</v>
      </c>
    </row>
    <row r="168" spans="1:14">
      <c r="A168" s="72"/>
      <c r="B168" s="72"/>
      <c r="D168"/>
      <c r="E168" s="72" t="s">
        <v>661</v>
      </c>
      <c r="F168" s="72" t="s">
        <v>662</v>
      </c>
      <c r="G168" s="63">
        <v>27951.15</v>
      </c>
      <c r="H168" s="63">
        <v>28148.31</v>
      </c>
      <c r="I168" s="63">
        <v>27936.05</v>
      </c>
      <c r="J168" s="63">
        <v>28134.7</v>
      </c>
      <c r="K168" t="s">
        <v>1931</v>
      </c>
      <c r="L168" s="62"/>
      <c r="M168" s="64">
        <v>197.15999999999985</v>
      </c>
      <c r="N168" s="64">
        <v>198.65000000000146</v>
      </c>
    </row>
    <row r="169" spans="1:14">
      <c r="A169" s="72"/>
      <c r="B169" s="72"/>
      <c r="D169"/>
      <c r="E169" s="72" t="s">
        <v>703</v>
      </c>
      <c r="F169" s="72" t="s">
        <v>704</v>
      </c>
      <c r="G169" s="63">
        <v>29250.03</v>
      </c>
      <c r="H169" s="63">
        <v>29402.5</v>
      </c>
      <c r="I169" s="63">
        <v>29252.17</v>
      </c>
      <c r="J169" s="63">
        <v>29401.8</v>
      </c>
      <c r="K169" t="s">
        <v>1931</v>
      </c>
      <c r="L169" s="62"/>
      <c r="M169" s="64">
        <v>152.47000000000116</v>
      </c>
      <c r="N169" s="64">
        <v>149.63000000000102</v>
      </c>
    </row>
    <row r="170" spans="1:14">
      <c r="A170" s="72"/>
      <c r="B170" s="72"/>
      <c r="D170"/>
      <c r="E170" s="72" t="s">
        <v>706</v>
      </c>
      <c r="F170" s="72" t="s">
        <v>707</v>
      </c>
      <c r="G170" s="63">
        <v>29402.5</v>
      </c>
      <c r="H170" s="63">
        <v>29582.33</v>
      </c>
      <c r="I170" s="63">
        <v>29401.8</v>
      </c>
      <c r="J170" s="63">
        <v>29581.5</v>
      </c>
      <c r="K170" t="s">
        <v>1931</v>
      </c>
      <c r="L170" s="62"/>
      <c r="M170" s="64">
        <v>179.83000000000175</v>
      </c>
      <c r="N170" s="64">
        <v>179.70000000000073</v>
      </c>
    </row>
    <row r="171" spans="1:14">
      <c r="A171" s="72"/>
      <c r="B171" s="72"/>
      <c r="D171"/>
      <c r="E171" s="72" t="s">
        <v>785</v>
      </c>
      <c r="F171" s="72" t="s">
        <v>786</v>
      </c>
      <c r="G171" s="63">
        <v>32098.639999999999</v>
      </c>
      <c r="H171" s="63">
        <v>32269.73</v>
      </c>
      <c r="I171" s="63">
        <v>32091.56</v>
      </c>
      <c r="J171" s="63">
        <v>32270.77</v>
      </c>
      <c r="K171" t="s">
        <v>1931</v>
      </c>
      <c r="L171" s="62"/>
      <c r="M171" s="64">
        <v>171.09000000000015</v>
      </c>
      <c r="N171" s="64">
        <v>179.20999999999913</v>
      </c>
    </row>
    <row r="172" spans="1:14">
      <c r="A172" s="72"/>
      <c r="B172" s="72"/>
      <c r="D172"/>
      <c r="E172" s="72" t="s">
        <v>788</v>
      </c>
      <c r="F172" s="72" t="s">
        <v>789</v>
      </c>
      <c r="G172" s="63">
        <v>32270.77</v>
      </c>
      <c r="H172" s="63">
        <v>32405.94</v>
      </c>
      <c r="I172" s="63">
        <v>32269.73</v>
      </c>
      <c r="J172" s="63">
        <v>32407.37</v>
      </c>
      <c r="K172" t="s">
        <v>1931</v>
      </c>
      <c r="L172" s="62"/>
      <c r="M172" s="64">
        <v>135.16999999999825</v>
      </c>
      <c r="N172" s="64">
        <v>137.63999999999942</v>
      </c>
    </row>
    <row r="173" spans="1:14">
      <c r="A173" s="72"/>
      <c r="B173" s="72"/>
      <c r="D173"/>
      <c r="E173" s="72" t="s">
        <v>791</v>
      </c>
      <c r="F173" s="72" t="s">
        <v>792</v>
      </c>
      <c r="G173" s="63">
        <v>32407.37</v>
      </c>
      <c r="H173" s="63">
        <v>32504.39</v>
      </c>
      <c r="I173" s="63">
        <v>32405.94</v>
      </c>
      <c r="J173" s="63">
        <v>32505.16</v>
      </c>
      <c r="K173" t="s">
        <v>1931</v>
      </c>
      <c r="L173" s="62"/>
      <c r="M173" s="64">
        <v>97.020000000000437</v>
      </c>
      <c r="N173" s="64">
        <v>99.220000000001164</v>
      </c>
    </row>
    <row r="174" spans="1:14">
      <c r="A174" s="72"/>
      <c r="B174" s="72"/>
      <c r="D174"/>
      <c r="E174" s="72" t="s">
        <v>811</v>
      </c>
      <c r="F174" s="72" t="s">
        <v>812</v>
      </c>
      <c r="G174" s="63">
        <v>32504.39</v>
      </c>
      <c r="H174" s="63">
        <v>33120.800000000003</v>
      </c>
      <c r="I174" s="63">
        <v>32505.16</v>
      </c>
      <c r="J174" s="63">
        <v>33120.800000000003</v>
      </c>
      <c r="K174" t="s">
        <v>1931</v>
      </c>
      <c r="L174" s="62" t="s">
        <v>1931</v>
      </c>
      <c r="M174" s="64">
        <v>616.41000000000349</v>
      </c>
      <c r="N174" s="64">
        <v>615.64000000000306</v>
      </c>
    </row>
    <row r="175" spans="1:14">
      <c r="A175" s="72"/>
      <c r="B175" s="72"/>
      <c r="D175"/>
      <c r="E175" s="72" t="s">
        <v>829</v>
      </c>
      <c r="F175" s="72" t="s">
        <v>830</v>
      </c>
      <c r="G175" s="63">
        <v>34134.43</v>
      </c>
      <c r="H175" s="63">
        <v>34285.550000000003</v>
      </c>
      <c r="I175" s="63">
        <v>34136.699999999997</v>
      </c>
      <c r="J175" s="63">
        <v>34287.75</v>
      </c>
      <c r="K175" t="s">
        <v>1931</v>
      </c>
      <c r="L175" s="62"/>
      <c r="M175" s="64">
        <v>151.12000000000262</v>
      </c>
      <c r="N175" s="64">
        <v>151.05000000000291</v>
      </c>
    </row>
    <row r="176" spans="1:14">
      <c r="A176" s="72"/>
      <c r="B176" s="72"/>
      <c r="D176"/>
      <c r="E176" s="72" t="s">
        <v>863</v>
      </c>
      <c r="F176" s="72" t="s">
        <v>861</v>
      </c>
      <c r="G176" s="63">
        <v>35289.06</v>
      </c>
      <c r="H176" s="63">
        <v>36046</v>
      </c>
      <c r="I176" s="63">
        <v>35290.42</v>
      </c>
      <c r="J176" s="63">
        <v>36049.35</v>
      </c>
      <c r="K176" t="s">
        <v>1931</v>
      </c>
      <c r="L176" s="62"/>
      <c r="M176" s="64">
        <v>756.94000000000233</v>
      </c>
      <c r="N176" s="64">
        <v>758.93000000000029</v>
      </c>
    </row>
    <row r="177" spans="1:14">
      <c r="A177" s="72"/>
      <c r="B177" s="72"/>
      <c r="D177"/>
      <c r="E177" s="72" t="s">
        <v>865</v>
      </c>
      <c r="F177" s="72" t="s">
        <v>866</v>
      </c>
      <c r="G177" s="63">
        <v>36046</v>
      </c>
      <c r="H177" s="63">
        <v>36189.31</v>
      </c>
      <c r="I177" s="63">
        <v>36046.879999999997</v>
      </c>
      <c r="J177" s="63">
        <v>36195.03</v>
      </c>
      <c r="K177" t="s">
        <v>1931</v>
      </c>
      <c r="L177" s="62"/>
      <c r="M177" s="64">
        <v>143.30999999999767</v>
      </c>
      <c r="N177" s="64">
        <v>148.15000000000146</v>
      </c>
    </row>
    <row r="178" spans="1:14">
      <c r="A178" s="72"/>
      <c r="B178" s="72"/>
      <c r="D178"/>
      <c r="E178" s="72" t="s">
        <v>878</v>
      </c>
      <c r="F178" s="72" t="s">
        <v>879</v>
      </c>
      <c r="G178" s="63">
        <v>36272.92</v>
      </c>
      <c r="H178" s="63">
        <v>36340</v>
      </c>
      <c r="I178" s="63">
        <v>36266.22</v>
      </c>
      <c r="J178" s="63">
        <v>36335.1</v>
      </c>
      <c r="K178" t="s">
        <v>1931</v>
      </c>
      <c r="L178" s="62" t="s">
        <v>1931</v>
      </c>
      <c r="M178" s="64">
        <v>67.080000000001746</v>
      </c>
      <c r="N178" s="64">
        <v>68.879999999997381</v>
      </c>
    </row>
    <row r="179" spans="1:14">
      <c r="A179" s="72"/>
      <c r="B179" s="72"/>
      <c r="D179"/>
      <c r="E179" s="72" t="s">
        <v>881</v>
      </c>
      <c r="F179" s="72" t="s">
        <v>882</v>
      </c>
      <c r="G179" s="63">
        <v>36340</v>
      </c>
      <c r="H179" s="63">
        <v>36503.199999999997</v>
      </c>
      <c r="I179" s="63">
        <v>36335.1</v>
      </c>
      <c r="J179" s="63">
        <v>36489.35</v>
      </c>
      <c r="K179" t="s">
        <v>1931</v>
      </c>
      <c r="L179" s="62"/>
      <c r="M179" s="64">
        <v>163.19999999999709</v>
      </c>
      <c r="N179" s="64">
        <v>154.25</v>
      </c>
    </row>
    <row r="180" spans="1:14">
      <c r="A180" s="72"/>
      <c r="B180" s="72"/>
      <c r="D180"/>
      <c r="E180" s="72" t="s">
        <v>888</v>
      </c>
      <c r="F180" s="72" t="s">
        <v>889</v>
      </c>
      <c r="G180" s="63">
        <v>0</v>
      </c>
      <c r="H180" s="63">
        <v>0</v>
      </c>
      <c r="I180" s="63">
        <v>36517.25</v>
      </c>
      <c r="J180" s="63">
        <v>36540.32</v>
      </c>
      <c r="K180" t="s">
        <v>1931</v>
      </c>
      <c r="L180" s="62"/>
      <c r="M180" s="64">
        <v>0</v>
      </c>
      <c r="N180" s="64">
        <v>23.069999999999709</v>
      </c>
    </row>
    <row r="181" spans="1:14">
      <c r="A181" s="72"/>
      <c r="B181" s="72"/>
      <c r="D181"/>
      <c r="E181" s="72" t="s">
        <v>898</v>
      </c>
      <c r="F181" s="72" t="s">
        <v>710</v>
      </c>
      <c r="G181" s="63">
        <v>142156.13</v>
      </c>
      <c r="H181" s="63">
        <v>142316.5</v>
      </c>
      <c r="I181" s="63">
        <v>142168.29999999999</v>
      </c>
      <c r="J181" s="63">
        <v>142316.46</v>
      </c>
      <c r="K181" t="s">
        <v>1931</v>
      </c>
      <c r="L181" s="62"/>
      <c r="M181" s="64">
        <v>160.36999999999534</v>
      </c>
      <c r="N181" s="64">
        <v>148.16000000000349</v>
      </c>
    </row>
    <row r="182" spans="1:14">
      <c r="A182" s="72"/>
      <c r="B182" s="72"/>
      <c r="D182"/>
      <c r="E182" s="72" t="s">
        <v>900</v>
      </c>
      <c r="F182" s="72" t="s">
        <v>901</v>
      </c>
      <c r="G182" s="63">
        <v>142338.20000000001</v>
      </c>
      <c r="H182" s="63">
        <v>143547.75</v>
      </c>
      <c r="I182" s="63">
        <v>142320</v>
      </c>
      <c r="J182" s="63">
        <v>143544.9</v>
      </c>
      <c r="K182" t="s">
        <v>1931</v>
      </c>
      <c r="L182" s="62" t="s">
        <v>1931</v>
      </c>
      <c r="M182" s="64">
        <v>1209.5499999999884</v>
      </c>
      <c r="N182" s="64">
        <v>1224.8999999999942</v>
      </c>
    </row>
    <row r="183" spans="1:14">
      <c r="A183" s="72"/>
      <c r="B183" s="72"/>
      <c r="D183"/>
      <c r="E183" s="72" t="s">
        <v>903</v>
      </c>
      <c r="F183" s="72" t="s">
        <v>904</v>
      </c>
      <c r="G183" s="63">
        <v>143547.75</v>
      </c>
      <c r="H183" s="63">
        <v>144003.20000000001</v>
      </c>
      <c r="I183" s="63">
        <v>143544.9</v>
      </c>
      <c r="J183" s="63">
        <v>144100</v>
      </c>
      <c r="K183" t="s">
        <v>1931</v>
      </c>
      <c r="L183" s="62" t="s">
        <v>1931</v>
      </c>
      <c r="M183" s="64">
        <v>455.45000000001164</v>
      </c>
      <c r="N183" s="64">
        <v>555.10000000000582</v>
      </c>
    </row>
    <row r="184" spans="1:14">
      <c r="A184" s="72"/>
      <c r="B184" s="72"/>
      <c r="D184"/>
      <c r="E184" s="72" t="s">
        <v>909</v>
      </c>
      <c r="F184" s="72" t="s">
        <v>910</v>
      </c>
      <c r="G184" s="63">
        <v>144604.6</v>
      </c>
      <c r="H184" s="63">
        <v>145309</v>
      </c>
      <c r="I184" s="63">
        <v>144575.95000000001</v>
      </c>
      <c r="J184" s="63">
        <v>145316.45000000001</v>
      </c>
      <c r="K184" t="s">
        <v>1931</v>
      </c>
      <c r="L184" s="62"/>
      <c r="M184" s="64">
        <v>704.39999999999418</v>
      </c>
      <c r="N184" s="64">
        <v>740.5</v>
      </c>
    </row>
    <row r="185" spans="1:14">
      <c r="A185" s="72"/>
      <c r="B185" s="72"/>
      <c r="D185"/>
      <c r="E185" s="72" t="s">
        <v>912</v>
      </c>
      <c r="F185" s="72" t="s">
        <v>913</v>
      </c>
      <c r="G185" s="63">
        <v>145309</v>
      </c>
      <c r="H185" s="63">
        <v>145604.9</v>
      </c>
      <c r="I185" s="63">
        <v>145316.45000000001</v>
      </c>
      <c r="J185" s="63">
        <v>145558.6</v>
      </c>
      <c r="K185" t="s">
        <v>1931</v>
      </c>
      <c r="L185" s="62"/>
      <c r="M185" s="64">
        <v>295.89999999999418</v>
      </c>
      <c r="N185" s="64">
        <v>242.14999999999418</v>
      </c>
    </row>
    <row r="186" spans="1:14">
      <c r="A186" s="72"/>
      <c r="B186" s="72"/>
      <c r="D186"/>
      <c r="E186" s="72" t="s">
        <v>915</v>
      </c>
      <c r="F186" s="72" t="s">
        <v>916</v>
      </c>
      <c r="G186" s="63">
        <v>14437.71</v>
      </c>
      <c r="H186" s="63">
        <v>14743.87</v>
      </c>
      <c r="I186" s="63">
        <v>145592.66</v>
      </c>
      <c r="J186" s="63">
        <v>146091.62</v>
      </c>
      <c r="K186" t="s">
        <v>1931</v>
      </c>
      <c r="L186" s="62" t="s">
        <v>1931</v>
      </c>
      <c r="M186" s="64">
        <v>306.16000000000167</v>
      </c>
      <c r="N186" s="64">
        <v>498.95999999999185</v>
      </c>
    </row>
    <row r="187" spans="1:14">
      <c r="A187" s="72"/>
      <c r="B187" s="72"/>
      <c r="D187"/>
      <c r="E187" s="72" t="s">
        <v>918</v>
      </c>
      <c r="F187" s="72">
        <v>0</v>
      </c>
      <c r="G187" s="63">
        <v>14775.3</v>
      </c>
      <c r="H187" s="63">
        <v>15564.79</v>
      </c>
      <c r="I187" s="63">
        <v>0</v>
      </c>
      <c r="J187" s="63">
        <v>0</v>
      </c>
      <c r="K187" t="s">
        <v>1931</v>
      </c>
      <c r="L187" s="62"/>
      <c r="M187" s="64">
        <v>789.4900000000016</v>
      </c>
      <c r="N187" s="64">
        <v>0</v>
      </c>
    </row>
    <row r="188" spans="1:14">
      <c r="A188" s="72"/>
      <c r="B188" s="72"/>
      <c r="D188"/>
      <c r="E188" s="72"/>
      <c r="F188" s="72" t="s">
        <v>916</v>
      </c>
      <c r="G188" s="63">
        <v>145654.53</v>
      </c>
      <c r="H188" s="63">
        <v>146107.03</v>
      </c>
      <c r="I188">
        <v>0</v>
      </c>
      <c r="J188">
        <v>0</v>
      </c>
      <c r="K188" t="s">
        <v>1931</v>
      </c>
      <c r="L188" s="62"/>
      <c r="M188" s="64">
        <v>452.5</v>
      </c>
      <c r="N188" s="64">
        <v>0</v>
      </c>
    </row>
    <row r="189" spans="1:14">
      <c r="A189" s="76">
        <v>12</v>
      </c>
      <c r="B189" s="76" t="s">
        <v>1896</v>
      </c>
      <c r="C189" t="s">
        <v>31</v>
      </c>
      <c r="D189" t="s">
        <v>32</v>
      </c>
      <c r="E189" s="76" t="s">
        <v>441</v>
      </c>
      <c r="F189" s="76" t="s">
        <v>442</v>
      </c>
      <c r="G189" s="63">
        <v>0</v>
      </c>
      <c r="H189" s="63">
        <v>0</v>
      </c>
      <c r="I189" s="63">
        <v>10504</v>
      </c>
      <c r="J189" s="63">
        <v>10564.33</v>
      </c>
      <c r="K189" s="62" t="s">
        <v>1932</v>
      </c>
      <c r="L189" s="62"/>
      <c r="M189" s="64">
        <v>0</v>
      </c>
      <c r="N189" s="64">
        <v>60.329999999999927</v>
      </c>
    </row>
    <row r="190" spans="1:14">
      <c r="A190" s="72"/>
      <c r="B190" s="72"/>
      <c r="D190"/>
      <c r="E190" s="72" t="s">
        <v>473</v>
      </c>
      <c r="F190" s="72" t="s">
        <v>474</v>
      </c>
      <c r="G190">
        <v>0</v>
      </c>
      <c r="H190">
        <v>0</v>
      </c>
      <c r="I190" s="63">
        <v>13824.4</v>
      </c>
      <c r="J190" s="63">
        <v>14126.72</v>
      </c>
      <c r="K190" t="s">
        <v>1932</v>
      </c>
      <c r="L190" s="62" t="s">
        <v>1931</v>
      </c>
      <c r="M190" s="64">
        <v>0</v>
      </c>
      <c r="N190" s="64">
        <v>302.31999999999971</v>
      </c>
    </row>
    <row r="191" spans="1:14">
      <c r="A191" s="62"/>
      <c r="B191" s="62"/>
      <c r="D191"/>
      <c r="E191" s="62" t="s">
        <v>481</v>
      </c>
      <c r="F191" t="s">
        <v>474</v>
      </c>
      <c r="G191">
        <v>0</v>
      </c>
      <c r="H191">
        <v>0</v>
      </c>
      <c r="I191" s="63">
        <v>14126.72</v>
      </c>
      <c r="J191" s="63">
        <v>14273.88</v>
      </c>
      <c r="K191" t="s">
        <v>1932</v>
      </c>
      <c r="L191" s="62" t="s">
        <v>1931</v>
      </c>
      <c r="M191" s="64">
        <v>0</v>
      </c>
      <c r="N191" s="64">
        <v>147.15999999999985</v>
      </c>
    </row>
    <row r="192" spans="1:14">
      <c r="A192" s="62"/>
      <c r="B192" s="62"/>
      <c r="D192"/>
      <c r="E192" s="62" t="s">
        <v>482</v>
      </c>
      <c r="F192" t="s">
        <v>474</v>
      </c>
      <c r="G192">
        <v>0</v>
      </c>
      <c r="H192">
        <v>0</v>
      </c>
      <c r="I192" s="63">
        <v>14273.88</v>
      </c>
      <c r="J192" s="63">
        <v>16427.240000000002</v>
      </c>
      <c r="K192" t="s">
        <v>1932</v>
      </c>
      <c r="L192" s="62" t="s">
        <v>1931</v>
      </c>
      <c r="M192" s="64">
        <v>0</v>
      </c>
      <c r="N192" s="64">
        <v>2153.3600000000024</v>
      </c>
    </row>
    <row r="193" spans="1:14">
      <c r="A193" s="62"/>
      <c r="B193" s="62"/>
      <c r="D193"/>
      <c r="E193" s="62" t="s">
        <v>502</v>
      </c>
      <c r="F193" s="62" t="s">
        <v>443</v>
      </c>
      <c r="G193">
        <v>0</v>
      </c>
      <c r="H193">
        <v>0</v>
      </c>
      <c r="I193" s="63">
        <v>16534</v>
      </c>
      <c r="J193" s="63">
        <v>16993.55</v>
      </c>
      <c r="K193" t="s">
        <v>1932</v>
      </c>
      <c r="L193" s="62" t="s">
        <v>1931</v>
      </c>
      <c r="M193" s="64">
        <v>0</v>
      </c>
      <c r="N193" s="64">
        <v>459.54999999999927</v>
      </c>
    </row>
    <row r="194" spans="1:14">
      <c r="A194" s="62"/>
      <c r="B194" s="62"/>
      <c r="D194"/>
      <c r="E194" s="62" t="s">
        <v>558</v>
      </c>
      <c r="F194" s="62" t="s">
        <v>559</v>
      </c>
      <c r="G194">
        <v>0</v>
      </c>
      <c r="H194">
        <v>0</v>
      </c>
      <c r="I194" s="63">
        <v>18921.849999999999</v>
      </c>
      <c r="J194" s="63">
        <v>18941.59</v>
      </c>
      <c r="K194" t="s">
        <v>1932</v>
      </c>
      <c r="L194" s="62"/>
      <c r="M194" s="64">
        <v>0</v>
      </c>
      <c r="N194" s="64">
        <v>19.740000000001601</v>
      </c>
    </row>
    <row r="195" spans="1:14">
      <c r="A195" s="62"/>
      <c r="B195" s="62"/>
      <c r="D195"/>
      <c r="E195" s="62" t="s">
        <v>560</v>
      </c>
      <c r="F195" s="62">
        <v>0</v>
      </c>
      <c r="G195">
        <v>0</v>
      </c>
      <c r="H195">
        <v>0</v>
      </c>
      <c r="I195" s="63">
        <v>18980</v>
      </c>
      <c r="J195" s="63">
        <v>18986.11</v>
      </c>
      <c r="K195" t="s">
        <v>1932</v>
      </c>
      <c r="L195" s="62"/>
      <c r="M195" s="64">
        <v>0</v>
      </c>
      <c r="N195" s="64">
        <v>6.1100000000005821</v>
      </c>
    </row>
    <row r="196" spans="1:14">
      <c r="A196" s="62"/>
      <c r="B196" s="62"/>
      <c r="D196"/>
      <c r="E196" s="62"/>
      <c r="F196" s="62" t="s">
        <v>561</v>
      </c>
      <c r="G196">
        <v>0</v>
      </c>
      <c r="H196">
        <v>0</v>
      </c>
      <c r="I196" s="63">
        <v>18932.599999999999</v>
      </c>
      <c r="J196" s="63">
        <v>18949.62</v>
      </c>
      <c r="K196" t="s">
        <v>1932</v>
      </c>
      <c r="L196" s="62"/>
      <c r="M196" s="64">
        <v>0</v>
      </c>
      <c r="N196" s="64">
        <v>17.020000000000437</v>
      </c>
    </row>
    <row r="197" spans="1:14">
      <c r="A197" s="62"/>
      <c r="B197" s="62"/>
      <c r="D197"/>
      <c r="E197" s="62" t="s">
        <v>565</v>
      </c>
      <c r="F197" s="62" t="s">
        <v>566</v>
      </c>
      <c r="G197">
        <v>0</v>
      </c>
      <c r="H197">
        <v>0</v>
      </c>
      <c r="I197" s="63">
        <v>18984.330000000002</v>
      </c>
      <c r="J197" s="63">
        <v>19140</v>
      </c>
      <c r="K197" t="s">
        <v>1932</v>
      </c>
      <c r="L197" s="62"/>
      <c r="M197" s="64">
        <v>0</v>
      </c>
      <c r="N197" s="64">
        <v>155.66999999999825</v>
      </c>
    </row>
    <row r="198" spans="1:14">
      <c r="A198" s="62"/>
      <c r="B198" s="62"/>
      <c r="D198"/>
      <c r="E198" s="62" t="s">
        <v>578</v>
      </c>
      <c r="F198" s="62" t="s">
        <v>579</v>
      </c>
      <c r="G198">
        <v>0</v>
      </c>
      <c r="H198">
        <v>0</v>
      </c>
      <c r="I198" s="63">
        <v>19427.96</v>
      </c>
      <c r="J198" s="63">
        <v>19532.84</v>
      </c>
      <c r="K198" t="s">
        <v>1932</v>
      </c>
      <c r="L198" s="62"/>
      <c r="M198" s="64">
        <v>0</v>
      </c>
      <c r="N198" s="64">
        <v>104.88000000000102</v>
      </c>
    </row>
    <row r="199" spans="1:14">
      <c r="A199" s="62"/>
      <c r="B199" s="62"/>
      <c r="D199"/>
      <c r="E199" s="62" t="s">
        <v>597</v>
      </c>
      <c r="F199" s="62" t="s">
        <v>443</v>
      </c>
      <c r="G199" s="63">
        <v>21036</v>
      </c>
      <c r="H199" s="63">
        <v>21310.6</v>
      </c>
      <c r="I199" s="63">
        <v>20819</v>
      </c>
      <c r="J199" s="63">
        <v>21406.400000000001</v>
      </c>
      <c r="K199" t="s">
        <v>1932</v>
      </c>
      <c r="L199" s="62" t="s">
        <v>1931</v>
      </c>
      <c r="M199" s="64">
        <v>274.59999999999854</v>
      </c>
      <c r="N199" s="64">
        <v>587.40000000000146</v>
      </c>
    </row>
    <row r="200" spans="1:14">
      <c r="A200" s="62"/>
      <c r="B200" s="62"/>
      <c r="D200"/>
      <c r="E200" s="62" t="s">
        <v>622</v>
      </c>
      <c r="F200" s="62" t="s">
        <v>620</v>
      </c>
      <c r="G200" s="63">
        <v>0</v>
      </c>
      <c r="H200" s="63">
        <v>0</v>
      </c>
      <c r="I200" s="63">
        <v>22623.83</v>
      </c>
      <c r="J200" s="63">
        <v>24178.22</v>
      </c>
      <c r="K200" t="s">
        <v>1932</v>
      </c>
      <c r="L200" s="62"/>
      <c r="M200" s="64">
        <v>0</v>
      </c>
      <c r="N200" s="64">
        <v>1554.3899999999994</v>
      </c>
    </row>
    <row r="201" spans="1:14">
      <c r="A201" s="62"/>
      <c r="B201" s="62"/>
      <c r="D201"/>
      <c r="E201" s="62" t="s">
        <v>675</v>
      </c>
      <c r="F201" s="62" t="s">
        <v>443</v>
      </c>
      <c r="G201">
        <v>0</v>
      </c>
      <c r="H201">
        <v>0</v>
      </c>
      <c r="I201" s="63">
        <v>28203.69</v>
      </c>
      <c r="J201" s="63">
        <v>28428.47</v>
      </c>
      <c r="K201" t="s">
        <v>1932</v>
      </c>
      <c r="L201" s="62" t="s">
        <v>1931</v>
      </c>
      <c r="M201" s="64">
        <v>0</v>
      </c>
      <c r="N201" s="64">
        <v>224.78000000000247</v>
      </c>
    </row>
    <row r="202" spans="1:14">
      <c r="A202" s="62"/>
      <c r="B202" s="62"/>
      <c r="D202"/>
      <c r="E202" s="62" t="s">
        <v>682</v>
      </c>
      <c r="F202" s="62" t="s">
        <v>683</v>
      </c>
      <c r="G202">
        <v>0</v>
      </c>
      <c r="H202">
        <v>0</v>
      </c>
      <c r="I202" s="63">
        <v>28428.47</v>
      </c>
      <c r="J202" s="63">
        <v>28478.67</v>
      </c>
      <c r="K202" t="s">
        <v>1932</v>
      </c>
      <c r="L202" s="62"/>
      <c r="M202" s="64">
        <v>0</v>
      </c>
      <c r="N202" s="64">
        <v>50.19999999999709</v>
      </c>
    </row>
    <row r="203" spans="1:14">
      <c r="A203" s="62"/>
      <c r="B203" s="62"/>
      <c r="D203"/>
      <c r="E203" s="62" t="s">
        <v>684</v>
      </c>
      <c r="F203" s="62" t="s">
        <v>685</v>
      </c>
      <c r="G203">
        <v>0</v>
      </c>
      <c r="H203">
        <v>0</v>
      </c>
      <c r="I203" s="63">
        <v>28478.67</v>
      </c>
      <c r="J203" s="63">
        <v>28588.28</v>
      </c>
      <c r="K203" t="s">
        <v>1932</v>
      </c>
      <c r="L203" s="62"/>
      <c r="M203" s="64">
        <v>0</v>
      </c>
      <c r="N203" s="64">
        <v>109.61000000000058</v>
      </c>
    </row>
    <row r="204" spans="1:14">
      <c r="A204" s="62"/>
      <c r="B204" s="62"/>
      <c r="D204"/>
      <c r="E204" s="62" t="s">
        <v>686</v>
      </c>
      <c r="F204" s="62" t="s">
        <v>687</v>
      </c>
      <c r="G204">
        <v>0</v>
      </c>
      <c r="H204">
        <v>0</v>
      </c>
      <c r="I204" s="63">
        <v>28588.28</v>
      </c>
      <c r="J204" s="63">
        <v>28757.1</v>
      </c>
      <c r="K204" t="s">
        <v>1932</v>
      </c>
      <c r="L204" s="62"/>
      <c r="M204" s="64">
        <v>0</v>
      </c>
      <c r="N204" s="64">
        <v>168.81999999999971</v>
      </c>
    </row>
    <row r="205" spans="1:14">
      <c r="A205" s="62"/>
      <c r="B205" s="62"/>
      <c r="D205"/>
      <c r="E205" s="62" t="s">
        <v>694</v>
      </c>
      <c r="F205" s="62" t="s">
        <v>695</v>
      </c>
      <c r="G205">
        <v>0</v>
      </c>
      <c r="H205">
        <v>0</v>
      </c>
      <c r="I205" s="63">
        <v>28757.1</v>
      </c>
      <c r="J205" s="63">
        <v>28954.28</v>
      </c>
      <c r="K205" t="s">
        <v>1932</v>
      </c>
      <c r="L205" s="62"/>
      <c r="M205" s="64">
        <v>0</v>
      </c>
      <c r="N205" s="64">
        <v>197.18000000000029</v>
      </c>
    </row>
    <row r="206" spans="1:14">
      <c r="A206" s="62"/>
      <c r="B206" s="62"/>
      <c r="D206"/>
      <c r="E206" s="62" t="s">
        <v>699</v>
      </c>
      <c r="F206" s="62" t="s">
        <v>700</v>
      </c>
      <c r="G206">
        <v>0</v>
      </c>
      <c r="H206">
        <v>0</v>
      </c>
      <c r="I206" s="63">
        <v>28954.28</v>
      </c>
      <c r="J206" s="63">
        <v>29100.2</v>
      </c>
      <c r="K206" t="s">
        <v>1932</v>
      </c>
      <c r="L206" s="62"/>
      <c r="M206" s="64">
        <v>0</v>
      </c>
      <c r="N206" s="64">
        <v>145.92000000000189</v>
      </c>
    </row>
    <row r="207" spans="1:14">
      <c r="A207" s="62"/>
      <c r="B207" s="62"/>
      <c r="D207"/>
      <c r="E207" s="62" t="s">
        <v>701</v>
      </c>
      <c r="F207" s="62" t="s">
        <v>702</v>
      </c>
      <c r="G207" s="63">
        <v>29098.28</v>
      </c>
      <c r="H207" s="63">
        <v>29250.03</v>
      </c>
      <c r="I207" s="63">
        <v>29102.12</v>
      </c>
      <c r="J207" s="63">
        <v>29252.17</v>
      </c>
      <c r="K207" t="s">
        <v>1932</v>
      </c>
      <c r="L207" s="62"/>
      <c r="M207" s="64">
        <v>151.75</v>
      </c>
      <c r="N207" s="64">
        <v>150.04999999999927</v>
      </c>
    </row>
    <row r="208" spans="1:14">
      <c r="A208" s="62"/>
      <c r="B208" s="62"/>
      <c r="D208"/>
      <c r="E208" s="62" t="s">
        <v>814</v>
      </c>
      <c r="F208" s="62" t="s">
        <v>815</v>
      </c>
      <c r="G208" s="63">
        <v>0</v>
      </c>
      <c r="H208" s="63">
        <v>0</v>
      </c>
      <c r="I208" s="63">
        <v>33127.199999999997</v>
      </c>
      <c r="J208" s="63">
        <v>33190.86</v>
      </c>
      <c r="K208" t="s">
        <v>1932</v>
      </c>
      <c r="L208" s="62"/>
      <c r="M208" s="64">
        <v>0</v>
      </c>
      <c r="N208" s="64">
        <v>63.660000000003492</v>
      </c>
    </row>
    <row r="209" spans="1:14">
      <c r="A209" s="62"/>
      <c r="B209" s="62"/>
      <c r="D209"/>
      <c r="E209" s="62" t="s">
        <v>816</v>
      </c>
      <c r="F209" s="62" t="s">
        <v>817</v>
      </c>
      <c r="G209">
        <v>0</v>
      </c>
      <c r="H209">
        <v>0</v>
      </c>
      <c r="I209" s="63">
        <v>33190.86</v>
      </c>
      <c r="J209" s="63">
        <v>33773.699999999997</v>
      </c>
      <c r="K209" t="s">
        <v>1932</v>
      </c>
      <c r="L209" s="62"/>
      <c r="M209" s="64">
        <v>0</v>
      </c>
      <c r="N209" s="64">
        <v>582.83999999999651</v>
      </c>
    </row>
    <row r="210" spans="1:14">
      <c r="A210" s="62"/>
      <c r="B210" s="62"/>
      <c r="D210"/>
      <c r="E210" s="62" t="s">
        <v>823</v>
      </c>
      <c r="F210" s="62" t="s">
        <v>824</v>
      </c>
      <c r="G210">
        <v>0</v>
      </c>
      <c r="H210">
        <v>0</v>
      </c>
      <c r="I210" s="63">
        <v>33773.699999999997</v>
      </c>
      <c r="J210" s="63">
        <v>33871.9</v>
      </c>
      <c r="K210" t="s">
        <v>1932</v>
      </c>
      <c r="L210" s="62"/>
      <c r="M210" s="64">
        <v>0</v>
      </c>
      <c r="N210" s="64">
        <v>98.200000000004366</v>
      </c>
    </row>
    <row r="211" spans="1:14">
      <c r="A211" s="62"/>
      <c r="B211" s="62"/>
      <c r="D211"/>
      <c r="E211" s="62" t="s">
        <v>825</v>
      </c>
      <c r="F211" s="62" t="s">
        <v>826</v>
      </c>
      <c r="G211">
        <v>0</v>
      </c>
      <c r="H211">
        <v>0</v>
      </c>
      <c r="I211" s="63">
        <v>33871.9</v>
      </c>
      <c r="J211" s="63">
        <v>34049.4</v>
      </c>
      <c r="K211" t="s">
        <v>1932</v>
      </c>
      <c r="L211" s="62"/>
      <c r="M211" s="64">
        <v>0</v>
      </c>
      <c r="N211" s="64">
        <v>177.5</v>
      </c>
    </row>
    <row r="212" spans="1:14">
      <c r="A212" s="62"/>
      <c r="B212" s="62"/>
      <c r="D212"/>
      <c r="E212" s="62" t="s">
        <v>827</v>
      </c>
      <c r="F212" s="62" t="s">
        <v>828</v>
      </c>
      <c r="G212">
        <v>0</v>
      </c>
      <c r="H212">
        <v>0</v>
      </c>
      <c r="I212" s="63">
        <v>34049.4</v>
      </c>
      <c r="J212" s="63">
        <v>34136.699999999997</v>
      </c>
      <c r="K212" t="s">
        <v>1932</v>
      </c>
      <c r="L212" s="62"/>
      <c r="M212" s="64">
        <v>0</v>
      </c>
      <c r="N212" s="64">
        <v>87.299999999995634</v>
      </c>
    </row>
    <row r="213" spans="1:14">
      <c r="A213" s="62"/>
      <c r="B213" s="62"/>
      <c r="D213"/>
      <c r="E213" s="62" t="s">
        <v>832</v>
      </c>
      <c r="F213" s="62" t="s">
        <v>833</v>
      </c>
      <c r="G213">
        <v>0</v>
      </c>
      <c r="H213">
        <v>0</v>
      </c>
      <c r="I213" s="63">
        <v>34287.75</v>
      </c>
      <c r="J213" s="63">
        <v>34372</v>
      </c>
      <c r="K213" t="s">
        <v>1932</v>
      </c>
      <c r="L213" s="62"/>
      <c r="M213" s="64">
        <v>0</v>
      </c>
      <c r="N213" s="64">
        <v>84.25</v>
      </c>
    </row>
    <row r="214" spans="1:14">
      <c r="A214" s="62"/>
      <c r="B214" s="62"/>
      <c r="D214"/>
      <c r="E214" s="62" t="s">
        <v>834</v>
      </c>
      <c r="F214" s="62" t="s">
        <v>835</v>
      </c>
      <c r="G214">
        <v>0</v>
      </c>
      <c r="H214">
        <v>0</v>
      </c>
      <c r="I214" s="63">
        <v>34372</v>
      </c>
      <c r="J214" s="63">
        <v>34513</v>
      </c>
      <c r="K214" t="s">
        <v>1932</v>
      </c>
      <c r="L214" s="62"/>
      <c r="M214" s="64">
        <v>0</v>
      </c>
      <c r="N214" s="64">
        <v>141</v>
      </c>
    </row>
    <row r="215" spans="1:14">
      <c r="A215" s="62"/>
      <c r="B215" s="62"/>
      <c r="D215"/>
      <c r="E215" s="62" t="s">
        <v>836</v>
      </c>
      <c r="F215" s="62" t="s">
        <v>837</v>
      </c>
      <c r="G215">
        <v>0</v>
      </c>
      <c r="H215">
        <v>0</v>
      </c>
      <c r="I215" s="63">
        <v>34513</v>
      </c>
      <c r="J215" s="63">
        <v>34666.54</v>
      </c>
      <c r="K215" t="s">
        <v>1932</v>
      </c>
      <c r="L215" s="62"/>
      <c r="M215" s="64">
        <v>0</v>
      </c>
      <c r="N215" s="64">
        <v>153.54000000000087</v>
      </c>
    </row>
    <row r="216" spans="1:14">
      <c r="A216" s="62"/>
      <c r="B216" s="62"/>
      <c r="D216"/>
      <c r="E216" s="62" t="s">
        <v>841</v>
      </c>
      <c r="F216" s="62" t="s">
        <v>842</v>
      </c>
      <c r="G216">
        <v>0</v>
      </c>
      <c r="H216">
        <v>0</v>
      </c>
      <c r="I216" s="63">
        <v>34666.54</v>
      </c>
      <c r="J216" s="63">
        <v>34710.33</v>
      </c>
      <c r="K216" t="s">
        <v>1932</v>
      </c>
      <c r="L216" s="62"/>
      <c r="M216" s="64">
        <v>0</v>
      </c>
      <c r="N216" s="64">
        <v>43.790000000000873</v>
      </c>
    </row>
    <row r="217" spans="1:14">
      <c r="A217" s="62"/>
      <c r="B217" s="62"/>
      <c r="D217"/>
      <c r="E217" s="62" t="s">
        <v>843</v>
      </c>
      <c r="F217" s="62" t="s">
        <v>844</v>
      </c>
      <c r="G217">
        <v>0</v>
      </c>
      <c r="H217">
        <v>0</v>
      </c>
      <c r="I217" s="63">
        <v>34710.33</v>
      </c>
      <c r="J217" s="63">
        <v>34768.47</v>
      </c>
      <c r="K217" t="s">
        <v>1932</v>
      </c>
      <c r="L217" s="62"/>
      <c r="M217" s="64">
        <v>0</v>
      </c>
      <c r="N217" s="64">
        <v>58.139999999999418</v>
      </c>
    </row>
    <row r="218" spans="1:14">
      <c r="A218" s="62"/>
      <c r="B218" s="62"/>
      <c r="D218"/>
      <c r="E218" s="62" t="s">
        <v>845</v>
      </c>
      <c r="F218" s="62" t="s">
        <v>846</v>
      </c>
      <c r="G218">
        <v>0</v>
      </c>
      <c r="H218">
        <v>0</v>
      </c>
      <c r="I218" s="63">
        <v>34768.47</v>
      </c>
      <c r="J218" s="63">
        <v>34842.47</v>
      </c>
      <c r="K218" t="s">
        <v>1932</v>
      </c>
      <c r="L218" s="62"/>
      <c r="M218" s="64">
        <v>0</v>
      </c>
      <c r="N218" s="64">
        <v>74</v>
      </c>
    </row>
    <row r="219" spans="1:14">
      <c r="A219" s="62"/>
      <c r="B219" s="62"/>
      <c r="D219"/>
      <c r="E219" s="62" t="s">
        <v>847</v>
      </c>
      <c r="F219" s="62" t="s">
        <v>848</v>
      </c>
      <c r="G219">
        <v>0</v>
      </c>
      <c r="H219">
        <v>0</v>
      </c>
      <c r="I219" s="63">
        <v>34842.47</v>
      </c>
      <c r="J219" s="63">
        <v>34880</v>
      </c>
      <c r="K219" t="s">
        <v>1932</v>
      </c>
      <c r="L219" s="62"/>
      <c r="M219" s="64">
        <v>0</v>
      </c>
      <c r="N219" s="64">
        <v>37.529999999998836</v>
      </c>
    </row>
    <row r="220" spans="1:14">
      <c r="A220" s="62"/>
      <c r="B220" s="62"/>
      <c r="D220"/>
      <c r="E220" s="62" t="s">
        <v>849</v>
      </c>
      <c r="F220" s="62" t="s">
        <v>850</v>
      </c>
      <c r="G220">
        <v>0</v>
      </c>
      <c r="H220">
        <v>0</v>
      </c>
      <c r="I220" s="63">
        <v>34880</v>
      </c>
      <c r="J220" s="63">
        <v>34915.43</v>
      </c>
      <c r="K220" t="s">
        <v>1932</v>
      </c>
      <c r="L220" s="62"/>
      <c r="M220" s="64">
        <v>0</v>
      </c>
      <c r="N220" s="64">
        <v>35.430000000000291</v>
      </c>
    </row>
    <row r="221" spans="1:14">
      <c r="A221" s="62"/>
      <c r="B221" s="62"/>
      <c r="D221"/>
      <c r="E221" s="62" t="s">
        <v>851</v>
      </c>
      <c r="F221" s="62" t="s">
        <v>835</v>
      </c>
      <c r="G221">
        <v>0</v>
      </c>
      <c r="H221">
        <v>0</v>
      </c>
      <c r="I221" s="63">
        <v>34915.43</v>
      </c>
      <c r="J221" s="63">
        <v>34990.83</v>
      </c>
      <c r="K221" t="s">
        <v>1932</v>
      </c>
      <c r="L221" s="62"/>
      <c r="M221" s="64">
        <v>0</v>
      </c>
      <c r="N221" s="64">
        <v>75.400000000001455</v>
      </c>
    </row>
    <row r="222" spans="1:14">
      <c r="A222" s="62"/>
      <c r="B222" s="62"/>
      <c r="D222"/>
      <c r="E222" s="62" t="s">
        <v>852</v>
      </c>
      <c r="F222" s="62" t="s">
        <v>853</v>
      </c>
      <c r="G222">
        <v>0</v>
      </c>
      <c r="H222">
        <v>0</v>
      </c>
      <c r="I222" s="63">
        <v>34990.83</v>
      </c>
      <c r="J222" s="63">
        <v>35147.79</v>
      </c>
      <c r="K222" t="s">
        <v>1932</v>
      </c>
      <c r="L222" s="62"/>
      <c r="M222" s="64">
        <v>0</v>
      </c>
      <c r="N222" s="64">
        <v>156.95999999999913</v>
      </c>
    </row>
    <row r="223" spans="1:14">
      <c r="A223" s="62"/>
      <c r="B223" s="62"/>
      <c r="D223"/>
      <c r="E223" s="62" t="s">
        <v>854</v>
      </c>
      <c r="F223" s="62" t="s">
        <v>855</v>
      </c>
      <c r="G223">
        <v>0</v>
      </c>
      <c r="H223">
        <v>0</v>
      </c>
      <c r="I223" s="63">
        <v>35147.79</v>
      </c>
      <c r="J223" s="63">
        <v>35297.4</v>
      </c>
      <c r="K223" t="s">
        <v>1932</v>
      </c>
      <c r="L223" s="62"/>
      <c r="M223" s="64">
        <v>0</v>
      </c>
      <c r="N223" s="64">
        <v>149.61000000000058</v>
      </c>
    </row>
    <row r="224" spans="1:14">
      <c r="A224" s="62"/>
      <c r="B224" s="62"/>
      <c r="D224"/>
      <c r="E224" s="62" t="s">
        <v>884</v>
      </c>
      <c r="F224" s="62" t="s">
        <v>885</v>
      </c>
      <c r="G224">
        <v>0</v>
      </c>
      <c r="H224">
        <v>0</v>
      </c>
      <c r="I224" s="63">
        <v>36518.5</v>
      </c>
      <c r="J224" s="63">
        <v>36556.6</v>
      </c>
      <c r="K224" t="s">
        <v>1932</v>
      </c>
      <c r="L224" s="62"/>
      <c r="M224" s="64">
        <v>0</v>
      </c>
      <c r="N224" s="64">
        <v>38.099999999998545</v>
      </c>
    </row>
    <row r="225" spans="1:14">
      <c r="A225" s="62"/>
      <c r="B225" s="62"/>
      <c r="D225"/>
      <c r="E225" s="62" t="s">
        <v>891</v>
      </c>
      <c r="F225" s="62">
        <v>0</v>
      </c>
      <c r="G225">
        <v>0</v>
      </c>
      <c r="H225">
        <v>0</v>
      </c>
      <c r="I225" s="63">
        <v>36582</v>
      </c>
      <c r="J225" s="63">
        <v>36614.870000000003</v>
      </c>
      <c r="K225" t="s">
        <v>1932</v>
      </c>
      <c r="L225" s="62"/>
      <c r="M225" s="64">
        <v>0</v>
      </c>
      <c r="N225" s="64">
        <v>32.870000000002619</v>
      </c>
    </row>
    <row r="226" spans="1:14">
      <c r="A226" s="62"/>
      <c r="B226" s="62"/>
      <c r="D226"/>
      <c r="E226" s="62"/>
      <c r="F226" s="62" t="s">
        <v>892</v>
      </c>
      <c r="G226">
        <v>0</v>
      </c>
      <c r="H226">
        <v>0</v>
      </c>
      <c r="I226" s="63">
        <v>36540.32</v>
      </c>
      <c r="J226" s="63">
        <v>36554.870000000003</v>
      </c>
      <c r="K226" t="s">
        <v>1932</v>
      </c>
      <c r="L226" s="62"/>
      <c r="M226" s="64">
        <v>0</v>
      </c>
      <c r="N226" s="64">
        <v>14.55000000000291</v>
      </c>
    </row>
    <row r="227" spans="1:14">
      <c r="A227" s="62"/>
      <c r="B227" s="62"/>
      <c r="D227"/>
      <c r="E227" s="62" t="s">
        <v>886</v>
      </c>
      <c r="F227" s="62" t="s">
        <v>887</v>
      </c>
      <c r="G227">
        <v>0</v>
      </c>
      <c r="H227">
        <v>0</v>
      </c>
      <c r="I227" s="63">
        <v>36554.870000000003</v>
      </c>
      <c r="J227" s="63">
        <v>36614.870000000003</v>
      </c>
      <c r="K227" t="s">
        <v>1932</v>
      </c>
      <c r="L227" s="62"/>
      <c r="M227" s="64">
        <v>0</v>
      </c>
      <c r="N227" s="64">
        <v>60</v>
      </c>
    </row>
    <row r="228" spans="1:14">
      <c r="A228" s="62"/>
      <c r="B228" s="62"/>
      <c r="D228"/>
      <c r="E228" s="62" t="s">
        <v>893</v>
      </c>
      <c r="F228" s="62" t="s">
        <v>894</v>
      </c>
      <c r="G228">
        <v>0</v>
      </c>
      <c r="H228">
        <v>0</v>
      </c>
      <c r="I228" s="63">
        <v>36612</v>
      </c>
      <c r="J228" s="63">
        <v>36620</v>
      </c>
      <c r="K228" t="s">
        <v>1932</v>
      </c>
      <c r="L228" s="62"/>
      <c r="M228" s="64">
        <v>0</v>
      </c>
      <c r="N228" s="64">
        <v>8</v>
      </c>
    </row>
    <row r="229" spans="1:14">
      <c r="A229" s="62"/>
      <c r="B229" s="62"/>
      <c r="D229"/>
      <c r="E229" s="62" t="s">
        <v>877</v>
      </c>
      <c r="F229" s="62" t="s">
        <v>875</v>
      </c>
      <c r="G229">
        <v>0</v>
      </c>
      <c r="H229">
        <v>0</v>
      </c>
      <c r="I229" s="63">
        <v>36195.03</v>
      </c>
      <c r="J229" s="63">
        <v>36272.92</v>
      </c>
      <c r="K229" t="s">
        <v>1932</v>
      </c>
      <c r="L229" s="62"/>
      <c r="M229" s="64">
        <v>0</v>
      </c>
      <c r="N229" s="64">
        <v>77.889999999999418</v>
      </c>
    </row>
    <row r="230" spans="1:14">
      <c r="A230" s="62" t="s">
        <v>1895</v>
      </c>
      <c r="B230" s="62"/>
      <c r="C230" s="62"/>
      <c r="D230" s="62"/>
      <c r="E230" s="62"/>
      <c r="F230" s="62"/>
      <c r="G230" s="62"/>
      <c r="H230" s="62"/>
      <c r="I230" s="62"/>
      <c r="J230" s="62"/>
      <c r="K230" s="62"/>
      <c r="L230" s="62"/>
      <c r="M230" s="64">
        <v>36951.659999999982</v>
      </c>
      <c r="N230" s="6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298" t="s">
        <v>1933</v>
      </c>
      <c r="B1" s="299"/>
      <c r="C1" s="299"/>
      <c r="D1" s="299"/>
      <c r="E1" s="299"/>
      <c r="F1" s="299"/>
      <c r="G1" s="300"/>
    </row>
    <row r="2" spans="1:11">
      <c r="A2" s="298" t="s">
        <v>1934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1935</v>
      </c>
      <c r="B5" s="301"/>
      <c r="C5" s="43">
        <f>COUNTA(E27:E127)</f>
        <v>87</v>
      </c>
      <c r="E5" s="40" t="e">
        <f>#REF!</f>
        <v>#REF!</v>
      </c>
      <c r="F5" s="140" t="e">
        <f>#REF!+3</f>
        <v>#REF!</v>
      </c>
      <c r="H5" s="49">
        <f>89-15</f>
        <v>74</v>
      </c>
      <c r="I5" s="139" t="e">
        <f>H5/(F18-F16)</f>
        <v>#REF!</v>
      </c>
    </row>
    <row r="6" spans="1:11" ht="38.25">
      <c r="A6" s="197"/>
      <c r="B6" s="197"/>
      <c r="C6" s="35"/>
      <c r="E6" s="40" t="e">
        <f>#REF!</f>
        <v>#REF!</v>
      </c>
      <c r="F6" s="140" t="e">
        <f>#REF!</f>
        <v>#REF!</v>
      </c>
      <c r="H6" s="46" t="s">
        <v>1922</v>
      </c>
      <c r="I6" s="46" t="s">
        <v>1923</v>
      </c>
      <c r="K6" s="56"/>
    </row>
    <row r="7" spans="1:11" ht="15.75">
      <c r="A7" s="197"/>
      <c r="B7" s="197"/>
      <c r="C7" s="35"/>
      <c r="E7" s="40" t="e">
        <f>#REF!</f>
        <v>#REF!</v>
      </c>
      <c r="F7" s="140" t="e">
        <f>#REF!</f>
        <v>#REF!</v>
      </c>
      <c r="H7" s="47">
        <f>SUMIF($K$27:$K$127,"Si",M27:M127)</f>
        <v>21419.38</v>
      </c>
      <c r="I7" s="47">
        <f>SUMIF($K$27:$K$127,"Si",N27:N127)</f>
        <v>20036.560000000005</v>
      </c>
      <c r="J7" s="47">
        <f>SUMIF($L$27:$L$127,"Si",M27:M127)</f>
        <v>14089.499999999996</v>
      </c>
      <c r="K7" s="47">
        <f>SUMIF($L$27:$L$127,"Si",N27:N127)</f>
        <v>11636.619999999999</v>
      </c>
    </row>
    <row r="8" spans="1:11">
      <c r="A8" s="197"/>
      <c r="B8" s="197"/>
      <c r="C8" s="35"/>
      <c r="E8" s="40" t="e">
        <f>#REF!</f>
        <v>#REF!</v>
      </c>
      <c r="F8" s="140" t="e">
        <f>#REF!</f>
        <v>#REF!</v>
      </c>
      <c r="H8" s="147" t="e">
        <f>H7/M128</f>
        <v>#DIV/0!</v>
      </c>
      <c r="I8" s="147"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13</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28883.780000000002</v>
      </c>
      <c r="K14" s="47">
        <f>SUMIF($L$27:$L$127,"",N27:N127)</f>
        <v>29347.160000000003</v>
      </c>
    </row>
    <row r="15" spans="1:11">
      <c r="A15" s="197"/>
      <c r="B15" s="197"/>
      <c r="C15" s="35"/>
      <c r="E15" s="40" t="e">
        <f>#REF!</f>
        <v>#REF!</v>
      </c>
      <c r="F15" s="140" t="e">
        <f>#REF!-3</f>
        <v>#REF!</v>
      </c>
      <c r="H15" s="142" t="e">
        <f>1-H8</f>
        <v>#DIV/0!</v>
      </c>
      <c r="I15" s="142" t="e">
        <f>1-I8</f>
        <v>#DIV/0!</v>
      </c>
      <c r="J15" s="142" t="e">
        <f>1-J8</f>
        <v>#DIV/0!</v>
      </c>
      <c r="K15" s="142" t="e">
        <f>1-K8</f>
        <v>#DIV/0!</v>
      </c>
    </row>
    <row r="16" spans="1:11">
      <c r="C16" s="35"/>
      <c r="E16" s="40" t="e">
        <f>#REF!</f>
        <v>#REF!</v>
      </c>
      <c r="F16" s="140" t="e">
        <f>#REF!</f>
        <v>#REF!</v>
      </c>
    </row>
    <row r="17" spans="1:15">
      <c r="E17" s="40" t="e">
        <f>#REF!</f>
        <v>#REF!</v>
      </c>
      <c r="F17" s="39" t="e">
        <f>#REF!</f>
        <v>#REF!</v>
      </c>
      <c r="H17" s="141"/>
    </row>
    <row r="18" spans="1:15">
      <c r="E18" s="40" t="s">
        <v>1927</v>
      </c>
      <c r="F18" s="39" t="e">
        <f>SUM(F5:F17)</f>
        <v>#REF!</v>
      </c>
    </row>
    <row r="23" spans="1:15">
      <c r="A23" s="1" t="s">
        <v>3</v>
      </c>
      <c r="B23" t="s">
        <v>70</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71</v>
      </c>
      <c r="D27" s="69" t="s">
        <v>72</v>
      </c>
      <c r="E27" s="69" t="s">
        <v>73</v>
      </c>
      <c r="F27" s="69" t="s">
        <v>948</v>
      </c>
      <c r="G27" s="63">
        <v>7592.45</v>
      </c>
      <c r="H27" s="63">
        <v>7648.6</v>
      </c>
      <c r="I27" s="63">
        <v>0</v>
      </c>
      <c r="J27" s="63">
        <v>0</v>
      </c>
      <c r="K27" s="62" t="s">
        <v>1931</v>
      </c>
      <c r="L27" s="62"/>
      <c r="M27" s="64">
        <v>56.150000000000546</v>
      </c>
      <c r="N27" s="64">
        <v>0</v>
      </c>
    </row>
    <row r="28" spans="1:15">
      <c r="A28" s="72"/>
      <c r="B28" s="72"/>
      <c r="C28" s="72"/>
      <c r="D28" s="72"/>
      <c r="E28" s="72" t="s">
        <v>75</v>
      </c>
      <c r="F28" s="72" t="s">
        <v>1062</v>
      </c>
      <c r="G28" s="63">
        <v>15548.6</v>
      </c>
      <c r="H28" s="63">
        <v>15703.36</v>
      </c>
      <c r="I28" s="63">
        <v>15552.38</v>
      </c>
      <c r="J28" s="63">
        <v>15720</v>
      </c>
      <c r="K28" t="s">
        <v>1931</v>
      </c>
      <c r="L28" s="62"/>
      <c r="M28" s="64">
        <v>154.76000000000022</v>
      </c>
      <c r="N28" s="64">
        <v>167.6200000000008</v>
      </c>
    </row>
    <row r="29" spans="1:15">
      <c r="A29" s="72"/>
      <c r="B29" s="72"/>
      <c r="C29" s="72"/>
      <c r="D29" s="72"/>
      <c r="E29" t="s">
        <v>84</v>
      </c>
      <c r="F29" t="s">
        <v>1115</v>
      </c>
      <c r="G29">
        <v>0</v>
      </c>
      <c r="H29">
        <v>0</v>
      </c>
      <c r="I29">
        <v>22215</v>
      </c>
      <c r="J29">
        <v>22260.85</v>
      </c>
      <c r="K29" t="s">
        <v>1936</v>
      </c>
      <c r="M29" s="64">
        <v>0</v>
      </c>
      <c r="N29" s="64">
        <v>45.849999999998545</v>
      </c>
    </row>
    <row r="30" spans="1:15">
      <c r="A30">
        <v>2</v>
      </c>
      <c r="B30" t="s">
        <v>186</v>
      </c>
      <c r="C30" t="s">
        <v>71</v>
      </c>
      <c r="D30" t="s">
        <v>72</v>
      </c>
      <c r="E30" t="s">
        <v>79</v>
      </c>
      <c r="F30" t="s">
        <v>1112</v>
      </c>
      <c r="G30">
        <v>22080</v>
      </c>
      <c r="H30">
        <v>22135</v>
      </c>
      <c r="I30">
        <v>0</v>
      </c>
      <c r="J30">
        <v>0</v>
      </c>
      <c r="K30" t="s">
        <v>1932</v>
      </c>
      <c r="M30" s="64">
        <v>55</v>
      </c>
      <c r="N30" s="64">
        <v>0</v>
      </c>
    </row>
    <row r="31" spans="1:15">
      <c r="E31" t="s">
        <v>81</v>
      </c>
      <c r="F31" t="s">
        <v>1112</v>
      </c>
      <c r="G31">
        <v>0</v>
      </c>
      <c r="H31">
        <v>0</v>
      </c>
      <c r="I31">
        <v>22105</v>
      </c>
      <c r="J31">
        <v>22123.34</v>
      </c>
      <c r="K31" t="s">
        <v>1936</v>
      </c>
      <c r="M31" s="64">
        <v>0</v>
      </c>
      <c r="N31" s="64">
        <v>18.340000000000146</v>
      </c>
    </row>
    <row r="32" spans="1:15">
      <c r="E32" t="s">
        <v>83</v>
      </c>
      <c r="F32" t="s">
        <v>1112</v>
      </c>
      <c r="G32">
        <v>22124</v>
      </c>
      <c r="H32">
        <v>22136.26</v>
      </c>
      <c r="I32">
        <v>22123.34</v>
      </c>
      <c r="J32">
        <v>22189.39</v>
      </c>
      <c r="K32" t="s">
        <v>1936</v>
      </c>
      <c r="M32" s="64">
        <v>12.259999999998399</v>
      </c>
      <c r="N32" s="64">
        <v>66.049999999999272</v>
      </c>
    </row>
    <row r="33" spans="1:14">
      <c r="A33" s="73">
        <v>3</v>
      </c>
      <c r="B33" s="73" t="s">
        <v>85</v>
      </c>
      <c r="C33" t="s">
        <v>71</v>
      </c>
      <c r="D33" t="s">
        <v>72</v>
      </c>
      <c r="E33" s="73" t="s">
        <v>86</v>
      </c>
      <c r="F33" s="73">
        <v>0</v>
      </c>
      <c r="G33" s="63">
        <v>22208.52</v>
      </c>
      <c r="H33" s="63">
        <v>22234.54</v>
      </c>
      <c r="I33" s="63">
        <v>22260.85</v>
      </c>
      <c r="J33" s="63">
        <v>22280.22</v>
      </c>
      <c r="K33" s="62" t="s">
        <v>1931</v>
      </c>
      <c r="L33" s="62"/>
      <c r="M33" s="64">
        <v>26.020000000000437</v>
      </c>
      <c r="N33" s="64">
        <v>19.370000000002619</v>
      </c>
    </row>
    <row r="34" spans="1:14">
      <c r="A34" s="72"/>
      <c r="B34" s="72"/>
      <c r="E34" s="72"/>
      <c r="F34" s="72" t="s">
        <v>1120</v>
      </c>
      <c r="G34" s="63">
        <v>22136.26</v>
      </c>
      <c r="H34" s="63">
        <v>22156.01</v>
      </c>
      <c r="I34" s="63">
        <v>22189.360000000001</v>
      </c>
      <c r="J34" s="63">
        <v>22203.57</v>
      </c>
      <c r="K34" t="s">
        <v>1931</v>
      </c>
      <c r="L34" s="62"/>
      <c r="M34" s="64">
        <v>19.75</v>
      </c>
      <c r="N34" s="64">
        <v>14.209999999999127</v>
      </c>
    </row>
    <row r="35" spans="1:14">
      <c r="A35">
        <v>6</v>
      </c>
      <c r="B35" t="s">
        <v>30</v>
      </c>
      <c r="C35" t="s">
        <v>71</v>
      </c>
      <c r="D35" t="s">
        <v>72</v>
      </c>
      <c r="E35" t="s">
        <v>88</v>
      </c>
      <c r="F35" t="s">
        <v>1126</v>
      </c>
      <c r="G35">
        <v>22968.3</v>
      </c>
      <c r="H35">
        <v>23163.15</v>
      </c>
      <c r="I35">
        <v>0</v>
      </c>
      <c r="J35">
        <v>0</v>
      </c>
      <c r="K35" t="s">
        <v>1931</v>
      </c>
      <c r="M35" s="64">
        <v>194.85000000000218</v>
      </c>
      <c r="N35" s="64">
        <v>0</v>
      </c>
    </row>
    <row r="36" spans="1:14">
      <c r="E36" t="s">
        <v>92</v>
      </c>
      <c r="F36" t="s">
        <v>1126</v>
      </c>
      <c r="G36">
        <v>22934.47</v>
      </c>
      <c r="H36">
        <v>23110</v>
      </c>
      <c r="I36">
        <v>22930.16</v>
      </c>
      <c r="J36">
        <v>23104</v>
      </c>
      <c r="K36" t="s">
        <v>1931</v>
      </c>
      <c r="M36" s="64">
        <v>175.52999999999884</v>
      </c>
      <c r="N36" s="64">
        <v>173.84000000000015</v>
      </c>
    </row>
    <row r="37" spans="1:14">
      <c r="A37" s="74">
        <v>7</v>
      </c>
      <c r="B37" s="74" t="s">
        <v>20</v>
      </c>
      <c r="C37" t="s">
        <v>71</v>
      </c>
      <c r="D37" t="s">
        <v>72</v>
      </c>
      <c r="E37" s="74" t="s">
        <v>93</v>
      </c>
      <c r="F37" s="74" t="s">
        <v>1031</v>
      </c>
      <c r="G37" s="63">
        <v>14032</v>
      </c>
      <c r="H37" s="63">
        <v>14232</v>
      </c>
      <c r="I37" s="63">
        <v>14048</v>
      </c>
      <c r="J37" s="63">
        <v>14245</v>
      </c>
      <c r="K37" t="s">
        <v>1931</v>
      </c>
      <c r="L37" s="62"/>
      <c r="M37" s="64">
        <v>200</v>
      </c>
      <c r="N37" s="64">
        <v>197</v>
      </c>
    </row>
    <row r="38" spans="1:14">
      <c r="A38" s="72"/>
      <c r="B38" s="72"/>
      <c r="E38" s="72" t="s">
        <v>95</v>
      </c>
      <c r="F38" s="72" t="s">
        <v>1124</v>
      </c>
      <c r="G38" s="63">
        <v>22395.48</v>
      </c>
      <c r="H38" s="63">
        <v>22819.64</v>
      </c>
      <c r="I38" s="63">
        <v>22428.39</v>
      </c>
      <c r="J38" s="63">
        <v>22818.87</v>
      </c>
      <c r="K38" t="s">
        <v>1931</v>
      </c>
      <c r="L38" s="62" t="s">
        <v>1931</v>
      </c>
      <c r="M38" s="64">
        <v>424.15999999999985</v>
      </c>
      <c r="N38" s="64">
        <v>390.47999999999956</v>
      </c>
    </row>
    <row r="39" spans="1:14">
      <c r="A39">
        <v>9</v>
      </c>
      <c r="B39" t="s">
        <v>56</v>
      </c>
      <c r="C39" t="s">
        <v>71</v>
      </c>
      <c r="D39" t="s">
        <v>72</v>
      </c>
      <c r="E39" t="s">
        <v>94</v>
      </c>
      <c r="F39">
        <v>0</v>
      </c>
      <c r="G39">
        <v>0</v>
      </c>
      <c r="H39">
        <v>0</v>
      </c>
      <c r="I39">
        <v>18860</v>
      </c>
      <c r="J39">
        <v>19100</v>
      </c>
      <c r="K39" t="s">
        <v>1931</v>
      </c>
      <c r="M39" s="64">
        <v>0</v>
      </c>
      <c r="N39" s="64">
        <v>240</v>
      </c>
    </row>
    <row r="40" spans="1:14">
      <c r="F40" t="s">
        <v>1089</v>
      </c>
      <c r="G40">
        <v>19040</v>
      </c>
      <c r="H40">
        <v>19115</v>
      </c>
      <c r="I40">
        <v>18640</v>
      </c>
      <c r="J40">
        <v>18770</v>
      </c>
      <c r="K40" t="s">
        <v>1931</v>
      </c>
      <c r="L40" t="s">
        <v>1931</v>
      </c>
      <c r="M40" s="64">
        <v>75</v>
      </c>
      <c r="N40" s="64">
        <v>130</v>
      </c>
    </row>
    <row r="41" spans="1:14">
      <c r="E41" t="s">
        <v>77</v>
      </c>
      <c r="F41" t="s">
        <v>1089</v>
      </c>
      <c r="G41">
        <v>19150</v>
      </c>
      <c r="H41">
        <v>19492.8</v>
      </c>
      <c r="I41">
        <v>19148.3</v>
      </c>
      <c r="J41">
        <v>19430</v>
      </c>
      <c r="K41" t="s">
        <v>1931</v>
      </c>
      <c r="L41" t="s">
        <v>1931</v>
      </c>
      <c r="M41" s="64">
        <v>342.79999999999927</v>
      </c>
      <c r="N41" s="64">
        <v>281.70000000000073</v>
      </c>
    </row>
    <row r="42" spans="1:14">
      <c r="A42" s="70">
        <v>11</v>
      </c>
      <c r="B42" s="70" t="s">
        <v>1739</v>
      </c>
      <c r="C42" s="70" t="s">
        <v>31</v>
      </c>
      <c r="D42" s="70" t="s">
        <v>32</v>
      </c>
      <c r="E42" s="70" t="s">
        <v>923</v>
      </c>
      <c r="F42" s="70" t="s">
        <v>924</v>
      </c>
      <c r="G42" s="63">
        <v>117.8</v>
      </c>
      <c r="H42" s="63">
        <v>280</v>
      </c>
      <c r="I42" s="63">
        <v>0</v>
      </c>
      <c r="J42" s="63">
        <v>0</v>
      </c>
      <c r="K42" t="s">
        <v>1931</v>
      </c>
      <c r="L42" s="62"/>
      <c r="M42" s="64">
        <v>162.19999999999999</v>
      </c>
      <c r="N42" s="64">
        <v>0</v>
      </c>
    </row>
    <row r="43" spans="1:14">
      <c r="A43" s="72"/>
      <c r="B43" s="72"/>
      <c r="C43" s="72"/>
      <c r="D43" s="72"/>
      <c r="E43" s="72" t="s">
        <v>938</v>
      </c>
      <c r="F43" s="72" t="s">
        <v>939</v>
      </c>
      <c r="G43" s="63">
        <v>3671.6</v>
      </c>
      <c r="H43" s="63">
        <v>3703</v>
      </c>
      <c r="I43">
        <v>0</v>
      </c>
      <c r="J43">
        <v>0</v>
      </c>
      <c r="K43" t="s">
        <v>1931</v>
      </c>
      <c r="L43" s="62"/>
      <c r="M43" s="64">
        <v>31.400000000000091</v>
      </c>
      <c r="N43" s="64">
        <v>0</v>
      </c>
    </row>
    <row r="44" spans="1:14">
      <c r="A44" s="72"/>
      <c r="B44" s="72"/>
      <c r="C44" s="72"/>
      <c r="D44" s="72"/>
      <c r="E44" s="72" t="s">
        <v>944</v>
      </c>
      <c r="F44" s="72" t="s">
        <v>945</v>
      </c>
      <c r="G44" s="63">
        <v>4088.26</v>
      </c>
      <c r="H44" s="63">
        <v>4151.5200000000004</v>
      </c>
      <c r="I44">
        <v>0</v>
      </c>
      <c r="J44">
        <v>0</v>
      </c>
      <c r="K44" t="s">
        <v>1931</v>
      </c>
      <c r="L44" s="62"/>
      <c r="M44" s="64">
        <v>63.260000000000218</v>
      </c>
      <c r="N44" s="64">
        <v>0</v>
      </c>
    </row>
    <row r="45" spans="1:14">
      <c r="A45" s="72"/>
      <c r="B45" s="72"/>
      <c r="C45" s="72"/>
      <c r="D45" s="72"/>
      <c r="E45" s="72" t="s">
        <v>920</v>
      </c>
      <c r="F45" s="72" t="s">
        <v>921</v>
      </c>
      <c r="G45" s="63">
        <v>274</v>
      </c>
      <c r="H45" s="63">
        <v>1558.25</v>
      </c>
      <c r="I45" s="63">
        <v>123</v>
      </c>
      <c r="J45" s="63">
        <v>1590.26</v>
      </c>
      <c r="K45" t="s">
        <v>1931</v>
      </c>
      <c r="L45" s="62" t="s">
        <v>1931</v>
      </c>
      <c r="M45" s="64">
        <v>1284.25</v>
      </c>
      <c r="N45" s="64">
        <v>1467.26</v>
      </c>
    </row>
    <row r="46" spans="1:14">
      <c r="A46" s="72"/>
      <c r="B46" s="72"/>
      <c r="C46" s="72"/>
      <c r="D46" s="72"/>
      <c r="E46" s="72" t="s">
        <v>926</v>
      </c>
      <c r="F46" s="72" t="s">
        <v>927</v>
      </c>
      <c r="G46" s="63">
        <v>1558.25</v>
      </c>
      <c r="H46" s="63">
        <v>2834.26</v>
      </c>
      <c r="I46" s="63">
        <v>1590.26</v>
      </c>
      <c r="J46" s="63">
        <v>2408.85</v>
      </c>
      <c r="K46" t="s">
        <v>1931</v>
      </c>
      <c r="L46" s="62" t="s">
        <v>1931</v>
      </c>
      <c r="M46" s="64">
        <v>1276.0100000000002</v>
      </c>
      <c r="N46" s="64">
        <v>818.58999999999992</v>
      </c>
    </row>
    <row r="47" spans="1:14">
      <c r="A47" s="72"/>
      <c r="B47" s="72"/>
      <c r="C47" s="72"/>
      <c r="D47" s="72"/>
      <c r="E47" s="72" t="s">
        <v>929</v>
      </c>
      <c r="F47" s="72" t="s">
        <v>930</v>
      </c>
      <c r="G47" s="63">
        <v>2412</v>
      </c>
      <c r="H47" s="63">
        <v>3268.25</v>
      </c>
      <c r="I47" s="63">
        <v>2430</v>
      </c>
      <c r="J47" s="63">
        <v>3276.43</v>
      </c>
      <c r="K47" t="s">
        <v>1931</v>
      </c>
      <c r="L47" s="62" t="s">
        <v>1931</v>
      </c>
      <c r="M47" s="64">
        <v>856.25</v>
      </c>
      <c r="N47" s="64">
        <v>846.42999999999984</v>
      </c>
    </row>
    <row r="48" spans="1:14">
      <c r="A48" s="72"/>
      <c r="B48" s="72"/>
      <c r="C48" s="72"/>
      <c r="D48" s="72"/>
      <c r="E48" s="72" t="s">
        <v>932</v>
      </c>
      <c r="F48" s="72" t="s">
        <v>933</v>
      </c>
      <c r="G48" s="63">
        <v>2867.95</v>
      </c>
      <c r="H48" s="63">
        <v>3685.24</v>
      </c>
      <c r="I48" s="63">
        <v>3342.65</v>
      </c>
      <c r="J48" s="63">
        <v>3646</v>
      </c>
      <c r="K48" t="s">
        <v>1931</v>
      </c>
      <c r="L48" s="62" t="s">
        <v>1931</v>
      </c>
      <c r="M48" s="64">
        <v>817.29</v>
      </c>
      <c r="N48" s="64">
        <v>303.34999999999991</v>
      </c>
    </row>
    <row r="49" spans="1:14">
      <c r="A49" s="72"/>
      <c r="B49" s="72"/>
      <c r="C49" s="72"/>
      <c r="D49" s="72"/>
      <c r="E49" s="72" t="s">
        <v>935</v>
      </c>
      <c r="F49" s="72" t="s">
        <v>936</v>
      </c>
      <c r="G49" s="63">
        <v>3680</v>
      </c>
      <c r="H49" s="63">
        <v>3900</v>
      </c>
      <c r="I49" s="63">
        <v>3280</v>
      </c>
      <c r="J49" s="63">
        <v>3859.83</v>
      </c>
      <c r="K49" t="s">
        <v>1931</v>
      </c>
      <c r="L49" s="62" t="s">
        <v>1931</v>
      </c>
      <c r="M49" s="64">
        <v>220</v>
      </c>
      <c r="N49" s="64">
        <v>579.82999999999993</v>
      </c>
    </row>
    <row r="50" spans="1:14">
      <c r="A50" s="72"/>
      <c r="B50" s="72"/>
      <c r="C50" s="72"/>
      <c r="D50" s="72"/>
      <c r="E50" s="72" t="s">
        <v>941</v>
      </c>
      <c r="F50" s="72" t="s">
        <v>942</v>
      </c>
      <c r="G50" s="63">
        <v>3900</v>
      </c>
      <c r="H50" s="63">
        <v>4152.7299999999996</v>
      </c>
      <c r="I50" s="63">
        <v>3859.83</v>
      </c>
      <c r="J50" s="63">
        <v>4172.24</v>
      </c>
      <c r="K50" t="s">
        <v>1931</v>
      </c>
      <c r="L50" s="62"/>
      <c r="M50" s="64">
        <v>252.72999999999956</v>
      </c>
      <c r="N50" s="64">
        <v>312.40999999999985</v>
      </c>
    </row>
    <row r="51" spans="1:14">
      <c r="A51" s="72"/>
      <c r="B51" s="72"/>
      <c r="C51" s="72" t="s">
        <v>71</v>
      </c>
      <c r="D51" s="72" t="s">
        <v>72</v>
      </c>
      <c r="E51" s="72" t="s">
        <v>969</v>
      </c>
      <c r="F51" s="72" t="s">
        <v>970</v>
      </c>
      <c r="G51" s="63">
        <v>8707.5300000000007</v>
      </c>
      <c r="H51" s="63">
        <v>8742.5400000000009</v>
      </c>
      <c r="I51" s="63">
        <v>0</v>
      </c>
      <c r="J51" s="63">
        <v>0</v>
      </c>
      <c r="K51" t="s">
        <v>1931</v>
      </c>
      <c r="L51" s="62"/>
      <c r="M51" s="64">
        <v>35.010000000000218</v>
      </c>
      <c r="N51" s="64">
        <v>0</v>
      </c>
    </row>
    <row r="52" spans="1:14">
      <c r="A52" s="72"/>
      <c r="B52" s="72"/>
      <c r="C52" s="72"/>
      <c r="D52" s="72"/>
      <c r="E52" s="72" t="s">
        <v>986</v>
      </c>
      <c r="F52" s="72" t="s">
        <v>987</v>
      </c>
      <c r="G52" s="63">
        <v>9610</v>
      </c>
      <c r="H52" s="63">
        <v>9770</v>
      </c>
      <c r="I52">
        <v>0</v>
      </c>
      <c r="J52">
        <v>0</v>
      </c>
      <c r="K52" t="s">
        <v>1931</v>
      </c>
      <c r="L52" s="62"/>
      <c r="M52" s="64">
        <v>160</v>
      </c>
      <c r="N52" s="64">
        <v>0</v>
      </c>
    </row>
    <row r="53" spans="1:14">
      <c r="A53" s="72"/>
      <c r="B53" s="72"/>
      <c r="C53" s="72"/>
      <c r="D53" s="72"/>
      <c r="E53" s="72" t="s">
        <v>1042</v>
      </c>
      <c r="F53" s="72" t="s">
        <v>1043</v>
      </c>
      <c r="G53" s="63">
        <v>15330</v>
      </c>
      <c r="H53" s="63">
        <v>15348</v>
      </c>
      <c r="I53">
        <v>0</v>
      </c>
      <c r="J53">
        <v>0</v>
      </c>
      <c r="K53" t="s">
        <v>1931</v>
      </c>
      <c r="L53" s="62"/>
      <c r="M53" s="64">
        <v>18</v>
      </c>
      <c r="N53" s="64">
        <v>0</v>
      </c>
    </row>
    <row r="54" spans="1:14">
      <c r="A54" s="72"/>
      <c r="B54" s="72"/>
      <c r="C54" s="72"/>
      <c r="D54" s="72"/>
      <c r="E54" s="72" t="s">
        <v>1098</v>
      </c>
      <c r="F54" s="72" t="s">
        <v>1093</v>
      </c>
      <c r="G54" s="63">
        <v>20650</v>
      </c>
      <c r="H54" s="63">
        <v>21030</v>
      </c>
      <c r="I54">
        <v>0</v>
      </c>
      <c r="J54">
        <v>0</v>
      </c>
      <c r="K54" t="s">
        <v>1931</v>
      </c>
      <c r="L54" s="62" t="s">
        <v>1931</v>
      </c>
      <c r="M54" s="64">
        <v>380</v>
      </c>
      <c r="N54" s="64">
        <v>0</v>
      </c>
    </row>
    <row r="55" spans="1:14">
      <c r="A55" s="72"/>
      <c r="B55" s="72"/>
      <c r="C55" s="72"/>
      <c r="D55" s="72"/>
      <c r="E55" s="72" t="s">
        <v>1100</v>
      </c>
      <c r="F55" s="72" t="s">
        <v>1101</v>
      </c>
      <c r="G55" s="63">
        <v>16083.43</v>
      </c>
      <c r="H55" s="63">
        <v>16121.6</v>
      </c>
      <c r="I55">
        <v>0</v>
      </c>
      <c r="J55">
        <v>0</v>
      </c>
      <c r="K55" t="s">
        <v>1931</v>
      </c>
      <c r="L55" s="62"/>
      <c r="M55" s="64">
        <v>38.170000000000073</v>
      </c>
      <c r="N55" s="64">
        <v>0</v>
      </c>
    </row>
    <row r="56" spans="1:14">
      <c r="A56" s="72"/>
      <c r="B56" s="72"/>
      <c r="C56" s="72"/>
      <c r="D56" s="72"/>
      <c r="E56" s="72" t="s">
        <v>1084</v>
      </c>
      <c r="F56" s="72" t="s">
        <v>1074</v>
      </c>
      <c r="G56" s="63">
        <v>17496.8</v>
      </c>
      <c r="H56" s="63">
        <v>17540</v>
      </c>
      <c r="I56">
        <v>0</v>
      </c>
      <c r="J56">
        <v>0</v>
      </c>
      <c r="K56" t="s">
        <v>1931</v>
      </c>
      <c r="L56" s="62" t="s">
        <v>1931</v>
      </c>
      <c r="M56" s="64">
        <v>43.200000000000728</v>
      </c>
      <c r="N56" s="64">
        <v>0</v>
      </c>
    </row>
    <row r="57" spans="1:14">
      <c r="A57" s="72"/>
      <c r="B57" s="72"/>
      <c r="C57" s="72"/>
      <c r="D57" s="72"/>
      <c r="E57" s="72" t="s">
        <v>1114</v>
      </c>
      <c r="F57" s="72" t="s">
        <v>1115</v>
      </c>
      <c r="G57" s="63">
        <v>22016.3</v>
      </c>
      <c r="H57" s="63">
        <v>22076.35</v>
      </c>
      <c r="I57">
        <v>0</v>
      </c>
      <c r="J57">
        <v>0</v>
      </c>
      <c r="K57" t="s">
        <v>1931</v>
      </c>
      <c r="L57" s="62"/>
      <c r="M57" s="64">
        <v>60.049999999999272</v>
      </c>
      <c r="N57" s="64">
        <v>0</v>
      </c>
    </row>
    <row r="58" spans="1:14">
      <c r="A58" s="72"/>
      <c r="B58" s="72"/>
      <c r="C58" s="72"/>
      <c r="D58" s="72"/>
      <c r="E58" s="72" t="s">
        <v>947</v>
      </c>
      <c r="F58" s="72" t="s">
        <v>948</v>
      </c>
      <c r="G58" s="63">
        <v>7525</v>
      </c>
      <c r="H58" s="63">
        <v>7840</v>
      </c>
      <c r="I58" s="63">
        <v>7475</v>
      </c>
      <c r="J58" s="63">
        <v>7642</v>
      </c>
      <c r="K58" t="s">
        <v>1931</v>
      </c>
      <c r="L58" s="62" t="s">
        <v>1931</v>
      </c>
      <c r="M58" s="64">
        <v>315</v>
      </c>
      <c r="N58" s="64">
        <v>167</v>
      </c>
    </row>
    <row r="59" spans="1:14">
      <c r="A59" s="72"/>
      <c r="B59" s="72"/>
      <c r="C59" s="72"/>
      <c r="D59" s="72"/>
      <c r="E59" s="72" t="s">
        <v>955</v>
      </c>
      <c r="F59" t="s">
        <v>948</v>
      </c>
      <c r="G59" s="63">
        <v>7840</v>
      </c>
      <c r="H59" s="63">
        <v>7890</v>
      </c>
      <c r="I59" s="63">
        <v>7732</v>
      </c>
      <c r="J59" s="63">
        <v>7860</v>
      </c>
      <c r="K59" t="s">
        <v>1931</v>
      </c>
      <c r="L59" s="62" t="s">
        <v>1931</v>
      </c>
      <c r="M59" s="64">
        <v>50</v>
      </c>
      <c r="N59" s="64">
        <v>128</v>
      </c>
    </row>
    <row r="60" spans="1:14">
      <c r="A60" s="72"/>
      <c r="B60" s="72"/>
      <c r="C60" s="72"/>
      <c r="D60" s="72"/>
      <c r="E60" s="72" t="s">
        <v>957</v>
      </c>
      <c r="F60" t="s">
        <v>948</v>
      </c>
      <c r="G60" s="63">
        <v>7890</v>
      </c>
      <c r="H60" s="63">
        <v>8110</v>
      </c>
      <c r="I60" s="63">
        <v>7860</v>
      </c>
      <c r="J60" s="63">
        <v>8070</v>
      </c>
      <c r="K60" t="s">
        <v>1931</v>
      </c>
      <c r="L60" s="62" t="s">
        <v>1931</v>
      </c>
      <c r="M60" s="64">
        <v>220</v>
      </c>
      <c r="N60" s="64">
        <v>210</v>
      </c>
    </row>
    <row r="61" spans="1:14">
      <c r="A61" s="72"/>
      <c r="B61" s="72"/>
      <c r="C61" s="72"/>
      <c r="D61" s="72"/>
      <c r="E61" s="72" t="s">
        <v>959</v>
      </c>
      <c r="F61" t="s">
        <v>948</v>
      </c>
      <c r="G61" s="63">
        <v>8110</v>
      </c>
      <c r="H61" s="63">
        <v>8659</v>
      </c>
      <c r="I61" s="63">
        <v>8070</v>
      </c>
      <c r="J61" s="63">
        <v>8610</v>
      </c>
      <c r="K61" t="s">
        <v>1931</v>
      </c>
      <c r="L61" s="62" t="s">
        <v>1931</v>
      </c>
      <c r="M61" s="64">
        <v>549</v>
      </c>
      <c r="N61" s="64">
        <v>540</v>
      </c>
    </row>
    <row r="62" spans="1:14">
      <c r="A62" s="72"/>
      <c r="B62" s="72"/>
      <c r="C62" s="72"/>
      <c r="D62" s="72"/>
      <c r="E62" s="72" t="s">
        <v>963</v>
      </c>
      <c r="F62" s="72">
        <v>0</v>
      </c>
      <c r="G62" s="63">
        <v>8742.64</v>
      </c>
      <c r="H62" s="63">
        <v>8761.11</v>
      </c>
      <c r="I62" s="63">
        <v>0</v>
      </c>
      <c r="J62" s="63">
        <v>0</v>
      </c>
      <c r="K62" t="s">
        <v>1931</v>
      </c>
      <c r="L62" s="62"/>
      <c r="M62" s="64">
        <v>18.470000000001164</v>
      </c>
      <c r="N62" s="64">
        <v>0</v>
      </c>
    </row>
    <row r="63" spans="1:14">
      <c r="A63" s="72"/>
      <c r="B63" s="72"/>
      <c r="C63" s="72"/>
      <c r="D63" s="72"/>
      <c r="E63" s="72"/>
      <c r="F63" s="72"/>
      <c r="G63" s="63">
        <v>8845</v>
      </c>
      <c r="H63" s="63">
        <v>8894.4</v>
      </c>
      <c r="I63">
        <v>0</v>
      </c>
      <c r="J63">
        <v>0</v>
      </c>
      <c r="K63" t="s">
        <v>1931</v>
      </c>
      <c r="L63" s="62"/>
      <c r="M63" s="64">
        <v>49.399999999999636</v>
      </c>
      <c r="N63" s="64">
        <v>0</v>
      </c>
    </row>
    <row r="64" spans="1:14">
      <c r="A64" s="72"/>
      <c r="B64" s="72"/>
      <c r="C64" s="72"/>
      <c r="D64" s="72"/>
      <c r="E64" s="72"/>
      <c r="F64" s="72" t="s">
        <v>964</v>
      </c>
      <c r="G64" s="63">
        <v>8666.5400000000009</v>
      </c>
      <c r="H64" s="63">
        <v>8707.5300000000007</v>
      </c>
      <c r="I64" s="63">
        <v>8623.31</v>
      </c>
      <c r="J64" s="63">
        <v>8800</v>
      </c>
      <c r="K64" t="s">
        <v>1931</v>
      </c>
      <c r="L64" s="62" t="s">
        <v>1931</v>
      </c>
      <c r="M64" s="64">
        <v>40.989999999999782</v>
      </c>
      <c r="N64" s="64">
        <v>176.69000000000051</v>
      </c>
    </row>
    <row r="65" spans="1:14">
      <c r="A65" s="72"/>
      <c r="B65" s="72"/>
      <c r="C65" s="72"/>
      <c r="D65" s="72"/>
      <c r="E65" s="72" t="s">
        <v>966</v>
      </c>
      <c r="F65" s="72" t="s">
        <v>967</v>
      </c>
      <c r="G65" s="63">
        <v>8761.11</v>
      </c>
      <c r="H65" s="63">
        <v>8776.42</v>
      </c>
      <c r="I65" s="63">
        <v>0</v>
      </c>
      <c r="J65" s="63">
        <v>0</v>
      </c>
      <c r="K65" t="s">
        <v>1931</v>
      </c>
      <c r="L65" s="62" t="s">
        <v>1931</v>
      </c>
      <c r="M65" s="64">
        <v>15.309999999999491</v>
      </c>
      <c r="N65" s="64">
        <v>0</v>
      </c>
    </row>
    <row r="66" spans="1:14">
      <c r="A66" s="72"/>
      <c r="B66" s="72"/>
      <c r="C66" s="72"/>
      <c r="D66" s="72"/>
      <c r="E66" s="72" t="s">
        <v>972</v>
      </c>
      <c r="F66" s="72">
        <v>0</v>
      </c>
      <c r="G66" s="63">
        <v>8894.4</v>
      </c>
      <c r="H66" s="63">
        <v>9077.68</v>
      </c>
      <c r="I66" s="63">
        <v>9017.58</v>
      </c>
      <c r="J66" s="63">
        <v>9110</v>
      </c>
      <c r="K66" t="s">
        <v>1931</v>
      </c>
      <c r="L66" s="62"/>
      <c r="M66" s="64">
        <v>183.28000000000065</v>
      </c>
      <c r="N66" s="64">
        <v>92.420000000000073</v>
      </c>
    </row>
    <row r="67" spans="1:14">
      <c r="A67" s="72"/>
      <c r="B67" s="72"/>
      <c r="C67" s="72"/>
      <c r="D67" s="72"/>
      <c r="E67" s="72"/>
      <c r="F67" s="72" t="s">
        <v>973</v>
      </c>
      <c r="G67" s="63">
        <v>8776.42</v>
      </c>
      <c r="H67" s="63">
        <v>8836.7800000000007</v>
      </c>
      <c r="I67" s="63">
        <v>8800</v>
      </c>
      <c r="J67" s="63">
        <v>8887.98</v>
      </c>
      <c r="K67" t="s">
        <v>1931</v>
      </c>
      <c r="L67" s="62"/>
      <c r="M67" s="64">
        <v>60.360000000000582</v>
      </c>
      <c r="N67" s="64">
        <v>87.979999999999563</v>
      </c>
    </row>
    <row r="68" spans="1:14">
      <c r="A68" s="72"/>
      <c r="B68" s="72"/>
      <c r="C68" s="72"/>
      <c r="D68" s="72"/>
      <c r="E68" s="72" t="s">
        <v>981</v>
      </c>
      <c r="F68" s="72" t="s">
        <v>982</v>
      </c>
      <c r="G68" s="63">
        <v>9077.68</v>
      </c>
      <c r="H68" s="63">
        <v>9260</v>
      </c>
      <c r="I68" s="63">
        <v>9110</v>
      </c>
      <c r="J68" s="63">
        <v>9300</v>
      </c>
      <c r="K68" t="s">
        <v>1931</v>
      </c>
      <c r="L68" s="62"/>
      <c r="M68" s="64">
        <v>182.31999999999971</v>
      </c>
      <c r="N68" s="64">
        <v>190</v>
      </c>
    </row>
    <row r="69" spans="1:14">
      <c r="A69" s="72"/>
      <c r="B69" s="72"/>
      <c r="C69" s="72"/>
      <c r="D69" s="72"/>
      <c r="E69" s="72" t="s">
        <v>984</v>
      </c>
      <c r="F69" t="s">
        <v>982</v>
      </c>
      <c r="G69" s="63">
        <v>9260</v>
      </c>
      <c r="H69" s="63">
        <v>9777</v>
      </c>
      <c r="I69" s="63">
        <v>9300</v>
      </c>
      <c r="J69" s="63">
        <v>9770</v>
      </c>
      <c r="K69" t="s">
        <v>1931</v>
      </c>
      <c r="L69" s="62"/>
      <c r="M69" s="64">
        <v>517</v>
      </c>
      <c r="N69" s="64">
        <v>470</v>
      </c>
    </row>
    <row r="70" spans="1:14">
      <c r="A70" s="72"/>
      <c r="B70" s="72"/>
      <c r="C70" s="72"/>
      <c r="D70" s="72"/>
      <c r="E70" s="72" t="s">
        <v>989</v>
      </c>
      <c r="F70" s="72" t="s">
        <v>987</v>
      </c>
      <c r="G70" s="63">
        <v>9779</v>
      </c>
      <c r="H70" s="63">
        <v>9853.6</v>
      </c>
      <c r="I70" s="63">
        <v>9805</v>
      </c>
      <c r="J70" s="63">
        <v>10007.299999999999</v>
      </c>
      <c r="K70" t="s">
        <v>1931</v>
      </c>
      <c r="L70" s="62"/>
      <c r="M70" s="64">
        <v>74.600000000000364</v>
      </c>
      <c r="N70" s="64">
        <v>202.29999999999927</v>
      </c>
    </row>
    <row r="71" spans="1:14">
      <c r="A71" s="72"/>
      <c r="B71" s="72"/>
      <c r="C71" s="72"/>
      <c r="D71" s="72"/>
      <c r="E71" s="72" t="s">
        <v>991</v>
      </c>
      <c r="F71" t="s">
        <v>987</v>
      </c>
      <c r="G71" s="63">
        <v>9870.6</v>
      </c>
      <c r="H71" s="63">
        <v>10125</v>
      </c>
      <c r="I71" s="63">
        <v>9967.2999999999993</v>
      </c>
      <c r="J71" s="63">
        <v>10092.700000000001</v>
      </c>
      <c r="K71" t="s">
        <v>1931</v>
      </c>
      <c r="L71" s="62"/>
      <c r="M71" s="64">
        <v>254.39999999999964</v>
      </c>
      <c r="N71" s="64">
        <v>125.40000000000146</v>
      </c>
    </row>
    <row r="72" spans="1:14">
      <c r="A72" s="72"/>
      <c r="B72" s="72"/>
      <c r="C72" s="72"/>
      <c r="D72" s="72"/>
      <c r="E72" s="72" t="s">
        <v>993</v>
      </c>
      <c r="F72" s="72" t="s">
        <v>994</v>
      </c>
      <c r="G72" s="63">
        <v>10135</v>
      </c>
      <c r="H72" s="63">
        <v>10300</v>
      </c>
      <c r="I72" s="63">
        <v>10067</v>
      </c>
      <c r="J72" s="63">
        <v>10510</v>
      </c>
      <c r="K72" t="s">
        <v>1931</v>
      </c>
      <c r="L72" s="62"/>
      <c r="M72" s="64">
        <v>165</v>
      </c>
      <c r="N72" s="64">
        <v>443</v>
      </c>
    </row>
    <row r="73" spans="1:14">
      <c r="A73" s="72"/>
      <c r="B73" s="72"/>
      <c r="C73" s="72"/>
      <c r="D73" s="72"/>
      <c r="E73" s="72" t="s">
        <v>996</v>
      </c>
      <c r="F73" s="72" t="s">
        <v>997</v>
      </c>
      <c r="G73" s="63">
        <v>10310</v>
      </c>
      <c r="H73" s="63">
        <v>10512</v>
      </c>
      <c r="I73" s="63">
        <v>10355</v>
      </c>
      <c r="J73" s="63">
        <v>10508</v>
      </c>
      <c r="K73" t="s">
        <v>1931</v>
      </c>
      <c r="L73" s="62" t="s">
        <v>1931</v>
      </c>
      <c r="M73" s="64">
        <v>202</v>
      </c>
      <c r="N73" s="64">
        <v>153</v>
      </c>
    </row>
    <row r="74" spans="1:14">
      <c r="A74" s="72"/>
      <c r="B74" s="72"/>
      <c r="C74" s="72"/>
      <c r="D74" s="72"/>
      <c r="E74" s="72" t="s">
        <v>999</v>
      </c>
      <c r="F74" s="72">
        <v>0</v>
      </c>
      <c r="G74" s="63">
        <v>0</v>
      </c>
      <c r="H74" s="63">
        <v>0</v>
      </c>
      <c r="I74" s="63">
        <v>10660</v>
      </c>
      <c r="J74" s="63">
        <v>10863</v>
      </c>
      <c r="K74" t="s">
        <v>1931</v>
      </c>
      <c r="L74" s="62"/>
      <c r="M74" s="64">
        <v>0</v>
      </c>
      <c r="N74" s="64">
        <v>203</v>
      </c>
    </row>
    <row r="75" spans="1:14">
      <c r="A75" s="72"/>
      <c r="B75" s="72"/>
      <c r="C75" s="72"/>
      <c r="D75" s="72"/>
      <c r="E75" s="72"/>
      <c r="F75" s="72" t="s">
        <v>1000</v>
      </c>
      <c r="G75" s="63">
        <v>10512</v>
      </c>
      <c r="H75" s="63">
        <v>10873</v>
      </c>
      <c r="I75" s="63">
        <v>10518</v>
      </c>
      <c r="J75" s="63">
        <v>10595</v>
      </c>
      <c r="K75" t="s">
        <v>1931</v>
      </c>
      <c r="L75" s="62" t="s">
        <v>1931</v>
      </c>
      <c r="M75" s="64">
        <v>361</v>
      </c>
      <c r="N75" s="64">
        <v>77</v>
      </c>
    </row>
    <row r="76" spans="1:14">
      <c r="A76" s="72"/>
      <c r="B76" s="72"/>
      <c r="C76" s="72"/>
      <c r="D76" s="72"/>
      <c r="E76" s="72" t="s">
        <v>1002</v>
      </c>
      <c r="F76" s="72" t="s">
        <v>1003</v>
      </c>
      <c r="G76" s="63">
        <v>10873</v>
      </c>
      <c r="H76" s="63">
        <v>11366.48</v>
      </c>
      <c r="I76" s="63">
        <v>10863</v>
      </c>
      <c r="J76" s="63">
        <v>11350</v>
      </c>
      <c r="K76" t="s">
        <v>1931</v>
      </c>
      <c r="L76" s="62"/>
      <c r="M76" s="64">
        <v>493.47999999999956</v>
      </c>
      <c r="N76" s="64">
        <v>487</v>
      </c>
    </row>
    <row r="77" spans="1:14">
      <c r="A77" s="72"/>
      <c r="B77" s="72"/>
      <c r="C77" s="72"/>
      <c r="D77" s="72"/>
      <c r="E77" s="72" t="s">
        <v>1005</v>
      </c>
      <c r="F77" t="s">
        <v>1003</v>
      </c>
      <c r="G77" s="63">
        <v>10625</v>
      </c>
      <c r="H77" s="63">
        <v>10642</v>
      </c>
      <c r="I77" s="63">
        <v>10600</v>
      </c>
      <c r="J77" s="63">
        <v>10660</v>
      </c>
      <c r="K77" t="s">
        <v>1931</v>
      </c>
      <c r="L77" s="62" t="s">
        <v>1931</v>
      </c>
      <c r="M77" s="64">
        <v>17</v>
      </c>
      <c r="N77" s="64">
        <v>60</v>
      </c>
    </row>
    <row r="78" spans="1:14">
      <c r="A78" s="72"/>
      <c r="B78" s="72"/>
      <c r="C78" s="72"/>
      <c r="D78" s="72"/>
      <c r="E78" s="72" t="s">
        <v>1007</v>
      </c>
      <c r="F78" s="72" t="s">
        <v>1008</v>
      </c>
      <c r="G78" s="63">
        <v>11366.48</v>
      </c>
      <c r="H78" s="63">
        <v>11625</v>
      </c>
      <c r="I78" s="63">
        <v>11350</v>
      </c>
      <c r="J78" s="63">
        <v>11620</v>
      </c>
      <c r="K78" t="s">
        <v>1931</v>
      </c>
      <c r="L78" s="62"/>
      <c r="M78" s="64">
        <v>258.52000000000044</v>
      </c>
      <c r="N78" s="64">
        <v>270</v>
      </c>
    </row>
    <row r="79" spans="1:14">
      <c r="A79" s="72"/>
      <c r="B79" s="72"/>
      <c r="C79" s="72"/>
      <c r="D79" s="72"/>
      <c r="E79" s="72" t="s">
        <v>1010</v>
      </c>
      <c r="F79" s="72" t="s">
        <v>1011</v>
      </c>
      <c r="G79" s="63">
        <v>11625</v>
      </c>
      <c r="H79" s="63">
        <v>13010</v>
      </c>
      <c r="I79" s="63">
        <v>11655.2</v>
      </c>
      <c r="J79" s="63">
        <v>12808.3</v>
      </c>
      <c r="K79" t="s">
        <v>1931</v>
      </c>
      <c r="L79" s="62" t="s">
        <v>1931</v>
      </c>
      <c r="M79" s="64">
        <v>1385</v>
      </c>
      <c r="N79" s="64">
        <v>1153.0999999999985</v>
      </c>
    </row>
    <row r="80" spans="1:14">
      <c r="A80" s="72"/>
      <c r="B80" s="72"/>
      <c r="C80" s="72"/>
      <c r="D80" s="72"/>
      <c r="E80" s="72" t="s">
        <v>1013</v>
      </c>
      <c r="F80" s="72" t="s">
        <v>1014</v>
      </c>
      <c r="G80" s="63">
        <v>12788</v>
      </c>
      <c r="H80" s="63">
        <v>12910</v>
      </c>
      <c r="I80" s="63">
        <v>12772</v>
      </c>
      <c r="J80" s="63">
        <v>12999.3</v>
      </c>
      <c r="K80" t="s">
        <v>1931</v>
      </c>
      <c r="L80" s="62"/>
      <c r="M80" s="64">
        <v>122</v>
      </c>
      <c r="N80" s="64">
        <v>227.29999999999927</v>
      </c>
    </row>
    <row r="81" spans="1:14">
      <c r="A81" s="72"/>
      <c r="B81" s="72"/>
      <c r="C81" s="72"/>
      <c r="D81" s="72"/>
      <c r="E81" s="72" t="s">
        <v>1016</v>
      </c>
      <c r="F81" s="72" t="s">
        <v>1017</v>
      </c>
      <c r="G81" s="63">
        <v>13002.5</v>
      </c>
      <c r="H81" s="63">
        <v>13366.4</v>
      </c>
      <c r="I81" s="63">
        <v>12999.3</v>
      </c>
      <c r="J81" s="63">
        <v>13190</v>
      </c>
      <c r="K81" t="s">
        <v>1931</v>
      </c>
      <c r="L81" s="62"/>
      <c r="M81" s="64">
        <v>363.89999999999964</v>
      </c>
      <c r="N81" s="64">
        <v>190.70000000000073</v>
      </c>
    </row>
    <row r="82" spans="1:14">
      <c r="A82" s="72"/>
      <c r="B82" s="72"/>
      <c r="C82" s="72"/>
      <c r="D82" s="72"/>
      <c r="E82" s="72" t="s">
        <v>1019</v>
      </c>
      <c r="F82" s="72" t="s">
        <v>1020</v>
      </c>
      <c r="G82" s="63">
        <v>13366.4</v>
      </c>
      <c r="H82" s="63">
        <v>13396.7</v>
      </c>
      <c r="I82" s="63">
        <v>13190</v>
      </c>
      <c r="J82" s="63">
        <v>13430</v>
      </c>
      <c r="K82" t="s">
        <v>1931</v>
      </c>
      <c r="L82" s="62"/>
      <c r="M82" s="64">
        <v>30.300000000001091</v>
      </c>
      <c r="N82" s="64">
        <v>240</v>
      </c>
    </row>
    <row r="83" spans="1:14">
      <c r="A83" s="72"/>
      <c r="B83" s="72"/>
      <c r="C83" s="72"/>
      <c r="D83" s="72"/>
      <c r="E83" t="s">
        <v>96</v>
      </c>
      <c r="F83" t="s">
        <v>1022</v>
      </c>
      <c r="G83">
        <v>13396.7</v>
      </c>
      <c r="H83">
        <v>13600</v>
      </c>
      <c r="I83">
        <v>13430</v>
      </c>
      <c r="J83">
        <v>13645</v>
      </c>
      <c r="K83" t="s">
        <v>1931</v>
      </c>
      <c r="M83" s="64">
        <v>203.29999999999927</v>
      </c>
      <c r="N83" s="64">
        <v>215</v>
      </c>
    </row>
    <row r="84" spans="1:14">
      <c r="A84" s="72"/>
      <c r="B84" s="72"/>
      <c r="C84" s="72"/>
      <c r="D84" s="72"/>
      <c r="E84" s="72" t="s">
        <v>1024</v>
      </c>
      <c r="F84" s="72" t="s">
        <v>1025</v>
      </c>
      <c r="G84" s="63">
        <v>13600</v>
      </c>
      <c r="H84" s="63">
        <v>13972</v>
      </c>
      <c r="I84" s="63">
        <v>13645</v>
      </c>
      <c r="J84" s="63">
        <v>14005</v>
      </c>
      <c r="K84" t="s">
        <v>1931</v>
      </c>
      <c r="L84" s="62" t="s">
        <v>1931</v>
      </c>
      <c r="M84" s="64">
        <v>372</v>
      </c>
      <c r="N84" s="64">
        <v>360</v>
      </c>
    </row>
    <row r="85" spans="1:14">
      <c r="A85" s="72"/>
      <c r="B85" s="72"/>
      <c r="C85" s="72"/>
      <c r="D85" s="72"/>
      <c r="E85" t="s">
        <v>90</v>
      </c>
      <c r="F85" t="s">
        <v>1027</v>
      </c>
      <c r="G85">
        <v>13972</v>
      </c>
      <c r="H85">
        <v>14032</v>
      </c>
      <c r="I85">
        <v>14005</v>
      </c>
      <c r="J85">
        <v>14048</v>
      </c>
      <c r="K85" t="s">
        <v>1931</v>
      </c>
      <c r="M85" s="64">
        <v>60</v>
      </c>
      <c r="N85" s="64">
        <v>43</v>
      </c>
    </row>
    <row r="86" spans="1:14">
      <c r="A86" s="72"/>
      <c r="B86" s="72"/>
      <c r="C86" s="72"/>
      <c r="D86" s="72"/>
      <c r="E86" s="72" t="s">
        <v>1033</v>
      </c>
      <c r="F86" s="72">
        <v>0</v>
      </c>
      <c r="G86" s="63">
        <v>0</v>
      </c>
      <c r="H86" s="63">
        <v>0</v>
      </c>
      <c r="I86" s="63">
        <v>15123.06</v>
      </c>
      <c r="J86" s="63">
        <v>15304.12</v>
      </c>
      <c r="K86" t="s">
        <v>1931</v>
      </c>
      <c r="L86" s="62"/>
      <c r="M86" s="64">
        <v>0</v>
      </c>
      <c r="N86" s="64">
        <v>181.06000000000131</v>
      </c>
    </row>
    <row r="87" spans="1:14">
      <c r="A87" s="72"/>
      <c r="B87" s="72"/>
      <c r="C87" s="72"/>
      <c r="D87" s="72"/>
      <c r="E87" s="72"/>
      <c r="F87" s="72" t="s">
        <v>1034</v>
      </c>
      <c r="G87" s="63">
        <v>14232</v>
      </c>
      <c r="H87" s="63">
        <v>15290</v>
      </c>
      <c r="I87" s="63">
        <v>14245</v>
      </c>
      <c r="J87" s="63">
        <v>15064.2</v>
      </c>
      <c r="K87" t="s">
        <v>1931</v>
      </c>
      <c r="L87" s="62"/>
      <c r="M87" s="64">
        <v>1058</v>
      </c>
      <c r="N87" s="64">
        <v>819.20000000000073</v>
      </c>
    </row>
    <row r="88" spans="1:14">
      <c r="A88" s="72"/>
      <c r="B88" s="72"/>
      <c r="C88" s="72"/>
      <c r="D88" s="72"/>
      <c r="E88" s="72" t="s">
        <v>1036</v>
      </c>
      <c r="F88" s="72" t="s">
        <v>1037</v>
      </c>
      <c r="G88" s="63">
        <v>0</v>
      </c>
      <c r="H88" s="63">
        <v>0</v>
      </c>
      <c r="I88" s="63">
        <v>15064.2</v>
      </c>
      <c r="J88" s="63">
        <v>15123.06</v>
      </c>
      <c r="K88" t="s">
        <v>1931</v>
      </c>
      <c r="L88" s="62"/>
      <c r="M88" s="64">
        <v>0</v>
      </c>
      <c r="N88" s="64">
        <v>58.859999999998763</v>
      </c>
    </row>
    <row r="89" spans="1:14">
      <c r="A89" s="72"/>
      <c r="B89" s="72"/>
      <c r="C89" s="72"/>
      <c r="D89" s="72"/>
      <c r="E89" s="72" t="s">
        <v>1039</v>
      </c>
      <c r="F89" s="72" t="s">
        <v>1040</v>
      </c>
      <c r="G89" s="63">
        <v>15290</v>
      </c>
      <c r="H89" s="63">
        <v>15330</v>
      </c>
      <c r="I89" s="63">
        <v>15305</v>
      </c>
      <c r="J89" s="63">
        <v>15325</v>
      </c>
      <c r="K89" t="s">
        <v>1931</v>
      </c>
      <c r="L89" s="62"/>
      <c r="M89" s="64">
        <v>40</v>
      </c>
      <c r="N89" s="64">
        <v>20</v>
      </c>
    </row>
    <row r="90" spans="1:14">
      <c r="A90" s="72"/>
      <c r="B90" s="72"/>
      <c r="C90" s="72"/>
      <c r="D90" s="72"/>
      <c r="E90" s="72" t="s">
        <v>1048</v>
      </c>
      <c r="F90" s="72" t="s">
        <v>1049</v>
      </c>
      <c r="G90" s="63">
        <v>15395</v>
      </c>
      <c r="H90" s="63">
        <v>15422</v>
      </c>
      <c r="I90" s="63">
        <v>15370</v>
      </c>
      <c r="J90" s="63">
        <v>15380</v>
      </c>
      <c r="K90" t="s">
        <v>1931</v>
      </c>
      <c r="L90" s="62"/>
      <c r="M90" s="64">
        <v>27</v>
      </c>
      <c r="N90" s="64">
        <v>10</v>
      </c>
    </row>
    <row r="91" spans="1:14">
      <c r="A91" s="72"/>
      <c r="B91" s="72"/>
      <c r="C91" s="72"/>
      <c r="D91" s="72"/>
      <c r="E91" s="72" t="s">
        <v>1053</v>
      </c>
      <c r="F91" s="72" t="s">
        <v>1054</v>
      </c>
      <c r="G91" s="63">
        <v>15402</v>
      </c>
      <c r="H91">
        <v>15422</v>
      </c>
      <c r="I91" s="63">
        <v>15380</v>
      </c>
      <c r="J91" s="63">
        <v>15425</v>
      </c>
      <c r="K91" t="s">
        <v>1931</v>
      </c>
      <c r="L91" s="62"/>
      <c r="M91" s="64">
        <v>20</v>
      </c>
      <c r="N91" s="64">
        <v>45</v>
      </c>
    </row>
    <row r="92" spans="1:14">
      <c r="A92" s="72"/>
      <c r="B92" s="72"/>
      <c r="C92" s="72"/>
      <c r="D92" s="72"/>
      <c r="E92" s="72" t="s">
        <v>1056</v>
      </c>
      <c r="F92" s="72" t="s">
        <v>1057</v>
      </c>
      <c r="G92" s="63">
        <v>15422</v>
      </c>
      <c r="H92" s="63">
        <v>15457</v>
      </c>
      <c r="I92" s="63">
        <v>15425</v>
      </c>
      <c r="J92" s="63">
        <v>15460</v>
      </c>
      <c r="K92" t="s">
        <v>1931</v>
      </c>
      <c r="L92" s="62"/>
      <c r="M92" s="64">
        <v>35</v>
      </c>
      <c r="N92" s="64">
        <v>35</v>
      </c>
    </row>
    <row r="93" spans="1:14">
      <c r="A93" s="72"/>
      <c r="B93" s="72"/>
      <c r="C93" s="72"/>
      <c r="D93" s="72"/>
      <c r="E93" s="72" t="s">
        <v>1059</v>
      </c>
      <c r="F93" s="72" t="s">
        <v>1060</v>
      </c>
      <c r="G93" s="63">
        <v>15473</v>
      </c>
      <c r="H93" s="63">
        <v>15548.6</v>
      </c>
      <c r="I93" s="63">
        <v>15475</v>
      </c>
      <c r="J93" s="63">
        <v>15552.38</v>
      </c>
      <c r="K93" t="s">
        <v>1931</v>
      </c>
      <c r="L93" s="62"/>
      <c r="M93" s="64">
        <v>75.600000000000364</v>
      </c>
      <c r="N93" s="64">
        <v>77.3799999999992</v>
      </c>
    </row>
    <row r="94" spans="1:14">
      <c r="A94" s="72"/>
      <c r="B94" s="72"/>
      <c r="C94" s="72"/>
      <c r="D94" s="72"/>
      <c r="E94" s="72" t="s">
        <v>1045</v>
      </c>
      <c r="F94" s="72" t="s">
        <v>1046</v>
      </c>
      <c r="G94" s="63">
        <v>15348</v>
      </c>
      <c r="H94" s="63">
        <v>15395</v>
      </c>
      <c r="I94" s="63">
        <v>15326.8</v>
      </c>
      <c r="J94" s="63">
        <v>15370</v>
      </c>
      <c r="K94" t="s">
        <v>1931</v>
      </c>
      <c r="L94" s="62"/>
      <c r="M94" s="64">
        <v>47</v>
      </c>
      <c r="N94" s="64">
        <v>43.200000000000728</v>
      </c>
    </row>
    <row r="95" spans="1:14">
      <c r="A95" s="72"/>
      <c r="B95" s="72"/>
      <c r="C95" s="72"/>
      <c r="D95" s="72"/>
      <c r="E95" s="72" t="s">
        <v>1064</v>
      </c>
      <c r="F95" s="72" t="s">
        <v>1065</v>
      </c>
      <c r="G95" s="63">
        <v>15703.36</v>
      </c>
      <c r="H95" s="63">
        <v>15985</v>
      </c>
      <c r="I95" s="63">
        <v>15720</v>
      </c>
      <c r="J95" s="63">
        <v>15990</v>
      </c>
      <c r="K95" t="s">
        <v>1931</v>
      </c>
      <c r="L95" s="62"/>
      <c r="M95" s="64">
        <v>281.63999999999942</v>
      </c>
      <c r="N95" s="64">
        <v>270</v>
      </c>
    </row>
    <row r="96" spans="1:14">
      <c r="A96" s="72"/>
      <c r="B96" s="72"/>
      <c r="C96" s="72"/>
      <c r="D96" s="72"/>
      <c r="E96" s="72" t="s">
        <v>1067</v>
      </c>
      <c r="F96" s="72" t="s">
        <v>1068</v>
      </c>
      <c r="G96" s="63">
        <v>15985</v>
      </c>
      <c r="H96" s="63">
        <v>16110</v>
      </c>
      <c r="I96" s="63">
        <v>15990</v>
      </c>
      <c r="J96" s="63">
        <v>16125</v>
      </c>
      <c r="K96" t="s">
        <v>1931</v>
      </c>
      <c r="L96" s="62" t="s">
        <v>1931</v>
      </c>
      <c r="M96" s="64">
        <v>125</v>
      </c>
      <c r="N96" s="64">
        <v>135</v>
      </c>
    </row>
    <row r="97" spans="1:14">
      <c r="A97" s="72"/>
      <c r="B97" s="72"/>
      <c r="C97" s="72"/>
      <c r="D97" s="72"/>
      <c r="E97" s="72" t="s">
        <v>1070</v>
      </c>
      <c r="F97" s="72" t="s">
        <v>1071</v>
      </c>
      <c r="G97" s="63">
        <v>16125</v>
      </c>
      <c r="H97" s="63">
        <v>16460</v>
      </c>
      <c r="I97" s="63">
        <v>16125</v>
      </c>
      <c r="J97" s="63">
        <v>16492</v>
      </c>
      <c r="K97" t="s">
        <v>1931</v>
      </c>
      <c r="L97" s="62"/>
      <c r="M97" s="64">
        <v>335</v>
      </c>
      <c r="N97" s="64">
        <v>367</v>
      </c>
    </row>
    <row r="98" spans="1:14">
      <c r="A98" s="72"/>
      <c r="B98" s="72"/>
      <c r="C98" s="72"/>
      <c r="D98" s="72"/>
      <c r="E98" s="72" t="s">
        <v>1073</v>
      </c>
      <c r="F98" s="72" t="s">
        <v>1074</v>
      </c>
      <c r="G98" s="63">
        <v>17439</v>
      </c>
      <c r="H98" s="63">
        <v>17490</v>
      </c>
      <c r="I98" s="63">
        <v>0</v>
      </c>
      <c r="J98" s="63">
        <v>0</v>
      </c>
      <c r="K98" t="s">
        <v>1931</v>
      </c>
      <c r="L98" s="62" t="s">
        <v>1931</v>
      </c>
      <c r="M98" s="64">
        <v>51</v>
      </c>
      <c r="N98" s="64">
        <v>0</v>
      </c>
    </row>
    <row r="99" spans="1:14">
      <c r="A99" s="72"/>
      <c r="B99" s="72"/>
      <c r="C99" s="72"/>
      <c r="D99" s="72"/>
      <c r="E99" s="72" t="s">
        <v>1076</v>
      </c>
      <c r="F99" s="72">
        <v>0</v>
      </c>
      <c r="G99" s="63">
        <v>16895</v>
      </c>
      <c r="H99" s="63">
        <v>17439</v>
      </c>
      <c r="I99" s="63">
        <v>17080</v>
      </c>
      <c r="J99" s="63">
        <v>17480</v>
      </c>
      <c r="K99" t="s">
        <v>1931</v>
      </c>
      <c r="L99" s="62"/>
      <c r="M99" s="64">
        <v>544</v>
      </c>
      <c r="N99" s="64">
        <v>400</v>
      </c>
    </row>
    <row r="100" spans="1:14">
      <c r="A100" s="72"/>
      <c r="B100" s="72"/>
      <c r="C100" s="72"/>
      <c r="D100" s="72"/>
      <c r="E100" s="72"/>
      <c r="F100" s="72" t="s">
        <v>1074</v>
      </c>
      <c r="G100" s="63">
        <v>16475</v>
      </c>
      <c r="H100" s="63">
        <v>16633</v>
      </c>
      <c r="I100" s="63">
        <v>16505</v>
      </c>
      <c r="J100" s="63">
        <v>16636</v>
      </c>
      <c r="K100" t="s">
        <v>1931</v>
      </c>
      <c r="L100" s="62" t="s">
        <v>1931</v>
      </c>
      <c r="M100" s="64">
        <v>158</v>
      </c>
      <c r="N100" s="64">
        <v>131</v>
      </c>
    </row>
    <row r="101" spans="1:14">
      <c r="A101" s="72"/>
      <c r="B101" s="72"/>
      <c r="C101" s="72"/>
      <c r="D101" s="72"/>
      <c r="E101" s="72" t="s">
        <v>1078</v>
      </c>
      <c r="F101" s="72" t="s">
        <v>1079</v>
      </c>
      <c r="G101" s="63">
        <v>16641</v>
      </c>
      <c r="H101" s="63">
        <v>16895</v>
      </c>
      <c r="I101" s="63">
        <v>16642</v>
      </c>
      <c r="J101" s="63">
        <v>17070</v>
      </c>
      <c r="K101" t="s">
        <v>1931</v>
      </c>
      <c r="L101" s="62" t="s">
        <v>1931</v>
      </c>
      <c r="M101" s="64">
        <v>254</v>
      </c>
      <c r="N101" s="64">
        <v>428</v>
      </c>
    </row>
    <row r="102" spans="1:14">
      <c r="A102" s="72"/>
      <c r="B102" s="72"/>
      <c r="C102" s="72"/>
      <c r="D102" s="72"/>
      <c r="E102" s="72" t="s">
        <v>1081</v>
      </c>
      <c r="F102" s="72" t="s">
        <v>1082</v>
      </c>
      <c r="G102" s="63">
        <v>17496.7</v>
      </c>
      <c r="H102" s="63">
        <v>18230</v>
      </c>
      <c r="I102" s="63">
        <v>17496</v>
      </c>
      <c r="J102" s="63">
        <v>18270</v>
      </c>
      <c r="K102" t="s">
        <v>1931</v>
      </c>
      <c r="L102" s="62" t="s">
        <v>1931</v>
      </c>
      <c r="M102" s="64">
        <v>733.29999999999927</v>
      </c>
      <c r="N102" s="64">
        <v>774</v>
      </c>
    </row>
    <row r="103" spans="1:14">
      <c r="A103" s="72"/>
      <c r="B103" s="72"/>
      <c r="C103" s="72"/>
      <c r="D103" s="72"/>
      <c r="E103" s="72" t="s">
        <v>1086</v>
      </c>
      <c r="F103" s="72" t="s">
        <v>1087</v>
      </c>
      <c r="G103" s="63">
        <v>18230</v>
      </c>
      <c r="H103" s="63">
        <v>19040</v>
      </c>
      <c r="I103" s="63">
        <v>18270</v>
      </c>
      <c r="J103" s="63">
        <v>19014</v>
      </c>
      <c r="K103" t="s">
        <v>1931</v>
      </c>
      <c r="L103" s="62" t="s">
        <v>1931</v>
      </c>
      <c r="M103" s="64">
        <v>810</v>
      </c>
      <c r="N103" s="64">
        <v>744</v>
      </c>
    </row>
    <row r="104" spans="1:14">
      <c r="A104" s="72"/>
      <c r="B104" s="72"/>
      <c r="C104" s="72"/>
      <c r="D104" s="72"/>
      <c r="E104" s="72" t="s">
        <v>1092</v>
      </c>
      <c r="F104" s="72">
        <v>0</v>
      </c>
      <c r="G104" s="63">
        <v>0</v>
      </c>
      <c r="H104" s="63">
        <v>0</v>
      </c>
      <c r="I104" s="63">
        <v>19975.8</v>
      </c>
      <c r="J104" s="63">
        <v>20575</v>
      </c>
      <c r="K104" t="s">
        <v>1931</v>
      </c>
      <c r="L104" s="62"/>
      <c r="M104" s="64">
        <v>0</v>
      </c>
      <c r="N104" s="64">
        <v>599.20000000000073</v>
      </c>
    </row>
    <row r="105" spans="1:14">
      <c r="A105" s="72"/>
      <c r="B105" s="72"/>
      <c r="C105" s="72"/>
      <c r="D105" s="72"/>
      <c r="E105" s="72"/>
      <c r="F105" s="72" t="s">
        <v>1093</v>
      </c>
      <c r="G105" s="63">
        <v>19400</v>
      </c>
      <c r="H105" s="63">
        <v>20580</v>
      </c>
      <c r="I105" s="63">
        <v>19405</v>
      </c>
      <c r="J105" s="63">
        <v>19942</v>
      </c>
      <c r="K105" t="s">
        <v>1931</v>
      </c>
      <c r="L105" s="62" t="s">
        <v>1931</v>
      </c>
      <c r="M105" s="64">
        <v>1180</v>
      </c>
      <c r="N105" s="64">
        <v>537</v>
      </c>
    </row>
    <row r="106" spans="1:14">
      <c r="A106" s="72"/>
      <c r="B106" s="72"/>
      <c r="C106" s="72"/>
      <c r="D106" s="72"/>
      <c r="E106" s="72" t="s">
        <v>1095</v>
      </c>
      <c r="F106" s="72">
        <v>0</v>
      </c>
      <c r="G106" s="63">
        <v>0</v>
      </c>
      <c r="H106" s="63">
        <v>0</v>
      </c>
      <c r="I106" s="63">
        <v>20390</v>
      </c>
      <c r="J106" s="63">
        <v>21170</v>
      </c>
      <c r="K106" t="s">
        <v>1931</v>
      </c>
      <c r="L106" s="62"/>
      <c r="M106" s="64">
        <v>0</v>
      </c>
      <c r="N106" s="64">
        <v>780</v>
      </c>
    </row>
    <row r="107" spans="1:14">
      <c r="A107" s="72"/>
      <c r="B107" s="72"/>
      <c r="C107" s="72"/>
      <c r="D107" s="72"/>
      <c r="E107" s="72"/>
      <c r="F107" s="72" t="s">
        <v>1096</v>
      </c>
      <c r="G107" s="63">
        <v>20580</v>
      </c>
      <c r="H107" s="63">
        <v>21145.8</v>
      </c>
      <c r="I107" s="63">
        <v>19942</v>
      </c>
      <c r="J107" s="63">
        <v>19975.8</v>
      </c>
      <c r="K107" t="s">
        <v>1931</v>
      </c>
      <c r="L107" s="62" t="s">
        <v>1931</v>
      </c>
      <c r="M107" s="64">
        <v>565.79999999999927</v>
      </c>
      <c r="N107" s="64">
        <v>33.799999999999272</v>
      </c>
    </row>
    <row r="108" spans="1:14">
      <c r="A108" s="72"/>
      <c r="B108" s="72"/>
      <c r="C108" s="72"/>
      <c r="D108" s="72"/>
      <c r="E108" s="72" t="s">
        <v>1103</v>
      </c>
      <c r="F108" s="72">
        <v>0</v>
      </c>
      <c r="G108" s="63">
        <v>21485</v>
      </c>
      <c r="H108" s="63">
        <v>21551.43</v>
      </c>
      <c r="I108" s="63">
        <v>21510</v>
      </c>
      <c r="J108" s="63">
        <v>21577.06</v>
      </c>
      <c r="K108" t="s">
        <v>1931</v>
      </c>
      <c r="L108" s="62"/>
      <c r="M108" s="64">
        <v>66.430000000000291</v>
      </c>
      <c r="N108" s="64">
        <v>67.06000000000131</v>
      </c>
    </row>
    <row r="109" spans="1:14">
      <c r="A109" s="72"/>
      <c r="B109" s="72"/>
      <c r="C109" s="72"/>
      <c r="D109" s="72"/>
      <c r="E109" s="72"/>
      <c r="F109" s="72" t="s">
        <v>1104</v>
      </c>
      <c r="G109" s="63">
        <v>21145.8</v>
      </c>
      <c r="H109" s="63">
        <v>21340</v>
      </c>
      <c r="I109" s="63">
        <v>21170</v>
      </c>
      <c r="J109" s="63">
        <v>21440</v>
      </c>
      <c r="K109" t="s">
        <v>1931</v>
      </c>
      <c r="L109" s="62" t="s">
        <v>1931</v>
      </c>
      <c r="M109" s="64">
        <v>194.20000000000073</v>
      </c>
      <c r="N109" s="64">
        <v>270</v>
      </c>
    </row>
    <row r="110" spans="1:14">
      <c r="A110" s="72"/>
      <c r="B110" s="72"/>
      <c r="C110" s="72"/>
      <c r="D110" s="72"/>
      <c r="E110" s="72" t="s">
        <v>1106</v>
      </c>
      <c r="F110" s="72" t="s">
        <v>1107</v>
      </c>
      <c r="G110" s="63">
        <v>21340</v>
      </c>
      <c r="H110" s="63">
        <v>21485</v>
      </c>
      <c r="I110" s="63">
        <v>21440</v>
      </c>
      <c r="J110" s="63">
        <v>21510</v>
      </c>
      <c r="K110" t="s">
        <v>1931</v>
      </c>
      <c r="L110" s="62" t="s">
        <v>1931</v>
      </c>
      <c r="M110" s="64">
        <v>145</v>
      </c>
      <c r="N110" s="64">
        <v>70</v>
      </c>
    </row>
    <row r="111" spans="1:14">
      <c r="A111" s="72"/>
      <c r="B111" s="72"/>
      <c r="C111" s="72"/>
      <c r="D111" s="72"/>
      <c r="E111" s="72" t="s">
        <v>1109</v>
      </c>
      <c r="F111" s="72" t="s">
        <v>1104</v>
      </c>
      <c r="G111" s="63">
        <v>21550</v>
      </c>
      <c r="H111" s="63">
        <v>22016</v>
      </c>
      <c r="I111" s="63">
        <v>21578</v>
      </c>
      <c r="J111" s="63">
        <v>22073</v>
      </c>
      <c r="K111" t="s">
        <v>1931</v>
      </c>
      <c r="L111" s="62" t="s">
        <v>1931</v>
      </c>
      <c r="M111" s="64">
        <v>466</v>
      </c>
      <c r="N111" s="64">
        <v>495</v>
      </c>
    </row>
    <row r="112" spans="1:14">
      <c r="A112" s="72"/>
      <c r="B112" s="72"/>
      <c r="C112" s="72"/>
      <c r="D112" s="72"/>
      <c r="E112" s="72" t="s">
        <v>1111</v>
      </c>
      <c r="F112" s="72" t="s">
        <v>1112</v>
      </c>
      <c r="G112" s="63">
        <v>22016</v>
      </c>
      <c r="H112" s="63">
        <v>22080</v>
      </c>
      <c r="I112" s="63">
        <v>22073</v>
      </c>
      <c r="J112" s="63">
        <v>22105</v>
      </c>
      <c r="K112" t="s">
        <v>1931</v>
      </c>
      <c r="L112" s="62"/>
      <c r="M112" s="64">
        <v>64</v>
      </c>
      <c r="N112" s="64">
        <v>32</v>
      </c>
    </row>
    <row r="113" spans="1:14">
      <c r="A113" s="72"/>
      <c r="B113" s="72"/>
      <c r="C113" s="76"/>
      <c r="D113" s="76"/>
      <c r="E113" s="72" t="s">
        <v>1117</v>
      </c>
      <c r="F113" s="72" t="s">
        <v>1115</v>
      </c>
      <c r="G113" s="63">
        <v>22156</v>
      </c>
      <c r="H113" s="63">
        <v>22208</v>
      </c>
      <c r="I113" s="63">
        <v>22203.57</v>
      </c>
      <c r="J113" s="63">
        <v>22215</v>
      </c>
      <c r="K113" t="s">
        <v>1931</v>
      </c>
      <c r="L113" s="62"/>
      <c r="M113" s="64">
        <v>52</v>
      </c>
      <c r="N113" s="64">
        <v>11.430000000000291</v>
      </c>
    </row>
    <row r="114" spans="1:14">
      <c r="A114" s="72"/>
      <c r="B114" s="72"/>
      <c r="C114" s="72"/>
      <c r="D114" s="72"/>
      <c r="E114" s="72" t="s">
        <v>1121</v>
      </c>
      <c r="F114" s="72" t="s">
        <v>1122</v>
      </c>
      <c r="G114" s="63">
        <v>22234.54</v>
      </c>
      <c r="H114" s="63">
        <v>22395.48</v>
      </c>
      <c r="I114" s="63">
        <v>22280</v>
      </c>
      <c r="J114" s="63">
        <v>22428.39</v>
      </c>
      <c r="K114" t="s">
        <v>1931</v>
      </c>
      <c r="L114" s="62" t="s">
        <v>1931</v>
      </c>
      <c r="M114" s="64">
        <v>160.93999999999869</v>
      </c>
      <c r="N114" s="64">
        <v>148.38999999999942</v>
      </c>
    </row>
    <row r="115" spans="1:14">
      <c r="A115" s="76">
        <v>12</v>
      </c>
      <c r="B115" s="76" t="s">
        <v>1896</v>
      </c>
      <c r="C115" t="s">
        <v>71</v>
      </c>
      <c r="D115" t="s">
        <v>72</v>
      </c>
      <c r="E115" s="76" t="s">
        <v>950</v>
      </c>
      <c r="F115" s="76" t="s">
        <v>948</v>
      </c>
      <c r="G115" s="63">
        <v>0</v>
      </c>
      <c r="H115" s="63">
        <v>0</v>
      </c>
      <c r="I115" s="63">
        <v>7524</v>
      </c>
      <c r="J115" s="63">
        <v>7552</v>
      </c>
      <c r="K115" s="62" t="s">
        <v>1932</v>
      </c>
      <c r="L115" s="62" t="s">
        <v>1931</v>
      </c>
      <c r="M115" s="64">
        <v>0</v>
      </c>
      <c r="N115" s="64">
        <v>28</v>
      </c>
    </row>
    <row r="116" spans="1:14">
      <c r="A116" s="72"/>
      <c r="B116" s="72"/>
      <c r="E116" s="72" t="s">
        <v>951</v>
      </c>
      <c r="F116" s="72" t="s">
        <v>952</v>
      </c>
      <c r="G116">
        <v>0</v>
      </c>
      <c r="H116">
        <v>0</v>
      </c>
      <c r="I116" s="63">
        <v>7631</v>
      </c>
      <c r="J116" s="63">
        <v>7662.8</v>
      </c>
      <c r="K116" t="s">
        <v>1932</v>
      </c>
      <c r="L116" s="62"/>
      <c r="M116" s="64">
        <v>0</v>
      </c>
      <c r="N116" s="64">
        <v>31.800000000000182</v>
      </c>
    </row>
    <row r="117" spans="1:14">
      <c r="A117" s="72"/>
      <c r="B117" s="72"/>
      <c r="E117" s="72" t="s">
        <v>953</v>
      </c>
      <c r="F117" s="72" t="s">
        <v>954</v>
      </c>
      <c r="G117">
        <v>0</v>
      </c>
      <c r="H117">
        <v>0</v>
      </c>
      <c r="I117" s="63">
        <v>7642</v>
      </c>
      <c r="J117" s="63">
        <v>7732</v>
      </c>
      <c r="K117" t="s">
        <v>1932</v>
      </c>
      <c r="L117" s="62"/>
      <c r="M117" s="64">
        <v>0</v>
      </c>
      <c r="N117" s="64">
        <v>90</v>
      </c>
    </row>
    <row r="118" spans="1:14">
      <c r="A118" s="72"/>
      <c r="B118" s="72"/>
      <c r="E118" s="72" t="s">
        <v>961</v>
      </c>
      <c r="F118" s="72">
        <v>0</v>
      </c>
      <c r="G118">
        <v>0</v>
      </c>
      <c r="H118">
        <v>0</v>
      </c>
      <c r="I118" s="63">
        <v>8300</v>
      </c>
      <c r="J118" s="63">
        <v>8325</v>
      </c>
      <c r="K118" t="s">
        <v>1932</v>
      </c>
      <c r="L118" s="62"/>
      <c r="M118" s="64">
        <v>0</v>
      </c>
      <c r="N118" s="64">
        <v>25</v>
      </c>
    </row>
    <row r="119" spans="1:14">
      <c r="A119" s="62"/>
      <c r="B119" s="62"/>
      <c r="E119" s="62"/>
      <c r="F119" s="62" t="s">
        <v>962</v>
      </c>
      <c r="G119">
        <v>0</v>
      </c>
      <c r="H119">
        <v>0</v>
      </c>
      <c r="I119" s="63">
        <v>8390</v>
      </c>
      <c r="J119" s="63">
        <v>8424</v>
      </c>
      <c r="K119" t="s">
        <v>1932</v>
      </c>
      <c r="L119" s="62"/>
      <c r="M119" s="64">
        <v>0</v>
      </c>
      <c r="N119" s="64">
        <v>34</v>
      </c>
    </row>
    <row r="120" spans="1:14">
      <c r="A120" s="62"/>
      <c r="B120" s="62"/>
      <c r="E120" s="62" t="s">
        <v>975</v>
      </c>
      <c r="F120" s="62" t="s">
        <v>976</v>
      </c>
      <c r="G120">
        <v>0</v>
      </c>
      <c r="H120">
        <v>0</v>
      </c>
      <c r="I120" s="63">
        <v>8765</v>
      </c>
      <c r="J120" s="63">
        <v>8786.7999999999993</v>
      </c>
      <c r="K120" t="s">
        <v>1932</v>
      </c>
      <c r="L120" s="62"/>
      <c r="M120" s="64">
        <v>0</v>
      </c>
      <c r="N120" s="64">
        <v>21.799999999999272</v>
      </c>
    </row>
    <row r="121" spans="1:14">
      <c r="A121" s="62"/>
      <c r="B121" s="62"/>
      <c r="E121" s="62" t="s">
        <v>977</v>
      </c>
      <c r="F121" s="62" t="s">
        <v>978</v>
      </c>
      <c r="G121">
        <v>0</v>
      </c>
      <c r="H121">
        <v>0</v>
      </c>
      <c r="I121" s="63">
        <v>8793.15</v>
      </c>
      <c r="J121" s="63">
        <v>8807.9500000000007</v>
      </c>
      <c r="K121" t="s">
        <v>1932</v>
      </c>
      <c r="L121" s="62"/>
      <c r="M121" s="64">
        <v>0</v>
      </c>
      <c r="N121" s="64">
        <v>14.800000000001091</v>
      </c>
    </row>
    <row r="122" spans="1:14">
      <c r="A122" s="62"/>
      <c r="B122" s="62"/>
      <c r="E122" s="62" t="s">
        <v>979</v>
      </c>
      <c r="F122" s="62" t="s">
        <v>980</v>
      </c>
      <c r="G122">
        <v>0</v>
      </c>
      <c r="H122">
        <v>0</v>
      </c>
      <c r="I122" s="63">
        <v>8904</v>
      </c>
      <c r="J122" s="63">
        <v>8946.4</v>
      </c>
      <c r="K122" t="s">
        <v>1932</v>
      </c>
      <c r="L122" s="62"/>
      <c r="M122" s="64">
        <v>0</v>
      </c>
      <c r="N122" s="64">
        <v>42.399999999999636</v>
      </c>
    </row>
    <row r="123" spans="1:14">
      <c r="A123" s="62"/>
      <c r="B123" s="62"/>
      <c r="E123" s="62" t="s">
        <v>1029</v>
      </c>
      <c r="F123" s="62" t="s">
        <v>1030</v>
      </c>
      <c r="G123">
        <v>0</v>
      </c>
      <c r="H123">
        <v>0</v>
      </c>
      <c r="I123" s="63">
        <v>14022</v>
      </c>
      <c r="J123" s="63">
        <v>14040</v>
      </c>
      <c r="K123" t="s">
        <v>1932</v>
      </c>
      <c r="L123" s="62"/>
      <c r="M123" s="64">
        <v>0</v>
      </c>
      <c r="N123" s="64">
        <v>18</v>
      </c>
    </row>
    <row r="124" spans="1:14">
      <c r="A124" s="62"/>
      <c r="B124" s="62"/>
      <c r="E124" s="62" t="s">
        <v>1051</v>
      </c>
      <c r="F124" s="62" t="s">
        <v>1052</v>
      </c>
      <c r="G124">
        <v>0</v>
      </c>
      <c r="H124">
        <v>0</v>
      </c>
      <c r="I124" s="63">
        <v>15354.41</v>
      </c>
      <c r="J124" s="63">
        <v>15368.64</v>
      </c>
      <c r="K124" t="s">
        <v>1932</v>
      </c>
      <c r="L124" s="62"/>
      <c r="M124" s="64">
        <v>0</v>
      </c>
      <c r="N124" s="64">
        <v>14.229999999999563</v>
      </c>
    </row>
    <row r="125" spans="1:14">
      <c r="A125" s="62"/>
      <c r="B125" s="62"/>
      <c r="E125" s="62" t="s">
        <v>1119</v>
      </c>
      <c r="F125" t="s">
        <v>1115</v>
      </c>
      <c r="G125">
        <v>0</v>
      </c>
      <c r="H125">
        <v>0</v>
      </c>
      <c r="I125" s="63">
        <v>22265.47</v>
      </c>
      <c r="J125" s="63">
        <v>22270.53</v>
      </c>
      <c r="K125" t="s">
        <v>1932</v>
      </c>
      <c r="L125" s="62"/>
      <c r="M125" s="64">
        <v>0</v>
      </c>
      <c r="N125" s="64">
        <v>5.0599999999976717</v>
      </c>
    </row>
    <row r="126" spans="1:14">
      <c r="A126" s="62" t="s">
        <v>1895</v>
      </c>
      <c r="B126" s="62"/>
      <c r="C126" s="62"/>
      <c r="D126" s="62"/>
      <c r="E126" s="62"/>
      <c r="F126" s="62"/>
      <c r="G126" s="62"/>
      <c r="H126" s="62"/>
      <c r="I126" s="62"/>
      <c r="J126" s="62"/>
      <c r="K126" s="62"/>
      <c r="L126" s="62"/>
      <c r="M126" s="64">
        <v>21486.639999999999</v>
      </c>
      <c r="N126" s="6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298" t="s">
        <v>1937</v>
      </c>
      <c r="B1" s="299"/>
      <c r="C1" s="299"/>
      <c r="D1" s="299"/>
      <c r="E1" s="299"/>
      <c r="F1" s="299"/>
      <c r="G1" s="300"/>
    </row>
    <row r="2" spans="1:11">
      <c r="A2" s="298" t="s">
        <v>1938</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1939</v>
      </c>
      <c r="B5" s="301"/>
      <c r="C5" s="43">
        <f>COUNTA(E27:E175)</f>
        <v>128</v>
      </c>
      <c r="E5" s="40" t="e">
        <f>#REF!</f>
        <v>#REF!</v>
      </c>
      <c r="F5" s="40" t="e">
        <f>#REF!+1</f>
        <v>#REF!</v>
      </c>
      <c r="H5" s="49">
        <f>127-32</f>
        <v>95</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SUMIF($K$27:$K$175,"Si",M27:M175)</f>
        <v>24984.500000000007</v>
      </c>
      <c r="I7" s="47">
        <f>SUMIF($K$27:$K$175,"Si",N27:N175)</f>
        <v>23663.227999999996</v>
      </c>
      <c r="J7" s="47">
        <f>SUMIF($L$27:$L$175,"Si",M27:M175)</f>
        <v>14624.38</v>
      </c>
      <c r="K7" s="47">
        <f>SUMIF($L$27:$L$175,"Si",N27:N175)</f>
        <v>12542.739999999998</v>
      </c>
    </row>
    <row r="8" spans="1:11">
      <c r="A8" s="197"/>
      <c r="B8" s="197"/>
      <c r="C8" s="35"/>
      <c r="E8" s="40" t="e">
        <f>#REF!</f>
        <v>#REF!</v>
      </c>
      <c r="F8" s="40" t="e">
        <f>#REF!</f>
        <v>#REF!</v>
      </c>
      <c r="H8" s="147">
        <f>H7/M176</f>
        <v>503.51672712616005</v>
      </c>
      <c r="I8" s="147" t="e">
        <f>I7/N176</f>
        <v>#DIV/0!</v>
      </c>
      <c r="J8">
        <f>J7/M176</f>
        <v>294.72752922208849</v>
      </c>
      <c r="K8" t="e">
        <f>K7/N176</f>
        <v>#DIV/0!</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33</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3105.8099999999981</v>
      </c>
      <c r="I14" s="47">
        <f>SUMIF($K$27:$K$175,"No",N27:N175)</f>
        <v>1409.9800000000005</v>
      </c>
      <c r="J14" s="47">
        <f>SUMIF($L$27:$L$175,"",M27:M175)</f>
        <v>13465.930000000004</v>
      </c>
      <c r="K14" s="47">
        <f>SUMIF($L$27:$L$175,"",N27:N175)</f>
        <v>12718.357999999998</v>
      </c>
    </row>
    <row r="15" spans="1:11">
      <c r="A15" s="197"/>
      <c r="B15" s="197"/>
      <c r="C15" s="35"/>
      <c r="E15" s="40" t="e">
        <f>#REF!</f>
        <v>#REF!</v>
      </c>
      <c r="F15" s="40" t="e">
        <f>#REF!-1</f>
        <v>#REF!</v>
      </c>
      <c r="H15" s="142">
        <f>1-H8</f>
        <v>-502.51672712616005</v>
      </c>
      <c r="I15" s="142" t="e">
        <f>1-I8</f>
        <v>#DIV/0!</v>
      </c>
      <c r="J15" s="142">
        <f>1-J8</f>
        <v>-293.72752922208849</v>
      </c>
      <c r="K15" s="142" t="e">
        <f>1-K8</f>
        <v>#DIV/0!</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102</v>
      </c>
      <c r="E27" s="69" t="s">
        <v>103</v>
      </c>
      <c r="F27" s="69" t="s">
        <v>1379</v>
      </c>
      <c r="G27" s="62">
        <v>34113.75</v>
      </c>
      <c r="H27" s="62">
        <v>34167.97</v>
      </c>
      <c r="I27" s="62">
        <v>0</v>
      </c>
      <c r="J27" s="62">
        <v>0</v>
      </c>
      <c r="K27" s="62" t="s">
        <v>1931</v>
      </c>
      <c r="L27" s="62"/>
      <c r="M27" s="64">
        <v>54.220000000001164</v>
      </c>
      <c r="N27" s="64">
        <v>0</v>
      </c>
    </row>
    <row r="28" spans="1:15">
      <c r="A28" s="72"/>
      <c r="B28" s="72"/>
      <c r="C28" s="72" t="s">
        <v>71</v>
      </c>
      <c r="D28" s="72" t="s">
        <v>72</v>
      </c>
      <c r="E28" s="72" t="s">
        <v>105</v>
      </c>
      <c r="F28" s="72" t="s">
        <v>1287</v>
      </c>
      <c r="G28" s="62">
        <v>10554.42</v>
      </c>
      <c r="H28" s="62">
        <v>10580.08</v>
      </c>
      <c r="I28">
        <v>0</v>
      </c>
      <c r="J28">
        <v>0</v>
      </c>
      <c r="K28" t="s">
        <v>1931</v>
      </c>
      <c r="L28" s="62" t="s">
        <v>1931</v>
      </c>
      <c r="M28" s="64">
        <v>25.659999999999854</v>
      </c>
      <c r="N28" s="64">
        <v>0</v>
      </c>
    </row>
    <row r="29" spans="1:15">
      <c r="A29" s="72"/>
      <c r="B29" s="72"/>
      <c r="C29" s="72"/>
      <c r="D29" s="72"/>
      <c r="E29" s="72" t="s">
        <v>107</v>
      </c>
      <c r="F29" s="72" t="s">
        <v>1222</v>
      </c>
      <c r="G29" s="63">
        <v>9711.11</v>
      </c>
      <c r="H29" s="63">
        <v>9762.7000000000007</v>
      </c>
      <c r="I29" s="36">
        <v>0</v>
      </c>
      <c r="J29" s="36">
        <v>0</v>
      </c>
      <c r="K29" t="s">
        <v>1931</v>
      </c>
      <c r="L29" s="62"/>
      <c r="M29" s="64">
        <v>51.590000000000146</v>
      </c>
      <c r="N29" s="64">
        <v>0</v>
      </c>
    </row>
    <row r="30" spans="1:15">
      <c r="A30" s="72"/>
      <c r="B30" s="72"/>
      <c r="C30" s="72"/>
      <c r="D30" s="72"/>
      <c r="E30" t="s">
        <v>161</v>
      </c>
      <c r="F30">
        <v>0</v>
      </c>
      <c r="G30">
        <v>0</v>
      </c>
      <c r="H30">
        <v>0</v>
      </c>
      <c r="I30">
        <v>31927.8</v>
      </c>
      <c r="J30">
        <v>32458.3</v>
      </c>
      <c r="K30" t="s">
        <v>1931</v>
      </c>
      <c r="M30" s="64">
        <v>0</v>
      </c>
      <c r="N30" s="64">
        <v>530.5</v>
      </c>
    </row>
    <row r="31" spans="1:15">
      <c r="A31" s="72"/>
      <c r="B31" s="72"/>
      <c r="C31" s="72"/>
      <c r="D31" s="72"/>
      <c r="F31" t="s">
        <v>1355</v>
      </c>
      <c r="G31">
        <v>30480.82</v>
      </c>
      <c r="H31">
        <v>32469.25</v>
      </c>
      <c r="I31">
        <v>30440</v>
      </c>
      <c r="J31">
        <v>31277.9</v>
      </c>
      <c r="K31" t="s">
        <v>1931</v>
      </c>
      <c r="L31" t="s">
        <v>1931</v>
      </c>
      <c r="M31" s="64">
        <v>1988.4300000000003</v>
      </c>
      <c r="N31" s="64">
        <v>837.90000000000146</v>
      </c>
    </row>
    <row r="32" spans="1:15">
      <c r="A32" s="72"/>
      <c r="B32" s="72"/>
      <c r="C32" s="72"/>
      <c r="D32" s="72"/>
      <c r="E32" t="s">
        <v>147</v>
      </c>
      <c r="F32" t="s">
        <v>1228</v>
      </c>
      <c r="G32">
        <v>9944.6</v>
      </c>
      <c r="H32">
        <v>10042.6</v>
      </c>
      <c r="I32">
        <v>9928.7000000000007</v>
      </c>
      <c r="J32">
        <v>10017.6</v>
      </c>
      <c r="K32" t="s">
        <v>1931</v>
      </c>
      <c r="M32" s="64">
        <v>98</v>
      </c>
      <c r="N32" s="64">
        <v>88.899999999999636</v>
      </c>
    </row>
    <row r="33" spans="1:14">
      <c r="A33" s="72"/>
      <c r="B33" s="72"/>
      <c r="C33" s="72"/>
      <c r="D33" s="72"/>
      <c r="E33" t="s">
        <v>123</v>
      </c>
      <c r="F33" t="s">
        <v>1237</v>
      </c>
      <c r="G33">
        <v>0</v>
      </c>
      <c r="H33">
        <v>0</v>
      </c>
      <c r="I33">
        <v>10150.06</v>
      </c>
      <c r="J33">
        <v>10160.030000000001</v>
      </c>
      <c r="K33" t="s">
        <v>1931</v>
      </c>
      <c r="M33" s="64">
        <v>0</v>
      </c>
      <c r="N33" s="64">
        <v>9.9700000000011642</v>
      </c>
    </row>
    <row r="34" spans="1:14">
      <c r="A34" s="72"/>
      <c r="B34" s="72"/>
      <c r="C34" s="72"/>
      <c r="D34" s="72"/>
      <c r="E34" t="s">
        <v>124</v>
      </c>
      <c r="F34" t="s">
        <v>1236</v>
      </c>
      <c r="G34">
        <v>0</v>
      </c>
      <c r="H34">
        <v>0</v>
      </c>
      <c r="I34">
        <v>10140.43</v>
      </c>
      <c r="J34">
        <v>10150.620000000001</v>
      </c>
      <c r="K34" t="s">
        <v>1931</v>
      </c>
      <c r="L34" t="s">
        <v>1931</v>
      </c>
      <c r="M34" s="64">
        <v>0</v>
      </c>
      <c r="N34" s="64">
        <v>10.190000000000509</v>
      </c>
    </row>
    <row r="35" spans="1:14">
      <c r="A35" s="72"/>
      <c r="B35" s="72"/>
      <c r="C35" s="72"/>
      <c r="D35" s="72"/>
      <c r="E35" s="72" t="s">
        <v>111</v>
      </c>
      <c r="F35" s="72" t="s">
        <v>1235</v>
      </c>
      <c r="G35">
        <v>0</v>
      </c>
      <c r="H35">
        <v>0</v>
      </c>
      <c r="I35" s="63">
        <v>10128.99</v>
      </c>
      <c r="J35" s="63">
        <v>10140.43</v>
      </c>
      <c r="K35" t="s">
        <v>1931</v>
      </c>
      <c r="L35" s="62"/>
      <c r="M35" s="64">
        <v>0</v>
      </c>
      <c r="N35" s="64">
        <v>11.440000000000509</v>
      </c>
    </row>
    <row r="36" spans="1:14">
      <c r="A36" s="72"/>
      <c r="B36" s="72"/>
      <c r="C36" s="72"/>
      <c r="D36" s="72"/>
      <c r="E36" s="72" t="s">
        <v>113</v>
      </c>
      <c r="F36" s="72" t="s">
        <v>1234</v>
      </c>
      <c r="G36">
        <v>0</v>
      </c>
      <c r="H36">
        <v>0</v>
      </c>
      <c r="I36" s="62">
        <v>10108.67</v>
      </c>
      <c r="J36" s="62">
        <v>10128.99</v>
      </c>
      <c r="K36" t="s">
        <v>1931</v>
      </c>
      <c r="L36" s="62" t="s">
        <v>1931</v>
      </c>
      <c r="M36" s="64">
        <v>0</v>
      </c>
      <c r="N36" s="64">
        <v>20.319999999999709</v>
      </c>
    </row>
    <row r="37" spans="1:14">
      <c r="A37" s="72"/>
      <c r="B37" s="72"/>
      <c r="C37" s="72"/>
      <c r="D37" s="72"/>
      <c r="E37" t="s">
        <v>125</v>
      </c>
      <c r="F37" t="s">
        <v>1233</v>
      </c>
      <c r="G37">
        <v>0</v>
      </c>
      <c r="H37">
        <v>0</v>
      </c>
      <c r="I37">
        <v>10096.77</v>
      </c>
      <c r="J37">
        <v>10108.67</v>
      </c>
      <c r="K37" t="s">
        <v>1931</v>
      </c>
      <c r="L37" t="s">
        <v>1931</v>
      </c>
      <c r="M37" s="64">
        <v>0</v>
      </c>
      <c r="N37" s="64">
        <v>11.899999999999636</v>
      </c>
    </row>
    <row r="38" spans="1:14">
      <c r="A38" s="72"/>
      <c r="B38" s="72"/>
      <c r="C38" s="72"/>
      <c r="D38" s="72"/>
      <c r="E38" s="72" t="s">
        <v>115</v>
      </c>
      <c r="F38" s="72" t="s">
        <v>1232</v>
      </c>
      <c r="G38">
        <v>0</v>
      </c>
      <c r="H38">
        <v>0</v>
      </c>
      <c r="I38" s="62">
        <v>10077.99</v>
      </c>
      <c r="J38" s="62">
        <v>10096.77</v>
      </c>
      <c r="K38" t="s">
        <v>1931</v>
      </c>
      <c r="L38" s="62"/>
      <c r="M38" s="64">
        <v>0</v>
      </c>
      <c r="N38" s="64">
        <v>18.780000000000655</v>
      </c>
    </row>
    <row r="39" spans="1:14">
      <c r="A39" s="72"/>
      <c r="B39" s="72"/>
      <c r="C39" s="72"/>
      <c r="D39" s="72"/>
      <c r="E39" s="72" t="s">
        <v>116</v>
      </c>
      <c r="F39" s="72" t="s">
        <v>1231</v>
      </c>
      <c r="G39">
        <v>0</v>
      </c>
      <c r="H39">
        <v>0</v>
      </c>
      <c r="I39" s="62">
        <v>10017.6</v>
      </c>
      <c r="J39" s="62">
        <v>10077.99</v>
      </c>
      <c r="K39" t="s">
        <v>1931</v>
      </c>
      <c r="L39" s="62"/>
      <c r="M39" s="64">
        <v>0</v>
      </c>
      <c r="N39" s="64">
        <v>60.389999999999418</v>
      </c>
    </row>
    <row r="40" spans="1:14">
      <c r="A40">
        <v>2</v>
      </c>
      <c r="B40" t="s">
        <v>186</v>
      </c>
      <c r="C40" t="s">
        <v>71</v>
      </c>
      <c r="D40" t="s">
        <v>72</v>
      </c>
      <c r="E40" t="s">
        <v>109</v>
      </c>
      <c r="F40" t="s">
        <v>1243</v>
      </c>
      <c r="G40">
        <v>0</v>
      </c>
      <c r="H40">
        <v>0</v>
      </c>
      <c r="I40">
        <v>10275.5</v>
      </c>
      <c r="J40">
        <v>10286.35</v>
      </c>
      <c r="K40" t="s">
        <v>1931</v>
      </c>
      <c r="L40" t="s">
        <v>1931</v>
      </c>
      <c r="M40" s="64">
        <v>0</v>
      </c>
      <c r="N40" s="64">
        <v>10.850000000000364</v>
      </c>
    </row>
    <row r="41" spans="1:14">
      <c r="C41" t="s">
        <v>154</v>
      </c>
      <c r="D41" t="s">
        <v>155</v>
      </c>
      <c r="E41" t="s">
        <v>422</v>
      </c>
      <c r="F41" t="s">
        <v>1133</v>
      </c>
      <c r="G41">
        <v>0</v>
      </c>
      <c r="H41">
        <v>0</v>
      </c>
      <c r="I41">
        <v>138.30000000000001</v>
      </c>
      <c r="J41">
        <v>220</v>
      </c>
      <c r="K41" t="s">
        <v>1936</v>
      </c>
      <c r="M41" s="64">
        <v>0</v>
      </c>
      <c r="N41" s="64">
        <v>81.699999999999989</v>
      </c>
    </row>
    <row r="42" spans="1:14">
      <c r="E42" t="s">
        <v>421</v>
      </c>
      <c r="F42" t="s">
        <v>1134</v>
      </c>
      <c r="G42">
        <v>0</v>
      </c>
      <c r="H42">
        <v>0</v>
      </c>
      <c r="I42">
        <v>220</v>
      </c>
      <c r="J42">
        <v>326.19</v>
      </c>
      <c r="K42" t="s">
        <v>1936</v>
      </c>
      <c r="M42" s="64">
        <v>0</v>
      </c>
      <c r="N42" s="64">
        <v>106.19</v>
      </c>
    </row>
    <row r="43" spans="1:14">
      <c r="A43" s="73">
        <v>3</v>
      </c>
      <c r="B43" s="73" t="s">
        <v>85</v>
      </c>
      <c r="C43" s="73" t="s">
        <v>71</v>
      </c>
      <c r="D43" s="73" t="s">
        <v>72</v>
      </c>
      <c r="E43" s="73" t="s">
        <v>118</v>
      </c>
      <c r="F43" s="73" t="s">
        <v>1226</v>
      </c>
      <c r="G43" s="63">
        <v>9767.3700000000008</v>
      </c>
      <c r="H43" s="63">
        <v>9806.7999999999993</v>
      </c>
      <c r="I43" s="63">
        <v>0</v>
      </c>
      <c r="J43" s="63">
        <v>0</v>
      </c>
      <c r="K43" t="s">
        <v>1931</v>
      </c>
      <c r="L43" s="62"/>
      <c r="M43" s="64">
        <v>39.429999999998472</v>
      </c>
      <c r="N43" s="64">
        <v>0</v>
      </c>
    </row>
    <row r="44" spans="1:14">
      <c r="A44" s="72"/>
      <c r="B44" s="72"/>
      <c r="C44" s="72"/>
      <c r="D44" s="72"/>
      <c r="E44" s="72" t="s">
        <v>122</v>
      </c>
      <c r="F44" s="72" t="s">
        <v>1246</v>
      </c>
      <c r="G44">
        <v>0</v>
      </c>
      <c r="H44">
        <v>0</v>
      </c>
      <c r="I44" s="63">
        <v>10180</v>
      </c>
      <c r="J44" s="63">
        <v>10197.1</v>
      </c>
      <c r="K44" t="s">
        <v>1931</v>
      </c>
      <c r="L44" s="62"/>
      <c r="M44" s="64">
        <v>0</v>
      </c>
      <c r="N44" s="64">
        <v>17.100000000000364</v>
      </c>
    </row>
    <row r="45" spans="1:14">
      <c r="A45" s="71">
        <v>5</v>
      </c>
      <c r="B45" t="s">
        <v>1897</v>
      </c>
      <c r="C45" t="s">
        <v>71</v>
      </c>
      <c r="D45" t="s">
        <v>72</v>
      </c>
      <c r="E45" t="s">
        <v>120</v>
      </c>
      <c r="F45" t="s">
        <v>1255</v>
      </c>
      <c r="G45">
        <v>0</v>
      </c>
      <c r="H45">
        <v>0</v>
      </c>
      <c r="I45" t="s">
        <v>1256</v>
      </c>
      <c r="J45" t="s">
        <v>1257</v>
      </c>
      <c r="K45" t="s">
        <v>1931</v>
      </c>
      <c r="M45" s="64">
        <v>0</v>
      </c>
      <c r="N45" s="64">
        <v>13.97</v>
      </c>
    </row>
    <row r="46" spans="1:14">
      <c r="A46" s="68">
        <v>6</v>
      </c>
      <c r="B46" t="s">
        <v>30</v>
      </c>
      <c r="C46" t="s">
        <v>31</v>
      </c>
      <c r="D46" t="s">
        <v>126</v>
      </c>
      <c r="E46" t="s">
        <v>127</v>
      </c>
      <c r="F46" t="s">
        <v>1357</v>
      </c>
      <c r="G46">
        <v>0</v>
      </c>
      <c r="H46">
        <v>0</v>
      </c>
      <c r="I46">
        <v>31653.7</v>
      </c>
      <c r="J46">
        <v>31945.83</v>
      </c>
      <c r="K46" t="s">
        <v>1931</v>
      </c>
      <c r="M46" s="64">
        <v>0</v>
      </c>
      <c r="N46" s="64">
        <v>292.13000000000102</v>
      </c>
    </row>
    <row r="47" spans="1:14">
      <c r="A47" s="72"/>
      <c r="D47" t="s">
        <v>102</v>
      </c>
      <c r="E47" t="s">
        <v>136</v>
      </c>
      <c r="F47" t="s">
        <v>1386</v>
      </c>
      <c r="G47">
        <v>34820.83</v>
      </c>
      <c r="H47">
        <v>35369.449999999997</v>
      </c>
      <c r="I47">
        <v>34806.81</v>
      </c>
      <c r="J47">
        <v>35968.6</v>
      </c>
      <c r="K47" t="s">
        <v>1931</v>
      </c>
      <c r="M47" s="64">
        <v>548.61999999999534</v>
      </c>
      <c r="N47" s="64">
        <v>1161.7900000000009</v>
      </c>
    </row>
    <row r="48" spans="1:14">
      <c r="A48" s="72"/>
      <c r="E48" t="s">
        <v>139</v>
      </c>
      <c r="F48">
        <v>0</v>
      </c>
      <c r="G48">
        <v>33898.89</v>
      </c>
      <c r="H48">
        <v>34133.71</v>
      </c>
      <c r="I48">
        <v>0</v>
      </c>
      <c r="J48">
        <v>0</v>
      </c>
      <c r="K48" t="s">
        <v>1931</v>
      </c>
      <c r="M48" s="64">
        <v>234.81999999999971</v>
      </c>
      <c r="N48" s="64">
        <v>0</v>
      </c>
    </row>
    <row r="49" spans="1:14">
      <c r="A49" s="72"/>
      <c r="F49" t="s">
        <v>1379</v>
      </c>
      <c r="G49">
        <v>33475.68</v>
      </c>
      <c r="H49">
        <v>33706.199999999997</v>
      </c>
      <c r="I49">
        <v>33902.769999999997</v>
      </c>
      <c r="J49">
        <v>34174.269999999997</v>
      </c>
      <c r="K49" t="s">
        <v>1931</v>
      </c>
      <c r="L49" t="s">
        <v>1931</v>
      </c>
      <c r="M49" s="64">
        <v>230.5199999999968</v>
      </c>
      <c r="N49" s="64">
        <v>271.5</v>
      </c>
    </row>
    <row r="50" spans="1:14">
      <c r="A50" s="72"/>
      <c r="E50" t="s">
        <v>140</v>
      </c>
      <c r="F50" t="s">
        <v>1379</v>
      </c>
      <c r="G50">
        <v>34133.71</v>
      </c>
      <c r="H50">
        <v>34622.410000000003</v>
      </c>
      <c r="I50">
        <v>0</v>
      </c>
      <c r="J50">
        <v>0</v>
      </c>
      <c r="K50" t="s">
        <v>1931</v>
      </c>
      <c r="L50" t="s">
        <v>1931</v>
      </c>
      <c r="M50" s="64">
        <v>488.70000000000437</v>
      </c>
      <c r="N50" s="64">
        <v>0</v>
      </c>
    </row>
    <row r="51" spans="1:14">
      <c r="A51" s="72"/>
      <c r="E51" t="s">
        <v>141</v>
      </c>
      <c r="F51" t="s">
        <v>1379</v>
      </c>
      <c r="G51">
        <v>34622.410000000003</v>
      </c>
      <c r="H51">
        <v>34657.21</v>
      </c>
      <c r="I51">
        <v>0</v>
      </c>
      <c r="J51">
        <v>0</v>
      </c>
      <c r="K51" t="s">
        <v>1931</v>
      </c>
      <c r="L51" t="s">
        <v>1931</v>
      </c>
      <c r="M51" s="64">
        <v>34.799999999995634</v>
      </c>
      <c r="N51" s="64">
        <v>0</v>
      </c>
    </row>
    <row r="52" spans="1:14">
      <c r="A52" s="72"/>
      <c r="E52" t="s">
        <v>142</v>
      </c>
      <c r="F52" t="s">
        <v>1383</v>
      </c>
      <c r="G52">
        <v>34657.21</v>
      </c>
      <c r="H52">
        <v>34807.15</v>
      </c>
      <c r="I52">
        <v>0</v>
      </c>
      <c r="J52">
        <v>0</v>
      </c>
      <c r="K52" t="s">
        <v>1931</v>
      </c>
      <c r="M52" s="64">
        <v>149.94000000000233</v>
      </c>
      <c r="N52" s="64">
        <v>0</v>
      </c>
    </row>
    <row r="53" spans="1:14">
      <c r="A53" s="72"/>
      <c r="E53" t="s">
        <v>143</v>
      </c>
      <c r="F53" t="s">
        <v>1379</v>
      </c>
      <c r="G53">
        <v>0</v>
      </c>
      <c r="H53">
        <v>0</v>
      </c>
      <c r="I53">
        <v>34174.269999999997</v>
      </c>
      <c r="J53">
        <v>34806.81</v>
      </c>
      <c r="K53" t="s">
        <v>1931</v>
      </c>
      <c r="L53" t="s">
        <v>1931</v>
      </c>
      <c r="M53" s="64">
        <v>0</v>
      </c>
      <c r="N53" s="64">
        <v>632.54000000000087</v>
      </c>
    </row>
    <row r="54" spans="1:14">
      <c r="A54" s="72"/>
      <c r="C54" t="s">
        <v>71</v>
      </c>
      <c r="D54" t="s">
        <v>72</v>
      </c>
      <c r="E54" t="s">
        <v>129</v>
      </c>
      <c r="F54">
        <v>0</v>
      </c>
      <c r="G54">
        <v>0</v>
      </c>
      <c r="H54">
        <v>0</v>
      </c>
      <c r="I54">
        <v>0</v>
      </c>
      <c r="J54">
        <v>0</v>
      </c>
      <c r="K54" t="s">
        <v>1931</v>
      </c>
      <c r="M54" s="64">
        <v>0</v>
      </c>
      <c r="N54" s="64">
        <v>0</v>
      </c>
    </row>
    <row r="55" spans="1:14">
      <c r="A55" s="72"/>
      <c r="F55" t="s">
        <v>1276</v>
      </c>
      <c r="G55">
        <v>10042.6</v>
      </c>
      <c r="H55">
        <v>10113</v>
      </c>
      <c r="I55">
        <v>10187.85</v>
      </c>
      <c r="J55">
        <v>10294.299999999999</v>
      </c>
      <c r="K55" t="s">
        <v>1931</v>
      </c>
      <c r="M55" s="64">
        <v>70.399999999999636</v>
      </c>
      <c r="N55" s="64">
        <v>106.44999999999891</v>
      </c>
    </row>
    <row r="56" spans="1:14">
      <c r="A56" s="72"/>
      <c r="E56" t="s">
        <v>130</v>
      </c>
      <c r="F56" t="s">
        <v>1207</v>
      </c>
      <c r="G56">
        <v>9018.7800000000007</v>
      </c>
      <c r="H56">
        <v>9248.98</v>
      </c>
      <c r="I56">
        <v>0</v>
      </c>
      <c r="J56">
        <v>0</v>
      </c>
      <c r="K56" t="s">
        <v>1931</v>
      </c>
      <c r="M56" s="64">
        <v>230.19999999999891</v>
      </c>
      <c r="N56" s="64">
        <v>0</v>
      </c>
    </row>
    <row r="57" spans="1:14">
      <c r="A57" s="72"/>
      <c r="E57" t="s">
        <v>131</v>
      </c>
      <c r="F57" t="s">
        <v>1207</v>
      </c>
      <c r="G57">
        <v>8954.07</v>
      </c>
      <c r="H57">
        <v>9018.7800000000007</v>
      </c>
      <c r="I57">
        <v>0</v>
      </c>
      <c r="J57">
        <v>0</v>
      </c>
      <c r="K57" t="s">
        <v>1931</v>
      </c>
      <c r="M57" s="64">
        <v>64.710000000000946</v>
      </c>
      <c r="N57" s="64">
        <v>0</v>
      </c>
    </row>
    <row r="58" spans="1:14">
      <c r="A58" s="72"/>
      <c r="E58" t="s">
        <v>132</v>
      </c>
      <c r="F58" t="s">
        <v>1207</v>
      </c>
      <c r="G58">
        <v>8652.7000000000007</v>
      </c>
      <c r="H58">
        <v>8954.07</v>
      </c>
      <c r="I58">
        <v>0</v>
      </c>
      <c r="J58">
        <v>0</v>
      </c>
      <c r="K58" t="s">
        <v>1931</v>
      </c>
      <c r="M58" s="64">
        <v>301.36999999999898</v>
      </c>
      <c r="N58" s="64">
        <v>0</v>
      </c>
    </row>
    <row r="59" spans="1:14">
      <c r="A59" s="72"/>
      <c r="E59" t="s">
        <v>146</v>
      </c>
      <c r="F59" t="s">
        <v>1271</v>
      </c>
      <c r="G59">
        <v>10315.030000000001</v>
      </c>
      <c r="H59">
        <v>10513</v>
      </c>
      <c r="I59">
        <v>10305.52</v>
      </c>
      <c r="J59">
        <v>10531.92</v>
      </c>
      <c r="K59" t="s">
        <v>1932</v>
      </c>
      <c r="M59" s="64">
        <v>197.96999999999935</v>
      </c>
      <c r="N59" s="64">
        <v>226.39999999999964</v>
      </c>
    </row>
    <row r="60" spans="1:14">
      <c r="A60" s="72"/>
      <c r="E60" t="s">
        <v>133</v>
      </c>
      <c r="F60">
        <v>0</v>
      </c>
      <c r="G60">
        <v>0</v>
      </c>
      <c r="H60">
        <v>0</v>
      </c>
      <c r="I60">
        <v>9451.89</v>
      </c>
      <c r="J60">
        <v>9647.58</v>
      </c>
      <c r="K60" t="s">
        <v>1931</v>
      </c>
      <c r="M60" s="64">
        <v>0</v>
      </c>
      <c r="N60" s="64">
        <v>195.69000000000051</v>
      </c>
    </row>
    <row r="61" spans="1:14">
      <c r="A61" s="72"/>
      <c r="F61" t="s">
        <v>1219</v>
      </c>
      <c r="G61">
        <v>9248.98</v>
      </c>
      <c r="H61">
        <v>9656.9500000000007</v>
      </c>
      <c r="I61">
        <v>8655.2000000000007</v>
      </c>
      <c r="J61">
        <v>8997.3700000000008</v>
      </c>
      <c r="K61" t="s">
        <v>1931</v>
      </c>
      <c r="M61" s="64">
        <v>407.97000000000116</v>
      </c>
      <c r="N61" s="64">
        <v>342.17000000000007</v>
      </c>
    </row>
    <row r="62" spans="1:14">
      <c r="A62" s="72"/>
      <c r="E62" t="s">
        <v>134</v>
      </c>
      <c r="F62" t="s">
        <v>1207</v>
      </c>
      <c r="G62">
        <v>0</v>
      </c>
      <c r="H62">
        <v>0</v>
      </c>
      <c r="I62">
        <v>8997.3700000000008</v>
      </c>
      <c r="J62">
        <v>9451.89</v>
      </c>
      <c r="K62" t="s">
        <v>1931</v>
      </c>
      <c r="M62" s="64">
        <v>0</v>
      </c>
      <c r="N62" s="64">
        <v>454.51999999999862</v>
      </c>
    </row>
    <row r="63" spans="1:14">
      <c r="A63" s="72"/>
      <c r="E63" t="s">
        <v>121</v>
      </c>
      <c r="F63" t="s">
        <v>1253</v>
      </c>
      <c r="G63">
        <v>0</v>
      </c>
      <c r="H63">
        <v>0</v>
      </c>
      <c r="I63">
        <v>10197.1</v>
      </c>
      <c r="J63">
        <v>10216.028</v>
      </c>
      <c r="K63" t="s">
        <v>1931</v>
      </c>
      <c r="M63" s="64">
        <v>0</v>
      </c>
      <c r="N63" s="64">
        <v>18.927999999999884</v>
      </c>
    </row>
    <row r="64" spans="1:14">
      <c r="A64" s="72"/>
      <c r="D64" t="s">
        <v>102</v>
      </c>
      <c r="E64" t="s">
        <v>135</v>
      </c>
      <c r="F64" t="s">
        <v>1207</v>
      </c>
      <c r="G64">
        <v>0</v>
      </c>
      <c r="H64">
        <v>0</v>
      </c>
      <c r="I64">
        <v>337.28</v>
      </c>
      <c r="J64">
        <v>370.28</v>
      </c>
      <c r="K64" t="s">
        <v>1931</v>
      </c>
      <c r="M64" s="64">
        <v>0</v>
      </c>
      <c r="N64" s="64">
        <v>33</v>
      </c>
    </row>
    <row r="65" spans="1:14">
      <c r="A65" s="74">
        <v>7</v>
      </c>
      <c r="B65" s="74" t="s">
        <v>20</v>
      </c>
      <c r="C65" s="74" t="s">
        <v>31</v>
      </c>
      <c r="D65" s="74" t="s">
        <v>102</v>
      </c>
      <c r="E65" s="74" t="s">
        <v>158</v>
      </c>
      <c r="F65" s="74">
        <v>0</v>
      </c>
      <c r="G65" s="62">
        <v>40194</v>
      </c>
      <c r="H65" s="62">
        <v>40242.33</v>
      </c>
      <c r="I65" s="62">
        <v>40225.050000000003</v>
      </c>
      <c r="J65" s="62">
        <v>40228.9</v>
      </c>
      <c r="K65" t="s">
        <v>1931</v>
      </c>
      <c r="L65" s="62"/>
      <c r="M65" s="64">
        <v>48.330000000001746</v>
      </c>
      <c r="N65" s="64">
        <v>3.8499999999985448</v>
      </c>
    </row>
    <row r="66" spans="1:14">
      <c r="A66" s="72"/>
      <c r="B66" s="72"/>
      <c r="C66" s="72"/>
      <c r="D66" s="72"/>
      <c r="E66" s="72"/>
      <c r="F66" s="72" t="s">
        <v>1396</v>
      </c>
      <c r="G66" s="62">
        <v>37470.480000000003</v>
      </c>
      <c r="H66" s="62">
        <v>40093.5</v>
      </c>
      <c r="I66" s="62">
        <v>39885.83</v>
      </c>
      <c r="J66" s="62">
        <v>40100</v>
      </c>
      <c r="K66" t="s">
        <v>1931</v>
      </c>
      <c r="L66" s="62"/>
      <c r="M66" s="64">
        <v>2623.0199999999968</v>
      </c>
      <c r="N66" s="64">
        <v>214.16999999999825</v>
      </c>
    </row>
    <row r="67" spans="1:14">
      <c r="A67" s="72"/>
      <c r="B67" s="72"/>
      <c r="C67" s="72" t="s">
        <v>71</v>
      </c>
      <c r="D67" s="72" t="s">
        <v>72</v>
      </c>
      <c r="E67" s="72" t="s">
        <v>159</v>
      </c>
      <c r="F67" s="72" t="s">
        <v>1336</v>
      </c>
      <c r="G67" s="63">
        <v>0</v>
      </c>
      <c r="H67" s="63">
        <v>0</v>
      </c>
      <c r="I67" s="63">
        <v>15405.05</v>
      </c>
      <c r="J67" s="63">
        <v>15591.21</v>
      </c>
      <c r="K67" t="s">
        <v>1931</v>
      </c>
      <c r="L67" s="62"/>
      <c r="M67" s="64">
        <v>0</v>
      </c>
      <c r="N67" s="64">
        <v>186.15999999999985</v>
      </c>
    </row>
    <row r="68" spans="1:14">
      <c r="A68" s="72"/>
      <c r="B68" s="72"/>
      <c r="C68" s="72"/>
      <c r="D68" s="72"/>
      <c r="E68" s="72" t="s">
        <v>165</v>
      </c>
      <c r="F68" s="72">
        <v>0</v>
      </c>
      <c r="G68" s="63">
        <v>15600.04</v>
      </c>
      <c r="H68" s="63">
        <v>15744.89</v>
      </c>
      <c r="I68" s="63">
        <v>15676.94</v>
      </c>
      <c r="J68" s="63">
        <v>15840.75</v>
      </c>
      <c r="K68" t="s">
        <v>1931</v>
      </c>
      <c r="L68" s="62"/>
      <c r="M68" s="64">
        <v>144.84999999999854</v>
      </c>
      <c r="N68" s="64">
        <v>163.80999999999949</v>
      </c>
    </row>
    <row r="69" spans="1:14">
      <c r="A69" s="72"/>
      <c r="B69" s="72"/>
      <c r="C69" s="72"/>
      <c r="D69" s="72"/>
      <c r="E69" s="72"/>
      <c r="F69" s="72"/>
      <c r="G69" s="63">
        <v>30306.43</v>
      </c>
      <c r="H69" s="63">
        <v>30344.95</v>
      </c>
      <c r="I69" s="63">
        <v>30315.07</v>
      </c>
      <c r="J69" s="63">
        <v>30425.11</v>
      </c>
      <c r="K69" t="s">
        <v>1931</v>
      </c>
      <c r="L69" s="62"/>
      <c r="M69" s="64">
        <v>38.520000000000437</v>
      </c>
      <c r="N69" s="64">
        <v>110.04000000000087</v>
      </c>
    </row>
    <row r="70" spans="1:14">
      <c r="A70" s="72"/>
      <c r="B70" s="72"/>
      <c r="C70" s="72"/>
      <c r="D70" s="72"/>
      <c r="E70" s="72"/>
      <c r="F70" s="72" t="s">
        <v>1331</v>
      </c>
      <c r="G70" s="63">
        <v>14617.95</v>
      </c>
      <c r="H70" s="63">
        <v>14726.72</v>
      </c>
      <c r="I70" s="63">
        <v>14571.93</v>
      </c>
      <c r="J70" s="63">
        <v>14691.26</v>
      </c>
      <c r="K70" t="s">
        <v>1931</v>
      </c>
      <c r="L70" s="62" t="s">
        <v>1931</v>
      </c>
      <c r="M70" s="64">
        <v>108.76999999999862</v>
      </c>
      <c r="N70" s="64">
        <v>119.32999999999993</v>
      </c>
    </row>
    <row r="71" spans="1:14">
      <c r="A71">
        <v>8</v>
      </c>
      <c r="B71" t="s">
        <v>53</v>
      </c>
      <c r="C71" t="s">
        <v>154</v>
      </c>
      <c r="D71" t="s">
        <v>155</v>
      </c>
      <c r="E71" t="s">
        <v>156</v>
      </c>
      <c r="F71" t="s">
        <v>1202</v>
      </c>
      <c r="G71">
        <v>8106.39</v>
      </c>
      <c r="H71">
        <v>8518.39</v>
      </c>
      <c r="I71">
        <v>0</v>
      </c>
      <c r="J71">
        <v>0</v>
      </c>
      <c r="K71" t="s">
        <v>1931</v>
      </c>
      <c r="M71" s="64">
        <v>411.99999999999909</v>
      </c>
      <c r="N71" s="64">
        <v>0</v>
      </c>
    </row>
    <row r="72" spans="1:14">
      <c r="A72">
        <v>9</v>
      </c>
      <c r="B72" t="s">
        <v>56</v>
      </c>
      <c r="C72" t="s">
        <v>31</v>
      </c>
      <c r="D72" t="s">
        <v>102</v>
      </c>
      <c r="E72" t="s">
        <v>137</v>
      </c>
      <c r="F72" t="s">
        <v>1390</v>
      </c>
      <c r="G72">
        <v>35417.800000000003</v>
      </c>
      <c r="H72">
        <v>35975.58</v>
      </c>
      <c r="I72">
        <v>0</v>
      </c>
      <c r="J72">
        <v>0</v>
      </c>
      <c r="K72" t="s">
        <v>1931</v>
      </c>
      <c r="L72" t="s">
        <v>1931</v>
      </c>
      <c r="M72" s="64">
        <v>557.77999999999884</v>
      </c>
      <c r="N72" s="64">
        <v>0</v>
      </c>
    </row>
    <row r="73" spans="1:14">
      <c r="E73" t="s">
        <v>138</v>
      </c>
      <c r="F73" t="s">
        <v>1390</v>
      </c>
      <c r="G73">
        <v>35975.58</v>
      </c>
      <c r="H73">
        <v>36397.800000000003</v>
      </c>
      <c r="I73">
        <v>0</v>
      </c>
      <c r="J73">
        <v>0</v>
      </c>
      <c r="K73" t="s">
        <v>1931</v>
      </c>
      <c r="L73" t="s">
        <v>1931</v>
      </c>
      <c r="M73" s="64">
        <v>422.22000000000116</v>
      </c>
      <c r="N73" s="64">
        <v>0</v>
      </c>
    </row>
    <row r="74" spans="1:14">
      <c r="C74" t="s">
        <v>71</v>
      </c>
      <c r="D74" t="s">
        <v>72</v>
      </c>
      <c r="E74" t="s">
        <v>119</v>
      </c>
      <c r="F74" t="s">
        <v>1224</v>
      </c>
      <c r="G74">
        <v>9743.93</v>
      </c>
      <c r="H74">
        <v>9762.7000000000007</v>
      </c>
      <c r="I74">
        <v>0</v>
      </c>
      <c r="J74">
        <v>0</v>
      </c>
      <c r="K74" t="s">
        <v>1931</v>
      </c>
      <c r="M74" s="64">
        <v>18.770000000000437</v>
      </c>
      <c r="N74" s="64">
        <v>0</v>
      </c>
    </row>
    <row r="75" spans="1:14">
      <c r="C75" t="s">
        <v>154</v>
      </c>
      <c r="D75" t="s">
        <v>155</v>
      </c>
      <c r="E75" t="s">
        <v>167</v>
      </c>
      <c r="F75" t="s">
        <v>1204</v>
      </c>
      <c r="G75">
        <v>8518.39</v>
      </c>
      <c r="H75">
        <v>8652.7000000000007</v>
      </c>
      <c r="I75">
        <v>8528.25</v>
      </c>
      <c r="J75">
        <v>8655.2000000000007</v>
      </c>
      <c r="K75" t="s">
        <v>1931</v>
      </c>
      <c r="M75" s="64">
        <v>134.31000000000131</v>
      </c>
      <c r="N75" s="64">
        <v>126.95000000000073</v>
      </c>
    </row>
    <row r="76" spans="1:14">
      <c r="E76" t="s">
        <v>169</v>
      </c>
      <c r="F76">
        <v>0</v>
      </c>
      <c r="G76">
        <v>1055.46</v>
      </c>
      <c r="H76">
        <v>1297.68</v>
      </c>
      <c r="I76">
        <v>0</v>
      </c>
      <c r="J76">
        <v>0</v>
      </c>
      <c r="K76" t="s">
        <v>1931</v>
      </c>
      <c r="M76" s="64">
        <v>242.22000000000003</v>
      </c>
      <c r="N76" s="64">
        <v>0</v>
      </c>
    </row>
    <row r="77" spans="1:14">
      <c r="G77">
        <v>1416.25</v>
      </c>
      <c r="H77">
        <v>1527.91</v>
      </c>
      <c r="I77">
        <v>0</v>
      </c>
      <c r="J77">
        <v>0</v>
      </c>
      <c r="K77" t="s">
        <v>1931</v>
      </c>
      <c r="M77" s="64">
        <v>111.66000000000008</v>
      </c>
      <c r="N77" s="64">
        <v>0</v>
      </c>
    </row>
    <row r="78" spans="1:14">
      <c r="G78">
        <v>1636.82</v>
      </c>
      <c r="H78">
        <v>1717.78</v>
      </c>
      <c r="I78">
        <v>0</v>
      </c>
      <c r="J78">
        <v>0</v>
      </c>
      <c r="K78" t="s">
        <v>1931</v>
      </c>
      <c r="M78" s="64">
        <v>80.960000000000036</v>
      </c>
      <c r="N78" s="64">
        <v>0</v>
      </c>
    </row>
    <row r="79" spans="1:14">
      <c r="F79" t="s">
        <v>1137</v>
      </c>
      <c r="G79">
        <v>430</v>
      </c>
      <c r="H79">
        <v>938.59</v>
      </c>
      <c r="I79">
        <v>656.65</v>
      </c>
      <c r="J79">
        <v>931.65</v>
      </c>
      <c r="K79" t="s">
        <v>1931</v>
      </c>
      <c r="M79" s="64">
        <v>508.59000000000003</v>
      </c>
      <c r="N79" s="64">
        <v>275</v>
      </c>
    </row>
    <row r="80" spans="1:14">
      <c r="A80" s="62">
        <v>10</v>
      </c>
      <c r="B80" s="62" t="s">
        <v>26</v>
      </c>
      <c r="C80" t="s">
        <v>71</v>
      </c>
      <c r="D80" t="s">
        <v>72</v>
      </c>
      <c r="E80" s="62" t="s">
        <v>171</v>
      </c>
      <c r="F80" s="62" t="s">
        <v>1220</v>
      </c>
      <c r="G80" s="63">
        <v>9667.4500000000007</v>
      </c>
      <c r="H80" s="63">
        <v>9738.6</v>
      </c>
      <c r="I80" s="63">
        <v>0</v>
      </c>
      <c r="J80" s="63">
        <v>0</v>
      </c>
      <c r="K80" t="s">
        <v>1931</v>
      </c>
      <c r="L80" s="62"/>
      <c r="M80" s="64">
        <v>71.149999999999636</v>
      </c>
      <c r="N80" s="64">
        <v>0</v>
      </c>
    </row>
    <row r="81" spans="1:14">
      <c r="A81" s="70">
        <v>11</v>
      </c>
      <c r="B81" s="70" t="s">
        <v>1739</v>
      </c>
      <c r="C81" s="70" t="s">
        <v>31</v>
      </c>
      <c r="D81" s="70" t="s">
        <v>102</v>
      </c>
      <c r="E81" s="70" t="s">
        <v>1392</v>
      </c>
      <c r="F81" s="70" t="s">
        <v>1393</v>
      </c>
      <c r="G81" s="63">
        <v>36396.6</v>
      </c>
      <c r="H81" s="63" t="s">
        <v>1394</v>
      </c>
      <c r="I81" s="63">
        <v>36366.550000000003</v>
      </c>
      <c r="J81" s="63">
        <v>37422.67</v>
      </c>
      <c r="K81" t="s">
        <v>1931</v>
      </c>
      <c r="L81" s="62"/>
      <c r="M81" s="64">
        <v>1073.03</v>
      </c>
      <c r="N81" s="64">
        <v>1056.1199999999953</v>
      </c>
    </row>
    <row r="82" spans="1:14">
      <c r="A82" s="72"/>
      <c r="B82" s="72"/>
      <c r="C82" s="72"/>
      <c r="D82" s="72"/>
      <c r="E82" s="72" t="s">
        <v>1376</v>
      </c>
      <c r="F82" s="72" t="s">
        <v>1377</v>
      </c>
      <c r="G82" s="63">
        <v>0</v>
      </c>
      <c r="H82" s="63">
        <v>0</v>
      </c>
      <c r="I82" s="63">
        <v>33882.99</v>
      </c>
      <c r="J82" s="63">
        <v>33902.769999999997</v>
      </c>
      <c r="K82" t="s">
        <v>1931</v>
      </c>
      <c r="L82" s="62"/>
      <c r="M82" s="64">
        <v>0</v>
      </c>
      <c r="N82" s="64">
        <v>19.779999999998836</v>
      </c>
    </row>
    <row r="83" spans="1:14">
      <c r="A83" s="72"/>
      <c r="B83" s="72"/>
      <c r="C83" s="72"/>
      <c r="D83" s="72"/>
      <c r="E83" s="72" t="s">
        <v>1373</v>
      </c>
      <c r="F83" s="72" t="s">
        <v>1374</v>
      </c>
      <c r="G83" s="63">
        <v>33232.199999999997</v>
      </c>
      <c r="H83" s="63">
        <v>33898.89</v>
      </c>
      <c r="I83" s="63">
        <v>33256.83</v>
      </c>
      <c r="J83" s="63">
        <v>33882.99</v>
      </c>
      <c r="K83" t="s">
        <v>1931</v>
      </c>
      <c r="L83" s="62" t="s">
        <v>1931</v>
      </c>
      <c r="M83" s="64">
        <v>666.69000000000233</v>
      </c>
      <c r="N83" s="64">
        <v>626.15999999999622</v>
      </c>
    </row>
    <row r="84" spans="1:14">
      <c r="A84" s="72"/>
      <c r="B84" s="72"/>
      <c r="C84" s="72"/>
      <c r="D84" s="72"/>
      <c r="E84" s="72" t="s">
        <v>1370</v>
      </c>
      <c r="F84" s="72" t="s">
        <v>1371</v>
      </c>
      <c r="G84" s="63">
        <v>33171.9</v>
      </c>
      <c r="H84" s="63">
        <v>33209.660000000003</v>
      </c>
      <c r="I84" s="63">
        <v>33181.800000000003</v>
      </c>
      <c r="J84" s="63">
        <v>33200.050000000003</v>
      </c>
      <c r="K84" t="s">
        <v>1931</v>
      </c>
      <c r="L84" s="62" t="s">
        <v>1931</v>
      </c>
      <c r="M84" s="64">
        <v>37.760000000002037</v>
      </c>
      <c r="N84" s="64">
        <v>18.25</v>
      </c>
    </row>
    <row r="85" spans="1:14">
      <c r="A85" s="72"/>
      <c r="B85" s="72"/>
      <c r="C85" s="72"/>
      <c r="D85" s="72"/>
      <c r="E85" s="72" t="s">
        <v>1367</v>
      </c>
      <c r="F85" s="72">
        <v>0</v>
      </c>
      <c r="G85" s="63">
        <v>33204.07</v>
      </c>
      <c r="H85" s="63">
        <v>33213.11</v>
      </c>
      <c r="I85" s="63">
        <v>33200.42</v>
      </c>
      <c r="J85" s="63">
        <v>33224.31</v>
      </c>
      <c r="K85" t="s">
        <v>1931</v>
      </c>
      <c r="L85" s="62"/>
      <c r="M85" s="64">
        <v>9.0400000000008731</v>
      </c>
      <c r="N85" s="64">
        <v>23.889999999999418</v>
      </c>
    </row>
    <row r="86" spans="1:14">
      <c r="A86" s="72"/>
      <c r="B86" s="72"/>
      <c r="C86" s="72"/>
      <c r="D86" s="72"/>
      <c r="E86" s="72"/>
      <c r="F86" s="72" t="s">
        <v>1368</v>
      </c>
      <c r="G86" s="63">
        <v>33115.019999999997</v>
      </c>
      <c r="H86">
        <v>33213.11</v>
      </c>
      <c r="I86">
        <v>33120.199999999997</v>
      </c>
      <c r="J86">
        <v>33224.31</v>
      </c>
      <c r="K86" t="s">
        <v>1931</v>
      </c>
      <c r="M86" s="64">
        <v>98.090000000003783</v>
      </c>
      <c r="N86" s="64">
        <v>104.11000000000058</v>
      </c>
    </row>
    <row r="87" spans="1:14">
      <c r="A87" s="72"/>
      <c r="B87" s="72"/>
      <c r="C87" s="72"/>
      <c r="D87" s="72"/>
      <c r="E87" s="72" t="s">
        <v>1364</v>
      </c>
      <c r="F87" s="72" t="s">
        <v>1365</v>
      </c>
      <c r="G87" s="63">
        <v>32908.699999999997</v>
      </c>
      <c r="H87" s="63">
        <v>33058.5</v>
      </c>
      <c r="I87" s="63">
        <v>32895.15</v>
      </c>
      <c r="J87" s="63">
        <v>33066.300000000003</v>
      </c>
      <c r="K87" t="s">
        <v>1931</v>
      </c>
      <c r="L87" s="62" t="s">
        <v>1931</v>
      </c>
      <c r="M87" s="64">
        <v>149.80000000000291</v>
      </c>
      <c r="N87" s="64">
        <v>171.15000000000146</v>
      </c>
    </row>
    <row r="88" spans="1:14">
      <c r="A88" s="72"/>
      <c r="B88" s="72"/>
      <c r="C88" s="72"/>
      <c r="D88" s="72"/>
      <c r="E88" s="72" t="s">
        <v>1359</v>
      </c>
      <c r="F88" s="72" t="s">
        <v>1360</v>
      </c>
      <c r="G88" s="63">
        <v>32464.6</v>
      </c>
      <c r="H88" s="63">
        <v>32866.339999999997</v>
      </c>
      <c r="I88" s="63">
        <v>32458.7</v>
      </c>
      <c r="J88" s="63">
        <v>32862</v>
      </c>
      <c r="K88" t="s">
        <v>1931</v>
      </c>
      <c r="L88" s="62" t="s">
        <v>1931</v>
      </c>
      <c r="M88" s="64">
        <v>401.73999999999796</v>
      </c>
      <c r="N88" s="64">
        <v>403.29999999999927</v>
      </c>
    </row>
    <row r="89" spans="1:14">
      <c r="A89" s="72"/>
      <c r="B89" s="72"/>
      <c r="C89" s="72" t="s">
        <v>71</v>
      </c>
      <c r="D89" s="72" t="s">
        <v>72</v>
      </c>
      <c r="E89" s="72" t="s">
        <v>1347</v>
      </c>
      <c r="F89" t="s">
        <v>1348</v>
      </c>
      <c r="G89">
        <v>0</v>
      </c>
      <c r="H89">
        <v>0</v>
      </c>
      <c r="I89">
        <v>15654.36</v>
      </c>
      <c r="J89">
        <v>15676.94</v>
      </c>
      <c r="K89" t="s">
        <v>1931</v>
      </c>
      <c r="M89" s="64">
        <v>0</v>
      </c>
      <c r="N89" s="64">
        <v>22.579999999999927</v>
      </c>
    </row>
    <row r="90" spans="1:14">
      <c r="A90" s="72"/>
      <c r="B90" s="72"/>
      <c r="C90" s="72"/>
      <c r="D90" s="72"/>
      <c r="E90" s="72" t="s">
        <v>1344</v>
      </c>
      <c r="F90" t="s">
        <v>1345</v>
      </c>
      <c r="G90">
        <v>0</v>
      </c>
      <c r="H90">
        <v>0</v>
      </c>
      <c r="I90">
        <v>15630.06</v>
      </c>
      <c r="J90">
        <v>15654.36</v>
      </c>
      <c r="K90" t="s">
        <v>1931</v>
      </c>
      <c r="M90" s="64">
        <v>0</v>
      </c>
      <c r="N90" s="64">
        <v>24.300000000001091</v>
      </c>
    </row>
    <row r="91" spans="1:14">
      <c r="A91" s="72"/>
      <c r="B91" s="72"/>
      <c r="C91" s="72"/>
      <c r="D91" s="72"/>
      <c r="E91" s="72" t="s">
        <v>1341</v>
      </c>
      <c r="F91" s="72" t="s">
        <v>1342</v>
      </c>
      <c r="G91">
        <v>0</v>
      </c>
      <c r="H91">
        <v>0</v>
      </c>
      <c r="I91" s="63">
        <v>15610</v>
      </c>
      <c r="J91" s="63">
        <v>15630.06</v>
      </c>
      <c r="K91" t="s">
        <v>1931</v>
      </c>
      <c r="L91" s="62"/>
      <c r="M91" s="64">
        <v>0</v>
      </c>
      <c r="N91" s="64">
        <v>20.059999999999491</v>
      </c>
    </row>
    <row r="92" spans="1:14">
      <c r="A92" s="72"/>
      <c r="B92" s="72"/>
      <c r="C92" s="72"/>
      <c r="D92" s="72"/>
      <c r="E92" s="72" t="s">
        <v>1338</v>
      </c>
      <c r="F92" s="72" t="s">
        <v>1339</v>
      </c>
      <c r="G92">
        <v>0</v>
      </c>
      <c r="H92">
        <v>0</v>
      </c>
      <c r="I92" s="63">
        <v>15591.21</v>
      </c>
      <c r="J92" s="63">
        <v>15610</v>
      </c>
      <c r="K92" t="s">
        <v>1931</v>
      </c>
      <c r="L92" s="62"/>
      <c r="M92" s="64">
        <v>0</v>
      </c>
      <c r="N92" s="64">
        <v>18.790000000000873</v>
      </c>
    </row>
    <row r="93" spans="1:14">
      <c r="A93" s="72"/>
      <c r="B93" s="72"/>
      <c r="C93" s="72"/>
      <c r="D93" s="72"/>
      <c r="E93" s="72" t="s">
        <v>1328</v>
      </c>
      <c r="F93" s="72" t="s">
        <v>1329</v>
      </c>
      <c r="G93" s="63">
        <v>14216.45</v>
      </c>
      <c r="H93" s="63">
        <v>14617.95</v>
      </c>
      <c r="I93" s="63">
        <v>0</v>
      </c>
      <c r="J93" s="63">
        <v>0</v>
      </c>
      <c r="K93" t="s">
        <v>1931</v>
      </c>
      <c r="L93" s="62"/>
      <c r="M93" s="64">
        <v>401.5</v>
      </c>
      <c r="N93" s="64">
        <v>0</v>
      </c>
    </row>
    <row r="94" spans="1:14">
      <c r="A94" s="72"/>
      <c r="B94" s="72"/>
      <c r="C94" s="72"/>
      <c r="D94" s="72"/>
      <c r="E94" s="72" t="s">
        <v>1318</v>
      </c>
      <c r="F94" s="72" t="s">
        <v>1314</v>
      </c>
      <c r="G94" s="63">
        <v>12112.55</v>
      </c>
      <c r="H94" s="63">
        <v>12747.65</v>
      </c>
      <c r="I94">
        <v>0</v>
      </c>
      <c r="J94">
        <v>0</v>
      </c>
      <c r="K94" t="s">
        <v>1931</v>
      </c>
      <c r="L94" s="62" t="s">
        <v>1931</v>
      </c>
      <c r="M94" s="64">
        <v>635.10000000000036</v>
      </c>
      <c r="N94" s="64">
        <v>0</v>
      </c>
    </row>
    <row r="95" spans="1:14">
      <c r="A95" s="72"/>
      <c r="B95" s="72"/>
      <c r="C95" s="72"/>
      <c r="D95" s="72"/>
      <c r="E95" s="72" t="s">
        <v>1306</v>
      </c>
      <c r="F95" s="72" t="s">
        <v>1302</v>
      </c>
      <c r="G95" s="63">
        <v>10743.84</v>
      </c>
      <c r="H95" s="63">
        <v>11720</v>
      </c>
      <c r="I95">
        <v>0</v>
      </c>
      <c r="J95">
        <v>0</v>
      </c>
      <c r="K95" t="s">
        <v>1931</v>
      </c>
      <c r="L95" s="62" t="s">
        <v>1931</v>
      </c>
      <c r="M95" s="64">
        <v>976.15999999999985</v>
      </c>
      <c r="N95" s="64">
        <v>0</v>
      </c>
    </row>
    <row r="96" spans="1:14">
      <c r="A96" s="72"/>
      <c r="B96" s="72"/>
      <c r="C96" s="72"/>
      <c r="D96" s="72"/>
      <c r="E96" s="72" t="s">
        <v>1301</v>
      </c>
      <c r="F96" t="s">
        <v>1302</v>
      </c>
      <c r="G96" s="63">
        <v>10675.43</v>
      </c>
      <c r="H96" s="63">
        <v>10743.84</v>
      </c>
      <c r="I96">
        <v>0</v>
      </c>
      <c r="J96">
        <v>0</v>
      </c>
      <c r="K96" t="s">
        <v>1931</v>
      </c>
      <c r="L96" s="62" t="s">
        <v>1931</v>
      </c>
      <c r="M96" s="64">
        <v>68.409999999999854</v>
      </c>
      <c r="N96" s="64">
        <v>0</v>
      </c>
    </row>
    <row r="97" spans="1:14">
      <c r="A97" s="72"/>
      <c r="B97" s="72"/>
      <c r="C97" s="72"/>
      <c r="D97" s="72"/>
      <c r="E97" s="72" t="s">
        <v>1295</v>
      </c>
      <c r="F97" s="72" t="s">
        <v>1296</v>
      </c>
      <c r="G97" s="63">
        <v>10636.4</v>
      </c>
      <c r="H97" s="63">
        <v>10664.79</v>
      </c>
      <c r="I97">
        <v>0</v>
      </c>
      <c r="J97">
        <v>0</v>
      </c>
      <c r="K97" t="s">
        <v>1931</v>
      </c>
      <c r="L97" s="62"/>
      <c r="M97" s="64">
        <v>28.390000000001237</v>
      </c>
      <c r="N97" s="64">
        <v>0</v>
      </c>
    </row>
    <row r="98" spans="1:14">
      <c r="A98" s="72"/>
      <c r="B98" s="72"/>
      <c r="C98" s="72"/>
      <c r="D98" s="72"/>
      <c r="E98" s="72" t="s">
        <v>1298</v>
      </c>
      <c r="F98" s="72" t="s">
        <v>1299</v>
      </c>
      <c r="G98" s="63">
        <v>10629.08</v>
      </c>
      <c r="H98" s="63">
        <v>10636.4</v>
      </c>
      <c r="I98">
        <v>0</v>
      </c>
      <c r="J98">
        <v>0</v>
      </c>
      <c r="K98" t="s">
        <v>1931</v>
      </c>
      <c r="L98" s="62"/>
      <c r="M98" s="64">
        <v>7.319999999999709</v>
      </c>
      <c r="N98" s="64">
        <v>0</v>
      </c>
    </row>
    <row r="99" spans="1:14">
      <c r="A99" s="72"/>
      <c r="B99" s="72"/>
      <c r="C99" s="72"/>
      <c r="D99" s="72"/>
      <c r="E99" s="72" t="s">
        <v>1292</v>
      </c>
      <c r="F99" s="72" t="s">
        <v>1293</v>
      </c>
      <c r="G99" s="63">
        <v>10606.64</v>
      </c>
      <c r="H99" s="63">
        <v>10663.79</v>
      </c>
      <c r="I99">
        <v>0</v>
      </c>
      <c r="J99">
        <v>0</v>
      </c>
      <c r="K99" t="s">
        <v>1931</v>
      </c>
      <c r="L99" s="62"/>
      <c r="M99" s="64">
        <v>57.150000000001455</v>
      </c>
      <c r="N99" s="64">
        <v>0</v>
      </c>
    </row>
    <row r="100" spans="1:14">
      <c r="A100" s="72"/>
      <c r="B100" s="72"/>
      <c r="C100" s="72"/>
      <c r="D100" s="72"/>
      <c r="E100" s="72" t="s">
        <v>1289</v>
      </c>
      <c r="F100" s="72" t="s">
        <v>1290</v>
      </c>
      <c r="G100" s="63">
        <v>10580.08</v>
      </c>
      <c r="H100" s="63">
        <v>10606.64</v>
      </c>
      <c r="I100">
        <v>0</v>
      </c>
      <c r="J100">
        <v>0</v>
      </c>
      <c r="K100" t="s">
        <v>1931</v>
      </c>
      <c r="L100" s="62" t="s">
        <v>1931</v>
      </c>
      <c r="M100" s="64">
        <v>26.559999999999491</v>
      </c>
      <c r="N100" s="64">
        <v>0</v>
      </c>
    </row>
    <row r="101" spans="1:14">
      <c r="A101" s="72"/>
      <c r="B101" s="72"/>
      <c r="C101" s="72"/>
      <c r="D101" s="72"/>
      <c r="E101" s="72" t="s">
        <v>1282</v>
      </c>
      <c r="F101" s="72" t="s">
        <v>1283</v>
      </c>
      <c r="G101" s="63">
        <v>10513</v>
      </c>
      <c r="H101" s="63">
        <v>10567.7</v>
      </c>
      <c r="I101">
        <v>0</v>
      </c>
      <c r="J101">
        <v>0</v>
      </c>
      <c r="K101" t="s">
        <v>1931</v>
      </c>
      <c r="L101" s="62"/>
      <c r="M101" s="64">
        <v>54.700000000000728</v>
      </c>
      <c r="N101" s="64">
        <v>0</v>
      </c>
    </row>
    <row r="102" spans="1:14">
      <c r="A102" s="72"/>
      <c r="B102" s="72"/>
      <c r="C102" s="72"/>
      <c r="D102" s="72"/>
      <c r="E102" s="72" t="s">
        <v>1279</v>
      </c>
      <c r="F102" s="72" t="s">
        <v>1280</v>
      </c>
      <c r="G102" s="63">
        <v>10113</v>
      </c>
      <c r="H102" s="63">
        <v>10187.85</v>
      </c>
      <c r="I102">
        <v>0</v>
      </c>
      <c r="J102">
        <v>0</v>
      </c>
      <c r="K102" t="s">
        <v>1931</v>
      </c>
      <c r="L102" s="62"/>
      <c r="M102" s="64">
        <v>74.850000000000364</v>
      </c>
      <c r="N102" s="64">
        <v>0</v>
      </c>
    </row>
    <row r="103" spans="1:14">
      <c r="A103" s="72"/>
      <c r="B103" s="72"/>
      <c r="C103" s="72"/>
      <c r="D103" s="72"/>
      <c r="E103" t="s">
        <v>144</v>
      </c>
      <c r="F103" t="s">
        <v>1217</v>
      </c>
      <c r="G103">
        <v>9656.9500000000007</v>
      </c>
      <c r="H103">
        <v>9667.4500000000007</v>
      </c>
      <c r="I103">
        <v>0</v>
      </c>
      <c r="J103">
        <v>0</v>
      </c>
      <c r="K103" t="s">
        <v>1931</v>
      </c>
      <c r="M103" s="64">
        <v>10.5</v>
      </c>
      <c r="N103" s="64">
        <v>0</v>
      </c>
    </row>
    <row r="104" spans="1:14">
      <c r="A104" s="72"/>
      <c r="B104" s="72"/>
      <c r="C104" s="72"/>
      <c r="D104" s="72"/>
      <c r="E104" t="s">
        <v>163</v>
      </c>
      <c r="F104">
        <v>0</v>
      </c>
      <c r="G104">
        <v>0</v>
      </c>
      <c r="H104">
        <v>0</v>
      </c>
      <c r="I104">
        <v>30280.82</v>
      </c>
      <c r="J104">
        <v>30354.91</v>
      </c>
      <c r="K104" t="s">
        <v>1931</v>
      </c>
      <c r="M104" s="64">
        <v>0</v>
      </c>
      <c r="N104" s="64">
        <v>74.090000000000146</v>
      </c>
    </row>
    <row r="105" spans="1:14">
      <c r="A105" s="72"/>
      <c r="B105" s="72"/>
      <c r="C105" s="72"/>
      <c r="D105" s="72"/>
      <c r="I105">
        <v>30437.37</v>
      </c>
      <c r="J105">
        <v>30497.33</v>
      </c>
      <c r="K105" t="s">
        <v>1931</v>
      </c>
      <c r="M105" s="64">
        <v>0</v>
      </c>
      <c r="N105" s="64">
        <v>59.960000000002765</v>
      </c>
    </row>
    <row r="106" spans="1:14">
      <c r="A106" s="72"/>
      <c r="B106" s="72"/>
      <c r="C106" s="72"/>
      <c r="D106" s="72"/>
      <c r="G106">
        <v>29900</v>
      </c>
      <c r="H106">
        <v>30306.560000000001</v>
      </c>
      <c r="I106">
        <v>29900</v>
      </c>
      <c r="J106">
        <v>30181.08</v>
      </c>
      <c r="K106" t="s">
        <v>1931</v>
      </c>
      <c r="M106" s="64">
        <v>406.56000000000131</v>
      </c>
      <c r="N106" s="64">
        <v>281.08000000000175</v>
      </c>
    </row>
    <row r="107" spans="1:14">
      <c r="A107" s="72"/>
      <c r="B107" s="72"/>
      <c r="C107" s="72"/>
      <c r="D107" s="72"/>
      <c r="F107" t="s">
        <v>1350</v>
      </c>
      <c r="G107">
        <v>15744.89</v>
      </c>
      <c r="H107">
        <v>16455.28</v>
      </c>
      <c r="I107">
        <v>15770.02</v>
      </c>
      <c r="J107">
        <v>16455.28</v>
      </c>
      <c r="K107" t="s">
        <v>1931</v>
      </c>
      <c r="L107" t="s">
        <v>1931</v>
      </c>
      <c r="M107" s="64">
        <v>710.38999999999942</v>
      </c>
      <c r="N107" s="64">
        <v>685.2599999999984</v>
      </c>
    </row>
    <row r="108" spans="1:14">
      <c r="A108" s="72"/>
      <c r="B108" s="72"/>
      <c r="C108" s="72"/>
      <c r="D108" s="72"/>
      <c r="E108" s="72" t="s">
        <v>1352</v>
      </c>
      <c r="F108" s="72" t="s">
        <v>1353</v>
      </c>
      <c r="G108" s="63">
        <v>30344.95</v>
      </c>
      <c r="H108" s="63">
        <v>30480.61</v>
      </c>
      <c r="I108" s="63">
        <v>30425.11</v>
      </c>
      <c r="J108" s="63">
        <v>30478.47</v>
      </c>
      <c r="K108" t="s">
        <v>1931</v>
      </c>
      <c r="L108" s="62"/>
      <c r="M108" s="64">
        <v>135.65999999999985</v>
      </c>
      <c r="N108" s="64">
        <v>53.360000000000582</v>
      </c>
    </row>
    <row r="109" spans="1:14">
      <c r="A109" s="72"/>
      <c r="B109" s="72"/>
      <c r="C109" s="72"/>
      <c r="D109" s="72"/>
      <c r="E109" s="72" t="s">
        <v>1333</v>
      </c>
      <c r="F109" s="72" t="s">
        <v>1334</v>
      </c>
      <c r="G109" s="63">
        <v>15299.73</v>
      </c>
      <c r="H109" s="63">
        <v>15600.04</v>
      </c>
      <c r="I109" s="63">
        <v>15301.78</v>
      </c>
      <c r="J109" s="63">
        <v>15609.56</v>
      </c>
      <c r="K109" t="s">
        <v>1931</v>
      </c>
      <c r="L109" s="62"/>
      <c r="M109" s="64">
        <v>300.31000000000131</v>
      </c>
      <c r="N109" s="64">
        <v>307.77999999999884</v>
      </c>
    </row>
    <row r="110" spans="1:14">
      <c r="A110" s="72"/>
      <c r="B110" s="72"/>
      <c r="C110" s="72"/>
      <c r="D110" s="72"/>
      <c r="E110" s="72" t="s">
        <v>1323</v>
      </c>
      <c r="F110" s="72">
        <v>0</v>
      </c>
      <c r="G110" s="63">
        <v>0</v>
      </c>
      <c r="H110" s="63">
        <v>0</v>
      </c>
      <c r="I110" s="63">
        <v>14691.26</v>
      </c>
      <c r="J110" s="63">
        <v>15405.05</v>
      </c>
      <c r="K110" t="s">
        <v>1931</v>
      </c>
      <c r="L110" s="62"/>
      <c r="M110" s="64">
        <v>0</v>
      </c>
      <c r="N110" s="64">
        <v>713.78999999999905</v>
      </c>
    </row>
    <row r="111" spans="1:14">
      <c r="A111" s="72"/>
      <c r="B111" s="72"/>
      <c r="C111" s="72"/>
      <c r="D111" s="72"/>
      <c r="E111" s="72"/>
      <c r="F111" t="s">
        <v>1324</v>
      </c>
      <c r="G111">
        <v>13321.62</v>
      </c>
      <c r="H111">
        <v>14216.46</v>
      </c>
      <c r="I111">
        <v>13359.84</v>
      </c>
      <c r="J111">
        <v>14591.73</v>
      </c>
      <c r="K111" t="s">
        <v>1931</v>
      </c>
      <c r="L111" t="s">
        <v>1931</v>
      </c>
      <c r="M111" s="64">
        <v>894.83999999999833</v>
      </c>
      <c r="N111" s="64">
        <v>1231.8899999999994</v>
      </c>
    </row>
    <row r="112" spans="1:14">
      <c r="A112" s="72"/>
      <c r="B112" s="72"/>
      <c r="C112" s="72"/>
      <c r="D112" s="72"/>
      <c r="E112" s="72" t="s">
        <v>1326</v>
      </c>
      <c r="F112" t="s">
        <v>1324</v>
      </c>
      <c r="G112">
        <v>14726.72</v>
      </c>
      <c r="H112">
        <v>15395.05</v>
      </c>
      <c r="I112">
        <v>14698.54</v>
      </c>
      <c r="J112">
        <v>15404.05</v>
      </c>
      <c r="K112" t="s">
        <v>1931</v>
      </c>
      <c r="L112" t="s">
        <v>1931</v>
      </c>
      <c r="M112" s="64">
        <v>668.32999999999993</v>
      </c>
      <c r="N112" s="64">
        <v>705.5099999999984</v>
      </c>
    </row>
    <row r="113" spans="1:14">
      <c r="A113" s="72"/>
      <c r="B113" s="72"/>
      <c r="C113" s="72"/>
      <c r="D113" s="72"/>
      <c r="E113" s="72" t="s">
        <v>1320</v>
      </c>
      <c r="F113" s="72" t="s">
        <v>1321</v>
      </c>
      <c r="G113" s="63">
        <v>12749.26</v>
      </c>
      <c r="H113" s="63">
        <v>13321.62</v>
      </c>
      <c r="I113" s="63">
        <v>12669.32</v>
      </c>
      <c r="J113" s="63">
        <v>13546.89</v>
      </c>
      <c r="K113" t="s">
        <v>1931</v>
      </c>
      <c r="L113" s="62"/>
      <c r="M113" s="64">
        <v>572.36000000000058</v>
      </c>
      <c r="N113" s="64">
        <v>877.56999999999971</v>
      </c>
    </row>
    <row r="114" spans="1:14">
      <c r="A114" s="72"/>
      <c r="B114" s="72"/>
      <c r="C114" s="72"/>
      <c r="D114" s="72"/>
      <c r="E114" s="72" t="s">
        <v>1310</v>
      </c>
      <c r="F114" s="72">
        <v>0</v>
      </c>
      <c r="G114" s="63">
        <v>0</v>
      </c>
      <c r="H114" s="63">
        <v>0</v>
      </c>
      <c r="I114" s="63">
        <v>12049.74</v>
      </c>
      <c r="J114" s="63">
        <v>12110</v>
      </c>
      <c r="K114" t="s">
        <v>1931</v>
      </c>
      <c r="L114" s="62"/>
      <c r="M114" s="64">
        <v>0</v>
      </c>
      <c r="N114" s="64">
        <v>60.260000000000218</v>
      </c>
    </row>
    <row r="115" spans="1:14">
      <c r="A115" s="72"/>
      <c r="B115" s="72"/>
      <c r="C115" s="72"/>
      <c r="D115" s="72"/>
      <c r="E115" s="72"/>
      <c r="F115" s="72" t="s">
        <v>1311</v>
      </c>
      <c r="G115" s="63">
        <v>11458.87</v>
      </c>
      <c r="H115" s="63">
        <v>11864.1</v>
      </c>
      <c r="I115" s="63">
        <v>11427.8</v>
      </c>
      <c r="J115" s="63">
        <v>11857.07</v>
      </c>
      <c r="K115" t="s">
        <v>1931</v>
      </c>
      <c r="L115" s="62" t="s">
        <v>1931</v>
      </c>
      <c r="M115" s="64">
        <v>405.22999999999956</v>
      </c>
      <c r="N115" s="64">
        <v>429.27000000000044</v>
      </c>
    </row>
    <row r="116" spans="1:14">
      <c r="A116" s="72"/>
      <c r="B116" s="72"/>
      <c r="C116" s="72"/>
      <c r="D116" s="72"/>
      <c r="E116" s="72" t="s">
        <v>1315</v>
      </c>
      <c r="F116" s="72" t="s">
        <v>1316</v>
      </c>
      <c r="G116" s="63">
        <v>11813.35</v>
      </c>
      <c r="H116" s="63">
        <v>12112.55</v>
      </c>
      <c r="I116" s="63">
        <v>11839.41</v>
      </c>
      <c r="J116" s="63">
        <v>12082.03</v>
      </c>
      <c r="K116" t="s">
        <v>1931</v>
      </c>
      <c r="L116" s="62" t="s">
        <v>1931</v>
      </c>
      <c r="M116" s="64">
        <v>299.19999999999891</v>
      </c>
      <c r="N116" s="64">
        <v>242.6200000000008</v>
      </c>
    </row>
    <row r="117" spans="1:14">
      <c r="A117" s="72"/>
      <c r="B117" s="72"/>
      <c r="C117" s="72"/>
      <c r="D117" s="72"/>
      <c r="E117" s="72" t="s">
        <v>1308</v>
      </c>
      <c r="F117" s="72" t="s">
        <v>1302</v>
      </c>
      <c r="G117" s="63">
        <v>10669.37</v>
      </c>
      <c r="H117" s="63">
        <v>11458.87</v>
      </c>
      <c r="I117" s="63">
        <v>10672.18</v>
      </c>
      <c r="J117" s="63">
        <v>11427.8</v>
      </c>
      <c r="K117" t="s">
        <v>1931</v>
      </c>
      <c r="L117" s="62" t="s">
        <v>1931</v>
      </c>
      <c r="M117" s="64">
        <v>789.5</v>
      </c>
      <c r="N117" s="64">
        <v>755.61999999999898</v>
      </c>
    </row>
    <row r="118" spans="1:14">
      <c r="A118" s="72"/>
      <c r="B118" s="72"/>
      <c r="C118" s="72"/>
      <c r="D118" s="72"/>
      <c r="E118" s="72" t="s">
        <v>1211</v>
      </c>
      <c r="F118" s="72" t="s">
        <v>1212</v>
      </c>
      <c r="G118" s="63">
        <v>0</v>
      </c>
      <c r="H118" s="63">
        <v>0</v>
      </c>
      <c r="I118" s="63">
        <v>9728</v>
      </c>
      <c r="J118" s="63" t="s">
        <v>1213</v>
      </c>
      <c r="K118" t="s">
        <v>1931</v>
      </c>
      <c r="L118" s="62"/>
      <c r="M118" s="64">
        <v>0</v>
      </c>
      <c r="N118" s="64">
        <v>199.63</v>
      </c>
    </row>
    <row r="119" spans="1:14">
      <c r="A119" s="72"/>
      <c r="B119" s="72"/>
      <c r="C119" s="72"/>
      <c r="D119" s="72"/>
      <c r="E119" s="72" t="s">
        <v>1208</v>
      </c>
      <c r="F119" s="72" t="s">
        <v>1209</v>
      </c>
      <c r="G119" s="63">
        <v>9806.7999999999993</v>
      </c>
      <c r="H119" s="63">
        <v>9941.82</v>
      </c>
      <c r="I119" s="63">
        <v>0</v>
      </c>
      <c r="J119" s="63">
        <v>0</v>
      </c>
      <c r="K119" t="s">
        <v>1931</v>
      </c>
      <c r="L119" s="62" t="s">
        <v>1931</v>
      </c>
      <c r="M119" s="64">
        <v>135.02000000000044</v>
      </c>
      <c r="N119" s="64">
        <v>0</v>
      </c>
    </row>
    <row r="120" spans="1:14">
      <c r="A120" s="72"/>
      <c r="B120" s="72"/>
      <c r="C120" s="72"/>
      <c r="D120" s="72"/>
      <c r="E120" t="s">
        <v>149</v>
      </c>
      <c r="F120" t="s">
        <v>1269</v>
      </c>
      <c r="G120">
        <v>0</v>
      </c>
      <c r="H120">
        <v>0</v>
      </c>
      <c r="I120">
        <v>10256.61</v>
      </c>
      <c r="J120">
        <v>10275.5</v>
      </c>
      <c r="K120" t="s">
        <v>1931</v>
      </c>
      <c r="M120" s="64">
        <v>0</v>
      </c>
      <c r="N120" s="64">
        <v>18.889999999999418</v>
      </c>
    </row>
    <row r="121" spans="1:14">
      <c r="A121" s="72"/>
      <c r="B121" s="72"/>
      <c r="C121" s="72"/>
      <c r="D121" s="72"/>
      <c r="E121" t="s">
        <v>150</v>
      </c>
      <c r="F121" t="s">
        <v>1266</v>
      </c>
      <c r="G121">
        <v>0</v>
      </c>
      <c r="H121">
        <v>0</v>
      </c>
      <c r="I121">
        <v>10246.31</v>
      </c>
      <c r="J121">
        <v>10256.61</v>
      </c>
      <c r="K121" t="s">
        <v>1931</v>
      </c>
      <c r="M121" s="64">
        <v>0</v>
      </c>
      <c r="N121" s="64">
        <v>10.300000000001091</v>
      </c>
    </row>
    <row r="122" spans="1:14">
      <c r="A122" s="72"/>
      <c r="B122" s="72"/>
      <c r="C122" s="72"/>
      <c r="D122" s="72"/>
      <c r="E122" t="s">
        <v>152</v>
      </c>
      <c r="F122" t="s">
        <v>1260</v>
      </c>
      <c r="G122">
        <v>0</v>
      </c>
      <c r="H122">
        <v>0</v>
      </c>
      <c r="I122">
        <v>10230</v>
      </c>
      <c r="J122">
        <v>10238.200000000001</v>
      </c>
      <c r="K122" t="s">
        <v>1931</v>
      </c>
      <c r="M122" s="64">
        <v>0</v>
      </c>
      <c r="N122" s="64">
        <v>8.2000000000007276</v>
      </c>
    </row>
    <row r="123" spans="1:14">
      <c r="A123" s="72"/>
      <c r="B123" s="72"/>
      <c r="C123" s="72"/>
      <c r="D123" s="72"/>
      <c r="E123" t="s">
        <v>153</v>
      </c>
      <c r="F123" t="s">
        <v>1240</v>
      </c>
      <c r="G123">
        <v>0</v>
      </c>
      <c r="H123">
        <v>0</v>
      </c>
      <c r="I123">
        <v>10160.030000000001</v>
      </c>
      <c r="J123">
        <v>10176.64</v>
      </c>
      <c r="K123" t="s">
        <v>1931</v>
      </c>
      <c r="M123" s="64">
        <v>0</v>
      </c>
      <c r="N123" s="64">
        <v>16.609999999998763</v>
      </c>
    </row>
    <row r="124" spans="1:14">
      <c r="A124" s="72"/>
      <c r="B124" s="72"/>
      <c r="C124" s="72" t="s">
        <v>154</v>
      </c>
      <c r="D124" s="72" t="s">
        <v>155</v>
      </c>
      <c r="E124" s="72" t="s">
        <v>1199</v>
      </c>
      <c r="F124" s="72" t="s">
        <v>1200</v>
      </c>
      <c r="G124" s="63">
        <v>8079.39</v>
      </c>
      <c r="H124" s="63">
        <v>8106.39</v>
      </c>
      <c r="I124">
        <v>0</v>
      </c>
      <c r="J124">
        <v>0</v>
      </c>
      <c r="K124" t="s">
        <v>1931</v>
      </c>
      <c r="L124" s="62"/>
      <c r="M124" s="64">
        <v>27</v>
      </c>
      <c r="N124" s="64">
        <v>0</v>
      </c>
    </row>
    <row r="125" spans="1:14">
      <c r="A125" s="72"/>
      <c r="B125" s="72"/>
      <c r="C125" s="72"/>
      <c r="D125" s="72"/>
      <c r="E125" s="72" t="s">
        <v>1196</v>
      </c>
      <c r="F125" s="72" t="s">
        <v>1197</v>
      </c>
      <c r="G125" s="63">
        <v>7373.33</v>
      </c>
      <c r="H125" s="63">
        <v>8079.39</v>
      </c>
      <c r="I125">
        <v>0</v>
      </c>
      <c r="J125">
        <v>0</v>
      </c>
      <c r="K125" t="s">
        <v>1931</v>
      </c>
      <c r="L125" s="62" t="s">
        <v>1931</v>
      </c>
      <c r="M125" s="64">
        <v>706.0600000000004</v>
      </c>
      <c r="N125" s="64">
        <v>0</v>
      </c>
    </row>
    <row r="126" spans="1:14">
      <c r="A126" s="72"/>
      <c r="B126" s="72"/>
      <c r="C126" s="72"/>
      <c r="D126" s="72"/>
      <c r="E126" s="72" t="s">
        <v>1185</v>
      </c>
      <c r="F126" s="72" t="s">
        <v>1186</v>
      </c>
      <c r="G126" s="63">
        <v>0</v>
      </c>
      <c r="H126" s="63">
        <v>0</v>
      </c>
      <c r="I126" s="63">
        <v>6579.25</v>
      </c>
      <c r="J126" s="63">
        <v>7668.35</v>
      </c>
      <c r="K126" t="s">
        <v>1931</v>
      </c>
      <c r="L126" s="62" t="s">
        <v>1931</v>
      </c>
      <c r="M126" s="64">
        <v>0</v>
      </c>
      <c r="N126" s="64">
        <v>1089.1000000000004</v>
      </c>
    </row>
    <row r="127" spans="1:14">
      <c r="A127" s="72"/>
      <c r="B127" s="72"/>
      <c r="C127" s="72"/>
      <c r="D127" s="72"/>
      <c r="E127" s="72" t="s">
        <v>1182</v>
      </c>
      <c r="F127" s="72" t="s">
        <v>1181</v>
      </c>
      <c r="G127">
        <v>0</v>
      </c>
      <c r="H127">
        <v>0</v>
      </c>
      <c r="I127" s="63">
        <v>6120</v>
      </c>
      <c r="J127" s="63">
        <v>6579.25</v>
      </c>
      <c r="K127" t="s">
        <v>1931</v>
      </c>
      <c r="L127" s="62"/>
      <c r="M127" s="64">
        <v>0</v>
      </c>
      <c r="N127" s="64">
        <v>459.25</v>
      </c>
    </row>
    <row r="128" spans="1:14">
      <c r="A128" s="72"/>
      <c r="B128" s="72"/>
      <c r="C128" s="72"/>
      <c r="D128" s="72"/>
      <c r="E128" s="72" t="s">
        <v>1177</v>
      </c>
      <c r="F128" s="72" t="s">
        <v>1178</v>
      </c>
      <c r="G128">
        <v>0</v>
      </c>
      <c r="H128">
        <v>0</v>
      </c>
      <c r="I128" s="63">
        <v>5758.2</v>
      </c>
      <c r="J128" s="63">
        <v>6120</v>
      </c>
      <c r="K128" t="s">
        <v>1931</v>
      </c>
      <c r="L128" s="62"/>
      <c r="M128" s="64">
        <v>0</v>
      </c>
      <c r="N128" s="64">
        <v>361.80000000000018</v>
      </c>
    </row>
    <row r="129" spans="1:14">
      <c r="A129" s="72"/>
      <c r="B129" s="72"/>
      <c r="C129" s="72"/>
      <c r="D129" s="72"/>
      <c r="E129" s="72" t="s">
        <v>1170</v>
      </c>
      <c r="F129" s="72">
        <v>0</v>
      </c>
      <c r="G129">
        <v>0</v>
      </c>
      <c r="H129">
        <v>0</v>
      </c>
      <c r="I129">
        <v>0</v>
      </c>
      <c r="J129">
        <v>0</v>
      </c>
      <c r="K129" t="s">
        <v>1931</v>
      </c>
      <c r="M129" s="64">
        <v>0</v>
      </c>
      <c r="N129" s="64">
        <v>0</v>
      </c>
    </row>
    <row r="130" spans="1:14">
      <c r="A130" s="72"/>
      <c r="B130" s="72"/>
      <c r="C130" s="72"/>
      <c r="D130" s="72"/>
      <c r="E130" s="72"/>
      <c r="F130" s="72" t="s">
        <v>1171</v>
      </c>
      <c r="G130" s="63" t="s">
        <v>1172</v>
      </c>
      <c r="H130" s="63" t="s">
        <v>1173</v>
      </c>
      <c r="I130" s="63" t="s">
        <v>1174</v>
      </c>
      <c r="J130" s="63" t="s">
        <v>1175</v>
      </c>
      <c r="K130" t="s">
        <v>1931</v>
      </c>
      <c r="L130" s="62" t="s">
        <v>1931</v>
      </c>
      <c r="M130" s="64">
        <v>215.47</v>
      </c>
      <c r="N130" s="64">
        <v>938.2</v>
      </c>
    </row>
    <row r="131" spans="1:14">
      <c r="A131" s="72"/>
      <c r="B131" s="72"/>
      <c r="C131" s="72"/>
      <c r="D131" s="72"/>
      <c r="E131" s="72" t="s">
        <v>1135</v>
      </c>
      <c r="F131" s="72" t="s">
        <v>1131</v>
      </c>
      <c r="G131" s="63">
        <v>0</v>
      </c>
      <c r="H131" s="63">
        <v>0</v>
      </c>
      <c r="I131" s="63">
        <v>41.34</v>
      </c>
      <c r="J131" s="63">
        <v>424.33</v>
      </c>
      <c r="K131" t="s">
        <v>1931</v>
      </c>
      <c r="L131" s="62"/>
      <c r="M131" s="64">
        <v>0</v>
      </c>
      <c r="N131" s="64">
        <v>382.99</v>
      </c>
    </row>
    <row r="132" spans="1:14">
      <c r="A132" s="72"/>
      <c r="B132" s="72"/>
      <c r="C132" s="72"/>
      <c r="D132" s="72"/>
      <c r="E132" s="72" t="s">
        <v>1158</v>
      </c>
      <c r="F132" t="s">
        <v>1159</v>
      </c>
      <c r="G132">
        <v>4530.58</v>
      </c>
      <c r="H132">
        <v>5296.16</v>
      </c>
      <c r="I132">
        <v>4691.1000000000004</v>
      </c>
      <c r="J132">
        <v>4874.2700000000004</v>
      </c>
      <c r="K132" t="s">
        <v>1931</v>
      </c>
      <c r="M132" s="64">
        <v>765.57999999999993</v>
      </c>
      <c r="N132" s="64">
        <v>183.17000000000007</v>
      </c>
    </row>
    <row r="133" spans="1:14">
      <c r="A133" s="72"/>
      <c r="B133" s="72"/>
      <c r="C133" s="72"/>
      <c r="D133" s="72"/>
      <c r="E133" s="72" t="s">
        <v>1153</v>
      </c>
      <c r="F133" s="72" t="s">
        <v>1154</v>
      </c>
      <c r="G133" s="63">
        <v>4230.05</v>
      </c>
      <c r="H133" s="63">
        <v>4340</v>
      </c>
      <c r="I133" s="63">
        <v>4237.95</v>
      </c>
      <c r="J133" s="63">
        <v>4541.8500000000004</v>
      </c>
      <c r="K133" t="s">
        <v>1931</v>
      </c>
      <c r="L133" s="62" t="s">
        <v>1931</v>
      </c>
      <c r="M133" s="64">
        <v>109.94999999999982</v>
      </c>
      <c r="N133" s="64">
        <v>303.90000000000055</v>
      </c>
    </row>
    <row r="134" spans="1:14">
      <c r="A134" s="72"/>
      <c r="B134" s="72"/>
      <c r="C134" s="72"/>
      <c r="D134" s="72"/>
      <c r="E134" s="72" t="s">
        <v>1148</v>
      </c>
      <c r="F134" s="72" t="s">
        <v>1149</v>
      </c>
      <c r="G134" s="63">
        <v>3623.45</v>
      </c>
      <c r="H134" s="63">
        <v>4230.05</v>
      </c>
      <c r="I134" s="63">
        <v>3650</v>
      </c>
      <c r="J134" s="63">
        <v>4237.95</v>
      </c>
      <c r="K134" t="s">
        <v>1931</v>
      </c>
      <c r="L134" s="62" t="s">
        <v>1931</v>
      </c>
      <c r="M134" s="64">
        <v>606.60000000000036</v>
      </c>
      <c r="N134" s="64">
        <v>587.94999999999982</v>
      </c>
    </row>
    <row r="135" spans="1:14">
      <c r="A135" s="72"/>
      <c r="B135" s="72"/>
      <c r="C135" s="72"/>
      <c r="D135" s="72"/>
      <c r="E135" s="72" t="s">
        <v>1145</v>
      </c>
      <c r="F135" s="72" t="s">
        <v>1146</v>
      </c>
      <c r="G135" s="63">
        <v>3095.54</v>
      </c>
      <c r="H135" s="63">
        <v>3623.45</v>
      </c>
      <c r="I135" s="63">
        <v>3110.85</v>
      </c>
      <c r="J135" s="63">
        <v>3650</v>
      </c>
      <c r="K135" t="s">
        <v>1931</v>
      </c>
      <c r="L135" s="62" t="s">
        <v>1931</v>
      </c>
      <c r="M135" s="64">
        <v>527.90999999999985</v>
      </c>
      <c r="N135" s="64">
        <v>539.15000000000009</v>
      </c>
    </row>
    <row r="136" spans="1:14">
      <c r="A136" s="72"/>
      <c r="B136" s="72"/>
      <c r="C136" s="72"/>
      <c r="D136" s="72"/>
      <c r="E136" s="72" t="s">
        <v>1142</v>
      </c>
      <c r="F136" s="72">
        <v>0</v>
      </c>
      <c r="G136" s="63">
        <v>2803.25</v>
      </c>
      <c r="H136" s="63">
        <v>3077.85</v>
      </c>
      <c r="I136" s="63">
        <v>0</v>
      </c>
      <c r="J136" s="63">
        <v>0</v>
      </c>
      <c r="K136" t="s">
        <v>1931</v>
      </c>
      <c r="L136" s="62"/>
      <c r="M136" s="64">
        <v>274.59999999999991</v>
      </c>
      <c r="N136" s="64">
        <v>0</v>
      </c>
    </row>
    <row r="137" spans="1:14">
      <c r="A137" s="72"/>
      <c r="B137" s="72"/>
      <c r="C137" s="72"/>
      <c r="D137" s="72"/>
      <c r="E137" s="72"/>
      <c r="F137" s="72" t="s">
        <v>1143</v>
      </c>
      <c r="G137" s="63">
        <v>2421.2199999999998</v>
      </c>
      <c r="H137" s="63">
        <v>2666.11</v>
      </c>
      <c r="I137" s="63">
        <v>1717.78</v>
      </c>
      <c r="J137" s="63">
        <v>3062.23</v>
      </c>
      <c r="K137" t="s">
        <v>1931</v>
      </c>
      <c r="L137" s="62" t="s">
        <v>1931</v>
      </c>
      <c r="M137" s="64">
        <v>244.89000000000033</v>
      </c>
      <c r="N137" s="64">
        <v>1344.45</v>
      </c>
    </row>
    <row r="138" spans="1:14">
      <c r="A138" s="72"/>
      <c r="B138" s="72"/>
      <c r="C138" s="72"/>
      <c r="D138" s="72"/>
      <c r="E138" s="72" t="s">
        <v>1139</v>
      </c>
      <c r="F138" s="72">
        <v>0</v>
      </c>
      <c r="G138" s="63">
        <v>0</v>
      </c>
      <c r="H138" s="63">
        <v>0</v>
      </c>
      <c r="I138" s="63">
        <v>2719.55</v>
      </c>
      <c r="J138" s="63">
        <v>2803.25</v>
      </c>
      <c r="K138" t="s">
        <v>1931</v>
      </c>
      <c r="L138" s="62"/>
      <c r="M138" s="64">
        <v>0</v>
      </c>
      <c r="N138" s="64">
        <v>83.699999999999818</v>
      </c>
    </row>
    <row r="139" spans="1:14">
      <c r="A139" s="72"/>
      <c r="B139" s="72"/>
      <c r="C139" s="72"/>
      <c r="D139" s="72"/>
      <c r="E139" s="72"/>
      <c r="F139" s="72"/>
      <c r="G139" s="63">
        <v>1248.02</v>
      </c>
      <c r="H139" s="63">
        <v>1634.32</v>
      </c>
      <c r="I139" s="63">
        <v>941.4</v>
      </c>
      <c r="J139" s="63">
        <v>2400</v>
      </c>
      <c r="K139" t="s">
        <v>1931</v>
      </c>
      <c r="L139" s="62"/>
      <c r="M139" s="64">
        <v>386.29999999999995</v>
      </c>
      <c r="N139" s="64">
        <v>1458.6</v>
      </c>
    </row>
    <row r="140" spans="1:14">
      <c r="A140" s="72"/>
      <c r="B140" s="72"/>
      <c r="C140" s="72"/>
      <c r="D140" s="72"/>
      <c r="E140" s="72"/>
      <c r="F140" s="72" t="s">
        <v>1140</v>
      </c>
      <c r="G140" s="63">
        <v>948.08</v>
      </c>
      <c r="H140" s="63">
        <v>1088.02</v>
      </c>
      <c r="I140" s="63">
        <v>486</v>
      </c>
      <c r="J140" s="63">
        <v>640.9</v>
      </c>
      <c r="K140" t="s">
        <v>1931</v>
      </c>
      <c r="L140" s="62" t="s">
        <v>1931</v>
      </c>
      <c r="M140" s="64">
        <v>139.93999999999994</v>
      </c>
      <c r="N140" s="64">
        <v>154.89999999999998</v>
      </c>
    </row>
    <row r="141" spans="1:14">
      <c r="A141" s="72"/>
      <c r="B141" s="72"/>
      <c r="C141" s="72"/>
      <c r="D141" s="72"/>
      <c r="E141" s="72" t="s">
        <v>1130</v>
      </c>
      <c r="F141" s="72">
        <v>0</v>
      </c>
      <c r="G141" s="63">
        <v>0</v>
      </c>
      <c r="H141" s="63">
        <v>0</v>
      </c>
      <c r="I141" s="63">
        <v>395</v>
      </c>
      <c r="J141" s="63">
        <v>427.7</v>
      </c>
      <c r="K141" t="s">
        <v>1931</v>
      </c>
      <c r="L141" s="62"/>
      <c r="M141" s="64">
        <v>0</v>
      </c>
      <c r="N141" s="64">
        <v>32.699999999999989</v>
      </c>
    </row>
    <row r="142" spans="1:14">
      <c r="A142" s="72"/>
      <c r="B142" s="72"/>
      <c r="C142" s="72"/>
      <c r="D142" s="72"/>
      <c r="E142" s="72"/>
      <c r="F142" s="72" t="s">
        <v>1131</v>
      </c>
      <c r="G142" s="63">
        <v>104.5</v>
      </c>
      <c r="H142" s="63">
        <v>352.1</v>
      </c>
      <c r="I142" s="63">
        <v>96.8</v>
      </c>
      <c r="J142" s="63">
        <v>164.1</v>
      </c>
      <c r="K142" t="s">
        <v>1931</v>
      </c>
      <c r="L142" s="62"/>
      <c r="M142" s="64">
        <v>247.60000000000002</v>
      </c>
      <c r="N142" s="64">
        <v>67.3</v>
      </c>
    </row>
    <row r="143" spans="1:14">
      <c r="A143" s="72"/>
      <c r="B143" s="72"/>
      <c r="C143" s="72"/>
      <c r="D143" s="72"/>
      <c r="E143" s="72" t="s">
        <v>1127</v>
      </c>
      <c r="F143" s="72" t="s">
        <v>1128</v>
      </c>
      <c r="G143" s="63">
        <v>8.6199999999999992</v>
      </c>
      <c r="H143" s="63">
        <v>104.5</v>
      </c>
      <c r="I143" s="63">
        <v>24.13</v>
      </c>
      <c r="J143" s="63">
        <v>96.8</v>
      </c>
      <c r="K143" t="s">
        <v>1931</v>
      </c>
      <c r="L143" s="62"/>
      <c r="M143" s="64">
        <v>95.88</v>
      </c>
      <c r="N143" s="64">
        <v>72.67</v>
      </c>
    </row>
    <row r="144" spans="1:14">
      <c r="A144" s="76">
        <v>12</v>
      </c>
      <c r="B144" s="76" t="s">
        <v>1896</v>
      </c>
      <c r="C144" s="76" t="s">
        <v>31</v>
      </c>
      <c r="D144" s="76" t="s">
        <v>102</v>
      </c>
      <c r="E144" s="76" t="s">
        <v>1362</v>
      </c>
      <c r="F144" s="76" t="s">
        <v>1363</v>
      </c>
      <c r="G144" s="62">
        <v>32872.65</v>
      </c>
      <c r="H144" s="62">
        <v>32890</v>
      </c>
      <c r="I144">
        <v>0</v>
      </c>
      <c r="J144">
        <v>0</v>
      </c>
      <c r="K144" s="62" t="s">
        <v>1932</v>
      </c>
      <c r="L144" s="62"/>
      <c r="M144" s="64">
        <v>17.349999999998545</v>
      </c>
      <c r="N144" s="64">
        <v>0</v>
      </c>
    </row>
    <row r="145" spans="1:14">
      <c r="A145" s="62"/>
      <c r="B145" s="62"/>
      <c r="C145" s="62"/>
      <c r="D145" s="62"/>
      <c r="E145" s="62" t="s">
        <v>1388</v>
      </c>
      <c r="F145" s="62" t="s">
        <v>1389</v>
      </c>
      <c r="G145" s="62">
        <v>35369.449999999997</v>
      </c>
      <c r="H145" s="62">
        <v>35417.800000000003</v>
      </c>
      <c r="I145">
        <v>0</v>
      </c>
      <c r="J145">
        <v>0</v>
      </c>
      <c r="K145" t="s">
        <v>1932</v>
      </c>
      <c r="L145" s="62"/>
      <c r="M145" s="64">
        <v>48.35</v>
      </c>
      <c r="N145" s="64">
        <v>0</v>
      </c>
    </row>
    <row r="146" spans="1:14">
      <c r="A146" s="62"/>
      <c r="B146" s="62"/>
      <c r="C146" s="62" t="s">
        <v>71</v>
      </c>
      <c r="D146" s="62" t="s">
        <v>72</v>
      </c>
      <c r="E146" s="62" t="s">
        <v>1230</v>
      </c>
      <c r="F146" s="62" t="s">
        <v>1231</v>
      </c>
      <c r="G146" s="63">
        <v>0</v>
      </c>
      <c r="H146" s="63">
        <v>0</v>
      </c>
      <c r="I146" s="63">
        <v>9997.02</v>
      </c>
      <c r="J146" s="63">
        <v>10010</v>
      </c>
      <c r="K146" s="62" t="s">
        <v>1931</v>
      </c>
      <c r="L146" s="62"/>
      <c r="M146" s="64">
        <v>0</v>
      </c>
      <c r="N146" s="64">
        <v>12.979999999999563</v>
      </c>
    </row>
    <row r="147" spans="1:14">
      <c r="A147" s="62"/>
      <c r="B147" s="62"/>
      <c r="C147" s="62"/>
      <c r="D147" s="62"/>
      <c r="E147" s="62" t="s">
        <v>1313</v>
      </c>
      <c r="F147" s="62" t="s">
        <v>1314</v>
      </c>
      <c r="G147" s="63">
        <v>12110</v>
      </c>
      <c r="H147" s="63">
        <v>12667.65</v>
      </c>
      <c r="I147" s="63">
        <v>0</v>
      </c>
      <c r="J147" s="63">
        <v>0</v>
      </c>
      <c r="K147" s="62" t="s">
        <v>1932</v>
      </c>
      <c r="L147" s="62" t="s">
        <v>1931</v>
      </c>
      <c r="M147" s="64">
        <v>557.64999999999964</v>
      </c>
      <c r="N147" s="64">
        <v>0</v>
      </c>
    </row>
    <row r="148" spans="1:14">
      <c r="A148" s="62"/>
      <c r="B148" s="62"/>
      <c r="C148" s="62"/>
      <c r="D148" s="62"/>
      <c r="E148" s="62" t="s">
        <v>1304</v>
      </c>
      <c r="F148" s="62" t="s">
        <v>1305</v>
      </c>
      <c r="G148" s="63">
        <v>0</v>
      </c>
      <c r="H148" s="63">
        <v>0</v>
      </c>
      <c r="I148" s="63">
        <v>10576.22</v>
      </c>
      <c r="J148" s="63">
        <v>10672.19</v>
      </c>
      <c r="K148" t="s">
        <v>1932</v>
      </c>
      <c r="L148" s="62"/>
      <c r="M148" s="64">
        <v>0</v>
      </c>
      <c r="N148" s="64">
        <v>95.970000000001164</v>
      </c>
    </row>
    <row r="149" spans="1:14">
      <c r="A149" s="62"/>
      <c r="B149" s="62"/>
      <c r="C149" s="62"/>
      <c r="D149" s="62"/>
      <c r="E149" s="62" t="s">
        <v>1274</v>
      </c>
      <c r="F149" s="62" t="s">
        <v>1275</v>
      </c>
      <c r="G149">
        <v>0</v>
      </c>
      <c r="H149">
        <v>0</v>
      </c>
      <c r="I149" s="63">
        <v>10531.92</v>
      </c>
      <c r="J149" s="63">
        <v>10576.22</v>
      </c>
      <c r="K149" t="s">
        <v>1932</v>
      </c>
      <c r="L149" s="62"/>
      <c r="M149" s="64">
        <v>0</v>
      </c>
      <c r="N149" s="64">
        <v>44.299999999999272</v>
      </c>
    </row>
    <row r="150" spans="1:14">
      <c r="A150" s="62"/>
      <c r="B150" s="62"/>
      <c r="C150" s="62"/>
      <c r="D150" s="62"/>
      <c r="E150" s="62" t="s">
        <v>1264</v>
      </c>
      <c r="F150" s="62" t="s">
        <v>1265</v>
      </c>
      <c r="G150">
        <v>0</v>
      </c>
      <c r="H150">
        <v>0</v>
      </c>
      <c r="I150" s="63">
        <v>10238.200000000001</v>
      </c>
      <c r="J150" s="63">
        <v>10256.700000000001</v>
      </c>
      <c r="K150" t="s">
        <v>1932</v>
      </c>
      <c r="L150" s="62"/>
      <c r="M150" s="64">
        <v>0</v>
      </c>
      <c r="N150" s="64">
        <v>18.5</v>
      </c>
    </row>
    <row r="151" spans="1:14">
      <c r="A151" s="62"/>
      <c r="B151" s="62"/>
      <c r="C151" s="62"/>
      <c r="D151" s="62"/>
      <c r="E151" s="62" t="s">
        <v>1262</v>
      </c>
      <c r="F151" s="62" t="s">
        <v>1263</v>
      </c>
      <c r="G151">
        <v>0</v>
      </c>
      <c r="H151">
        <v>0</v>
      </c>
      <c r="I151">
        <v>10238.200000000001</v>
      </c>
      <c r="J151" s="63">
        <v>10246.31</v>
      </c>
      <c r="K151" t="s">
        <v>1932</v>
      </c>
      <c r="L151" s="62"/>
      <c r="M151" s="64">
        <v>0</v>
      </c>
      <c r="N151" s="64">
        <v>8.1099999999987631</v>
      </c>
    </row>
    <row r="152" spans="1:14">
      <c r="A152" s="62"/>
      <c r="B152" s="62"/>
      <c r="C152" s="62"/>
      <c r="D152" s="62"/>
      <c r="E152" s="62" t="s">
        <v>1258</v>
      </c>
      <c r="F152" s="62" t="s">
        <v>1259</v>
      </c>
      <c r="G152">
        <v>0</v>
      </c>
      <c r="H152">
        <v>0</v>
      </c>
      <c r="I152" s="63">
        <v>10221.030000000001</v>
      </c>
      <c r="J152" s="63">
        <v>10238.200000000001</v>
      </c>
      <c r="K152" t="s">
        <v>1932</v>
      </c>
      <c r="L152" s="62"/>
      <c r="M152" s="64">
        <v>0</v>
      </c>
      <c r="N152" s="64">
        <v>17.170000000000073</v>
      </c>
    </row>
    <row r="153" spans="1:14">
      <c r="A153" s="62"/>
      <c r="B153" s="62"/>
      <c r="C153" s="62"/>
      <c r="D153" s="62"/>
      <c r="E153" s="62" t="s">
        <v>1251</v>
      </c>
      <c r="F153" s="62" t="s">
        <v>1252</v>
      </c>
      <c r="G153">
        <v>0</v>
      </c>
      <c r="H153">
        <v>0</v>
      </c>
      <c r="I153" s="63">
        <v>10210</v>
      </c>
      <c r="J153" s="63">
        <v>10221.030000000001</v>
      </c>
      <c r="K153" t="s">
        <v>1932</v>
      </c>
      <c r="L153" s="62"/>
      <c r="M153" s="64">
        <v>0</v>
      </c>
      <c r="N153" s="64">
        <v>11.030000000000655</v>
      </c>
    </row>
    <row r="154" spans="1:14">
      <c r="A154" s="62"/>
      <c r="B154" s="62"/>
      <c r="C154" s="62"/>
      <c r="D154" s="62"/>
      <c r="E154" s="62" t="s">
        <v>1249</v>
      </c>
      <c r="F154" s="62" t="s">
        <v>1250</v>
      </c>
      <c r="G154">
        <v>0</v>
      </c>
      <c r="H154">
        <v>0</v>
      </c>
      <c r="I154" s="63">
        <v>10198.1</v>
      </c>
      <c r="J154" s="63">
        <v>10210</v>
      </c>
      <c r="K154" t="s">
        <v>1932</v>
      </c>
      <c r="L154" s="62"/>
      <c r="M154" s="64">
        <v>0</v>
      </c>
      <c r="N154" s="64">
        <v>11.899999999999636</v>
      </c>
    </row>
    <row r="155" spans="1:14">
      <c r="A155" s="62"/>
      <c r="B155" s="62"/>
      <c r="C155" s="62"/>
      <c r="D155" s="62"/>
      <c r="E155" s="62" t="s">
        <v>1247</v>
      </c>
      <c r="F155" s="62" t="s">
        <v>1248</v>
      </c>
      <c r="G155">
        <v>0</v>
      </c>
      <c r="H155">
        <v>0</v>
      </c>
      <c r="I155" s="63">
        <v>10191.15</v>
      </c>
      <c r="J155" s="63">
        <v>10198.1</v>
      </c>
      <c r="K155" t="s">
        <v>1932</v>
      </c>
      <c r="L155" s="62"/>
      <c r="M155" s="64">
        <v>0</v>
      </c>
      <c r="N155" s="64">
        <v>6.9500000000007276</v>
      </c>
    </row>
    <row r="156" spans="1:14">
      <c r="A156" s="62"/>
      <c r="B156" s="62"/>
      <c r="C156" s="62"/>
      <c r="D156" s="62"/>
      <c r="E156" s="62" t="s">
        <v>1244</v>
      </c>
      <c r="F156" s="62" t="s">
        <v>1245</v>
      </c>
      <c r="G156">
        <v>0</v>
      </c>
      <c r="H156">
        <v>0</v>
      </c>
      <c r="I156" s="63">
        <v>10181.74</v>
      </c>
      <c r="J156" s="63">
        <v>10191.15</v>
      </c>
      <c r="K156" t="s">
        <v>1932</v>
      </c>
      <c r="L156" s="62"/>
      <c r="M156" s="64">
        <v>0</v>
      </c>
      <c r="N156" s="64">
        <v>9.4099999999998545</v>
      </c>
    </row>
    <row r="157" spans="1:14">
      <c r="A157" s="62"/>
      <c r="B157" s="62"/>
      <c r="C157" s="62"/>
      <c r="D157" s="62"/>
      <c r="E157" s="62" t="s">
        <v>1242</v>
      </c>
      <c r="F157" s="62" t="s">
        <v>1243</v>
      </c>
      <c r="G157">
        <v>0</v>
      </c>
      <c r="H157">
        <v>0</v>
      </c>
      <c r="I157" s="63">
        <v>10176.64</v>
      </c>
      <c r="J157" s="63">
        <v>10180</v>
      </c>
      <c r="K157" t="s">
        <v>1932</v>
      </c>
      <c r="L157" s="62"/>
      <c r="M157" s="64">
        <v>0</v>
      </c>
      <c r="N157" s="64">
        <v>3.3600000000005821</v>
      </c>
    </row>
    <row r="158" spans="1:14">
      <c r="A158" s="62"/>
      <c r="B158" s="62"/>
      <c r="C158" s="62"/>
      <c r="D158" s="62"/>
      <c r="E158" s="62" t="s">
        <v>1238</v>
      </c>
      <c r="F158" s="62" t="s">
        <v>1239</v>
      </c>
      <c r="G158">
        <v>0</v>
      </c>
      <c r="H158">
        <v>0</v>
      </c>
      <c r="I158" s="63">
        <v>10160.219999999999</v>
      </c>
      <c r="J158" s="63">
        <v>10176.9</v>
      </c>
      <c r="K158" t="s">
        <v>1932</v>
      </c>
      <c r="L158" s="62"/>
      <c r="M158" s="64">
        <v>0</v>
      </c>
      <c r="N158" s="64">
        <v>16.680000000000291</v>
      </c>
    </row>
    <row r="159" spans="1:14">
      <c r="A159" s="62"/>
      <c r="B159" s="62"/>
      <c r="C159" s="62"/>
      <c r="D159" s="62"/>
      <c r="E159" s="62" t="s">
        <v>1215</v>
      </c>
      <c r="F159" s="62" t="s">
        <v>1216</v>
      </c>
      <c r="G159">
        <v>0</v>
      </c>
      <c r="H159">
        <v>0</v>
      </c>
      <c r="I159" s="63">
        <v>9647.58</v>
      </c>
      <c r="J159" s="63">
        <v>9728</v>
      </c>
      <c r="K159" t="s">
        <v>1932</v>
      </c>
      <c r="L159" s="62"/>
      <c r="M159" s="64">
        <v>0</v>
      </c>
      <c r="N159" s="64">
        <v>80.420000000000073</v>
      </c>
    </row>
    <row r="160" spans="1:14">
      <c r="A160" s="62"/>
      <c r="B160" s="62"/>
      <c r="C160" s="62" t="s">
        <v>154</v>
      </c>
      <c r="D160" s="62" t="s">
        <v>155</v>
      </c>
      <c r="E160" s="62" t="s">
        <v>1193</v>
      </c>
      <c r="F160" s="62" t="s">
        <v>1194</v>
      </c>
      <c r="G160">
        <v>0</v>
      </c>
      <c r="H160">
        <v>0</v>
      </c>
      <c r="I160" s="63">
        <v>8070</v>
      </c>
      <c r="J160" s="63">
        <v>8417.4500000000007</v>
      </c>
      <c r="K160" t="s">
        <v>1932</v>
      </c>
      <c r="L160" s="62"/>
      <c r="M160" s="64">
        <v>0</v>
      </c>
      <c r="N160" s="64">
        <v>347.45000000000073</v>
      </c>
    </row>
    <row r="161" spans="1:14">
      <c r="A161" s="62"/>
      <c r="B161" s="62"/>
      <c r="C161" s="62"/>
      <c r="D161" s="62"/>
      <c r="E161" s="62" t="s">
        <v>1195</v>
      </c>
      <c r="F161" t="s">
        <v>1194</v>
      </c>
      <c r="G161">
        <v>0</v>
      </c>
      <c r="H161">
        <v>0</v>
      </c>
      <c r="I161" s="63">
        <v>8417.4500000000007</v>
      </c>
      <c r="J161" s="63">
        <v>8528.25</v>
      </c>
      <c r="K161" t="s">
        <v>1932</v>
      </c>
      <c r="L161" s="62"/>
      <c r="M161" s="64">
        <v>0</v>
      </c>
      <c r="N161" s="64">
        <v>110.79999999999927</v>
      </c>
    </row>
    <row r="162" spans="1:14">
      <c r="A162" s="62"/>
      <c r="B162" s="62"/>
      <c r="C162" s="62"/>
      <c r="D162" s="62"/>
      <c r="E162" s="62" t="s">
        <v>1192</v>
      </c>
      <c r="F162" s="62" t="s">
        <v>1189</v>
      </c>
      <c r="G162">
        <v>0</v>
      </c>
      <c r="H162">
        <v>0</v>
      </c>
      <c r="I162" s="63">
        <v>7668.47</v>
      </c>
      <c r="J162" s="63">
        <v>8070</v>
      </c>
      <c r="K162" t="s">
        <v>1932</v>
      </c>
      <c r="L162" s="62" t="s">
        <v>1931</v>
      </c>
      <c r="M162" s="64">
        <v>0</v>
      </c>
      <c r="N162" s="64">
        <v>401.52999999999975</v>
      </c>
    </row>
    <row r="163" spans="1:14">
      <c r="A163" s="62"/>
      <c r="B163" s="62"/>
      <c r="C163" s="62"/>
      <c r="D163" s="62"/>
      <c r="E163" s="62" t="s">
        <v>1190</v>
      </c>
      <c r="F163" s="62" t="s">
        <v>1191</v>
      </c>
      <c r="G163" s="63">
        <v>7016.2</v>
      </c>
      <c r="H163" s="63">
        <v>7373.33</v>
      </c>
      <c r="I163" s="63">
        <v>0</v>
      </c>
      <c r="J163" s="63">
        <v>0</v>
      </c>
      <c r="K163" t="s">
        <v>1932</v>
      </c>
      <c r="L163" s="62" t="s">
        <v>1931</v>
      </c>
      <c r="M163" s="64">
        <v>357.13000000000011</v>
      </c>
      <c r="N163" s="64">
        <v>0</v>
      </c>
    </row>
    <row r="164" spans="1:14">
      <c r="A164" s="62"/>
      <c r="B164" s="62"/>
      <c r="C164" s="62"/>
      <c r="D164" s="62"/>
      <c r="E164" s="62" t="s">
        <v>1188</v>
      </c>
      <c r="F164" s="62" t="s">
        <v>1189</v>
      </c>
      <c r="G164" s="63">
        <v>6579.03</v>
      </c>
      <c r="H164" s="63">
        <v>7016.2</v>
      </c>
      <c r="I164">
        <v>0</v>
      </c>
      <c r="J164">
        <v>0</v>
      </c>
      <c r="K164" t="s">
        <v>1932</v>
      </c>
      <c r="L164" s="62" t="s">
        <v>1931</v>
      </c>
      <c r="M164" s="64">
        <v>437.17000000000007</v>
      </c>
      <c r="N164" s="64">
        <v>0</v>
      </c>
    </row>
    <row r="165" spans="1:14">
      <c r="A165" s="62"/>
      <c r="B165" s="62"/>
      <c r="C165" s="62"/>
      <c r="D165" s="62"/>
      <c r="E165" s="62" t="s">
        <v>1184</v>
      </c>
      <c r="F165" s="62" t="s">
        <v>1181</v>
      </c>
      <c r="G165" s="63">
        <v>6183.51</v>
      </c>
      <c r="H165" s="63">
        <v>6579.03</v>
      </c>
      <c r="I165">
        <v>0</v>
      </c>
      <c r="J165">
        <v>0</v>
      </c>
      <c r="K165" t="s">
        <v>1932</v>
      </c>
      <c r="L165" s="62"/>
      <c r="M165" s="64">
        <v>395.51999999999953</v>
      </c>
      <c r="N165" s="64">
        <v>0</v>
      </c>
    </row>
    <row r="166" spans="1:14">
      <c r="A166" s="62"/>
      <c r="B166" s="62"/>
      <c r="C166" s="62"/>
      <c r="D166" s="62"/>
      <c r="E166" s="62" t="s">
        <v>1180</v>
      </c>
      <c r="F166" t="s">
        <v>1181</v>
      </c>
      <c r="G166" s="63">
        <v>6106.57</v>
      </c>
      <c r="H166" s="63">
        <v>6183.51</v>
      </c>
      <c r="I166">
        <v>0</v>
      </c>
      <c r="J166">
        <v>0</v>
      </c>
      <c r="K166" t="s">
        <v>1932</v>
      </c>
      <c r="L166" s="62"/>
      <c r="M166" s="64">
        <v>76.940000000000509</v>
      </c>
      <c r="N166" s="64">
        <v>0</v>
      </c>
    </row>
    <row r="167" spans="1:14">
      <c r="A167" s="62"/>
      <c r="B167" s="62"/>
      <c r="C167" s="62"/>
      <c r="D167" s="62"/>
      <c r="E167" s="62" t="s">
        <v>1161</v>
      </c>
      <c r="F167" s="62" t="s">
        <v>1162</v>
      </c>
      <c r="G167" s="63">
        <v>5296.16</v>
      </c>
      <c r="H167" s="63">
        <v>5551.16</v>
      </c>
      <c r="I167">
        <v>0</v>
      </c>
      <c r="J167">
        <v>0</v>
      </c>
      <c r="K167" t="s">
        <v>1932</v>
      </c>
      <c r="L167" s="62"/>
      <c r="M167" s="64">
        <v>255</v>
      </c>
      <c r="N167" s="64">
        <v>0</v>
      </c>
    </row>
    <row r="168" spans="1:14">
      <c r="A168" s="62"/>
      <c r="B168" s="62"/>
      <c r="C168" s="62"/>
      <c r="D168" s="62"/>
      <c r="E168" s="62" t="s">
        <v>1163</v>
      </c>
      <c r="F168" t="s">
        <v>1162</v>
      </c>
      <c r="G168" s="63">
        <v>5551.16</v>
      </c>
      <c r="H168" s="63">
        <v>5591.26</v>
      </c>
      <c r="I168">
        <v>0</v>
      </c>
      <c r="J168">
        <v>0</v>
      </c>
      <c r="K168" t="s">
        <v>1932</v>
      </c>
      <c r="L168" s="62"/>
      <c r="M168" s="64">
        <v>40.100000000000364</v>
      </c>
      <c r="N168" s="64">
        <v>0</v>
      </c>
    </row>
    <row r="169" spans="1:14">
      <c r="A169" s="62"/>
      <c r="B169" s="62"/>
      <c r="C169" s="62"/>
      <c r="D169" s="62"/>
      <c r="E169" s="62" t="s">
        <v>1164</v>
      </c>
      <c r="F169" t="s">
        <v>1162</v>
      </c>
      <c r="G169" s="63">
        <v>5591.26</v>
      </c>
      <c r="H169" s="63">
        <v>5621.23</v>
      </c>
      <c r="I169">
        <v>0</v>
      </c>
      <c r="J169">
        <v>0</v>
      </c>
      <c r="K169" t="s">
        <v>1932</v>
      </c>
      <c r="L169" s="62"/>
      <c r="M169" s="64">
        <v>29.969999999999345</v>
      </c>
      <c r="N169" s="64">
        <v>0</v>
      </c>
    </row>
    <row r="170" spans="1:14">
      <c r="A170" s="62"/>
      <c r="B170" s="62"/>
      <c r="C170" s="62"/>
      <c r="D170" s="62"/>
      <c r="E170" s="62" t="s">
        <v>1165</v>
      </c>
      <c r="F170" t="s">
        <v>1162</v>
      </c>
      <c r="G170" s="63">
        <v>5621.23</v>
      </c>
      <c r="H170" s="63">
        <v>5651.19</v>
      </c>
      <c r="I170">
        <v>0</v>
      </c>
      <c r="J170">
        <v>0</v>
      </c>
      <c r="K170" t="s">
        <v>1932</v>
      </c>
      <c r="L170" s="62"/>
      <c r="M170" s="64">
        <v>29.960000000000036</v>
      </c>
      <c r="N170" s="64">
        <v>0</v>
      </c>
    </row>
    <row r="171" spans="1:14">
      <c r="A171" s="62"/>
      <c r="B171" s="62"/>
      <c r="C171" s="62"/>
      <c r="D171" s="62"/>
      <c r="E171" s="62" t="s">
        <v>1166</v>
      </c>
      <c r="F171" t="s">
        <v>1162</v>
      </c>
      <c r="G171" s="63">
        <v>5651.19</v>
      </c>
      <c r="H171" s="63">
        <v>5926.29</v>
      </c>
      <c r="I171">
        <v>0</v>
      </c>
      <c r="J171">
        <v>0</v>
      </c>
      <c r="K171" t="s">
        <v>1932</v>
      </c>
      <c r="L171" s="62"/>
      <c r="M171" s="64">
        <v>275.10000000000036</v>
      </c>
      <c r="N171" s="64">
        <v>0</v>
      </c>
    </row>
    <row r="172" spans="1:14">
      <c r="A172" s="62"/>
      <c r="B172" s="62"/>
      <c r="C172" s="62"/>
      <c r="D172" s="62"/>
      <c r="E172" s="62" t="s">
        <v>1167</v>
      </c>
      <c r="F172" t="s">
        <v>1162</v>
      </c>
      <c r="G172" s="63">
        <v>5926.29</v>
      </c>
      <c r="H172" s="63">
        <v>6013.62</v>
      </c>
      <c r="I172">
        <v>0</v>
      </c>
      <c r="J172">
        <v>0</v>
      </c>
      <c r="K172" t="s">
        <v>1932</v>
      </c>
      <c r="L172" s="62"/>
      <c r="M172" s="64">
        <v>87.329999999999927</v>
      </c>
      <c r="N172" s="64">
        <v>0</v>
      </c>
    </row>
    <row r="173" spans="1:14">
      <c r="A173" s="62"/>
      <c r="B173" s="62"/>
      <c r="C173" s="62"/>
      <c r="D173" s="62"/>
      <c r="E173" s="62" t="s">
        <v>1168</v>
      </c>
      <c r="F173" s="62" t="s">
        <v>1169</v>
      </c>
      <c r="G173" s="63">
        <v>6013.62</v>
      </c>
      <c r="H173" s="63">
        <v>6106.57</v>
      </c>
      <c r="I173">
        <v>0</v>
      </c>
      <c r="J173">
        <v>0</v>
      </c>
      <c r="K173" t="s">
        <v>1932</v>
      </c>
      <c r="L173" s="62"/>
      <c r="M173" s="64">
        <v>92.949999999999818</v>
      </c>
      <c r="N173" s="64">
        <v>0</v>
      </c>
    </row>
    <row r="174" spans="1:14">
      <c r="A174" s="62"/>
      <c r="B174" s="62"/>
      <c r="C174" s="62"/>
      <c r="D174" s="62"/>
      <c r="E174" s="62" t="s">
        <v>1156</v>
      </c>
      <c r="F174" s="62" t="s">
        <v>1157</v>
      </c>
      <c r="G174" s="63">
        <v>4358.12</v>
      </c>
      <c r="H174" s="63">
        <v>4530.0600000000004</v>
      </c>
      <c r="I174">
        <v>0</v>
      </c>
      <c r="J174">
        <v>0</v>
      </c>
      <c r="K174" t="s">
        <v>1932</v>
      </c>
      <c r="L174" s="62"/>
      <c r="M174" s="64">
        <v>171.94000000000051</v>
      </c>
      <c r="N174" s="64">
        <v>0</v>
      </c>
    </row>
    <row r="175" spans="1:14">
      <c r="A175" s="62"/>
      <c r="B175" s="62"/>
      <c r="C175" s="62"/>
      <c r="D175" s="62"/>
      <c r="E175" s="62" t="s">
        <v>1151</v>
      </c>
      <c r="F175" s="62">
        <v>0</v>
      </c>
      <c r="G175" s="63">
        <v>4322.74</v>
      </c>
      <c r="H175" s="63">
        <v>4358.12</v>
      </c>
      <c r="I175">
        <v>0</v>
      </c>
      <c r="J175">
        <v>0</v>
      </c>
      <c r="K175" t="s">
        <v>1932</v>
      </c>
      <c r="L175" s="62"/>
      <c r="M175" s="64">
        <v>35.380000000000109</v>
      </c>
      <c r="N175" s="64">
        <v>0</v>
      </c>
    </row>
    <row r="176" spans="1:14">
      <c r="A176" s="62"/>
      <c r="B176" s="62"/>
      <c r="C176" s="62"/>
      <c r="D176" s="62"/>
      <c r="E176" s="62"/>
      <c r="F176" s="62" t="s">
        <v>1152</v>
      </c>
      <c r="G176" s="63">
        <v>4230.05</v>
      </c>
      <c r="H176" s="63">
        <v>4279.67</v>
      </c>
      <c r="I176">
        <v>0</v>
      </c>
      <c r="J176">
        <v>0</v>
      </c>
      <c r="K176" t="s">
        <v>1932</v>
      </c>
      <c r="L176" s="62"/>
      <c r="M176" s="64">
        <v>49.619999999999891</v>
      </c>
      <c r="N176" s="64">
        <v>0</v>
      </c>
    </row>
    <row r="177" spans="1:14">
      <c r="A177">
        <v>13</v>
      </c>
      <c r="B177" t="s">
        <v>97</v>
      </c>
      <c r="C177" t="s">
        <v>71</v>
      </c>
      <c r="D177" t="s">
        <v>72</v>
      </c>
      <c r="E177" t="s">
        <v>172</v>
      </c>
      <c r="F177" t="s">
        <v>1285</v>
      </c>
      <c r="G177">
        <v>10549.3</v>
      </c>
      <c r="H177">
        <v>10558</v>
      </c>
      <c r="I177">
        <v>0</v>
      </c>
      <c r="J177">
        <v>0</v>
      </c>
      <c r="K177" t="s">
        <v>1931</v>
      </c>
      <c r="M177" s="64">
        <v>8.7000000000007276</v>
      </c>
      <c r="N177" s="64">
        <v>0</v>
      </c>
    </row>
    <row r="178" spans="1:14">
      <c r="A178" s="62" t="s">
        <v>1895</v>
      </c>
      <c r="B178" s="62"/>
      <c r="C178" s="62"/>
      <c r="D178" s="62"/>
      <c r="E178" s="62"/>
      <c r="F178" s="62"/>
      <c r="G178" s="62"/>
      <c r="H178" s="62"/>
      <c r="I178" s="62"/>
      <c r="J178" s="62"/>
      <c r="K178" s="62"/>
      <c r="L178" s="62"/>
      <c r="M178" s="64">
        <v>28148.630000000008</v>
      </c>
      <c r="N178" s="6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84D1C91F6A2644AFC6D8CCB319043A" ma:contentTypeVersion="13" ma:contentTypeDescription="Crear nuevo documento." ma:contentTypeScope="" ma:versionID="532d12ed1812d1169c3df86d72657e59">
  <xsd:schema xmlns:xsd="http://www.w3.org/2001/XMLSchema" xmlns:xs="http://www.w3.org/2001/XMLSchema" xmlns:p="http://schemas.microsoft.com/office/2006/metadata/properties" xmlns:ns2="c68494ea-2542-41b7-a882-a8afa59477cc" xmlns:ns3="4939ccc2-0032-464c-81ce-419ecc54f213" targetNamespace="http://schemas.microsoft.com/office/2006/metadata/properties" ma:root="true" ma:fieldsID="63a73250ea641c8e4e7ea9d55ddb14ed" ns2:_="" ns3:_="">
    <xsd:import namespace="c68494ea-2542-41b7-a882-a8afa59477cc"/>
    <xsd:import namespace="4939ccc2-0032-464c-81ce-419ecc54f21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8494ea-2542-41b7-a882-a8afa5947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2e5d509d-97ca-41e2-ae05-ef8d2d27056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39ccc2-0032-464c-81ce-419ecc54f21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1cfa2159-0731-43a6-9ec6-0c604e61aae3}" ma:internalName="TaxCatchAll" ma:showField="CatchAllData" ma:web="4939ccc2-0032-464c-81ce-419ecc54f21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939ccc2-0032-464c-81ce-419ecc54f213" xsi:nil="true"/>
    <lcf76f155ced4ddcb4097134ff3c332f xmlns="c68494ea-2542-41b7-a882-a8afa59477c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23D3506-018D-4137-BE92-BC37203DEFBD}"/>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57201F84-E7AF-47FD-B226-70F95EF6DE4C}">
  <ds:schemaRefs>
    <ds:schemaRef ds:uri="http://purl.org/dc/terms/"/>
    <ds:schemaRef ds:uri="http://purl.org/dc/elements/1.1/"/>
    <ds:schemaRef ds:uri="http://www.w3.org/XML/1998/namespace"/>
    <ds:schemaRef ds:uri="http://schemas.microsoft.com/office/2006/documentManagement/types"/>
    <ds:schemaRef ds:uri="http://purl.org/dc/dcmitype/"/>
    <ds:schemaRef ds:uri="99b1353c-d3ed-4a7a-a9f3-8888d2f2b21c"/>
    <ds:schemaRef ds:uri="http://schemas.microsoft.com/office/infopath/2007/PartnerControls"/>
    <ds:schemaRef ds:uri="http://schemas.openxmlformats.org/package/2006/metadata/core-properties"/>
    <ds:schemaRef ds:uri="cfafc956-13fd-4ed7-8fbd-3fd43e5c0c2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Cronograma_1</vt:lpstr>
      <vt:lpstr>Convenciones</vt:lpstr>
      <vt:lpstr>SABANA COMPENSACIONES</vt:lpstr>
      <vt:lpstr>Listas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'SABANA COMPENSACIONES'!Área_de_impresión</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PINEDA BOLIVAR Olga Patricia</cp:lastModifiedBy>
  <cp:revision/>
  <cp:lastPrinted>2021-03-05T14:17:11Z</cp:lastPrinted>
  <dcterms:created xsi:type="dcterms:W3CDTF">2000-07-06T22:17:16Z</dcterms:created>
  <dcterms:modified xsi:type="dcterms:W3CDTF">2023-08-02T00:31:08Z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0x0101005F84D1C91F6A2644AFC6D8CCB319043A</vt:lpwstr>
  </property>
  <property fmtid="{D5CDD505-2E9C-101B-9397-08002B2CF9AE}" pid="3" name="MediaServiceImageTags">
    <vt:lpwstr/>
  </property>
</Properties>
</file>