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4 publicar/septiembre 2024/ingresos sept 2024/"/>
    </mc:Choice>
  </mc:AlternateContent>
  <xr:revisionPtr revIDLastSave="439" documentId="8_{91545882-0160-4B89-B3AB-85D9DE84421D}" xr6:coauthVersionLast="47" xr6:coauthVersionMax="47" xr10:uidLastSave="{E222651B-D8B4-4820-B358-91C10CBEEB4D}"/>
  <bookViews>
    <workbookView xWindow="-120" yWindow="-120" windowWidth="20730" windowHeight="11160" firstSheet="8" activeTab="8" xr2:uid="{3A2219E2-A8D4-4B5C-9433-D31C68F267EC}"/>
  </bookViews>
  <sheets>
    <sheet name="ENERO 2024" sheetId="1" r:id="rId1"/>
    <sheet name="FEB 2024" sheetId="2" r:id="rId2"/>
    <sheet name="MAR 2024" sheetId="3" r:id="rId3"/>
    <sheet name="ABR 2024" sheetId="4" r:id="rId4"/>
    <sheet name="MAYO 2024" sheetId="5" r:id="rId5"/>
    <sheet name="JUNIO 2024  " sheetId="8" r:id="rId6"/>
    <sheet name="JULIO 2024" sheetId="7" r:id="rId7"/>
    <sheet name="AGOSTO 2024 " sheetId="9" r:id="rId8"/>
    <sheet name="SEPTIEMBRE 2024" sheetId="10" r:id="rId9"/>
  </sheets>
  <definedNames>
    <definedName name="_xlnm._FilterDatabase" localSheetId="3" hidden="1">'ABR 2024'!$N$1:$N$48</definedName>
    <definedName name="_xlnm._FilterDatabase" localSheetId="7" hidden="1">'AGOSTO 2024 '!$O$1:$O$48</definedName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6" hidden="1">'JULIO 2024'!$O$1:$O$48</definedName>
    <definedName name="_xlnm._FilterDatabase" localSheetId="5" hidden="1">'JUNIO 2024  '!$N$1:$N$48</definedName>
    <definedName name="_xlnm._FilterDatabase" localSheetId="2" hidden="1">'MAR 2024'!$N$1:$N$48</definedName>
    <definedName name="_xlnm._FilterDatabase" localSheetId="4" hidden="1">'MAYO 2024'!$N$1:$N$48</definedName>
    <definedName name="_xlnm._FilterDatabase" localSheetId="8" hidden="1">'SEPTIEMBRE 2024'!$O$1:$O$49</definedName>
    <definedName name="_xlnm.Print_Area" localSheetId="3">'ABR 2024'!$A:$M</definedName>
    <definedName name="_xlnm.Print_Area" localSheetId="7">'AGOSTO 2024 '!$A:$N</definedName>
    <definedName name="_xlnm.Print_Area" localSheetId="0">'ENERO 2024'!$A:$M</definedName>
    <definedName name="_xlnm.Print_Area" localSheetId="1">'FEB 2024'!$A:$M</definedName>
    <definedName name="_xlnm.Print_Area" localSheetId="6">'JULIO 2024'!$A:$N</definedName>
    <definedName name="_xlnm.Print_Area" localSheetId="5">'JUNIO 2024  '!$A:$M</definedName>
    <definedName name="_xlnm.Print_Area" localSheetId="2">'MAR 2024'!$A:$M</definedName>
    <definedName name="_xlnm.Print_Area" localSheetId="4">'MAYO 2024'!$A:$M</definedName>
    <definedName name="_xlnm.Print_Area" localSheetId="8">'SEPTIEMBRE 2024'!$A:$N</definedName>
    <definedName name="_xlnm.Print_Titles" localSheetId="3">'ABR 2024'!$1:$7</definedName>
    <definedName name="_xlnm.Print_Titles" localSheetId="7">'AGOSTO 2024 '!$1:$7</definedName>
    <definedName name="_xlnm.Print_Titles" localSheetId="0">'ENERO 2024'!$1:$7</definedName>
    <definedName name="_xlnm.Print_Titles" localSheetId="1">'FEB 2024'!$1:$7</definedName>
    <definedName name="_xlnm.Print_Titles" localSheetId="6">'JULIO 2024'!$1:$7</definedName>
    <definedName name="_xlnm.Print_Titles" localSheetId="5">'JUNIO 2024  '!$1:$7</definedName>
    <definedName name="_xlnm.Print_Titles" localSheetId="2">'MAR 2024'!$1:$7</definedName>
    <definedName name="_xlnm.Print_Titles" localSheetId="4">'MAYO 2024'!$1:$7</definedName>
    <definedName name="_xlnm.Print_Titles" localSheetId="8">'SEPTIEMBRE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0" l="1"/>
  <c r="K29" i="10"/>
  <c r="F29" i="10"/>
  <c r="E29" i="10"/>
  <c r="D29" i="10"/>
  <c r="C29" i="10"/>
  <c r="G31" i="10"/>
  <c r="H31" i="10" s="1"/>
  <c r="M31" i="10" l="1"/>
  <c r="J27" i="10"/>
  <c r="J25" i="10"/>
  <c r="J24" i="10"/>
  <c r="J19" i="10"/>
  <c r="J14" i="10"/>
  <c r="G35" i="10" l="1"/>
  <c r="H35" i="10" s="1"/>
  <c r="L34" i="10"/>
  <c r="G34" i="10"/>
  <c r="H34" i="10" s="1"/>
  <c r="L33" i="10"/>
  <c r="G33" i="10"/>
  <c r="K32" i="10"/>
  <c r="J32" i="10"/>
  <c r="F32" i="10"/>
  <c r="E32" i="10"/>
  <c r="D32" i="10"/>
  <c r="C32" i="10"/>
  <c r="J30" i="10"/>
  <c r="G30" i="10"/>
  <c r="G29" i="10" s="1"/>
  <c r="F28" i="10"/>
  <c r="D28" i="10"/>
  <c r="C28" i="10"/>
  <c r="K28" i="10"/>
  <c r="E28" i="10"/>
  <c r="L27" i="10"/>
  <c r="L26" i="10" s="1"/>
  <c r="G27" i="10"/>
  <c r="H27" i="10" s="1"/>
  <c r="K26" i="10"/>
  <c r="J26" i="10"/>
  <c r="G26" i="10"/>
  <c r="F26" i="10"/>
  <c r="F25" i="10" s="1"/>
  <c r="F24" i="10" s="1"/>
  <c r="F23" i="10" s="1"/>
  <c r="F22" i="10" s="1"/>
  <c r="F21" i="10" s="1"/>
  <c r="F20" i="10" s="1"/>
  <c r="E26" i="10"/>
  <c r="E25" i="10" s="1"/>
  <c r="E24" i="10" s="1"/>
  <c r="E23" i="10" s="1"/>
  <c r="E22" i="10" s="1"/>
  <c r="E21" i="10" s="1"/>
  <c r="E20" i="10" s="1"/>
  <c r="D26" i="10"/>
  <c r="C26" i="10"/>
  <c r="L25" i="10"/>
  <c r="D25" i="10"/>
  <c r="J23" i="10"/>
  <c r="J22" i="10" s="1"/>
  <c r="K23" i="10"/>
  <c r="K22" i="10" s="1"/>
  <c r="C23" i="10"/>
  <c r="C22" i="10" s="1"/>
  <c r="C21" i="10" s="1"/>
  <c r="C20" i="10" s="1"/>
  <c r="L19" i="10"/>
  <c r="L18" i="10" s="1"/>
  <c r="L17" i="10" s="1"/>
  <c r="L16" i="10" s="1"/>
  <c r="L15" i="10" s="1"/>
  <c r="G19" i="10"/>
  <c r="H19" i="10" s="1"/>
  <c r="M19" i="10" s="1"/>
  <c r="M18" i="10" s="1"/>
  <c r="M17" i="10" s="1"/>
  <c r="M16" i="10" s="1"/>
  <c r="M15" i="10" s="1"/>
  <c r="K18" i="10"/>
  <c r="K17" i="10" s="1"/>
  <c r="K16" i="10" s="1"/>
  <c r="K15" i="10" s="1"/>
  <c r="J18" i="10"/>
  <c r="J17" i="10" s="1"/>
  <c r="J16" i="10" s="1"/>
  <c r="J15" i="10" s="1"/>
  <c r="F18" i="10"/>
  <c r="F17" i="10" s="1"/>
  <c r="F16" i="10" s="1"/>
  <c r="F15" i="10" s="1"/>
  <c r="E18" i="10"/>
  <c r="E17" i="10" s="1"/>
  <c r="E16" i="10" s="1"/>
  <c r="E15" i="10" s="1"/>
  <c r="D18" i="10"/>
  <c r="D17" i="10" s="1"/>
  <c r="D16" i="10" s="1"/>
  <c r="D15" i="10" s="1"/>
  <c r="C18" i="10"/>
  <c r="C17" i="10" s="1"/>
  <c r="C16" i="10" s="1"/>
  <c r="C15" i="10" s="1"/>
  <c r="G14" i="10"/>
  <c r="H14" i="10" s="1"/>
  <c r="K13" i="10"/>
  <c r="F13" i="10"/>
  <c r="E13" i="10"/>
  <c r="D13" i="10"/>
  <c r="C13" i="10"/>
  <c r="J27" i="9"/>
  <c r="J25" i="9"/>
  <c r="J24" i="9"/>
  <c r="J19" i="9"/>
  <c r="J14" i="9"/>
  <c r="F12" i="10" l="1"/>
  <c r="F11" i="10" s="1"/>
  <c r="F10" i="10" s="1"/>
  <c r="F9" i="10" s="1"/>
  <c r="F8" i="10" s="1"/>
  <c r="F36" i="10" s="1"/>
  <c r="D12" i="10"/>
  <c r="D11" i="10" s="1"/>
  <c r="L30" i="10"/>
  <c r="J29" i="10"/>
  <c r="J28" i="10" s="1"/>
  <c r="E12" i="10"/>
  <c r="E11" i="10" s="1"/>
  <c r="E10" i="10" s="1"/>
  <c r="E9" i="10" s="1"/>
  <c r="E8" i="10" s="1"/>
  <c r="E36" i="10" s="1"/>
  <c r="G18" i="10"/>
  <c r="G17" i="10" s="1"/>
  <c r="G16" i="10" s="1"/>
  <c r="G15" i="10" s="1"/>
  <c r="K21" i="10"/>
  <c r="K20" i="10" s="1"/>
  <c r="G13" i="10"/>
  <c r="C12" i="10"/>
  <c r="C11" i="10" s="1"/>
  <c r="C10" i="10" s="1"/>
  <c r="C9" i="10" s="1"/>
  <c r="C8" i="10" s="1"/>
  <c r="C36" i="10" s="1"/>
  <c r="K12" i="10"/>
  <c r="K11" i="10" s="1"/>
  <c r="K10" i="10" s="1"/>
  <c r="K9" i="10" s="1"/>
  <c r="K8" i="10" s="1"/>
  <c r="K36" i="10" s="1"/>
  <c r="J21" i="10"/>
  <c r="J20" i="10" s="1"/>
  <c r="L32" i="10"/>
  <c r="N35" i="10"/>
  <c r="M35" i="10"/>
  <c r="H13" i="10"/>
  <c r="G32" i="10"/>
  <c r="H33" i="10"/>
  <c r="N34" i="10"/>
  <c r="M34" i="10"/>
  <c r="H18" i="10"/>
  <c r="H26" i="10"/>
  <c r="M27" i="10"/>
  <c r="M26" i="10" s="1"/>
  <c r="G25" i="10"/>
  <c r="H25" i="10" s="1"/>
  <c r="D24" i="10"/>
  <c r="J13" i="10"/>
  <c r="J12" i="10" s="1"/>
  <c r="J11" i="10" s="1"/>
  <c r="L14" i="10"/>
  <c r="G28" i="10"/>
  <c r="H30" i="10"/>
  <c r="H29" i="10" s="1"/>
  <c r="L24" i="10"/>
  <c r="L23" i="10" s="1"/>
  <c r="L22" i="10" s="1"/>
  <c r="L21" i="10" s="1"/>
  <c r="L34" i="9"/>
  <c r="G34" i="9"/>
  <c r="H34" i="9" s="1"/>
  <c r="L33" i="9"/>
  <c r="G33" i="9"/>
  <c r="H33" i="9" s="1"/>
  <c r="L32" i="9"/>
  <c r="G32" i="9"/>
  <c r="H32" i="9" s="1"/>
  <c r="K31" i="9"/>
  <c r="J31" i="9"/>
  <c r="F31" i="9"/>
  <c r="E31" i="9"/>
  <c r="D31" i="9"/>
  <c r="C31" i="9"/>
  <c r="L30" i="9"/>
  <c r="J30" i="9"/>
  <c r="J29" i="9" s="1"/>
  <c r="J28" i="9" s="1"/>
  <c r="H30" i="9"/>
  <c r="G30" i="9"/>
  <c r="K29" i="9"/>
  <c r="G29" i="9"/>
  <c r="G28" i="9" s="1"/>
  <c r="F29" i="9"/>
  <c r="E29" i="9"/>
  <c r="E28" i="9" s="1"/>
  <c r="D29" i="9"/>
  <c r="D28" i="9" s="1"/>
  <c r="C29" i="9"/>
  <c r="C28" i="9" s="1"/>
  <c r="K28" i="9"/>
  <c r="F28" i="9"/>
  <c r="L27" i="9"/>
  <c r="L26" i="9" s="1"/>
  <c r="G27" i="9"/>
  <c r="H27" i="9" s="1"/>
  <c r="K26" i="9"/>
  <c r="J26" i="9"/>
  <c r="G26" i="9"/>
  <c r="F26" i="9"/>
  <c r="F25" i="9" s="1"/>
  <c r="E26" i="9"/>
  <c r="E25" i="9" s="1"/>
  <c r="D26" i="9"/>
  <c r="D25" i="9" s="1"/>
  <c r="C26" i="9"/>
  <c r="L25" i="9"/>
  <c r="L24" i="9"/>
  <c r="L23" i="9" s="1"/>
  <c r="L22" i="9" s="1"/>
  <c r="F24" i="9"/>
  <c r="F23" i="9" s="1"/>
  <c r="F22" i="9" s="1"/>
  <c r="F21" i="9" s="1"/>
  <c r="F20" i="9" s="1"/>
  <c r="E24" i="9"/>
  <c r="E23" i="9" s="1"/>
  <c r="E22" i="9" s="1"/>
  <c r="E21" i="9" s="1"/>
  <c r="E20" i="9" s="1"/>
  <c r="K23" i="9"/>
  <c r="J23" i="9"/>
  <c r="J22" i="9" s="1"/>
  <c r="C23" i="9"/>
  <c r="C22" i="9" s="1"/>
  <c r="C21" i="9" s="1"/>
  <c r="C20" i="9" s="1"/>
  <c r="K22" i="9"/>
  <c r="J18" i="9"/>
  <c r="J17" i="9" s="1"/>
  <c r="J16" i="9" s="1"/>
  <c r="J15" i="9" s="1"/>
  <c r="G19" i="9"/>
  <c r="K18" i="9"/>
  <c r="F18" i="9"/>
  <c r="F17" i="9" s="1"/>
  <c r="E18" i="9"/>
  <c r="E17" i="9" s="1"/>
  <c r="E16" i="9" s="1"/>
  <c r="E15" i="9" s="1"/>
  <c r="D18" i="9"/>
  <c r="D17" i="9" s="1"/>
  <c r="D16" i="9" s="1"/>
  <c r="D15" i="9" s="1"/>
  <c r="D12" i="9" s="1"/>
  <c r="D11" i="9" s="1"/>
  <c r="C18" i="9"/>
  <c r="C17" i="9" s="1"/>
  <c r="C16" i="9" s="1"/>
  <c r="C15" i="9" s="1"/>
  <c r="K17" i="9"/>
  <c r="K16" i="9" s="1"/>
  <c r="F16" i="9"/>
  <c r="F15" i="9" s="1"/>
  <c r="K15" i="9"/>
  <c r="L14" i="9"/>
  <c r="G14" i="9"/>
  <c r="G13" i="9" s="1"/>
  <c r="K13" i="9"/>
  <c r="F13" i="9"/>
  <c r="E13" i="9"/>
  <c r="D13" i="9"/>
  <c r="C13" i="9"/>
  <c r="G33" i="7"/>
  <c r="H33" i="7" s="1"/>
  <c r="C23" i="7"/>
  <c r="C22" i="7" s="1"/>
  <c r="M32" i="9" l="1"/>
  <c r="H31" i="9"/>
  <c r="N32" i="9"/>
  <c r="L31" i="9"/>
  <c r="N34" i="9"/>
  <c r="L20" i="10"/>
  <c r="K12" i="9"/>
  <c r="K11" i="9" s="1"/>
  <c r="G31" i="9"/>
  <c r="M33" i="9"/>
  <c r="E12" i="9"/>
  <c r="E11" i="9" s="1"/>
  <c r="E10" i="9" s="1"/>
  <c r="E9" i="9" s="1"/>
  <c r="E8" i="9" s="1"/>
  <c r="E35" i="9" s="1"/>
  <c r="M30" i="9"/>
  <c r="M29" i="9" s="1"/>
  <c r="M28" i="9" s="1"/>
  <c r="N33" i="9"/>
  <c r="L29" i="10"/>
  <c r="L28" i="10" s="1"/>
  <c r="F12" i="9"/>
  <c r="F11" i="9" s="1"/>
  <c r="C12" i="9"/>
  <c r="C11" i="9" s="1"/>
  <c r="C10" i="9" s="1"/>
  <c r="C9" i="9" s="1"/>
  <c r="C8" i="9" s="1"/>
  <c r="C35" i="9" s="1"/>
  <c r="J10" i="10"/>
  <c r="J9" i="10" s="1"/>
  <c r="J8" i="10" s="1"/>
  <c r="J36" i="10" s="1"/>
  <c r="G12" i="10"/>
  <c r="G11" i="10" s="1"/>
  <c r="N14" i="10"/>
  <c r="L13" i="10"/>
  <c r="M14" i="10"/>
  <c r="M13" i="10" s="1"/>
  <c r="M12" i="10" s="1"/>
  <c r="M11" i="10" s="1"/>
  <c r="H17" i="10"/>
  <c r="N33" i="10"/>
  <c r="H32" i="10"/>
  <c r="M33" i="10"/>
  <c r="M32" i="10" s="1"/>
  <c r="D23" i="10"/>
  <c r="D22" i="10" s="1"/>
  <c r="D21" i="10" s="1"/>
  <c r="D20" i="10" s="1"/>
  <c r="D10" i="10" s="1"/>
  <c r="D9" i="10" s="1"/>
  <c r="D8" i="10" s="1"/>
  <c r="D36" i="10" s="1"/>
  <c r="G24" i="10"/>
  <c r="M30" i="10"/>
  <c r="M25" i="10"/>
  <c r="L21" i="9"/>
  <c r="J21" i="9"/>
  <c r="J20" i="9" s="1"/>
  <c r="M34" i="9"/>
  <c r="M31" i="9" s="1"/>
  <c r="N31" i="9"/>
  <c r="F10" i="9"/>
  <c r="F9" i="9" s="1"/>
  <c r="F8" i="9" s="1"/>
  <c r="F35" i="9" s="1"/>
  <c r="L13" i="9"/>
  <c r="G25" i="9"/>
  <c r="H25" i="9" s="1"/>
  <c r="D24" i="9"/>
  <c r="H26" i="9"/>
  <c r="M27" i="9"/>
  <c r="M26" i="9" s="1"/>
  <c r="H14" i="9"/>
  <c r="N14" i="9" s="1"/>
  <c r="J13" i="9"/>
  <c r="J12" i="9" s="1"/>
  <c r="J11" i="9" s="1"/>
  <c r="J10" i="9" s="1"/>
  <c r="J9" i="9" s="1"/>
  <c r="J8" i="9" s="1"/>
  <c r="J35" i="9" s="1"/>
  <c r="L19" i="9"/>
  <c r="L18" i="9" s="1"/>
  <c r="L17" i="9" s="1"/>
  <c r="L16" i="9" s="1"/>
  <c r="L15" i="9" s="1"/>
  <c r="H19" i="9"/>
  <c r="G18" i="9"/>
  <c r="G17" i="9" s="1"/>
  <c r="G16" i="9" s="1"/>
  <c r="G15" i="9" s="1"/>
  <c r="G12" i="9" s="1"/>
  <c r="G11" i="9" s="1"/>
  <c r="K21" i="9"/>
  <c r="K20" i="9" s="1"/>
  <c r="K10" i="9" s="1"/>
  <c r="K9" i="9" s="1"/>
  <c r="K8" i="9" s="1"/>
  <c r="K35" i="9" s="1"/>
  <c r="L29" i="9"/>
  <c r="H29" i="9"/>
  <c r="J14" i="7"/>
  <c r="J19" i="7"/>
  <c r="J24" i="7"/>
  <c r="J25" i="7"/>
  <c r="J23" i="7" s="1"/>
  <c r="J27" i="7"/>
  <c r="L14" i="7"/>
  <c r="K31" i="7"/>
  <c r="K29" i="7"/>
  <c r="K28" i="7" s="1"/>
  <c r="K26" i="7"/>
  <c r="K23" i="7"/>
  <c r="K22" i="7"/>
  <c r="K21" i="7" s="1"/>
  <c r="K20" i="7" s="1"/>
  <c r="K18" i="7"/>
  <c r="K17" i="7"/>
  <c r="K16" i="7" s="1"/>
  <c r="K15" i="7" s="1"/>
  <c r="L13" i="7"/>
  <c r="K13" i="7"/>
  <c r="F31" i="7"/>
  <c r="E31" i="7"/>
  <c r="D31" i="7"/>
  <c r="C31" i="7"/>
  <c r="F29" i="7"/>
  <c r="F28" i="7" s="1"/>
  <c r="E29" i="7"/>
  <c r="E28" i="7" s="1"/>
  <c r="D29" i="7"/>
  <c r="C29" i="7"/>
  <c r="C28" i="7" s="1"/>
  <c r="D28" i="7"/>
  <c r="F26" i="7"/>
  <c r="E26" i="7"/>
  <c r="D26" i="7"/>
  <c r="C26" i="7"/>
  <c r="C21" i="7" s="1"/>
  <c r="F18" i="7"/>
  <c r="F17" i="7" s="1"/>
  <c r="F16" i="7" s="1"/>
  <c r="F15" i="7" s="1"/>
  <c r="F12" i="7" s="1"/>
  <c r="F11" i="7" s="1"/>
  <c r="E18" i="7"/>
  <c r="D18" i="7"/>
  <c r="C18" i="7"/>
  <c r="E17" i="7"/>
  <c r="E16" i="7" s="1"/>
  <c r="E15" i="7" s="1"/>
  <c r="E12" i="7" s="1"/>
  <c r="E11" i="7" s="1"/>
  <c r="D17" i="7"/>
  <c r="C17" i="7"/>
  <c r="C16" i="7" s="1"/>
  <c r="C15" i="7" s="1"/>
  <c r="D16" i="7"/>
  <c r="D15" i="7" s="1"/>
  <c r="F13" i="7"/>
  <c r="E13" i="7"/>
  <c r="D13" i="7"/>
  <c r="C13" i="7"/>
  <c r="J18" i="7"/>
  <c r="J17" i="7" s="1"/>
  <c r="J16" i="7" s="1"/>
  <c r="J15" i="7" s="1"/>
  <c r="J13" i="7"/>
  <c r="D12" i="7" l="1"/>
  <c r="D11" i="7" s="1"/>
  <c r="C12" i="7"/>
  <c r="C11" i="7" s="1"/>
  <c r="M29" i="10"/>
  <c r="M28" i="10" s="1"/>
  <c r="H28" i="10"/>
  <c r="N13" i="10"/>
  <c r="L12" i="10"/>
  <c r="N32" i="10"/>
  <c r="G23" i="10"/>
  <c r="G22" i="10" s="1"/>
  <c r="G21" i="10" s="1"/>
  <c r="G20" i="10" s="1"/>
  <c r="G10" i="10" s="1"/>
  <c r="G9" i="10" s="1"/>
  <c r="G8" i="10" s="1"/>
  <c r="G36" i="10" s="1"/>
  <c r="H24" i="10"/>
  <c r="H16" i="10"/>
  <c r="L12" i="9"/>
  <c r="G24" i="9"/>
  <c r="D23" i="9"/>
  <c r="D22" i="9" s="1"/>
  <c r="D21" i="9" s="1"/>
  <c r="D20" i="9" s="1"/>
  <c r="D10" i="9" s="1"/>
  <c r="D9" i="9" s="1"/>
  <c r="D8" i="9" s="1"/>
  <c r="D35" i="9" s="1"/>
  <c r="M25" i="9"/>
  <c r="H28" i="9"/>
  <c r="M19" i="9"/>
  <c r="M18" i="9" s="1"/>
  <c r="M17" i="9" s="1"/>
  <c r="M16" i="9" s="1"/>
  <c r="M15" i="9" s="1"/>
  <c r="H18" i="9"/>
  <c r="M14" i="9"/>
  <c r="M13" i="9" s="1"/>
  <c r="H13" i="9"/>
  <c r="L28" i="9"/>
  <c r="L20" i="9"/>
  <c r="J12" i="7"/>
  <c r="J11" i="7" s="1"/>
  <c r="K12" i="7"/>
  <c r="K11" i="7" s="1"/>
  <c r="K10" i="7" s="1"/>
  <c r="K9" i="7" s="1"/>
  <c r="K8" i="7" s="1"/>
  <c r="C20" i="7"/>
  <c r="C10" i="7" s="1"/>
  <c r="C9" i="7" s="1"/>
  <c r="C8" i="7" s="1"/>
  <c r="H15" i="10" l="1"/>
  <c r="L11" i="10"/>
  <c r="M24" i="10"/>
  <c r="M23" i="10" s="1"/>
  <c r="M22" i="10" s="1"/>
  <c r="M21" i="10" s="1"/>
  <c r="M20" i="10" s="1"/>
  <c r="M10" i="10" s="1"/>
  <c r="M9" i="10" s="1"/>
  <c r="M8" i="10" s="1"/>
  <c r="M36" i="10" s="1"/>
  <c r="H23" i="10"/>
  <c r="L11" i="9"/>
  <c r="G23" i="9"/>
  <c r="G22" i="9" s="1"/>
  <c r="G21" i="9" s="1"/>
  <c r="G20" i="9" s="1"/>
  <c r="G10" i="9" s="1"/>
  <c r="G9" i="9" s="1"/>
  <c r="G8" i="9" s="1"/>
  <c r="G35" i="9" s="1"/>
  <c r="H24" i="9"/>
  <c r="M12" i="9"/>
  <c r="M11" i="9" s="1"/>
  <c r="H17" i="9"/>
  <c r="N13" i="9"/>
  <c r="K34" i="8"/>
  <c r="F34" i="8"/>
  <c r="G34" i="8" s="1"/>
  <c r="K33" i="8"/>
  <c r="F33" i="8"/>
  <c r="G33" i="8" s="1"/>
  <c r="K32" i="8"/>
  <c r="F32" i="8"/>
  <c r="G32" i="8" s="1"/>
  <c r="J31" i="8"/>
  <c r="K31" i="8" s="1"/>
  <c r="I31" i="8"/>
  <c r="D31" i="8"/>
  <c r="F31" i="8" s="1"/>
  <c r="G31" i="8" s="1"/>
  <c r="C31" i="8"/>
  <c r="I30" i="8"/>
  <c r="K30" i="8" s="1"/>
  <c r="F30" i="8"/>
  <c r="G30" i="8" s="1"/>
  <c r="I29" i="8"/>
  <c r="I28" i="8" s="1"/>
  <c r="K28" i="8" s="1"/>
  <c r="F29" i="8"/>
  <c r="G29" i="8" s="1"/>
  <c r="F28" i="8"/>
  <c r="G28" i="8" s="1"/>
  <c r="I27" i="8"/>
  <c r="I26" i="8" s="1"/>
  <c r="F27" i="8"/>
  <c r="G27" i="8" s="1"/>
  <c r="J26" i="8"/>
  <c r="J21" i="8" s="1"/>
  <c r="J20" i="8" s="1"/>
  <c r="E26" i="8"/>
  <c r="E25" i="8" s="1"/>
  <c r="E24" i="8" s="1"/>
  <c r="E23" i="8" s="1"/>
  <c r="E22" i="8" s="1"/>
  <c r="E21" i="8" s="1"/>
  <c r="E20" i="8" s="1"/>
  <c r="D26" i="8"/>
  <c r="D25" i="8" s="1"/>
  <c r="I25" i="8"/>
  <c r="K25" i="8" s="1"/>
  <c r="I24" i="8"/>
  <c r="I19" i="8"/>
  <c r="K19" i="8" s="1"/>
  <c r="L19" i="8" s="1"/>
  <c r="F19" i="8"/>
  <c r="J18" i="8"/>
  <c r="J17" i="8" s="1"/>
  <c r="J16" i="8" s="1"/>
  <c r="J15" i="8" s="1"/>
  <c r="G18" i="8"/>
  <c r="E18" i="8"/>
  <c r="F18" i="8" s="1"/>
  <c r="D18" i="8"/>
  <c r="C18" i="8"/>
  <c r="C17" i="8" s="1"/>
  <c r="C16" i="8" s="1"/>
  <c r="C15" i="8" s="1"/>
  <c r="G17" i="8"/>
  <c r="G16" i="8" s="1"/>
  <c r="F17" i="8"/>
  <c r="F16" i="8"/>
  <c r="F15" i="8"/>
  <c r="I14" i="8"/>
  <c r="K14" i="8" s="1"/>
  <c r="M14" i="8" s="1"/>
  <c r="F14" i="8"/>
  <c r="G14" i="8" s="1"/>
  <c r="G13" i="8"/>
  <c r="F13" i="8"/>
  <c r="C13" i="8"/>
  <c r="C12" i="8" s="1"/>
  <c r="C11" i="8" s="1"/>
  <c r="C10" i="8" s="1"/>
  <c r="C9" i="8" s="1"/>
  <c r="C8" i="8" s="1"/>
  <c r="E12" i="8"/>
  <c r="E11" i="8" s="1"/>
  <c r="E10" i="8" s="1"/>
  <c r="E9" i="8" s="1"/>
  <c r="E8" i="8" s="1"/>
  <c r="E35" i="8" s="1"/>
  <c r="D12" i="8"/>
  <c r="F12" i="8" s="1"/>
  <c r="J11" i="8"/>
  <c r="J26" i="7"/>
  <c r="J31" i="7"/>
  <c r="G30" i="7"/>
  <c r="G27" i="7"/>
  <c r="G19" i="7"/>
  <c r="G14" i="7"/>
  <c r="H14" i="7" l="1"/>
  <c r="G13" i="7"/>
  <c r="J10" i="8"/>
  <c r="J9" i="8" s="1"/>
  <c r="J8" i="8" s="1"/>
  <c r="J35" i="8" s="1"/>
  <c r="H19" i="7"/>
  <c r="H18" i="7" s="1"/>
  <c r="H17" i="7" s="1"/>
  <c r="H16" i="7" s="1"/>
  <c r="H15" i="7" s="1"/>
  <c r="G18" i="7"/>
  <c r="G17" i="7" s="1"/>
  <c r="G16" i="7" s="1"/>
  <c r="G15" i="7" s="1"/>
  <c r="H27" i="7"/>
  <c r="H26" i="7" s="1"/>
  <c r="G26" i="7"/>
  <c r="I23" i="8"/>
  <c r="K23" i="8" s="1"/>
  <c r="K26" i="8"/>
  <c r="H30" i="7"/>
  <c r="H29" i="7" s="1"/>
  <c r="H28" i="7" s="1"/>
  <c r="G29" i="7"/>
  <c r="G28" i="7" s="1"/>
  <c r="H22" i="10"/>
  <c r="L10" i="10"/>
  <c r="H12" i="10"/>
  <c r="H23" i="9"/>
  <c r="M24" i="9"/>
  <c r="M23" i="9" s="1"/>
  <c r="M22" i="9" s="1"/>
  <c r="M21" i="9" s="1"/>
  <c r="M20" i="9" s="1"/>
  <c r="M10" i="9" s="1"/>
  <c r="M9" i="9" s="1"/>
  <c r="M8" i="9" s="1"/>
  <c r="M35" i="9" s="1"/>
  <c r="H16" i="9"/>
  <c r="L10" i="9"/>
  <c r="L32" i="8"/>
  <c r="M32" i="8"/>
  <c r="L28" i="8"/>
  <c r="M31" i="8"/>
  <c r="L33" i="8"/>
  <c r="M33" i="8"/>
  <c r="D24" i="8"/>
  <c r="F25" i="8"/>
  <c r="G25" i="8" s="1"/>
  <c r="I22" i="8"/>
  <c r="G15" i="8"/>
  <c r="L34" i="8"/>
  <c r="M34" i="8"/>
  <c r="C35" i="8"/>
  <c r="L14" i="8"/>
  <c r="L30" i="8"/>
  <c r="I18" i="8"/>
  <c r="K27" i="8"/>
  <c r="L27" i="8" s="1"/>
  <c r="L26" i="8" s="1"/>
  <c r="K29" i="8"/>
  <c r="L29" i="8" s="1"/>
  <c r="D11" i="8"/>
  <c r="I13" i="8"/>
  <c r="K24" i="8"/>
  <c r="F26" i="8"/>
  <c r="G26" i="8" s="1"/>
  <c r="G12" i="8"/>
  <c r="G34" i="7"/>
  <c r="H34" i="7" s="1"/>
  <c r="G32" i="7"/>
  <c r="F25" i="7"/>
  <c r="H32" i="7" l="1"/>
  <c r="H31" i="7" s="1"/>
  <c r="G31" i="7"/>
  <c r="G12" i="7"/>
  <c r="G11" i="7" s="1"/>
  <c r="H13" i="7"/>
  <c r="N13" i="7" s="1"/>
  <c r="N14" i="7"/>
  <c r="M14" i="7"/>
  <c r="M13" i="7" s="1"/>
  <c r="H11" i="10"/>
  <c r="N12" i="10"/>
  <c r="L9" i="10"/>
  <c r="H21" i="10"/>
  <c r="H15" i="9"/>
  <c r="L9" i="9"/>
  <c r="H22" i="9"/>
  <c r="F11" i="8"/>
  <c r="D10" i="8"/>
  <c r="L31" i="8"/>
  <c r="K18" i="8"/>
  <c r="L18" i="8" s="1"/>
  <c r="I17" i="8"/>
  <c r="L25" i="8"/>
  <c r="K13" i="8"/>
  <c r="K22" i="8"/>
  <c r="I21" i="8"/>
  <c r="G11" i="8"/>
  <c r="F24" i="8"/>
  <c r="G24" i="8" s="1"/>
  <c r="D23" i="8"/>
  <c r="F24" i="7"/>
  <c r="F23" i="7" s="1"/>
  <c r="F22" i="7" s="1"/>
  <c r="F21" i="7" s="1"/>
  <c r="F20" i="7" s="1"/>
  <c r="F10" i="7" s="1"/>
  <c r="F9" i="7" s="1"/>
  <c r="F8" i="7" s="1"/>
  <c r="F35" i="7" s="1"/>
  <c r="L34" i="7"/>
  <c r="N34" i="7" s="1"/>
  <c r="L33" i="7"/>
  <c r="N33" i="7" s="1"/>
  <c r="L32" i="7"/>
  <c r="J30" i="7"/>
  <c r="E25" i="7"/>
  <c r="E24" i="7" s="1"/>
  <c r="E23" i="7" s="1"/>
  <c r="E22" i="7" s="1"/>
  <c r="E21" i="7" s="1"/>
  <c r="E20" i="7" s="1"/>
  <c r="E10" i="7" s="1"/>
  <c r="E9" i="7" s="1"/>
  <c r="E8" i="7" s="1"/>
  <c r="E35" i="7" s="1"/>
  <c r="D25" i="7"/>
  <c r="L25" i="7"/>
  <c r="L31" i="7" l="1"/>
  <c r="N31" i="7" s="1"/>
  <c r="N32" i="7"/>
  <c r="L30" i="7"/>
  <c r="L29" i="7" s="1"/>
  <c r="L28" i="7" s="1"/>
  <c r="J29" i="7"/>
  <c r="J28" i="7" s="1"/>
  <c r="H12" i="7"/>
  <c r="H11" i="7" s="1"/>
  <c r="L8" i="10"/>
  <c r="N11" i="10"/>
  <c r="H20" i="10"/>
  <c r="H21" i="9"/>
  <c r="L8" i="9"/>
  <c r="H12" i="9"/>
  <c r="M13" i="8"/>
  <c r="L13" i="8"/>
  <c r="G10" i="8"/>
  <c r="L24" i="8"/>
  <c r="I20" i="8"/>
  <c r="K20" i="8" s="1"/>
  <c r="K21" i="8"/>
  <c r="K17" i="8"/>
  <c r="L17" i="8" s="1"/>
  <c r="I16" i="8"/>
  <c r="F10" i="8"/>
  <c r="D9" i="8"/>
  <c r="D22" i="8"/>
  <c r="F23" i="8"/>
  <c r="G23" i="8" s="1"/>
  <c r="G25" i="7"/>
  <c r="H25" i="7" s="1"/>
  <c r="K35" i="7"/>
  <c r="M32" i="7"/>
  <c r="C35" i="7"/>
  <c r="D24" i="7"/>
  <c r="D23" i="7" s="1"/>
  <c r="D22" i="7" s="1"/>
  <c r="D21" i="7" s="1"/>
  <c r="D20" i="7" s="1"/>
  <c r="D10" i="7" s="1"/>
  <c r="D9" i="7" s="1"/>
  <c r="D8" i="7" s="1"/>
  <c r="M33" i="7"/>
  <c r="J22" i="7"/>
  <c r="M34" i="7"/>
  <c r="L19" i="7"/>
  <c r="L24" i="7"/>
  <c r="L23" i="7" s="1"/>
  <c r="L22" i="7" s="1"/>
  <c r="L27" i="7"/>
  <c r="I14" i="5"/>
  <c r="I19" i="5"/>
  <c r="I24" i="5"/>
  <c r="I25" i="5"/>
  <c r="I27" i="5"/>
  <c r="I30" i="5"/>
  <c r="M30" i="7" l="1"/>
  <c r="M29" i="7" s="1"/>
  <c r="M28" i="7" s="1"/>
  <c r="H10" i="10"/>
  <c r="L36" i="10"/>
  <c r="H11" i="9"/>
  <c r="N12" i="9"/>
  <c r="H20" i="9"/>
  <c r="L35" i="9"/>
  <c r="M19" i="7"/>
  <c r="M18" i="7" s="1"/>
  <c r="M17" i="7" s="1"/>
  <c r="M16" i="7" s="1"/>
  <c r="M15" i="7" s="1"/>
  <c r="M12" i="7" s="1"/>
  <c r="M11" i="7" s="1"/>
  <c r="L18" i="7"/>
  <c r="L17" i="7" s="1"/>
  <c r="L16" i="7" s="1"/>
  <c r="L15" i="7" s="1"/>
  <c r="L12" i="7" s="1"/>
  <c r="M27" i="7"/>
  <c r="M26" i="7" s="1"/>
  <c r="L26" i="7"/>
  <c r="L21" i="7" s="1"/>
  <c r="L20" i="7" s="1"/>
  <c r="M31" i="7"/>
  <c r="I15" i="8"/>
  <c r="K16" i="8"/>
  <c r="L16" i="8" s="1"/>
  <c r="D21" i="8"/>
  <c r="F22" i="8"/>
  <c r="G22" i="8" s="1"/>
  <c r="G9" i="8"/>
  <c r="L23" i="8"/>
  <c r="D8" i="8"/>
  <c r="F9" i="8"/>
  <c r="G24" i="7"/>
  <c r="J21" i="7"/>
  <c r="M25" i="7"/>
  <c r="K34" i="5"/>
  <c r="F34" i="5"/>
  <c r="G34" i="5" s="1"/>
  <c r="K33" i="5"/>
  <c r="F33" i="5"/>
  <c r="G33" i="5" s="1"/>
  <c r="K32" i="5"/>
  <c r="F32" i="5"/>
  <c r="G32" i="5" s="1"/>
  <c r="J31" i="5"/>
  <c r="I31" i="5"/>
  <c r="K31" i="5" s="1"/>
  <c r="D31" i="5"/>
  <c r="F31" i="5" s="1"/>
  <c r="C31" i="5"/>
  <c r="I29" i="5"/>
  <c r="F30" i="5"/>
  <c r="G30" i="5" s="1"/>
  <c r="F29" i="5"/>
  <c r="G29" i="5" s="1"/>
  <c r="F28" i="5"/>
  <c r="G28" i="5" s="1"/>
  <c r="I26" i="5"/>
  <c r="K26" i="5" s="1"/>
  <c r="F27" i="5"/>
  <c r="G27" i="5" s="1"/>
  <c r="J26" i="5"/>
  <c r="J21" i="5" s="1"/>
  <c r="J20" i="5" s="1"/>
  <c r="E26" i="5"/>
  <c r="E25" i="5" s="1"/>
  <c r="E24" i="5" s="1"/>
  <c r="D26" i="5"/>
  <c r="D25" i="5" s="1"/>
  <c r="F25" i="5" s="1"/>
  <c r="G25" i="5" s="1"/>
  <c r="K25" i="5"/>
  <c r="I23" i="5"/>
  <c r="I22" i="5" s="1"/>
  <c r="E23" i="5"/>
  <c r="E22" i="5" s="1"/>
  <c r="E21" i="5"/>
  <c r="E20" i="5" s="1"/>
  <c r="K19" i="5"/>
  <c r="L19" i="5" s="1"/>
  <c r="F19" i="5"/>
  <c r="J18" i="5"/>
  <c r="J17" i="5" s="1"/>
  <c r="J16" i="5" s="1"/>
  <c r="J15" i="5" s="1"/>
  <c r="I18" i="5"/>
  <c r="G18" i="5"/>
  <c r="E18" i="5"/>
  <c r="D18" i="5"/>
  <c r="C18" i="5"/>
  <c r="C17" i="5" s="1"/>
  <c r="C16" i="5" s="1"/>
  <c r="C15" i="5" s="1"/>
  <c r="G17" i="5"/>
  <c r="G16" i="5" s="1"/>
  <c r="F17" i="5"/>
  <c r="F16" i="5"/>
  <c r="G15" i="5"/>
  <c r="F15" i="5"/>
  <c r="K14" i="5"/>
  <c r="F14" i="5"/>
  <c r="G14" i="5" s="1"/>
  <c r="F13" i="5"/>
  <c r="C13" i="5"/>
  <c r="G13" i="5" s="1"/>
  <c r="F12" i="5"/>
  <c r="E12" i="5"/>
  <c r="D12" i="5"/>
  <c r="J11" i="5"/>
  <c r="E11" i="5"/>
  <c r="E10" i="5" s="1"/>
  <c r="E9" i="5" s="1"/>
  <c r="D11" i="5"/>
  <c r="F11" i="5" s="1"/>
  <c r="E8" i="5"/>
  <c r="E35" i="5" s="1"/>
  <c r="I14" i="4"/>
  <c r="I19" i="4"/>
  <c r="I18" i="4" s="1"/>
  <c r="K24" i="4"/>
  <c r="I24" i="4"/>
  <c r="I25" i="4"/>
  <c r="K25" i="4" s="1"/>
  <c r="I27" i="4"/>
  <c r="I26" i="4" s="1"/>
  <c r="I30" i="4"/>
  <c r="K30" i="4" s="1"/>
  <c r="K34" i="4"/>
  <c r="F34" i="4"/>
  <c r="G34" i="4" s="1"/>
  <c r="K33" i="4"/>
  <c r="F33" i="4"/>
  <c r="G33" i="4" s="1"/>
  <c r="K32" i="4"/>
  <c r="F32" i="4"/>
  <c r="G32" i="4" s="1"/>
  <c r="J31" i="4"/>
  <c r="I31" i="4"/>
  <c r="K31" i="4" s="1"/>
  <c r="D31" i="4"/>
  <c r="F31" i="4" s="1"/>
  <c r="C31" i="4"/>
  <c r="G30" i="4"/>
  <c r="F30" i="4"/>
  <c r="I29" i="4"/>
  <c r="I28" i="4" s="1"/>
  <c r="K28" i="4" s="1"/>
  <c r="F29" i="4"/>
  <c r="G29" i="4" s="1"/>
  <c r="F28" i="4"/>
  <c r="G28" i="4" s="1"/>
  <c r="F27" i="4"/>
  <c r="G27" i="4" s="1"/>
  <c r="J26" i="4"/>
  <c r="J21" i="4" s="1"/>
  <c r="J20" i="4" s="1"/>
  <c r="E26" i="4"/>
  <c r="E25" i="4" s="1"/>
  <c r="E24" i="4" s="1"/>
  <c r="E23" i="4" s="1"/>
  <c r="E22" i="4" s="1"/>
  <c r="E21" i="4" s="1"/>
  <c r="E20" i="4" s="1"/>
  <c r="D26" i="4"/>
  <c r="D25" i="4" s="1"/>
  <c r="K19" i="4"/>
  <c r="L19" i="4" s="1"/>
  <c r="F19" i="4"/>
  <c r="J18" i="4"/>
  <c r="G18" i="4"/>
  <c r="F18" i="4"/>
  <c r="E18" i="4"/>
  <c r="D18" i="4"/>
  <c r="C18" i="4"/>
  <c r="C17" i="4" s="1"/>
  <c r="C16" i="4" s="1"/>
  <c r="C15" i="4" s="1"/>
  <c r="J17" i="4"/>
  <c r="J16" i="4" s="1"/>
  <c r="J15" i="4" s="1"/>
  <c r="G17" i="4"/>
  <c r="G16" i="4" s="1"/>
  <c r="F17" i="4"/>
  <c r="F16" i="4"/>
  <c r="F15" i="4"/>
  <c r="K14" i="4"/>
  <c r="M14" i="4" s="1"/>
  <c r="F14" i="4"/>
  <c r="G14" i="4" s="1"/>
  <c r="I13" i="4"/>
  <c r="K13" i="4" s="1"/>
  <c r="M13" i="4" s="1"/>
  <c r="G13" i="4"/>
  <c r="L13" i="4" s="1"/>
  <c r="F13" i="4"/>
  <c r="C13" i="4"/>
  <c r="E12" i="4"/>
  <c r="E11" i="4" s="1"/>
  <c r="E10" i="4" s="1"/>
  <c r="E9" i="4" s="1"/>
  <c r="E8" i="4" s="1"/>
  <c r="E35" i="4" s="1"/>
  <c r="D12" i="4"/>
  <c r="F12" i="4" s="1"/>
  <c r="C12" i="4"/>
  <c r="J11" i="4"/>
  <c r="J10" i="4" s="1"/>
  <c r="J9" i="4" s="1"/>
  <c r="J8" i="4" s="1"/>
  <c r="J35" i="4" s="1"/>
  <c r="I14" i="3"/>
  <c r="K14" i="3" s="1"/>
  <c r="I19" i="3"/>
  <c r="I24" i="3"/>
  <c r="K24" i="3" s="1"/>
  <c r="I25" i="3"/>
  <c r="K25" i="3" s="1"/>
  <c r="I27" i="3"/>
  <c r="I30" i="3"/>
  <c r="K34" i="3"/>
  <c r="F34" i="3"/>
  <c r="G34" i="3" s="1"/>
  <c r="L34" i="3" s="1"/>
  <c r="K33" i="3"/>
  <c r="F33" i="3"/>
  <c r="G33" i="3" s="1"/>
  <c r="L33" i="3" s="1"/>
  <c r="K32" i="3"/>
  <c r="F32" i="3"/>
  <c r="G32" i="3" s="1"/>
  <c r="L32" i="3" s="1"/>
  <c r="J31" i="3"/>
  <c r="I31" i="3"/>
  <c r="D31" i="3"/>
  <c r="F31" i="3" s="1"/>
  <c r="C31" i="3"/>
  <c r="K30" i="3"/>
  <c r="F30" i="3"/>
  <c r="G30" i="3" s="1"/>
  <c r="L30" i="3" s="1"/>
  <c r="I29" i="3"/>
  <c r="I28" i="3" s="1"/>
  <c r="K28" i="3" s="1"/>
  <c r="F29" i="3"/>
  <c r="G29" i="3" s="1"/>
  <c r="F28" i="3"/>
  <c r="G28" i="3" s="1"/>
  <c r="K27" i="3"/>
  <c r="F27" i="3"/>
  <c r="G27" i="3" s="1"/>
  <c r="J26" i="3"/>
  <c r="J21" i="3" s="1"/>
  <c r="J20" i="3" s="1"/>
  <c r="E26" i="3"/>
  <c r="E25" i="3" s="1"/>
  <c r="E24" i="3" s="1"/>
  <c r="E23" i="3" s="1"/>
  <c r="E22" i="3" s="1"/>
  <c r="E21" i="3" s="1"/>
  <c r="E20" i="3" s="1"/>
  <c r="D26" i="3"/>
  <c r="K19" i="3"/>
  <c r="L19" i="3" s="1"/>
  <c r="F19" i="3"/>
  <c r="J18" i="3"/>
  <c r="I18" i="3"/>
  <c r="G18" i="3"/>
  <c r="G17" i="3" s="1"/>
  <c r="G16" i="3" s="1"/>
  <c r="G15" i="3" s="1"/>
  <c r="E18" i="3"/>
  <c r="D18" i="3"/>
  <c r="F18" i="3" s="1"/>
  <c r="C18" i="3"/>
  <c r="C17" i="3" s="1"/>
  <c r="C16" i="3" s="1"/>
  <c r="C15" i="3" s="1"/>
  <c r="J17" i="3"/>
  <c r="J16" i="3" s="1"/>
  <c r="F17" i="3"/>
  <c r="F16" i="3"/>
  <c r="J15" i="3"/>
  <c r="F15" i="3"/>
  <c r="F14" i="3"/>
  <c r="G14" i="3" s="1"/>
  <c r="I13" i="3"/>
  <c r="K13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J11" i="3"/>
  <c r="J10" i="5" l="1"/>
  <c r="J9" i="5" s="1"/>
  <c r="J8" i="5" s="1"/>
  <c r="J35" i="5" s="1"/>
  <c r="K18" i="3"/>
  <c r="L18" i="3" s="1"/>
  <c r="K31" i="3"/>
  <c r="K26" i="4"/>
  <c r="D24" i="5"/>
  <c r="F24" i="5" s="1"/>
  <c r="G24" i="5" s="1"/>
  <c r="M14" i="3"/>
  <c r="M14" i="5"/>
  <c r="K22" i="5"/>
  <c r="I21" i="5"/>
  <c r="G23" i="7"/>
  <c r="G22" i="7" s="1"/>
  <c r="G21" i="7" s="1"/>
  <c r="G20" i="7" s="1"/>
  <c r="G10" i="7" s="1"/>
  <c r="G9" i="7" s="1"/>
  <c r="G8" i="7" s="1"/>
  <c r="G35" i="7" s="1"/>
  <c r="H24" i="7"/>
  <c r="M24" i="7" s="1"/>
  <c r="M23" i="7" s="1"/>
  <c r="M22" i="7" s="1"/>
  <c r="M21" i="7" s="1"/>
  <c r="M20" i="7" s="1"/>
  <c r="M10" i="7" s="1"/>
  <c r="M9" i="7" s="1"/>
  <c r="M8" i="7" s="1"/>
  <c r="G12" i="4"/>
  <c r="G11" i="4" s="1"/>
  <c r="G31" i="4"/>
  <c r="F18" i="5"/>
  <c r="G31" i="5"/>
  <c r="C12" i="3"/>
  <c r="G31" i="3"/>
  <c r="M31" i="3" s="1"/>
  <c r="K18" i="4"/>
  <c r="L18" i="4" s="1"/>
  <c r="D10" i="5"/>
  <c r="C12" i="5"/>
  <c r="C11" i="5" s="1"/>
  <c r="C10" i="5" s="1"/>
  <c r="C9" i="5" s="1"/>
  <c r="C8" i="5" s="1"/>
  <c r="C35" i="5" s="1"/>
  <c r="M34" i="5"/>
  <c r="H9" i="10"/>
  <c r="N10" i="10"/>
  <c r="H10" i="9"/>
  <c r="N11" i="9"/>
  <c r="L11" i="7"/>
  <c r="N11" i="7" s="1"/>
  <c r="N12" i="7"/>
  <c r="F8" i="8"/>
  <c r="G8" i="8" s="1"/>
  <c r="D35" i="8"/>
  <c r="F35" i="8" s="1"/>
  <c r="L22" i="8"/>
  <c r="D20" i="8"/>
  <c r="F20" i="8" s="1"/>
  <c r="G20" i="8" s="1"/>
  <c r="F21" i="8"/>
  <c r="G21" i="8" s="1"/>
  <c r="K15" i="8"/>
  <c r="L15" i="8" s="1"/>
  <c r="I12" i="8"/>
  <c r="H23" i="7"/>
  <c r="H22" i="7" s="1"/>
  <c r="H21" i="7" s="1"/>
  <c r="H20" i="7" s="1"/>
  <c r="H10" i="7" s="1"/>
  <c r="H9" i="7" s="1"/>
  <c r="H8" i="7" s="1"/>
  <c r="H35" i="7" s="1"/>
  <c r="J20" i="7"/>
  <c r="J10" i="7" s="1"/>
  <c r="J9" i="7" s="1"/>
  <c r="J8" i="7" s="1"/>
  <c r="L14" i="5"/>
  <c r="K21" i="5"/>
  <c r="L25" i="5"/>
  <c r="L28" i="5"/>
  <c r="L34" i="5"/>
  <c r="I28" i="5"/>
  <c r="K28" i="5" s="1"/>
  <c r="K29" i="5"/>
  <c r="L29" i="5" s="1"/>
  <c r="M31" i="5"/>
  <c r="L32" i="5"/>
  <c r="M32" i="5"/>
  <c r="K18" i="5"/>
  <c r="L18" i="5" s="1"/>
  <c r="I17" i="5"/>
  <c r="K24" i="5"/>
  <c r="K23" i="5"/>
  <c r="F26" i="5"/>
  <c r="G26" i="5" s="1"/>
  <c r="K27" i="5"/>
  <c r="L27" i="5" s="1"/>
  <c r="L26" i="5" s="1"/>
  <c r="K30" i="5"/>
  <c r="L33" i="5"/>
  <c r="I20" i="5"/>
  <c r="K20" i="5" s="1"/>
  <c r="F10" i="5"/>
  <c r="D9" i="5"/>
  <c r="M33" i="5"/>
  <c r="G12" i="5"/>
  <c r="I13" i="5"/>
  <c r="L30" i="5"/>
  <c r="I23" i="4"/>
  <c r="I22" i="4" s="1"/>
  <c r="M31" i="4"/>
  <c r="L33" i="4"/>
  <c r="M33" i="4"/>
  <c r="L14" i="4"/>
  <c r="G15" i="4"/>
  <c r="L32" i="4"/>
  <c r="M32" i="4"/>
  <c r="L34" i="4"/>
  <c r="M34" i="4"/>
  <c r="F25" i="4"/>
  <c r="G25" i="4" s="1"/>
  <c r="D24" i="4"/>
  <c r="C11" i="4"/>
  <c r="C10" i="4" s="1"/>
  <c r="C9" i="4" s="1"/>
  <c r="C8" i="4" s="1"/>
  <c r="K27" i="4"/>
  <c r="L27" i="4" s="1"/>
  <c r="L26" i="4" s="1"/>
  <c r="D11" i="4"/>
  <c r="F26" i="4"/>
  <c r="G26" i="4" s="1"/>
  <c r="L28" i="4"/>
  <c r="L30" i="4"/>
  <c r="K29" i="4"/>
  <c r="L29" i="4" s="1"/>
  <c r="I17" i="4"/>
  <c r="L13" i="3"/>
  <c r="M13" i="3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K23" i="4" l="1"/>
  <c r="L24" i="5"/>
  <c r="D23" i="5"/>
  <c r="G12" i="3"/>
  <c r="G11" i="3" s="1"/>
  <c r="C11" i="3"/>
  <c r="C10" i="3" s="1"/>
  <c r="C9" i="3" s="1"/>
  <c r="C8" i="3" s="1"/>
  <c r="C35" i="3" s="1"/>
  <c r="H8" i="10"/>
  <c r="N9" i="10"/>
  <c r="H9" i="9"/>
  <c r="N10" i="9"/>
  <c r="L10" i="7"/>
  <c r="L9" i="7" s="1"/>
  <c r="L8" i="7" s="1"/>
  <c r="N8" i="7" s="1"/>
  <c r="N10" i="7"/>
  <c r="N9" i="7"/>
  <c r="L21" i="8"/>
  <c r="L20" i="8"/>
  <c r="K12" i="8"/>
  <c r="I11" i="8"/>
  <c r="G35" i="8"/>
  <c r="H8" i="8" s="1"/>
  <c r="K17" i="5"/>
  <c r="L17" i="5" s="1"/>
  <c r="I16" i="5"/>
  <c r="K13" i="5"/>
  <c r="G11" i="5"/>
  <c r="D8" i="5"/>
  <c r="F9" i="5"/>
  <c r="D22" i="5"/>
  <c r="F23" i="5"/>
  <c r="G23" i="5" s="1"/>
  <c r="L31" i="5"/>
  <c r="C35" i="4"/>
  <c r="K22" i="4"/>
  <c r="I21" i="4"/>
  <c r="K17" i="4"/>
  <c r="L17" i="4" s="1"/>
  <c r="I16" i="4"/>
  <c r="D23" i="4"/>
  <c r="F24" i="4"/>
  <c r="G24" i="4" s="1"/>
  <c r="L31" i="4"/>
  <c r="G10" i="4"/>
  <c r="L25" i="4"/>
  <c r="F11" i="4"/>
  <c r="D10" i="4"/>
  <c r="G10" i="3"/>
  <c r="I16" i="3"/>
  <c r="K17" i="3"/>
  <c r="L17" i="3" s="1"/>
  <c r="L31" i="3"/>
  <c r="D10" i="3"/>
  <c r="F11" i="3"/>
  <c r="I22" i="3"/>
  <c r="K23" i="3"/>
  <c r="D24" i="3"/>
  <c r="F25" i="3"/>
  <c r="G25" i="3" s="1"/>
  <c r="H20" i="8" l="1"/>
  <c r="H36" i="10"/>
  <c r="I31" i="10" s="1"/>
  <c r="I8" i="10"/>
  <c r="N8" i="10"/>
  <c r="H8" i="9"/>
  <c r="N9" i="9"/>
  <c r="M12" i="8"/>
  <c r="L12" i="8"/>
  <c r="K11" i="8"/>
  <c r="I10" i="8"/>
  <c r="H35" i="8"/>
  <c r="H19" i="8"/>
  <c r="H18" i="8"/>
  <c r="H27" i="8"/>
  <c r="H34" i="8"/>
  <c r="H17" i="8"/>
  <c r="H32" i="8"/>
  <c r="H13" i="8"/>
  <c r="H33" i="8"/>
  <c r="H31" i="8"/>
  <c r="H14" i="8"/>
  <c r="H28" i="8"/>
  <c r="H30" i="8"/>
  <c r="H29" i="8"/>
  <c r="H16" i="8"/>
  <c r="H26" i="8"/>
  <c r="H12" i="8"/>
  <c r="H15" i="8"/>
  <c r="H25" i="8"/>
  <c r="H11" i="8"/>
  <c r="H24" i="8"/>
  <c r="H10" i="8"/>
  <c r="H23" i="8"/>
  <c r="H9" i="8"/>
  <c r="H22" i="8"/>
  <c r="H21" i="8"/>
  <c r="D35" i="7"/>
  <c r="M13" i="5"/>
  <c r="L13" i="5"/>
  <c r="I15" i="5"/>
  <c r="K16" i="5"/>
  <c r="L16" i="5" s="1"/>
  <c r="L23" i="5"/>
  <c r="D21" i="5"/>
  <c r="F22" i="5"/>
  <c r="G22" i="5" s="1"/>
  <c r="F8" i="5"/>
  <c r="G8" i="5" s="1"/>
  <c r="D35" i="5"/>
  <c r="F35" i="5" s="1"/>
  <c r="G10" i="5"/>
  <c r="D22" i="4"/>
  <c r="F23" i="4"/>
  <c r="G23" i="4" s="1"/>
  <c r="I20" i="4"/>
  <c r="K20" i="4" s="1"/>
  <c r="K21" i="4"/>
  <c r="L24" i="4"/>
  <c r="I15" i="4"/>
  <c r="K16" i="4"/>
  <c r="L16" i="4" s="1"/>
  <c r="G9" i="4"/>
  <c r="F10" i="4"/>
  <c r="D9" i="4"/>
  <c r="F24" i="3"/>
  <c r="G24" i="3" s="1"/>
  <c r="D23" i="3"/>
  <c r="K22" i="3"/>
  <c r="I21" i="3"/>
  <c r="K16" i="3"/>
  <c r="L16" i="3" s="1"/>
  <c r="I15" i="3"/>
  <c r="G9" i="3"/>
  <c r="D9" i="3"/>
  <c r="F10" i="3"/>
  <c r="L25" i="3"/>
  <c r="I14" i="2"/>
  <c r="J18" i="2"/>
  <c r="J17" i="2" s="1"/>
  <c r="I18" i="2"/>
  <c r="I17" i="2" s="1"/>
  <c r="I16" i="2" s="1"/>
  <c r="I15" i="2" s="1"/>
  <c r="G18" i="2"/>
  <c r="E18" i="2"/>
  <c r="D18" i="2"/>
  <c r="C18" i="2"/>
  <c r="C17" i="2" s="1"/>
  <c r="C16" i="2" s="1"/>
  <c r="C15" i="2" s="1"/>
  <c r="K19" i="2"/>
  <c r="L19" i="2" s="1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K17" i="2" l="1"/>
  <c r="J16" i="2"/>
  <c r="J15" i="2" s="1"/>
  <c r="K18" i="2"/>
  <c r="L18" i="2" s="1"/>
  <c r="G17" i="2"/>
  <c r="I36" i="10"/>
  <c r="I34" i="10"/>
  <c r="I35" i="10"/>
  <c r="I27" i="10"/>
  <c r="I19" i="10"/>
  <c r="I14" i="10"/>
  <c r="I26" i="10"/>
  <c r="I18" i="10"/>
  <c r="I25" i="10"/>
  <c r="I30" i="10"/>
  <c r="I33" i="10"/>
  <c r="I13" i="10"/>
  <c r="I29" i="10"/>
  <c r="I17" i="10"/>
  <c r="I32" i="10"/>
  <c r="I16" i="10"/>
  <c r="I24" i="10"/>
  <c r="I28" i="10"/>
  <c r="I23" i="10"/>
  <c r="I15" i="10"/>
  <c r="I12" i="10"/>
  <c r="I22" i="10"/>
  <c r="I21" i="10"/>
  <c r="I11" i="10"/>
  <c r="I20" i="10"/>
  <c r="N36" i="10"/>
  <c r="I10" i="10"/>
  <c r="I9" i="10"/>
  <c r="H35" i="9"/>
  <c r="I8" i="9"/>
  <c r="N8" i="9"/>
  <c r="K10" i="8"/>
  <c r="I9" i="8"/>
  <c r="M11" i="8"/>
  <c r="L11" i="8"/>
  <c r="K15" i="5"/>
  <c r="L15" i="5" s="1"/>
  <c r="I12" i="5"/>
  <c r="L22" i="5"/>
  <c r="G35" i="5"/>
  <c r="H8" i="5" s="1"/>
  <c r="G9" i="5"/>
  <c r="D20" i="5"/>
  <c r="F20" i="5" s="1"/>
  <c r="G20" i="5" s="1"/>
  <c r="F21" i="5"/>
  <c r="G21" i="5" s="1"/>
  <c r="L23" i="4"/>
  <c r="D8" i="4"/>
  <c r="F9" i="4"/>
  <c r="I12" i="4"/>
  <c r="K15" i="4"/>
  <c r="L15" i="4" s="1"/>
  <c r="D21" i="4"/>
  <c r="F22" i="4"/>
  <c r="G22" i="4" s="1"/>
  <c r="K15" i="3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K16" i="2"/>
  <c r="F18" i="2"/>
  <c r="I28" i="2"/>
  <c r="K28" i="2" s="1"/>
  <c r="L30" i="2"/>
  <c r="L28" i="2"/>
  <c r="L29" i="2"/>
  <c r="G16" i="2" l="1"/>
  <c r="L17" i="2"/>
  <c r="I35" i="9"/>
  <c r="I30" i="9"/>
  <c r="I27" i="9"/>
  <c r="I31" i="9"/>
  <c r="I32" i="9"/>
  <c r="I33" i="9"/>
  <c r="I34" i="9"/>
  <c r="I25" i="9"/>
  <c r="I29" i="9"/>
  <c r="I26" i="9"/>
  <c r="I14" i="9"/>
  <c r="I19" i="9"/>
  <c r="I28" i="9"/>
  <c r="I13" i="9"/>
  <c r="I18" i="9"/>
  <c r="I24" i="9"/>
  <c r="I17" i="9"/>
  <c r="I23" i="9"/>
  <c r="I16" i="9"/>
  <c r="I22" i="9"/>
  <c r="I15" i="9"/>
  <c r="I21" i="9"/>
  <c r="I12" i="9"/>
  <c r="I20" i="9"/>
  <c r="I11" i="9"/>
  <c r="N35" i="9"/>
  <c r="I10" i="9"/>
  <c r="I9" i="9"/>
  <c r="K9" i="8"/>
  <c r="I8" i="8"/>
  <c r="M10" i="8"/>
  <c r="L10" i="8"/>
  <c r="I8" i="7"/>
  <c r="I20" i="7"/>
  <c r="I21" i="7"/>
  <c r="I35" i="7"/>
  <c r="I18" i="7"/>
  <c r="I19" i="7"/>
  <c r="I13" i="7"/>
  <c r="I28" i="7"/>
  <c r="I17" i="7"/>
  <c r="I29" i="7"/>
  <c r="I30" i="7"/>
  <c r="I33" i="7"/>
  <c r="I32" i="7"/>
  <c r="I14" i="7"/>
  <c r="I34" i="7"/>
  <c r="I31" i="7"/>
  <c r="I16" i="7"/>
  <c r="I27" i="7"/>
  <c r="I26" i="7"/>
  <c r="I15" i="7"/>
  <c r="I25" i="7"/>
  <c r="I12" i="7"/>
  <c r="I11" i="7"/>
  <c r="I24" i="7"/>
  <c r="I23" i="7"/>
  <c r="I10" i="7"/>
  <c r="I22" i="7"/>
  <c r="I9" i="7"/>
  <c r="H35" i="5"/>
  <c r="H18" i="5"/>
  <c r="H19" i="5"/>
  <c r="H17" i="5"/>
  <c r="H16" i="5"/>
  <c r="H34" i="5"/>
  <c r="H29" i="5"/>
  <c r="H33" i="5"/>
  <c r="H25" i="5"/>
  <c r="H28" i="5"/>
  <c r="H24" i="5"/>
  <c r="H13" i="5"/>
  <c r="H32" i="5"/>
  <c r="H30" i="5"/>
  <c r="H27" i="5"/>
  <c r="H15" i="5"/>
  <c r="H14" i="5"/>
  <c r="H31" i="5"/>
  <c r="H26" i="5"/>
  <c r="H12" i="5"/>
  <c r="H23" i="5"/>
  <c r="H11" i="5"/>
  <c r="H9" i="5"/>
  <c r="I11" i="5"/>
  <c r="K12" i="5"/>
  <c r="H21" i="5"/>
  <c r="L21" i="5"/>
  <c r="H20" i="5"/>
  <c r="L20" i="5"/>
  <c r="H22" i="5"/>
  <c r="H10" i="5"/>
  <c r="F8" i="4"/>
  <c r="G8" i="4" s="1"/>
  <c r="D35" i="4"/>
  <c r="F35" i="4" s="1"/>
  <c r="D20" i="4"/>
  <c r="F20" i="4" s="1"/>
  <c r="G20" i="4" s="1"/>
  <c r="F21" i="4"/>
  <c r="G21" i="4" s="1"/>
  <c r="L22" i="4"/>
  <c r="K12" i="4"/>
  <c r="M12" i="4" s="1"/>
  <c r="I11" i="4"/>
  <c r="L23" i="3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M32" i="2" s="1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33" i="2" l="1"/>
  <c r="L34" i="2"/>
  <c r="M34" i="2"/>
  <c r="G15" i="2"/>
  <c r="K13" i="2"/>
  <c r="I12" i="2"/>
  <c r="L32" i="2"/>
  <c r="L16" i="2"/>
  <c r="K8" i="8"/>
  <c r="I35" i="8"/>
  <c r="M9" i="8"/>
  <c r="L9" i="8"/>
  <c r="M12" i="5"/>
  <c r="L12" i="5"/>
  <c r="I10" i="5"/>
  <c r="K11" i="5"/>
  <c r="L21" i="4"/>
  <c r="L20" i="4"/>
  <c r="H20" i="4"/>
  <c r="K11" i="4"/>
  <c r="M11" i="4" s="1"/>
  <c r="I10" i="4"/>
  <c r="L12" i="4"/>
  <c r="G35" i="4"/>
  <c r="H8" i="4"/>
  <c r="D20" i="3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D23" i="1"/>
  <c r="F23" i="1" s="1"/>
  <c r="C23" i="1"/>
  <c r="K22" i="1"/>
  <c r="F22" i="1"/>
  <c r="G22" i="1" s="1"/>
  <c r="J21" i="1"/>
  <c r="J16" i="1" s="1"/>
  <c r="J15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I12" i="1" s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L15" i="2" l="1"/>
  <c r="K23" i="1"/>
  <c r="K35" i="8"/>
  <c r="M35" i="8" s="1"/>
  <c r="M8" i="8"/>
  <c r="L8" i="8"/>
  <c r="L35" i="8" s="1"/>
  <c r="J35" i="7"/>
  <c r="M11" i="5"/>
  <c r="L11" i="5"/>
  <c r="K10" i="5"/>
  <c r="I9" i="5"/>
  <c r="H18" i="4"/>
  <c r="H35" i="4"/>
  <c r="H19" i="4"/>
  <c r="H12" i="4"/>
  <c r="H27" i="4"/>
  <c r="H34" i="4"/>
  <c r="H33" i="4"/>
  <c r="H17" i="4"/>
  <c r="H14" i="4"/>
  <c r="H32" i="4"/>
  <c r="H13" i="4"/>
  <c r="H31" i="4"/>
  <c r="H29" i="4"/>
  <c r="H28" i="4"/>
  <c r="H30" i="4"/>
  <c r="H16" i="4"/>
  <c r="H26" i="4"/>
  <c r="H15" i="4"/>
  <c r="H11" i="4"/>
  <c r="H25" i="4"/>
  <c r="H24" i="4"/>
  <c r="H10" i="4"/>
  <c r="H9" i="4"/>
  <c r="H23" i="4"/>
  <c r="H22" i="4"/>
  <c r="K10" i="4"/>
  <c r="M10" i="4" s="1"/>
  <c r="I9" i="4"/>
  <c r="L11" i="4"/>
  <c r="H21" i="4"/>
  <c r="H19" i="3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M13" i="1" s="1"/>
  <c r="C12" i="1"/>
  <c r="C11" i="1" l="1"/>
  <c r="C10" i="1" s="1"/>
  <c r="C9" i="1" s="1"/>
  <c r="C8" i="1" s="1"/>
  <c r="C27" i="1" s="1"/>
  <c r="G12" i="1"/>
  <c r="L20" i="1"/>
  <c r="M23" i="1"/>
  <c r="L35" i="7"/>
  <c r="N35" i="7" s="1"/>
  <c r="M35" i="7"/>
  <c r="K9" i="5"/>
  <c r="I8" i="5"/>
  <c r="M10" i="5"/>
  <c r="L10" i="5"/>
  <c r="K9" i="4"/>
  <c r="M9" i="4" s="1"/>
  <c r="I8" i="4"/>
  <c r="L10" i="4"/>
  <c r="M10" i="3"/>
  <c r="L10" i="3"/>
  <c r="I8" i="3"/>
  <c r="K9" i="3"/>
  <c r="I10" i="2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I35" i="5" l="1"/>
  <c r="K8" i="5"/>
  <c r="M9" i="5"/>
  <c r="L9" i="5"/>
  <c r="I35" i="4"/>
  <c r="K8" i="4"/>
  <c r="M8" i="4" s="1"/>
  <c r="L9" i="4"/>
  <c r="M9" i="3"/>
  <c r="L9" i="3"/>
  <c r="I35" i="3"/>
  <c r="K8" i="3"/>
  <c r="K35" i="3" s="1"/>
  <c r="D22" i="2"/>
  <c r="F23" i="2"/>
  <c r="G23" i="2" s="1"/>
  <c r="L10" i="2"/>
  <c r="G9" i="2"/>
  <c r="H9" i="2" s="1"/>
  <c r="L24" i="2"/>
  <c r="G35" i="2"/>
  <c r="I8" i="2"/>
  <c r="K9" i="2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M9" i="2" l="1"/>
  <c r="H19" i="2"/>
  <c r="H18" i="2"/>
  <c r="H17" i="2"/>
  <c r="H14" i="2"/>
  <c r="H16" i="2"/>
  <c r="H32" i="2"/>
  <c r="H34" i="2"/>
  <c r="H33" i="2"/>
  <c r="H15" i="2"/>
  <c r="K35" i="5"/>
  <c r="M35" i="5" s="1"/>
  <c r="M8" i="5"/>
  <c r="L8" i="5"/>
  <c r="L35" i="5" s="1"/>
  <c r="K35" i="4"/>
  <c r="M35" i="4" s="1"/>
  <c r="L8" i="4"/>
  <c r="L35" i="4" s="1"/>
  <c r="M8" i="3"/>
  <c r="M35" i="3"/>
  <c r="L8" i="3"/>
  <c r="L35" i="3" s="1"/>
  <c r="H10" i="2"/>
  <c r="H30" i="2"/>
  <c r="H29" i="2"/>
  <c r="H28" i="2"/>
  <c r="I35" i="2"/>
  <c r="K8" i="2"/>
  <c r="K35" i="2" s="1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L35" i="2" s="1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M27" i="1" l="1"/>
  <c r="M8" i="1"/>
  <c r="L21" i="2"/>
  <c r="H21" i="2"/>
  <c r="L20" i="2"/>
  <c r="H20" i="2"/>
  <c r="G27" i="1"/>
  <c r="L8" i="1"/>
  <c r="L27" i="1" s="1"/>
  <c r="H24" i="1" l="1"/>
  <c r="H26" i="1"/>
  <c r="H25" i="1"/>
  <c r="H22" i="1"/>
  <c r="H18" i="1"/>
  <c r="H23" i="1"/>
  <c r="H20" i="1"/>
  <c r="H21" i="1"/>
  <c r="H17" i="1"/>
  <c r="H19" i="1"/>
  <c r="H16" i="1"/>
  <c r="H8" i="1"/>
  <c r="H27" i="1"/>
  <c r="H13" i="1"/>
  <c r="H12" i="1"/>
  <c r="H11" i="1"/>
  <c r="H10" i="1"/>
  <c r="H15" i="1"/>
  <c r="H9" i="1"/>
  <c r="F14" i="1" l="1"/>
  <c r="G14" i="1" s="1"/>
  <c r="M14" i="1" s="1"/>
  <c r="L14" i="1" l="1"/>
  <c r="H14" i="1"/>
</calcChain>
</file>

<file path=xl/sharedStrings.xml><?xml version="1.0" encoding="utf-8"?>
<sst xmlns="http://schemas.openxmlformats.org/spreadsheetml/2006/main" count="768" uniqueCount="96">
  <si>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</si>
  <si>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</si>
  <si>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</si>
  <si>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</si>
  <si>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</si>
  <si>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</si>
  <si>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</si>
  <si>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</si>
  <si>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</si>
  <si>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</si>
  <si>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</si>
  <si>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</si>
  <si>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</si>
  <si>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</si>
  <si>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</si>
  <si>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</si>
  <si>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</si>
  <si>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</si>
  <si>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</si>
  <si>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</si>
  <si>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</si>
  <si>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</si>
  <si>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</si>
  <si>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</si>
  <si>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</si>
  <si>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</si>
  <si>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</si>
  <si>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</si>
  <si>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</si>
  <si>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</si>
  <si>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</si>
  <si>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</si>
  <si>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</si>
  <si>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</si>
  <si>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</si>
  <si>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</si>
  <si>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</si>
  <si>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</si>
  <si>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</si>
  <si>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</si>
  <si>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</si>
  <si>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</si>
  <si>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</si>
  <si>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</si>
  <si>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</si>
  <si>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</si>
  <si>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</si>
  <si>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</si>
  <si>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</si>
  <si>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</si>
  <si>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</si>
  <si>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</si>
  <si>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</si>
  <si>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</si>
  <si>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</si>
  <si>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</si>
  <si>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</si>
  <si>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</si>
  <si>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</si>
  <si>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</si>
  <si>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</si>
  <si>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</si>
  <si>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</si>
  <si>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</si>
  <si>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</si>
  <si>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</si>
  <si>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</si>
  <si>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</si>
  <si>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</si>
  <si>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</si>
  <si>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</si>
  <si>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</si>
  <si>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</si>
  <si>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</si>
  <si>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</si>
  <si>
    <t>PERIODO: 01/01/2024 AL  30/04/2024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</si>
  <si>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2024</t>
    </r>
  </si>
  <si>
    <t>PERIODO: 01/01/2024 AL  31/05/2024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</si>
  <si>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 mayo 2024</t>
    </r>
  </si>
  <si>
    <t>Recaudo Efectivo Acumulado                        (5)</t>
  </si>
  <si>
    <t>PERIODO: 01/01/2024 AL  30/06/2024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</si>
  <si>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2024</t>
    </r>
  </si>
  <si>
    <t>PERIODO: 01/01/2024 AL  31/07/2024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</si>
  <si>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2024</t>
    </r>
  </si>
  <si>
    <t>Aplazamiento
(c)</t>
  </si>
  <si>
    <t>|</t>
  </si>
  <si>
    <t>Aforo
Vigente
(3)= (1)+(2)</t>
  </si>
  <si>
    <t>Total Modificaciones Presupuestales
(d) = (a)-(b)-(c)</t>
  </si>
  <si>
    <t>Recaudo Efectivo Acumulado                        
(5)</t>
  </si>
  <si>
    <t>Devoluciones Pagadas Acumuladas
 (6)</t>
  </si>
  <si>
    <t>PERIODO: 01/01/2024 AL  31/08/2024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</si>
  <si>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2024</t>
    </r>
  </si>
  <si>
    <t>PERIODO: 01/01/2024 AL 30/09/2024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</si>
  <si>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septiembre 2024</t>
    </r>
  </si>
  <si>
    <t>REINTEGROS GASTOS DE INVERSION</t>
  </si>
  <si>
    <t>3-1-01-2-13-1-05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</si>
</sst>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" fontId="21" fillId="2" borderId="16" xfId="6" applyNumberFormat="1" applyFont="1" applyFill="1" applyBorder="1" applyAlignment="1">
      <alignment horizontal="right" vertical="center" wrapText="1" readingOrder="1"/>
    </xf>
    <xf numFmtId="0" fontId="22" fillId="3" borderId="5" xfId="2" applyFont="1" applyFill="1" applyBorder="1" applyAlignment="1">
      <alignment horizontal="center" vertical="center" wrapText="1"/>
    </xf>
    <xf numFmtId="4" fontId="21" fillId="2" borderId="17" xfId="6" applyNumberFormat="1" applyFont="1" applyFill="1" applyBorder="1" applyAlignment="1">
      <alignment horizontal="right" vertical="center" wrapText="1" readingOrder="1"/>
    </xf>
    <xf numFmtId="43" fontId="15" fillId="2" borderId="5" xfId="0" applyNumberFormat="1" applyFont="1" applyFill="1" applyBorder="1" applyAlignment="1">
      <alignment vertical="center" readingOrder="1"/>
    </xf>
    <xf numFmtId="10" fontId="15" fillId="2" borderId="5" xfId="1" applyNumberFormat="1" applyFont="1" applyFill="1" applyBorder="1" applyAlignment="1">
      <alignment vertical="center"/>
    </xf>
    <xf numFmtId="164" fontId="18" fillId="3" borderId="19" xfId="0" applyNumberFormat="1" applyFont="1" applyFill="1" applyBorder="1" applyAlignment="1">
      <alignment vertical="center"/>
    </xf>
    <xf numFmtId="10" fontId="18" fillId="3" borderId="19" xfId="0" applyNumberFormat="1" applyFont="1" applyFill="1" applyBorder="1" applyAlignment="1">
      <alignment vertical="center"/>
    </xf>
    <xf numFmtId="10" fontId="18" fillId="3" borderId="20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 wrapText="1" readingOrder="1"/>
    </xf>
    <xf numFmtId="43" fontId="15" fillId="2" borderId="5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vertical="center"/>
    </xf>
    <xf numFmtId="43" fontId="15" fillId="2" borderId="8" xfId="0" applyNumberFormat="1" applyFont="1" applyFill="1" applyBorder="1" applyAlignment="1">
      <alignment vertical="center"/>
    </xf>
    <xf numFmtId="41" fontId="15" fillId="2" borderId="8" xfId="0" applyNumberFormat="1" applyFont="1" applyFill="1" applyBorder="1" applyAlignment="1">
      <alignment horizontal="right" vertical="center"/>
    </xf>
    <xf numFmtId="4" fontId="21" fillId="2" borderId="21" xfId="6" applyNumberFormat="1" applyFont="1" applyFill="1" applyBorder="1" applyAlignment="1">
      <alignment horizontal="right" vertical="center" wrapText="1" readingOrder="1"/>
    </xf>
    <xf numFmtId="43" fontId="15" fillId="2" borderId="8" xfId="0" applyNumberFormat="1" applyFont="1" applyFill="1" applyBorder="1" applyAlignment="1">
      <alignment vertical="center" readingOrder="1"/>
    </xf>
    <xf numFmtId="10" fontId="15" fillId="2" borderId="8" xfId="1" applyNumberFormat="1" applyFont="1" applyFill="1" applyBorder="1" applyAlignment="1">
      <alignment vertical="center"/>
    </xf>
    <xf numFmtId="43" fontId="15" fillId="2" borderId="8" xfId="1" applyNumberFormat="1" applyFont="1" applyFill="1" applyBorder="1" applyAlignment="1">
      <alignment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/>
    </xf>
    <xf numFmtId="43" fontId="10" fillId="4" borderId="19" xfId="1" applyNumberFormat="1" applyFont="1" applyFill="1" applyBorder="1" applyAlignment="1">
      <alignment vertical="center"/>
    </xf>
    <xf numFmtId="10" fontId="10" fillId="4" borderId="19" xfId="1" applyNumberFormat="1" applyFont="1" applyFill="1" applyBorder="1" applyAlignment="1">
      <alignment vertical="center"/>
    </xf>
    <xf numFmtId="10" fontId="10" fillId="4" borderId="20" xfId="1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 wrapText="1" readingOrder="1"/>
    </xf>
    <xf numFmtId="43" fontId="13" fillId="0" borderId="8" xfId="1" applyNumberFormat="1" applyFont="1" applyBorder="1" applyAlignment="1">
      <alignment vertical="center"/>
    </xf>
    <xf numFmtId="10" fontId="13" fillId="0" borderId="8" xfId="1" applyNumberFormat="1" applyFont="1" applyBorder="1" applyAlignment="1">
      <alignment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vertical="center" wrapText="1"/>
    </xf>
    <xf numFmtId="10" fontId="5" fillId="4" borderId="20" xfId="1" applyNumberFormat="1" applyFont="1" applyFill="1" applyBorder="1" applyAlignment="1">
      <alignment vertical="center"/>
    </xf>
    <xf numFmtId="49" fontId="12" fillId="2" borderId="27" xfId="0" applyNumberFormat="1" applyFont="1" applyFill="1" applyBorder="1" applyAlignment="1">
      <alignment horizontal="left" vertical="center" wrapText="1" readingOrder="1"/>
    </xf>
    <xf numFmtId="10" fontId="13" fillId="2" borderId="28" xfId="1" applyNumberFormat="1" applyFont="1" applyFill="1" applyBorder="1" applyAlignment="1">
      <alignment vertical="center"/>
    </xf>
    <xf numFmtId="49" fontId="12" fillId="2" borderId="29" xfId="0" applyNumberFormat="1" applyFont="1" applyFill="1" applyBorder="1" applyAlignment="1">
      <alignment horizontal="left" vertical="center" wrapText="1" readingOrder="1"/>
    </xf>
    <xf numFmtId="10" fontId="13" fillId="2" borderId="30" xfId="1" applyNumberFormat="1" applyFont="1" applyFill="1" applyBorder="1" applyAlignment="1">
      <alignment vertical="center"/>
    </xf>
    <xf numFmtId="49" fontId="14" fillId="2" borderId="29" xfId="0" applyNumberFormat="1" applyFont="1" applyFill="1" applyBorder="1" applyAlignment="1">
      <alignment horizontal="left" vertical="center" wrapText="1" readingOrder="1"/>
    </xf>
    <xf numFmtId="10" fontId="15" fillId="2" borderId="30" xfId="1" applyNumberFormat="1" applyFont="1" applyFill="1" applyBorder="1" applyAlignment="1">
      <alignment vertical="center"/>
    </xf>
    <xf numFmtId="10" fontId="13" fillId="2" borderId="30" xfId="1" applyNumberFormat="1" applyFont="1" applyFill="1" applyBorder="1" applyAlignment="1">
      <alignment horizontal="right" vertical="center"/>
    </xf>
    <xf numFmtId="10" fontId="15" fillId="2" borderId="30" xfId="1" applyNumberFormat="1" applyFont="1" applyFill="1" applyBorder="1" applyAlignment="1">
      <alignment horizontal="right" vertical="center"/>
    </xf>
    <xf numFmtId="49" fontId="14" fillId="2" borderId="25" xfId="0" applyNumberFormat="1" applyFont="1" applyFill="1" applyBorder="1" applyAlignment="1">
      <alignment horizontal="left" vertical="center" wrapText="1" readingOrder="1"/>
    </xf>
    <xf numFmtId="10" fontId="15" fillId="2" borderId="26" xfId="1" applyNumberFormat="1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left" vertical="center"/>
    </xf>
    <xf numFmtId="10" fontId="15" fillId="2" borderId="28" xfId="1" applyNumberFormat="1" applyFont="1" applyFill="1" applyBorder="1" applyAlignment="1">
      <alignment vertical="center"/>
    </xf>
    <xf numFmtId="0" fontId="16" fillId="2" borderId="29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10" fontId="15" fillId="2" borderId="26" xfId="1" applyNumberFormat="1" applyFont="1" applyFill="1" applyBorder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5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24" xfId="2" applyFont="1" applyFill="1" applyBorder="1" applyAlignment="1">
      <alignment horizontal="center" vertical="center" wrapText="1"/>
    </xf>
    <xf numFmtId="0" fontId="22" fillId="3" borderId="26" xfId="2" applyFont="1" applyFill="1" applyBorder="1" applyAlignment="1">
      <alignment horizontal="center" vertical="center" wrapText="1"/>
    </xf>
  </cellXfs>
  <cellStyles count="7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 2" xfId="4" xr:uid="{9EAFF564-7113-44C9-87CD-E2BFCBE17FFE}"/>
    <cellStyle name="Normal 2 2 2 2 4" xfId="6" xr:uid="{CE3679EF-1C03-4C52-A1E8-E65945F9259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CCB87E2-432E-415D-9841-0529725D0DF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3058D41-640B-4367-B729-95305845C5D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1738315-F952-47F1-A285-6D137D411BC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A00C8EA6-F2CA-448A-87B0-BC6C9F945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98361" y="0"/>
          <a:ext cx="1420942" cy="16083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29E9677-0294-44E5-A7DE-679ADCAEA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B9DE897C-A42C-4834-8BD5-9681B204E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2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53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128" t="s">
        <v>51</v>
      </c>
      <c r="B27" s="129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55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opLeftCell="A2" zoomScale="80" zoomScaleNormal="80" workbookViewId="0">
      <pane xSplit="2" ySplit="6" topLeftCell="H29" activePane="bottomRight" state="frozen"/>
      <selection activeCell="A2" sqref="A2"/>
      <selection pane="topRight" activeCell="C2" sqref="C2"/>
      <selection pane="bottomLeft" activeCell="A8" sqref="A8"/>
      <selection pane="bottomRight" activeCell="M30" sqref="M3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73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F42A-8120-4316-87C8-DAFEDFBE1F39}">
  <dimension ref="A1:W48"/>
  <sheetViews>
    <sheetView topLeftCell="A2" zoomScale="80" zoomScaleNormal="80" workbookViewId="0">
      <pane xSplit="2" ySplit="6" topLeftCell="D29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75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72680996797.270004</v>
      </c>
      <c r="J8" s="15">
        <f>J9</f>
        <v>0</v>
      </c>
      <c r="K8" s="15">
        <f>I8-J8</f>
        <v>72680996797.270004</v>
      </c>
      <c r="L8" s="16">
        <f>G8-K8</f>
        <v>200200003202.72998</v>
      </c>
      <c r="M8" s="17">
        <f>+K8/G8</f>
        <v>0.26634685741136249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72680996797.270004</v>
      </c>
      <c r="J9" s="27">
        <f>J10</f>
        <v>0</v>
      </c>
      <c r="K9" s="23">
        <f>I9-J9</f>
        <v>72680996797.270004</v>
      </c>
      <c r="L9" s="23">
        <f>G9-K9</f>
        <v>200200003202.72998</v>
      </c>
      <c r="M9" s="28">
        <f t="shared" ref="M9:M13" si="2">+K9/G9</f>
        <v>0.26634685741136249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72680996797.270004</v>
      </c>
      <c r="J10" s="27">
        <f>J11+J20</f>
        <v>0</v>
      </c>
      <c r="K10" s="23">
        <f>I10-J10</f>
        <v>72680996797.270004</v>
      </c>
      <c r="L10" s="23">
        <f>+G10-K10</f>
        <v>200200003202.72998</v>
      </c>
      <c r="M10" s="28">
        <f t="shared" si="2"/>
        <v>0.26634685741136249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68416715496.57</v>
      </c>
      <c r="J11" s="27">
        <f>J12</f>
        <v>0</v>
      </c>
      <c r="K11" s="23">
        <f t="shared" ref="K11:K26" si="4">I11-J11</f>
        <v>68416715496.57</v>
      </c>
      <c r="L11" s="23">
        <f t="shared" ref="L11:L22" si="5">G11-K11</f>
        <v>204464284503.42999</v>
      </c>
      <c r="M11" s="28">
        <f t="shared" si="2"/>
        <v>0.25071996766564913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68416715496.57</v>
      </c>
      <c r="J12" s="35">
        <v>0</v>
      </c>
      <c r="K12" s="32">
        <f>I12-J12</f>
        <v>68416715496.57</v>
      </c>
      <c r="L12" s="23">
        <f t="shared" si="5"/>
        <v>204464284503.42999</v>
      </c>
      <c r="M12" s="28">
        <f t="shared" si="2"/>
        <v>0.25071996766564913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68061231055.779999</v>
      </c>
      <c r="J13" s="35">
        <v>0</v>
      </c>
      <c r="K13" s="32">
        <f t="shared" si="4"/>
        <v>68061231055.779999</v>
      </c>
      <c r="L13" s="23">
        <f t="shared" si="5"/>
        <v>204819768944.22</v>
      </c>
      <c r="M13" s="28">
        <f t="shared" si="2"/>
        <v>0.24941725900953163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</f>
        <v>68061231055.779999</v>
      </c>
      <c r="J14" s="41">
        <v>0</v>
      </c>
      <c r="K14" s="38">
        <f t="shared" si="4"/>
        <v>68061231055.779999</v>
      </c>
      <c r="L14" s="42">
        <f t="shared" si="5"/>
        <v>204819768944.22</v>
      </c>
      <c r="M14" s="43">
        <f>+K14/G14</f>
        <v>0.24941725900953163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355484440.79000002</v>
      </c>
      <c r="J15" s="35">
        <f t="shared" si="6"/>
        <v>0</v>
      </c>
      <c r="K15" s="32">
        <f t="shared" si="4"/>
        <v>355484440.79000002</v>
      </c>
      <c r="L15" s="42">
        <f t="shared" si="5"/>
        <v>-355484440.79000002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355484440.79000002</v>
      </c>
      <c r="J16" s="41">
        <f t="shared" si="6"/>
        <v>0</v>
      </c>
      <c r="K16" s="38">
        <f t="shared" si="4"/>
        <v>355484440.79000002</v>
      </c>
      <c r="L16" s="42">
        <f t="shared" si="5"/>
        <v>-355484440.79000002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355484440.79000002</v>
      </c>
      <c r="J17" s="41">
        <f t="shared" si="6"/>
        <v>0</v>
      </c>
      <c r="K17" s="38">
        <f t="shared" si="4"/>
        <v>355484440.79000002</v>
      </c>
      <c r="L17" s="42">
        <f t="shared" si="5"/>
        <v>-355484440.79000002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355484440.79000002</v>
      </c>
      <c r="J18" s="41">
        <f t="shared" si="6"/>
        <v>0</v>
      </c>
      <c r="K18" s="38">
        <f t="shared" si="4"/>
        <v>355484440.79000002</v>
      </c>
      <c r="L18" s="42">
        <f t="shared" si="5"/>
        <v>-355484440.79000002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</f>
        <v>355484440.79000002</v>
      </c>
      <c r="J19" s="41">
        <v>0</v>
      </c>
      <c r="K19" s="38">
        <f t="shared" si="4"/>
        <v>355484440.79000002</v>
      </c>
      <c r="L19" s="42">
        <f t="shared" si="5"/>
        <v>-355484440.79000002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4264281300.7000003</v>
      </c>
      <c r="J20" s="35">
        <f>J21</f>
        <v>0</v>
      </c>
      <c r="K20" s="32">
        <f>I20-J20</f>
        <v>4264281300.7000003</v>
      </c>
      <c r="L20" s="23">
        <f t="shared" si="5"/>
        <v>-4264281300.7000003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4110068645.7000003</v>
      </c>
      <c r="J21" s="35">
        <f>J26</f>
        <v>0</v>
      </c>
      <c r="K21" s="32">
        <f>I21-J21</f>
        <v>4110068645.7000003</v>
      </c>
      <c r="L21" s="23">
        <f t="shared" si="5"/>
        <v>-4110068645.7000003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1325381813.4000001</v>
      </c>
      <c r="J22" s="35">
        <v>0</v>
      </c>
      <c r="K22" s="32">
        <f t="shared" si="4"/>
        <v>1325381813.4000001</v>
      </c>
      <c r="L22" s="23">
        <f t="shared" si="5"/>
        <v>-1325381813.4000001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1325381813.4000001</v>
      </c>
      <c r="J23" s="35">
        <v>0</v>
      </c>
      <c r="K23" s="32">
        <f>I23-J23</f>
        <v>1325381813.4000001</v>
      </c>
      <c r="L23" s="23">
        <f>G23-K23</f>
        <v>-1325381813.4000001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</f>
        <v>9022665.6699999999</v>
      </c>
      <c r="J24" s="41">
        <v>0</v>
      </c>
      <c r="K24" s="38">
        <f>I24-J24</f>
        <v>9022665.6699999999</v>
      </c>
      <c r="L24" s="42">
        <f>G24-K24</f>
        <v>-9022665.6699999999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</f>
        <v>1316359147.73</v>
      </c>
      <c r="J25" s="41">
        <v>0</v>
      </c>
      <c r="K25" s="38">
        <f t="shared" si="4"/>
        <v>1316359147.73</v>
      </c>
      <c r="L25" s="42">
        <f>G25-K25</f>
        <v>-1316359147.73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2784686832.3000002</v>
      </c>
      <c r="J26" s="35">
        <f>J27</f>
        <v>0</v>
      </c>
      <c r="K26" s="32">
        <f t="shared" si="4"/>
        <v>2784686832.3000002</v>
      </c>
      <c r="L26" s="23">
        <f>L27</f>
        <v>-2784686832.3000002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</f>
        <v>2784686832.3000002</v>
      </c>
      <c r="J27" s="41">
        <v>0</v>
      </c>
      <c r="K27" s="38">
        <f>I27-J27</f>
        <v>2784686832.3000002</v>
      </c>
      <c r="L27" s="38">
        <f>G27-K27</f>
        <v>-2784686832.3000002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1885823280769.4202</v>
      </c>
      <c r="J31" s="51">
        <f>SUM(J32:J34)</f>
        <v>0</v>
      </c>
      <c r="K31" s="49">
        <f>I31-J31</f>
        <v>1885823280769.4202</v>
      </c>
      <c r="L31" s="49">
        <f>L32+L33+L34</f>
        <v>6984511934952.5801</v>
      </c>
      <c r="M31" s="52">
        <f>+K31/G31</f>
        <v>0.2125988742146904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2568570.7600000002</v>
      </c>
      <c r="J32" s="41">
        <v>0</v>
      </c>
      <c r="K32" s="55">
        <f>I32-J32</f>
        <v>2568570.7600000002</v>
      </c>
      <c r="L32" s="57">
        <f>G32-K32</f>
        <v>10644687429.24</v>
      </c>
      <c r="M32" s="43">
        <f>+K32/G32</f>
        <v>2.4124250980722171E-4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1712659861603.6602</v>
      </c>
      <c r="J34" s="66">
        <v>0</v>
      </c>
      <c r="K34" s="64">
        <f>I34-J34</f>
        <v>1712659861603.6602</v>
      </c>
      <c r="L34" s="67">
        <f>G34-K34</f>
        <v>5607515527118.3398</v>
      </c>
      <c r="M34" s="43">
        <f>+K34/G34</f>
        <v>0.23396432061481884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1958504277566.6902</v>
      </c>
      <c r="J35" s="68">
        <f>J8+J31</f>
        <v>0</v>
      </c>
      <c r="K35" s="68">
        <f>K8+K31</f>
        <v>1958504277566.6902</v>
      </c>
      <c r="L35" s="68">
        <f>L8+L31</f>
        <v>7184711938155.3105</v>
      </c>
      <c r="M35" s="70">
        <f>+K35/G35</f>
        <v>0.21420299283735528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B804-55A0-4794-9771-1C6E9A44E98C}">
  <dimension ref="A1:W48"/>
  <sheetViews>
    <sheetView topLeftCell="A2" zoomScale="80" zoomScaleNormal="80" workbookViewId="0">
      <pane xSplit="2" ySplit="6" topLeftCell="C17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77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79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91226286821.48999</v>
      </c>
      <c r="J8" s="15">
        <f>J9</f>
        <v>0</v>
      </c>
      <c r="K8" s="15">
        <f>I8-J8</f>
        <v>91226286821.48999</v>
      </c>
      <c r="L8" s="16">
        <f>G8-K8</f>
        <v>181654713178.51001</v>
      </c>
      <c r="M8" s="17">
        <f>+K8/G8</f>
        <v>0.33430794676613612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91226286821.48999</v>
      </c>
      <c r="J9" s="27">
        <f>J10</f>
        <v>0</v>
      </c>
      <c r="K9" s="23">
        <f>I9-J9</f>
        <v>91226286821.48999</v>
      </c>
      <c r="L9" s="23">
        <f>G9-K9</f>
        <v>181654713178.51001</v>
      </c>
      <c r="M9" s="28">
        <f t="shared" ref="M9:M13" si="2">+K9/G9</f>
        <v>0.33430794676613612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91226286821.48999</v>
      </c>
      <c r="J10" s="27">
        <f>J11+J20</f>
        <v>0</v>
      </c>
      <c r="K10" s="23">
        <f>I10-J10</f>
        <v>91226286821.48999</v>
      </c>
      <c r="L10" s="23">
        <f>+G10-K10</f>
        <v>181654713178.51001</v>
      </c>
      <c r="M10" s="28">
        <f t="shared" si="2"/>
        <v>0.33430794676613612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86170679412.119995</v>
      </c>
      <c r="J11" s="27">
        <f>J12</f>
        <v>0</v>
      </c>
      <c r="K11" s="23">
        <f t="shared" ref="K11:K26" si="4">I11-J11</f>
        <v>86170679412.119995</v>
      </c>
      <c r="L11" s="23">
        <f t="shared" ref="L11:L22" si="5">G11-K11</f>
        <v>186710320587.88</v>
      </c>
      <c r="M11" s="28">
        <f t="shared" si="2"/>
        <v>0.31578116252916105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86170679412.119995</v>
      </c>
      <c r="J12" s="35">
        <v>0</v>
      </c>
      <c r="K12" s="32">
        <f>I12-J12</f>
        <v>86170679412.119995</v>
      </c>
      <c r="L12" s="23">
        <f t="shared" si="5"/>
        <v>186710320587.88</v>
      </c>
      <c r="M12" s="28">
        <f t="shared" si="2"/>
        <v>0.31578116252916105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85643723829.720001</v>
      </c>
      <c r="J13" s="35">
        <v>0</v>
      </c>
      <c r="K13" s="32">
        <f t="shared" si="4"/>
        <v>85643723829.720001</v>
      </c>
      <c r="L13" s="23">
        <f t="shared" si="5"/>
        <v>187237276170.28</v>
      </c>
      <c r="M13" s="28">
        <f t="shared" si="2"/>
        <v>0.31385008054690505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</f>
        <v>85643723829.720001</v>
      </c>
      <c r="J14" s="41">
        <v>0</v>
      </c>
      <c r="K14" s="38">
        <f t="shared" si="4"/>
        <v>85643723829.720001</v>
      </c>
      <c r="L14" s="42">
        <f t="shared" si="5"/>
        <v>187237276170.28</v>
      </c>
      <c r="M14" s="43">
        <f>+K14/G14</f>
        <v>0.31385008054690505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526955582.40000004</v>
      </c>
      <c r="J15" s="35">
        <f t="shared" si="6"/>
        <v>0</v>
      </c>
      <c r="K15" s="32">
        <f t="shared" si="4"/>
        <v>526955582.40000004</v>
      </c>
      <c r="L15" s="23">
        <f t="shared" si="5"/>
        <v>-526955582.40000004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526955582.40000004</v>
      </c>
      <c r="J16" s="41">
        <f t="shared" si="6"/>
        <v>0</v>
      </c>
      <c r="K16" s="38">
        <f t="shared" si="4"/>
        <v>526955582.40000004</v>
      </c>
      <c r="L16" s="42">
        <f t="shared" si="5"/>
        <v>-526955582.40000004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526955582.40000004</v>
      </c>
      <c r="J17" s="41">
        <f t="shared" si="6"/>
        <v>0</v>
      </c>
      <c r="K17" s="38">
        <f t="shared" si="4"/>
        <v>526955582.40000004</v>
      </c>
      <c r="L17" s="42">
        <f t="shared" si="5"/>
        <v>-526955582.40000004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526955582.40000004</v>
      </c>
      <c r="J18" s="41">
        <f t="shared" si="6"/>
        <v>0</v>
      </c>
      <c r="K18" s="38">
        <f t="shared" si="4"/>
        <v>526955582.40000004</v>
      </c>
      <c r="L18" s="42">
        <f t="shared" si="5"/>
        <v>-526955582.40000004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</f>
        <v>526955582.40000004</v>
      </c>
      <c r="J19" s="41">
        <v>0</v>
      </c>
      <c r="K19" s="38">
        <f t="shared" si="4"/>
        <v>526955582.40000004</v>
      </c>
      <c r="L19" s="42">
        <f t="shared" si="5"/>
        <v>-526955582.40000004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5055607409.3699999</v>
      </c>
      <c r="J20" s="35">
        <f>J21</f>
        <v>0</v>
      </c>
      <c r="K20" s="32">
        <f>I20-J20</f>
        <v>5055607409.3699999</v>
      </c>
      <c r="L20" s="23">
        <f t="shared" si="5"/>
        <v>-5055607409.3699999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4901394754.3699999</v>
      </c>
      <c r="J21" s="35">
        <f>J26</f>
        <v>0</v>
      </c>
      <c r="K21" s="32">
        <f>I21-J21</f>
        <v>4901394754.3699999</v>
      </c>
      <c r="L21" s="23">
        <f t="shared" si="5"/>
        <v>-4901394754.3699999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2096202279.28</v>
      </c>
      <c r="J22" s="35">
        <v>0</v>
      </c>
      <c r="K22" s="32">
        <f t="shared" si="4"/>
        <v>2096202279.28</v>
      </c>
      <c r="L22" s="23">
        <f t="shared" si="5"/>
        <v>-2096202279.28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2096202279.28</v>
      </c>
      <c r="J23" s="35">
        <v>0</v>
      </c>
      <c r="K23" s="32">
        <f>I23-J23</f>
        <v>2096202279.28</v>
      </c>
      <c r="L23" s="23">
        <f>G23-K23</f>
        <v>-2096202279.28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</f>
        <v>10683298.539999999</v>
      </c>
      <c r="J24" s="41">
        <v>0</v>
      </c>
      <c r="K24" s="38">
        <f>I24-J24</f>
        <v>10683298.539999999</v>
      </c>
      <c r="L24" s="42">
        <f>G24-K24</f>
        <v>-10683298.539999999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</f>
        <v>2085518980.74</v>
      </c>
      <c r="J25" s="41">
        <v>0</v>
      </c>
      <c r="K25" s="38">
        <f t="shared" si="4"/>
        <v>2085518980.74</v>
      </c>
      <c r="L25" s="42">
        <f>G25-K25</f>
        <v>-2085518980.74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2805192475.0900002</v>
      </c>
      <c r="J26" s="35">
        <f>J27</f>
        <v>0</v>
      </c>
      <c r="K26" s="32">
        <f t="shared" si="4"/>
        <v>2805192475.0900002</v>
      </c>
      <c r="L26" s="23">
        <f>L27</f>
        <v>-2805192475.0900002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</f>
        <v>2805192475.0900002</v>
      </c>
      <c r="J27" s="41">
        <v>0</v>
      </c>
      <c r="K27" s="38">
        <f>I27-J27</f>
        <v>2805192475.0900002</v>
      </c>
      <c r="L27" s="38">
        <f>G27-K27</f>
        <v>-2805192475.0900002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2211119226916.9902</v>
      </c>
      <c r="J31" s="51">
        <f>SUM(J32:J34)</f>
        <v>0</v>
      </c>
      <c r="K31" s="49">
        <f>I31-J31</f>
        <v>2211119226916.9902</v>
      </c>
      <c r="L31" s="49">
        <f>L32+L33+L34</f>
        <v>6659215988805.0098</v>
      </c>
      <c r="M31" s="52">
        <f>+K31/G31</f>
        <v>0.2492712138993291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491130787076</v>
      </c>
      <c r="J33" s="41">
        <v>0</v>
      </c>
      <c r="K33" s="57">
        <f>I33-J33</f>
        <v>491130787076</v>
      </c>
      <c r="L33" s="57">
        <f>G33-K33</f>
        <v>1048381783924</v>
      </c>
      <c r="M33" s="43">
        <f>+K33/G33</f>
        <v>0.3190170683419512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1719030908752.8601</v>
      </c>
      <c r="J34" s="66">
        <v>0</v>
      </c>
      <c r="K34" s="64">
        <f>I34-J34</f>
        <v>1719030908752.8601</v>
      </c>
      <c r="L34" s="67">
        <f>G34-K34</f>
        <v>5601144479969.1396</v>
      </c>
      <c r="M34" s="43">
        <f>+K34/G34</f>
        <v>0.23483466139367717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2302345513738.4805</v>
      </c>
      <c r="J35" s="68">
        <f>J8+J31</f>
        <v>0</v>
      </c>
      <c r="K35" s="68">
        <f>K8+K31</f>
        <v>2302345513738.4805</v>
      </c>
      <c r="L35" s="68">
        <f>L8+L31</f>
        <v>6840870701983.5195</v>
      </c>
      <c r="M35" s="70">
        <f>+K35/G35</f>
        <v>0.25180915111463043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78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44A0-5A88-4930-80A0-A7F06A571563}">
  <dimension ref="A1:W48"/>
  <sheetViews>
    <sheetView topLeftCell="A2" zoomScale="60" zoomScaleNormal="60" workbookViewId="0">
      <pane xSplit="2" ySplit="6" topLeftCell="H30" activePane="bottomRight" state="frozen"/>
      <selection activeCell="A2" sqref="A2"/>
      <selection pane="topRight" activeCell="C2" sqref="C2"/>
      <selection pane="bottomLeft" activeCell="A8" sqref="A8"/>
      <selection pane="bottomRight" activeCell="C13" sqref="C1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"/>
      <c r="O1" s="1"/>
      <c r="P1" s="1"/>
    </row>
    <row r="2" spans="1:23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"/>
      <c r="O2" s="1"/>
      <c r="P2" s="1"/>
    </row>
    <row r="3" spans="1:23" ht="15.75" customHeight="1" x14ac:dyDescent="0.25">
      <c r="A3" s="132" t="s">
        <v>80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33" t="s">
        <v>3</v>
      </c>
      <c r="L4" s="133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34" t="s">
        <v>4</v>
      </c>
      <c r="B6" s="136" t="s">
        <v>5</v>
      </c>
      <c r="C6" s="136" t="s">
        <v>6</v>
      </c>
      <c r="D6" s="136" t="s">
        <v>7</v>
      </c>
      <c r="E6" s="136"/>
      <c r="F6" s="136"/>
      <c r="G6" s="136" t="s">
        <v>8</v>
      </c>
      <c r="H6" s="136" t="s">
        <v>9</v>
      </c>
      <c r="I6" s="136" t="s">
        <v>79</v>
      </c>
      <c r="J6" s="136" t="s">
        <v>11</v>
      </c>
      <c r="K6" s="136" t="s">
        <v>12</v>
      </c>
      <c r="L6" s="136" t="s">
        <v>13</v>
      </c>
      <c r="M6" s="138" t="s">
        <v>14</v>
      </c>
    </row>
    <row r="7" spans="1:23" ht="78.75" customHeight="1" x14ac:dyDescent="0.25">
      <c r="A7" s="135"/>
      <c r="B7" s="137"/>
      <c r="C7" s="137"/>
      <c r="D7" s="10" t="s">
        <v>15</v>
      </c>
      <c r="E7" s="10" t="s">
        <v>16</v>
      </c>
      <c r="F7" s="10" t="s">
        <v>17</v>
      </c>
      <c r="G7" s="137"/>
      <c r="H7" s="137"/>
      <c r="I7" s="137"/>
      <c r="J7" s="137"/>
      <c r="K7" s="137"/>
      <c r="L7" s="137"/>
      <c r="M7" s="139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107497715571.85001</v>
      </c>
      <c r="J8" s="15">
        <f>J9</f>
        <v>0</v>
      </c>
      <c r="K8" s="15">
        <f>I8-J8</f>
        <v>107497715571.85001</v>
      </c>
      <c r="L8" s="16">
        <f>G8-K8</f>
        <v>165383284428.14999</v>
      </c>
      <c r="M8" s="17">
        <f>+K8/G8</f>
        <v>0.39393624170187741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107497715571.85001</v>
      </c>
      <c r="J9" s="27">
        <f>J10</f>
        <v>0</v>
      </c>
      <c r="K9" s="23">
        <f>I9-J9</f>
        <v>107497715571.85001</v>
      </c>
      <c r="L9" s="23">
        <f>G9-K9</f>
        <v>165383284428.14999</v>
      </c>
      <c r="M9" s="28">
        <f t="shared" ref="M9:M13" si="2">+K9/G9</f>
        <v>0.39393624170187741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107497715571.85001</v>
      </c>
      <c r="J10" s="27">
        <f>J11+J20</f>
        <v>0</v>
      </c>
      <c r="K10" s="23">
        <f>I10-J10</f>
        <v>107497715571.85001</v>
      </c>
      <c r="L10" s="23">
        <f>+G10-K10</f>
        <v>165383284428.14999</v>
      </c>
      <c r="M10" s="28">
        <f t="shared" si="2"/>
        <v>0.39393624170187741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101707312348.79001</v>
      </c>
      <c r="J11" s="27">
        <f>J12</f>
        <v>0</v>
      </c>
      <c r="K11" s="23">
        <f t="shared" ref="K11:K26" si="4">I11-J11</f>
        <v>101707312348.79001</v>
      </c>
      <c r="L11" s="23">
        <f t="shared" ref="L11:L22" si="5">G11-K11</f>
        <v>171173687651.20999</v>
      </c>
      <c r="M11" s="28">
        <f t="shared" si="2"/>
        <v>0.37271672395216232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101707312348.79001</v>
      </c>
      <c r="J12" s="35">
        <v>0</v>
      </c>
      <c r="K12" s="32">
        <f>I12-J12</f>
        <v>101707312348.79001</v>
      </c>
      <c r="L12" s="23">
        <f t="shared" si="5"/>
        <v>171173687651.20999</v>
      </c>
      <c r="M12" s="28">
        <f t="shared" si="2"/>
        <v>0.37271672395216232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101134685029.66</v>
      </c>
      <c r="J13" s="35">
        <v>0</v>
      </c>
      <c r="K13" s="32">
        <f t="shared" si="4"/>
        <v>101134685029.66</v>
      </c>
      <c r="L13" s="23">
        <f t="shared" si="5"/>
        <v>171746314970.34</v>
      </c>
      <c r="M13" s="28">
        <f t="shared" si="2"/>
        <v>0.37061827327538377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15648896068.68+18564177215.79+14856021654.22+18992136117.09+17582492773.94+15490961199.94</f>
        <v>101134685029.66</v>
      </c>
      <c r="J14" s="41">
        <v>0</v>
      </c>
      <c r="K14" s="38">
        <f t="shared" si="4"/>
        <v>101134685029.66</v>
      </c>
      <c r="L14" s="42">
        <f t="shared" si="5"/>
        <v>171746314970.34</v>
      </c>
      <c r="M14" s="43">
        <f>+K14/G14</f>
        <v>0.37061827327538377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572627319.13</v>
      </c>
      <c r="J15" s="35">
        <f t="shared" si="6"/>
        <v>0</v>
      </c>
      <c r="K15" s="32">
        <f t="shared" si="4"/>
        <v>572627319.13</v>
      </c>
      <c r="L15" s="23">
        <f t="shared" si="5"/>
        <v>-572627319.13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572627319.13</v>
      </c>
      <c r="J16" s="41">
        <f t="shared" si="6"/>
        <v>0</v>
      </c>
      <c r="K16" s="38">
        <f t="shared" si="4"/>
        <v>572627319.13</v>
      </c>
      <c r="L16" s="42">
        <f t="shared" si="5"/>
        <v>-572627319.13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572627319.13</v>
      </c>
      <c r="J17" s="41">
        <f t="shared" si="6"/>
        <v>0</v>
      </c>
      <c r="K17" s="38">
        <f t="shared" si="4"/>
        <v>572627319.13</v>
      </c>
      <c r="L17" s="42">
        <f t="shared" si="5"/>
        <v>-572627319.13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572627319.13</v>
      </c>
      <c r="J18" s="41">
        <f t="shared" si="6"/>
        <v>0</v>
      </c>
      <c r="K18" s="38">
        <f t="shared" si="4"/>
        <v>572627319.13</v>
      </c>
      <c r="L18" s="42">
        <f t="shared" si="5"/>
        <v>-572627319.13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241080818.81+917517.11+113486104.87+171471141.61+45671736.73</f>
        <v>572627319.13</v>
      </c>
      <c r="J19" s="41">
        <v>0</v>
      </c>
      <c r="K19" s="38">
        <f t="shared" si="4"/>
        <v>572627319.13</v>
      </c>
      <c r="L19" s="42">
        <f t="shared" si="5"/>
        <v>-572627319.13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5790403223.0600004</v>
      </c>
      <c r="J20" s="35">
        <f>J21</f>
        <v>0</v>
      </c>
      <c r="K20" s="32">
        <f>I20-J20</f>
        <v>5790403223.0600004</v>
      </c>
      <c r="L20" s="23">
        <f t="shared" si="5"/>
        <v>-5790403223.0600004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5636190568.0600004</v>
      </c>
      <c r="J21" s="35">
        <f>J26</f>
        <v>0</v>
      </c>
      <c r="K21" s="32">
        <f>I21-J21</f>
        <v>5636190568.0600004</v>
      </c>
      <c r="L21" s="23">
        <f t="shared" si="5"/>
        <v>-5636190568.0600004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2812148920.7200003</v>
      </c>
      <c r="J22" s="35">
        <v>0</v>
      </c>
      <c r="K22" s="32">
        <f t="shared" si="4"/>
        <v>2812148920.7200003</v>
      </c>
      <c r="L22" s="23">
        <f t="shared" si="5"/>
        <v>-2812148920.7200003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2812148920.7200003</v>
      </c>
      <c r="J23" s="35">
        <v>0</v>
      </c>
      <c r="K23" s="32">
        <f>I23-J23</f>
        <v>2812148920.7200003</v>
      </c>
      <c r="L23" s="23">
        <f>G23-K23</f>
        <v>-2812148920.7200003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2230079.75+3063503.99+1248011.46+2481070.47+1660632.87+1630432.03</f>
        <v>12313730.569999998</v>
      </c>
      <c r="J24" s="41">
        <v>0</v>
      </c>
      <c r="K24" s="38">
        <f>I24-J24</f>
        <v>12313730.569999998</v>
      </c>
      <c r="L24" s="42">
        <f>G24-K24</f>
        <v>-12313730.569999998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405420813.75+225811625.96+216663163.13+468463544.89+769159833.01+714316209.41</f>
        <v>2799835190.1500001</v>
      </c>
      <c r="J25" s="41">
        <v>0</v>
      </c>
      <c r="K25" s="38">
        <f t="shared" si="4"/>
        <v>2799835190.1500001</v>
      </c>
      <c r="L25" s="42">
        <f>G25-K25</f>
        <v>-2799835190.1500001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2824041647.3400002</v>
      </c>
      <c r="J26" s="35">
        <f>J27</f>
        <v>0</v>
      </c>
      <c r="K26" s="32">
        <f t="shared" si="4"/>
        <v>2824041647.3400002</v>
      </c>
      <c r="L26" s="23">
        <f>L27</f>
        <v>-2824041647.3400002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1328530800.97+17375714.76+22572469.51+1416207847.06+20505642.79+18849172.25</f>
        <v>2824041647.3400002</v>
      </c>
      <c r="J27" s="41">
        <v>0</v>
      </c>
      <c r="K27" s="38">
        <f>I27-J27</f>
        <v>2824041647.3400002</v>
      </c>
      <c r="L27" s="38">
        <f>G27-K27</f>
        <v>-2824041647.3400002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2872015032749.29</v>
      </c>
      <c r="J31" s="51">
        <f>SUM(J32:J34)</f>
        <v>0</v>
      </c>
      <c r="K31" s="49">
        <f>I31-J31</f>
        <v>2872015032749.29</v>
      </c>
      <c r="L31" s="49">
        <f>L32+L33+L34</f>
        <v>5998320182972.71</v>
      </c>
      <c r="M31" s="52">
        <f>+K31/G31</f>
        <v>0.32377750816664291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1147272941750</v>
      </c>
      <c r="J33" s="41">
        <v>0</v>
      </c>
      <c r="K33" s="57">
        <f>I33-J33</f>
        <v>1147272941750</v>
      </c>
      <c r="L33" s="57">
        <f>G33-K33</f>
        <v>392239629250</v>
      </c>
      <c r="M33" s="43">
        <f>+K33/G33</f>
        <v>0.74521830049415039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1723784559911.1599</v>
      </c>
      <c r="J34" s="66">
        <v>0</v>
      </c>
      <c r="K34" s="64">
        <f>I34-J34</f>
        <v>1723784559911.1599</v>
      </c>
      <c r="L34" s="67">
        <f>G34-K34</f>
        <v>5596390828810.8398</v>
      </c>
      <c r="M34" s="43">
        <f>+K34/G34</f>
        <v>0.23548405173009229</v>
      </c>
      <c r="N34" s="59"/>
      <c r="O34" s="59"/>
      <c r="P34" s="19"/>
    </row>
    <row r="35" spans="1:16" s="8" customFormat="1" ht="33" customHeight="1" thickTop="1" thickBot="1" x14ac:dyDescent="0.3">
      <c r="A35" s="128" t="s">
        <v>51</v>
      </c>
      <c r="B35" s="129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2979512748321.1401</v>
      </c>
      <c r="J35" s="68">
        <f>J8+J31</f>
        <v>0</v>
      </c>
      <c r="K35" s="68">
        <f>K8+K31</f>
        <v>2979512748321.1401</v>
      </c>
      <c r="L35" s="68">
        <f>L8+L31</f>
        <v>6163703467400.8604</v>
      </c>
      <c r="M35" s="70">
        <f>+K35/G35</f>
        <v>0.32587140870602949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81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228" scale="5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3F30-910A-4C71-AE84-CF4E647C6B5E}">
  <dimension ref="A1:X48"/>
  <sheetViews>
    <sheetView topLeftCell="H31" zoomScale="61" zoomScaleNormal="61" workbookViewId="0">
      <selection activeCell="N6" sqref="N6:N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"/>
      <c r="P1" s="1"/>
      <c r="Q1" s="1"/>
    </row>
    <row r="2" spans="1:24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"/>
      <c r="P2" s="1"/>
      <c r="Q2" s="1"/>
    </row>
    <row r="3" spans="1:24" ht="31.5" customHeight="1" x14ac:dyDescent="0.25">
      <c r="A3" s="132" t="s">
        <v>82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33" t="s">
        <v>3</v>
      </c>
      <c r="M4" s="133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/>
      <c r="H6" s="144" t="s">
        <v>86</v>
      </c>
      <c r="I6" s="144" t="s">
        <v>9</v>
      </c>
      <c r="J6" s="144" t="s">
        <v>88</v>
      </c>
      <c r="K6" s="144" t="s">
        <v>89</v>
      </c>
      <c r="L6" s="144" t="s">
        <v>12</v>
      </c>
      <c r="M6" s="144" t="s">
        <v>13</v>
      </c>
      <c r="N6" s="146" t="s">
        <v>14</v>
      </c>
    </row>
    <row r="7" spans="1:24" ht="78.75" customHeight="1" thickBot="1" x14ac:dyDescent="0.3">
      <c r="A7" s="143"/>
      <c r="B7" s="145"/>
      <c r="C7" s="145"/>
      <c r="D7" s="86" t="s">
        <v>15</v>
      </c>
      <c r="E7" s="86" t="s">
        <v>16</v>
      </c>
      <c r="F7" s="86" t="s">
        <v>84</v>
      </c>
      <c r="G7" s="86" t="s">
        <v>87</v>
      </c>
      <c r="H7" s="145"/>
      <c r="I7" s="145"/>
      <c r="J7" s="145"/>
      <c r="K7" s="145"/>
      <c r="L7" s="145"/>
      <c r="M7" s="145"/>
      <c r="N7" s="147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129239306076.54001</v>
      </c>
      <c r="K8" s="104">
        <f t="shared" ref="K8:M9" si="1">K9</f>
        <v>0</v>
      </c>
      <c r="L8" s="104">
        <f t="shared" si="1"/>
        <v>129239306076.54001</v>
      </c>
      <c r="M8" s="104">
        <f t="shared" si="1"/>
        <v>143641693923.45999</v>
      </c>
      <c r="N8" s="112">
        <f t="shared" ref="N8:N14" si="2">+L8/H8</f>
        <v>0.47361049716374543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129239306076.54001</v>
      </c>
      <c r="K9" s="108">
        <f t="shared" si="1"/>
        <v>0</v>
      </c>
      <c r="L9" s="108">
        <f t="shared" si="1"/>
        <v>129239306076.54001</v>
      </c>
      <c r="M9" s="108">
        <f t="shared" si="1"/>
        <v>143641693923.45999</v>
      </c>
      <c r="N9" s="114">
        <f t="shared" si="2"/>
        <v>0.47361049716374543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129239306076.54001</v>
      </c>
      <c r="K10" s="27">
        <f t="shared" ref="K10:M10" si="5">K11+K20</f>
        <v>0</v>
      </c>
      <c r="L10" s="27">
        <f t="shared" si="5"/>
        <v>129239306076.54001</v>
      </c>
      <c r="M10" s="27">
        <f t="shared" si="5"/>
        <v>143641693923.45999</v>
      </c>
      <c r="N10" s="116">
        <f t="shared" si="2"/>
        <v>0.47361049716374543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121505554952.25</v>
      </c>
      <c r="K11" s="27">
        <f t="shared" ref="K11:M11" si="7">K12</f>
        <v>0</v>
      </c>
      <c r="L11" s="27">
        <f t="shared" si="7"/>
        <v>121505554952.25</v>
      </c>
      <c r="M11" s="27">
        <f t="shared" si="7"/>
        <v>151375445047.75</v>
      </c>
      <c r="N11" s="116">
        <f t="shared" si="2"/>
        <v>0.44526938464843652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121505554952.25</v>
      </c>
      <c r="K12" s="35">
        <f t="shared" ref="K12:M12" si="9">K13+K15</f>
        <v>0</v>
      </c>
      <c r="L12" s="35">
        <f t="shared" si="9"/>
        <v>121505554952.25</v>
      </c>
      <c r="M12" s="35">
        <f t="shared" si="9"/>
        <v>151375445047.75</v>
      </c>
      <c r="N12" s="116">
        <f t="shared" si="2"/>
        <v>0.44526938464843652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120896801451.63</v>
      </c>
      <c r="K13" s="35">
        <f t="shared" ref="K13:M13" si="11">K14</f>
        <v>0</v>
      </c>
      <c r="L13" s="35">
        <f t="shared" si="11"/>
        <v>120896801451.63</v>
      </c>
      <c r="M13" s="35">
        <f t="shared" si="11"/>
        <v>151984198548.37</v>
      </c>
      <c r="N13" s="116">
        <f t="shared" si="2"/>
        <v>0.44303854592892139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</f>
        <v>120896801451.63</v>
      </c>
      <c r="K14" s="41">
        <v>0</v>
      </c>
      <c r="L14" s="38">
        <f>J14-K14</f>
        <v>120896801451.63</v>
      </c>
      <c r="M14" s="38">
        <f>H14-L14</f>
        <v>151984198548.37</v>
      </c>
      <c r="N14" s="118">
        <f t="shared" si="2"/>
        <v>0.44303854592892139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608753500.62</v>
      </c>
      <c r="K15" s="35">
        <f t="shared" ref="K15:M18" si="13">K16</f>
        <v>0</v>
      </c>
      <c r="L15" s="35">
        <f t="shared" si="13"/>
        <v>608753500.62</v>
      </c>
      <c r="M15" s="35">
        <f t="shared" si="13"/>
        <v>-608753500.62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608753500.62</v>
      </c>
      <c r="K16" s="35">
        <f t="shared" si="13"/>
        <v>0</v>
      </c>
      <c r="L16" s="35">
        <f t="shared" si="13"/>
        <v>608753500.62</v>
      </c>
      <c r="M16" s="35">
        <f t="shared" si="13"/>
        <v>-608753500.62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608753500.62</v>
      </c>
      <c r="K17" s="35">
        <f t="shared" si="13"/>
        <v>0</v>
      </c>
      <c r="L17" s="35">
        <f t="shared" si="13"/>
        <v>608753500.62</v>
      </c>
      <c r="M17" s="35">
        <f t="shared" si="13"/>
        <v>-608753500.62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608753500.62</v>
      </c>
      <c r="K18" s="35">
        <f t="shared" si="13"/>
        <v>0</v>
      </c>
      <c r="L18" s="35">
        <f t="shared" si="13"/>
        <v>608753500.62</v>
      </c>
      <c r="M18" s="35">
        <f t="shared" si="13"/>
        <v>-608753500.62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</f>
        <v>608753500.62</v>
      </c>
      <c r="K19" s="41">
        <v>0</v>
      </c>
      <c r="L19" s="38">
        <f t="shared" ref="L19:L25" si="14">J19-K19</f>
        <v>608753500.62</v>
      </c>
      <c r="M19" s="38">
        <f t="shared" ref="M19" si="15">H19-L19</f>
        <v>-608753500.62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7733751124.2900009</v>
      </c>
      <c r="K20" s="35">
        <f t="shared" ref="K20:M20" si="17">K21+K29</f>
        <v>0</v>
      </c>
      <c r="L20" s="35">
        <f>L21+L29</f>
        <v>7733751124.2900009</v>
      </c>
      <c r="M20" s="35">
        <f t="shared" si="17"/>
        <v>-7733751124.2900009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7579538469.2900009</v>
      </c>
      <c r="K21" s="35">
        <f t="shared" ref="K21:M21" si="19">K22+K26</f>
        <v>0</v>
      </c>
      <c r="L21" s="35">
        <f>L22+L26</f>
        <v>7579538469.2900009</v>
      </c>
      <c r="M21" s="35">
        <f t="shared" si="19"/>
        <v>-7579538469.2900009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3399723263.7000003</v>
      </c>
      <c r="K22" s="35">
        <f t="shared" ref="K22:M22" si="21">K23</f>
        <v>0</v>
      </c>
      <c r="L22" s="35">
        <f t="shared" si="21"/>
        <v>3399723263.7000003</v>
      </c>
      <c r="M22" s="35">
        <f t="shared" si="21"/>
        <v>-3399723263.7000003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3399723263.7000003</v>
      </c>
      <c r="K23" s="35">
        <f t="shared" ref="K23:M23" si="23">K24+K25</f>
        <v>0</v>
      </c>
      <c r="L23" s="35">
        <f t="shared" si="23"/>
        <v>3399723263.7000003</v>
      </c>
      <c r="M23" s="35">
        <f t="shared" si="23"/>
        <v>-3399723263.7000003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</f>
        <v>14886691.629999999</v>
      </c>
      <c r="K24" s="41">
        <v>0</v>
      </c>
      <c r="L24" s="38">
        <f>J24-K24</f>
        <v>14886691.629999999</v>
      </c>
      <c r="M24" s="38">
        <f>H24-L24</f>
        <v>-14886691.629999999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</f>
        <v>3384836572.0700002</v>
      </c>
      <c r="K25" s="41">
        <v>0</v>
      </c>
      <c r="L25" s="38">
        <f t="shared" si="14"/>
        <v>3384836572.0700002</v>
      </c>
      <c r="M25" s="38">
        <f>H25-L25</f>
        <v>-3384836572.0700002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4179815205.5900002</v>
      </c>
      <c r="K26" s="35">
        <f t="shared" ref="K26:M26" si="28">K27</f>
        <v>0</v>
      </c>
      <c r="L26" s="35">
        <f t="shared" si="28"/>
        <v>4179815205.5900002</v>
      </c>
      <c r="M26" s="35">
        <f t="shared" si="28"/>
        <v>-4179815205.5900002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</f>
        <v>4179815205.5900002</v>
      </c>
      <c r="K27" s="41">
        <v>0</v>
      </c>
      <c r="L27" s="38">
        <f>J27-K27</f>
        <v>4179815205.5900002</v>
      </c>
      <c r="M27" s="38">
        <f>H27-L27</f>
        <v>-4179815205.5900002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2888031898620.2002</v>
      </c>
      <c r="K31" s="104">
        <f t="shared" ref="K31:M31" si="36">K32+K33+K34</f>
        <v>0</v>
      </c>
      <c r="L31" s="104">
        <f t="shared" si="36"/>
        <v>2888031898620.2002</v>
      </c>
      <c r="M31" s="104">
        <f t="shared" si="36"/>
        <v>4818094709845.7998</v>
      </c>
      <c r="N31" s="106">
        <f>+L31/H31</f>
        <v>0.37477088625138727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2357215912.8600001</v>
      </c>
      <c r="K32" s="101">
        <v>0</v>
      </c>
      <c r="L32" s="96">
        <f>J32-K32</f>
        <v>2357215912.8600001</v>
      </c>
      <c r="M32" s="96">
        <f>H32-L32</f>
        <v>8290040087.1399994</v>
      </c>
      <c r="N32" s="124">
        <f>+L32/H32</f>
        <v>0.22139186968548519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1157051951324</v>
      </c>
      <c r="K33" s="41">
        <v>0</v>
      </c>
      <c r="L33" s="55">
        <f>J33-K33</f>
        <v>1157051951324</v>
      </c>
      <c r="M33" s="55">
        <f>H33-L33</f>
        <v>382460619676</v>
      </c>
      <c r="N33" s="118">
        <f>+L33/H33</f>
        <v>0.75157031720269074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1728622731383.3401</v>
      </c>
      <c r="K34" s="66">
        <v>0</v>
      </c>
      <c r="L34" s="64">
        <f>J34-K34</f>
        <v>1728622731383.3401</v>
      </c>
      <c r="M34" s="64">
        <f>H34-L34</f>
        <v>4427344050082.6602</v>
      </c>
      <c r="N34" s="127">
        <f>+L34/H34</f>
        <v>0.2808044280855721</v>
      </c>
      <c r="O34" s="59"/>
      <c r="P34" s="59"/>
      <c r="Q34" s="19"/>
    </row>
    <row r="35" spans="1:17" s="8" customFormat="1" ht="33" customHeight="1" thickBot="1" x14ac:dyDescent="0.3">
      <c r="A35" s="140" t="s">
        <v>51</v>
      </c>
      <c r="B35" s="141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3017271204696.7402</v>
      </c>
      <c r="K35" s="90">
        <f>K8+K31</f>
        <v>0</v>
      </c>
      <c r="L35" s="90">
        <f>L8+L31</f>
        <v>3017271204696.7402</v>
      </c>
      <c r="M35" s="90">
        <f>M8+M31</f>
        <v>4961736403769.2598</v>
      </c>
      <c r="N35" s="92">
        <f>+L35/H35</f>
        <v>0.37815118781129026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83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1471-90F3-4463-9060-CAF8D147C3E0}">
  <dimension ref="A1:X48"/>
  <sheetViews>
    <sheetView topLeftCell="F7" zoomScale="75" zoomScaleNormal="75" workbookViewId="0">
      <selection activeCell="D36" sqref="D36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"/>
      <c r="P1" s="1"/>
      <c r="Q1" s="1"/>
    </row>
    <row r="2" spans="1:24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"/>
      <c r="P2" s="1"/>
      <c r="Q2" s="1"/>
    </row>
    <row r="3" spans="1:24" ht="31.5" customHeight="1" x14ac:dyDescent="0.25">
      <c r="A3" s="132" t="s">
        <v>90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33" t="s">
        <v>3</v>
      </c>
      <c r="M4" s="133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/>
      <c r="H6" s="144" t="s">
        <v>86</v>
      </c>
      <c r="I6" s="144" t="s">
        <v>9</v>
      </c>
      <c r="J6" s="144" t="s">
        <v>88</v>
      </c>
      <c r="K6" s="144" t="s">
        <v>89</v>
      </c>
      <c r="L6" s="144" t="s">
        <v>12</v>
      </c>
      <c r="M6" s="144" t="s">
        <v>13</v>
      </c>
      <c r="N6" s="146" t="s">
        <v>14</v>
      </c>
    </row>
    <row r="7" spans="1:24" ht="78.75" customHeight="1" thickBot="1" x14ac:dyDescent="0.3">
      <c r="A7" s="143"/>
      <c r="B7" s="145"/>
      <c r="C7" s="145"/>
      <c r="D7" s="86" t="s">
        <v>15</v>
      </c>
      <c r="E7" s="86" t="s">
        <v>16</v>
      </c>
      <c r="F7" s="86" t="s">
        <v>84</v>
      </c>
      <c r="G7" s="86" t="s">
        <v>87</v>
      </c>
      <c r="H7" s="145"/>
      <c r="I7" s="145"/>
      <c r="J7" s="145"/>
      <c r="K7" s="145"/>
      <c r="L7" s="145"/>
      <c r="M7" s="145"/>
      <c r="N7" s="147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147602371506.93002</v>
      </c>
      <c r="K8" s="104">
        <f t="shared" ref="K8:M9" si="1">K9</f>
        <v>0</v>
      </c>
      <c r="L8" s="104">
        <f t="shared" si="1"/>
        <v>147602371506.93002</v>
      </c>
      <c r="M8" s="104">
        <f t="shared" si="1"/>
        <v>125278628493.06998</v>
      </c>
      <c r="N8" s="112">
        <f t="shared" ref="N8:N14" si="2">+L8/H8</f>
        <v>0.54090380608004962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147602371506.93002</v>
      </c>
      <c r="K9" s="108">
        <f t="shared" si="1"/>
        <v>0</v>
      </c>
      <c r="L9" s="108">
        <f t="shared" si="1"/>
        <v>147602371506.93002</v>
      </c>
      <c r="M9" s="108">
        <f t="shared" si="1"/>
        <v>125278628493.06998</v>
      </c>
      <c r="N9" s="114">
        <f t="shared" si="2"/>
        <v>0.54090380608004962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147602371506.93002</v>
      </c>
      <c r="K10" s="27">
        <f t="shared" ref="K10:M10" si="5">K11+K20</f>
        <v>0</v>
      </c>
      <c r="L10" s="27">
        <f t="shared" si="5"/>
        <v>147602371506.93002</v>
      </c>
      <c r="M10" s="27">
        <f t="shared" si="5"/>
        <v>125278628493.06998</v>
      </c>
      <c r="N10" s="116">
        <f t="shared" si="2"/>
        <v>0.54090380608004962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139175256890.50003</v>
      </c>
      <c r="K11" s="27">
        <f t="shared" ref="K11:M11" si="7">K12</f>
        <v>0</v>
      </c>
      <c r="L11" s="27">
        <f t="shared" si="7"/>
        <v>139175256890.50003</v>
      </c>
      <c r="M11" s="27">
        <f t="shared" si="7"/>
        <v>133705743109.49998</v>
      </c>
      <c r="N11" s="116">
        <f t="shared" si="2"/>
        <v>0.51002179298118977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139175256890.50003</v>
      </c>
      <c r="K12" s="35">
        <f t="shared" ref="K12:M12" si="9">K13+K15</f>
        <v>0</v>
      </c>
      <c r="L12" s="35">
        <f t="shared" si="9"/>
        <v>139175256890.50003</v>
      </c>
      <c r="M12" s="35">
        <f t="shared" si="9"/>
        <v>133705743109.49998</v>
      </c>
      <c r="N12" s="116">
        <f t="shared" si="2"/>
        <v>0.51002179298118977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138434053666.33002</v>
      </c>
      <c r="K13" s="35">
        <f t="shared" ref="K13:M13" si="11">K14</f>
        <v>0</v>
      </c>
      <c r="L13" s="35">
        <f t="shared" si="11"/>
        <v>138434053666.33002</v>
      </c>
      <c r="M13" s="35">
        <f t="shared" si="11"/>
        <v>134446946333.66998</v>
      </c>
      <c r="N13" s="116">
        <f t="shared" si="2"/>
        <v>0.5073055788652564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15648896068.68+18564177215.79+14856021654.22+18992136117.09+17582492773.94+15490961199.94+19762116421.97+17537252214.7</f>
        <v>138434053666.33002</v>
      </c>
      <c r="K14" s="41">
        <v>0</v>
      </c>
      <c r="L14" s="38">
        <f>J14-K14</f>
        <v>138434053666.33002</v>
      </c>
      <c r="M14" s="38">
        <f>H14-L14</f>
        <v>134446946333.66998</v>
      </c>
      <c r="N14" s="118">
        <f t="shared" si="2"/>
        <v>0.5073055788652564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741203224.16999996</v>
      </c>
      <c r="K15" s="35">
        <f t="shared" ref="K15:M18" si="13">K16</f>
        <v>0</v>
      </c>
      <c r="L15" s="35">
        <f t="shared" si="13"/>
        <v>741203224.16999996</v>
      </c>
      <c r="M15" s="35">
        <f t="shared" si="13"/>
        <v>-741203224.16999996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741203224.16999996</v>
      </c>
      <c r="K16" s="35">
        <f t="shared" si="13"/>
        <v>0</v>
      </c>
      <c r="L16" s="35">
        <f t="shared" si="13"/>
        <v>741203224.16999996</v>
      </c>
      <c r="M16" s="35">
        <f t="shared" si="13"/>
        <v>-741203224.16999996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741203224.16999996</v>
      </c>
      <c r="K17" s="35">
        <f t="shared" si="13"/>
        <v>0</v>
      </c>
      <c r="L17" s="35">
        <f t="shared" si="13"/>
        <v>741203224.16999996</v>
      </c>
      <c r="M17" s="35">
        <f t="shared" si="13"/>
        <v>-741203224.16999996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741203224.16999996</v>
      </c>
      <c r="K18" s="35">
        <f t="shared" si="13"/>
        <v>0</v>
      </c>
      <c r="L18" s="35">
        <f t="shared" si="13"/>
        <v>741203224.16999996</v>
      </c>
      <c r="M18" s="35">
        <f t="shared" si="13"/>
        <v>-741203224.16999996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241080818.81+917517.11+113486104.87+171471141.61+45671736.73+36126181.49+132449723.55</f>
        <v>741203224.16999996</v>
      </c>
      <c r="K19" s="41">
        <v>0</v>
      </c>
      <c r="L19" s="38">
        <f t="shared" ref="L19:L25" si="14">J19-K19</f>
        <v>741203224.16999996</v>
      </c>
      <c r="M19" s="38">
        <f t="shared" ref="M19" si="15">H19-L19</f>
        <v>-741203224.16999996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8427114616.4300003</v>
      </c>
      <c r="K20" s="35">
        <f t="shared" ref="K20:M20" si="17">K21+K29</f>
        <v>0</v>
      </c>
      <c r="L20" s="35">
        <f>L21+L29</f>
        <v>8427114616.4300003</v>
      </c>
      <c r="M20" s="35">
        <f t="shared" si="17"/>
        <v>-8427114616.4300003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8272901961.4300003</v>
      </c>
      <c r="K21" s="35">
        <f t="shared" ref="K21:M21" si="19">K22+K26</f>
        <v>0</v>
      </c>
      <c r="L21" s="35">
        <f>L22+L26</f>
        <v>8272901961.4300003</v>
      </c>
      <c r="M21" s="35">
        <f t="shared" si="19"/>
        <v>-8272901961.4300003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4080653426.96</v>
      </c>
      <c r="K22" s="35">
        <f t="shared" ref="K22:M22" si="21">K23</f>
        <v>0</v>
      </c>
      <c r="L22" s="35">
        <f t="shared" si="21"/>
        <v>4080653426.96</v>
      </c>
      <c r="M22" s="35">
        <f t="shared" si="21"/>
        <v>-4080653426.96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4080653426.96</v>
      </c>
      <c r="K23" s="35">
        <f t="shared" ref="K23:M23" si="23">K24+K25</f>
        <v>0</v>
      </c>
      <c r="L23" s="35">
        <f t="shared" si="23"/>
        <v>4080653426.96</v>
      </c>
      <c r="M23" s="35">
        <f t="shared" si="23"/>
        <v>-4080653426.96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2230079.75+3063503.99+1248011.46+2481070.47+1660632.87+1630432.03+2572961.06+3876935.32</f>
        <v>18763626.949999999</v>
      </c>
      <c r="K24" s="41">
        <v>0</v>
      </c>
      <c r="L24" s="38">
        <f>J24-K24</f>
        <v>18763626.949999999</v>
      </c>
      <c r="M24" s="38">
        <f>H24-L24</f>
        <v>-18763626.949999999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405420813.75+225811625.96+216663163.13+468463544.89+769159833.01+714316209.41+585001381.92+677053227.94</f>
        <v>4061889800.0100002</v>
      </c>
      <c r="K25" s="41">
        <v>0</v>
      </c>
      <c r="L25" s="38">
        <f t="shared" si="14"/>
        <v>4061889800.0100002</v>
      </c>
      <c r="M25" s="38">
        <f>H25-L25</f>
        <v>-4061889800.0100002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4192248534.4700003</v>
      </c>
      <c r="K26" s="35">
        <f t="shared" ref="K26:M26" si="28">K27</f>
        <v>0</v>
      </c>
      <c r="L26" s="35">
        <f t="shared" si="28"/>
        <v>4192248534.4700003</v>
      </c>
      <c r="M26" s="35">
        <f t="shared" si="28"/>
        <v>-4192248534.4700003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1328530800.97+17375714.76+22572469.51+1416207847.06+20505642.79+18849172.25+1355773558.25+12433328.88</f>
        <v>4192248534.4700003</v>
      </c>
      <c r="K27" s="41">
        <v>0</v>
      </c>
      <c r="L27" s="38">
        <f>J27-K27</f>
        <v>4192248534.4700003</v>
      </c>
      <c r="M27" s="38">
        <f>H27-L27</f>
        <v>-4192248534.4700003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3214816203474.3301</v>
      </c>
      <c r="K31" s="104">
        <f t="shared" ref="K31:M31" si="36">K32+K33+K34</f>
        <v>0</v>
      </c>
      <c r="L31" s="104">
        <f t="shared" si="36"/>
        <v>3214816203474.3301</v>
      </c>
      <c r="M31" s="104">
        <f t="shared" si="36"/>
        <v>4491310404991.6699</v>
      </c>
      <c r="N31" s="106">
        <f>+L31/H31</f>
        <v>0.41717666563413486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5109184952.8599997</v>
      </c>
      <c r="K32" s="101">
        <v>0</v>
      </c>
      <c r="L32" s="96">
        <f>J32-K32</f>
        <v>5109184952.8599997</v>
      </c>
      <c r="M32" s="96">
        <f>H32-L32</f>
        <v>5538071047.1400003</v>
      </c>
      <c r="N32" s="124">
        <f>+L32/H32</f>
        <v>0.47985931331603182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1427021447000</v>
      </c>
      <c r="K33" s="41">
        <v>0</v>
      </c>
      <c r="L33" s="55">
        <f>J33-K33</f>
        <v>1427021447000</v>
      </c>
      <c r="M33" s="55">
        <f>H33-L33</f>
        <v>112491124000</v>
      </c>
      <c r="N33" s="118">
        <f>+L33/H33</f>
        <v>0.92693068824574087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1782685571521.47</v>
      </c>
      <c r="K34" s="66">
        <v>0</v>
      </c>
      <c r="L34" s="64">
        <f>J34-K34</f>
        <v>1782685571521.47</v>
      </c>
      <c r="M34" s="64">
        <f>H34-L34</f>
        <v>4373281209944.5303</v>
      </c>
      <c r="N34" s="127">
        <f>+L34/H34</f>
        <v>0.28958661324954971</v>
      </c>
      <c r="O34" s="59"/>
      <c r="P34" s="59"/>
      <c r="Q34" s="19"/>
    </row>
    <row r="35" spans="1:17" s="8" customFormat="1" ht="33" customHeight="1" thickBot="1" x14ac:dyDescent="0.3">
      <c r="A35" s="140" t="s">
        <v>51</v>
      </c>
      <c r="B35" s="141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3362418574981.2603</v>
      </c>
      <c r="K35" s="90">
        <f>K8+K31</f>
        <v>0</v>
      </c>
      <c r="L35" s="90">
        <f>L8+L31</f>
        <v>3362418574981.2603</v>
      </c>
      <c r="M35" s="90">
        <f>M8+M31</f>
        <v>4616589033484.7402</v>
      </c>
      <c r="N35" s="92">
        <f>+L35/H35</f>
        <v>0.42140811739715839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91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1FD2-CDAD-4F13-B2F9-60D63044BCCA}">
  <dimension ref="A1:X49"/>
  <sheetViews>
    <sheetView tabSelected="1" zoomScale="68" zoomScaleNormal="68" workbookViewId="0">
      <selection activeCell="G8" sqref="G8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"/>
      <c r="P1" s="1"/>
      <c r="Q1" s="1"/>
    </row>
    <row r="2" spans="1:24" ht="15.75" customHeight="1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"/>
      <c r="P2" s="1"/>
      <c r="Q2" s="1"/>
    </row>
    <row r="3" spans="1:24" ht="31.5" customHeight="1" x14ac:dyDescent="0.25">
      <c r="A3" s="132" t="s">
        <v>92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33" t="s">
        <v>3</v>
      </c>
      <c r="M4" s="133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/>
      <c r="H6" s="144" t="s">
        <v>86</v>
      </c>
      <c r="I6" s="144" t="s">
        <v>9</v>
      </c>
      <c r="J6" s="144" t="s">
        <v>88</v>
      </c>
      <c r="K6" s="144" t="s">
        <v>89</v>
      </c>
      <c r="L6" s="144" t="s">
        <v>12</v>
      </c>
      <c r="M6" s="144" t="s">
        <v>13</v>
      </c>
      <c r="N6" s="146" t="s">
        <v>14</v>
      </c>
    </row>
    <row r="7" spans="1:24" ht="78.75" customHeight="1" thickBot="1" x14ac:dyDescent="0.3">
      <c r="A7" s="143"/>
      <c r="B7" s="145"/>
      <c r="C7" s="145"/>
      <c r="D7" s="86" t="s">
        <v>15</v>
      </c>
      <c r="E7" s="86" t="s">
        <v>16</v>
      </c>
      <c r="F7" s="86" t="s">
        <v>84</v>
      </c>
      <c r="G7" s="86" t="s">
        <v>87</v>
      </c>
      <c r="H7" s="145"/>
      <c r="I7" s="145"/>
      <c r="J7" s="145"/>
      <c r="K7" s="145"/>
      <c r="L7" s="145"/>
      <c r="M7" s="145"/>
      <c r="N7" s="147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 t="shared" ref="I8:I36" si="1">H8/$H$36</f>
        <v>3.4199867125137708E-2</v>
      </c>
      <c r="J8" s="104">
        <f>J9</f>
        <v>165350231516.14999</v>
      </c>
      <c r="K8" s="104">
        <f t="shared" ref="K8:M9" si="2">K9</f>
        <v>0</v>
      </c>
      <c r="L8" s="104">
        <f t="shared" si="2"/>
        <v>165350231516.14999</v>
      </c>
      <c r="M8" s="104">
        <f t="shared" si="2"/>
        <v>107530768483.84998</v>
      </c>
      <c r="N8" s="112">
        <f t="shared" ref="N8:N14" si="3">+L8/H8</f>
        <v>0.60594263256199588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 t="shared" si="1"/>
        <v>3.4199867125137708E-2</v>
      </c>
      <c r="J9" s="108">
        <f>J10</f>
        <v>165350231516.14999</v>
      </c>
      <c r="K9" s="108">
        <f t="shared" si="2"/>
        <v>0</v>
      </c>
      <c r="L9" s="108">
        <f t="shared" si="2"/>
        <v>165350231516.14999</v>
      </c>
      <c r="M9" s="108">
        <f t="shared" si="2"/>
        <v>107530768483.84998</v>
      </c>
      <c r="N9" s="114">
        <f t="shared" si="3"/>
        <v>0.60594263256199588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4">C11+C20</f>
        <v>272881000000</v>
      </c>
      <c r="D10" s="27">
        <f t="shared" si="4"/>
        <v>0</v>
      </c>
      <c r="E10" s="27">
        <f t="shared" si="4"/>
        <v>0</v>
      </c>
      <c r="F10" s="27">
        <f t="shared" si="4"/>
        <v>0</v>
      </c>
      <c r="G10" s="27">
        <f t="shared" si="4"/>
        <v>0</v>
      </c>
      <c r="H10" s="27">
        <f t="shared" si="4"/>
        <v>272881000000</v>
      </c>
      <c r="I10" s="26">
        <f t="shared" si="1"/>
        <v>3.4199867125137708E-2</v>
      </c>
      <c r="J10" s="27">
        <f>J11+J20</f>
        <v>165350231516.14999</v>
      </c>
      <c r="K10" s="27">
        <f t="shared" ref="K10:M10" si="5">K11+K20</f>
        <v>0</v>
      </c>
      <c r="L10" s="27">
        <f t="shared" si="5"/>
        <v>165350231516.14999</v>
      </c>
      <c r="M10" s="27">
        <f t="shared" si="5"/>
        <v>107530768483.84998</v>
      </c>
      <c r="N10" s="116">
        <f t="shared" si="3"/>
        <v>0.60594263256199588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1"/>
        <v>3.4199867125137708E-2</v>
      </c>
      <c r="J11" s="27">
        <f>J12</f>
        <v>156163992297.5</v>
      </c>
      <c r="K11" s="27">
        <f t="shared" ref="K11:M11" si="7">K12</f>
        <v>0</v>
      </c>
      <c r="L11" s="27">
        <f t="shared" si="7"/>
        <v>156163992297.5</v>
      </c>
      <c r="M11" s="27">
        <f t="shared" si="7"/>
        <v>116717007702.49998</v>
      </c>
      <c r="N11" s="116">
        <f t="shared" si="3"/>
        <v>0.57227873064632573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1"/>
        <v>3.4199867125137708E-2</v>
      </c>
      <c r="J12" s="35">
        <f>J13+J15</f>
        <v>156163992297.5</v>
      </c>
      <c r="K12" s="35">
        <f t="shared" ref="K12:M12" si="9">K13+K15</f>
        <v>0</v>
      </c>
      <c r="L12" s="35">
        <f t="shared" si="9"/>
        <v>156163992297.5</v>
      </c>
      <c r="M12" s="35">
        <f t="shared" si="9"/>
        <v>116717007702.49998</v>
      </c>
      <c r="N12" s="116">
        <f t="shared" si="3"/>
        <v>0.57227873064632573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1"/>
        <v>3.4199867125137708E-2</v>
      </c>
      <c r="J13" s="35">
        <f>J14</f>
        <v>155366014825.54001</v>
      </c>
      <c r="K13" s="35">
        <f t="shared" ref="K13:M13" si="11">K14</f>
        <v>0</v>
      </c>
      <c r="L13" s="35">
        <f t="shared" si="11"/>
        <v>155366014825.54001</v>
      </c>
      <c r="M13" s="35">
        <f t="shared" si="11"/>
        <v>117514985174.45999</v>
      </c>
      <c r="N13" s="116">
        <f t="shared" si="3"/>
        <v>0.5693544615621462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 t="shared" si="1"/>
        <v>3.4199867125137708E-2</v>
      </c>
      <c r="J14" s="41">
        <f>15648896068.68+18564177215.79+14856021654.22+18992136117.09+17582492773.94+15490961199.94+19762116421.97+17537252214.7+16931961159.21</f>
        <v>155366014825.54001</v>
      </c>
      <c r="K14" s="41">
        <v>0</v>
      </c>
      <c r="L14" s="38">
        <f>J14-K14</f>
        <v>155366014825.54001</v>
      </c>
      <c r="M14" s="38">
        <f>H14-L14</f>
        <v>117514985174.45999</v>
      </c>
      <c r="N14" s="118">
        <f t="shared" si="3"/>
        <v>0.5693544615621462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1"/>
        <v>0</v>
      </c>
      <c r="J15" s="35">
        <f>J16</f>
        <v>797977471.95999992</v>
      </c>
      <c r="K15" s="35">
        <f t="shared" ref="K15:M18" si="13">K16</f>
        <v>0</v>
      </c>
      <c r="L15" s="35">
        <f t="shared" si="13"/>
        <v>797977471.95999992</v>
      </c>
      <c r="M15" s="35">
        <f t="shared" si="13"/>
        <v>-797977471.95999992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1"/>
        <v>0</v>
      </c>
      <c r="J16" s="35">
        <f>J17</f>
        <v>797977471.95999992</v>
      </c>
      <c r="K16" s="35">
        <f t="shared" si="13"/>
        <v>0</v>
      </c>
      <c r="L16" s="35">
        <f t="shared" si="13"/>
        <v>797977471.95999992</v>
      </c>
      <c r="M16" s="35">
        <f t="shared" si="13"/>
        <v>-797977471.95999992</v>
      </c>
      <c r="N16" s="119" t="s">
        <v>30</v>
      </c>
    </row>
    <row r="17" spans="1:16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1"/>
        <v>0</v>
      </c>
      <c r="J17" s="35">
        <f>J18</f>
        <v>797977471.95999992</v>
      </c>
      <c r="K17" s="35">
        <f t="shared" si="13"/>
        <v>0</v>
      </c>
      <c r="L17" s="35">
        <f t="shared" si="13"/>
        <v>797977471.95999992</v>
      </c>
      <c r="M17" s="35">
        <f t="shared" si="13"/>
        <v>-797977471.95999992</v>
      </c>
      <c r="N17" s="119" t="s">
        <v>30</v>
      </c>
    </row>
    <row r="18" spans="1:16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1"/>
        <v>0</v>
      </c>
      <c r="J18" s="35">
        <f>J19</f>
        <v>797977471.95999992</v>
      </c>
      <c r="K18" s="35">
        <f t="shared" si="13"/>
        <v>0</v>
      </c>
      <c r="L18" s="35">
        <f t="shared" si="13"/>
        <v>797977471.95999992</v>
      </c>
      <c r="M18" s="35">
        <f t="shared" si="13"/>
        <v>-797977471.95999992</v>
      </c>
      <c r="N18" s="119" t="s">
        <v>30</v>
      </c>
    </row>
    <row r="19" spans="1:16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1"/>
        <v>0</v>
      </c>
      <c r="J19" s="41">
        <f>241080818.81+917517.11+113486104.87+171471141.61+45671736.73+36126181.49+132449723.55+56774247.79</f>
        <v>797977471.95999992</v>
      </c>
      <c r="K19" s="41">
        <v>0</v>
      </c>
      <c r="L19" s="38">
        <f t="shared" ref="L19:L25" si="14">J19-K19</f>
        <v>797977471.95999992</v>
      </c>
      <c r="M19" s="38">
        <f t="shared" ref="M19" si="15">H19-L19</f>
        <v>-797977471.95999992</v>
      </c>
      <c r="N19" s="120" t="s">
        <v>30</v>
      </c>
    </row>
    <row r="20" spans="1:16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1"/>
        <v>0</v>
      </c>
      <c r="J20" s="35">
        <f>J21+J29</f>
        <v>9186239218.6500015</v>
      </c>
      <c r="K20" s="35">
        <f t="shared" ref="K20:M20" si="17">K21+K29</f>
        <v>0</v>
      </c>
      <c r="L20" s="35">
        <f>L21+L29</f>
        <v>9186239218.6500015</v>
      </c>
      <c r="M20" s="35">
        <f t="shared" si="17"/>
        <v>-9186239218.6500015</v>
      </c>
      <c r="N20" s="119" t="s">
        <v>30</v>
      </c>
    </row>
    <row r="21" spans="1:16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1"/>
        <v>0</v>
      </c>
      <c r="J21" s="35">
        <f>J22+J26</f>
        <v>8976299712.460001</v>
      </c>
      <c r="K21" s="35">
        <f t="shared" ref="K21:M21" si="19">K22+K26</f>
        <v>0</v>
      </c>
      <c r="L21" s="35">
        <f>L22+L26</f>
        <v>8976299712.460001</v>
      </c>
      <c r="M21" s="35">
        <f t="shared" si="19"/>
        <v>-8976299712.460001</v>
      </c>
      <c r="N21" s="119" t="s">
        <v>30</v>
      </c>
    </row>
    <row r="22" spans="1:16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1"/>
        <v>0</v>
      </c>
      <c r="J22" s="35">
        <f>J23</f>
        <v>4764447075.6400003</v>
      </c>
      <c r="K22" s="35">
        <f t="shared" ref="K22:M22" si="21">K23</f>
        <v>0</v>
      </c>
      <c r="L22" s="35">
        <f t="shared" si="21"/>
        <v>4764447075.6400003</v>
      </c>
      <c r="M22" s="35">
        <f t="shared" si="21"/>
        <v>-4764447075.6400003</v>
      </c>
      <c r="N22" s="119" t="s">
        <v>30</v>
      </c>
    </row>
    <row r="23" spans="1:16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1"/>
        <v>0</v>
      </c>
      <c r="J23" s="35">
        <f>J24+J25</f>
        <v>4764447075.6400003</v>
      </c>
      <c r="K23" s="35">
        <f t="shared" ref="K23:M23" si="23">K24+K25</f>
        <v>0</v>
      </c>
      <c r="L23" s="35">
        <f t="shared" si="23"/>
        <v>4764447075.6400003</v>
      </c>
      <c r="M23" s="35">
        <f t="shared" si="23"/>
        <v>-4764447075.6400003</v>
      </c>
      <c r="N23" s="119" t="s">
        <v>30</v>
      </c>
    </row>
    <row r="24" spans="1:16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1"/>
        <v>0</v>
      </c>
      <c r="J24" s="41">
        <f>2230079.75+3063503.99+1248011.46+2481070.47+1660632.87+1630432.03+2572961.06+3876935.32+3300022</f>
        <v>22063648.949999999</v>
      </c>
      <c r="K24" s="41">
        <v>0</v>
      </c>
      <c r="L24" s="38">
        <f>J24-K24</f>
        <v>22063648.949999999</v>
      </c>
      <c r="M24" s="38">
        <f>H24-L24</f>
        <v>-22063648.949999999</v>
      </c>
      <c r="N24" s="120" t="s">
        <v>30</v>
      </c>
    </row>
    <row r="25" spans="1:16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1"/>
        <v>0</v>
      </c>
      <c r="J25" s="41">
        <f>405420813.75+225811625.96+216663163.13+468463544.89+769159833.01+714316209.41+585001381.92+677053227.94+680493626.68</f>
        <v>4742383426.6900005</v>
      </c>
      <c r="K25" s="41">
        <v>0</v>
      </c>
      <c r="L25" s="38">
        <f t="shared" si="14"/>
        <v>4742383426.6900005</v>
      </c>
      <c r="M25" s="38">
        <f>H25-L25</f>
        <v>-4742383426.6900005</v>
      </c>
      <c r="N25" s="120" t="s">
        <v>30</v>
      </c>
    </row>
    <row r="26" spans="1:16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1"/>
        <v>0</v>
      </c>
      <c r="J26" s="35">
        <f>J27</f>
        <v>4211852636.8200002</v>
      </c>
      <c r="K26" s="35">
        <f t="shared" ref="K26:M26" si="28">K27</f>
        <v>0</v>
      </c>
      <c r="L26" s="35">
        <f t="shared" si="28"/>
        <v>4211852636.8200002</v>
      </c>
      <c r="M26" s="35">
        <f t="shared" si="28"/>
        <v>-4211852636.8200002</v>
      </c>
      <c r="N26" s="119" t="s">
        <v>30</v>
      </c>
    </row>
    <row r="27" spans="1:16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1"/>
        <v>0</v>
      </c>
      <c r="J27" s="41">
        <f>1328530800.97+17375714.76+22572469.51+1416207847.06+20505642.79+18849172.25+1355773558.25+12433328.88+19604102.35</f>
        <v>4211852636.8200002</v>
      </c>
      <c r="K27" s="41">
        <v>0</v>
      </c>
      <c r="L27" s="38">
        <f>J27-K27</f>
        <v>4211852636.8200002</v>
      </c>
      <c r="M27" s="38">
        <f>H27-L27</f>
        <v>-4211852636.8200002</v>
      </c>
      <c r="N27" s="120" t="s">
        <v>30</v>
      </c>
    </row>
    <row r="28" spans="1:16" s="44" customFormat="1" ht="42.75" customHeight="1" x14ac:dyDescent="0.25">
      <c r="A28" s="115" t="s">
        <v>62</v>
      </c>
      <c r="B28" s="31" t="s">
        <v>61</v>
      </c>
      <c r="C28" s="35">
        <f t="shared" ref="C28:H28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1"/>
        <v>0</v>
      </c>
      <c r="J28" s="35">
        <f>J29</f>
        <v>209939506.19</v>
      </c>
      <c r="K28" s="35">
        <f t="shared" ref="K28:M28" si="31">K29</f>
        <v>0</v>
      </c>
      <c r="L28" s="35">
        <f t="shared" si="31"/>
        <v>209939506.19</v>
      </c>
      <c r="M28" s="35">
        <f t="shared" si="31"/>
        <v>-209939506.19</v>
      </c>
      <c r="N28" s="119" t="s">
        <v>30</v>
      </c>
    </row>
    <row r="29" spans="1:16" s="29" customFormat="1" ht="42.75" customHeight="1" x14ac:dyDescent="0.25">
      <c r="A29" s="115" t="s">
        <v>60</v>
      </c>
      <c r="B29" s="31" t="s">
        <v>59</v>
      </c>
      <c r="C29" s="35">
        <f t="shared" ref="C29:H29" si="32">C30+C31</f>
        <v>0</v>
      </c>
      <c r="D29" s="35">
        <f t="shared" si="32"/>
        <v>0</v>
      </c>
      <c r="E29" s="35">
        <f t="shared" si="32"/>
        <v>0</v>
      </c>
      <c r="F29" s="35">
        <f t="shared" si="32"/>
        <v>0</v>
      </c>
      <c r="G29" s="35">
        <f t="shared" si="32"/>
        <v>0</v>
      </c>
      <c r="H29" s="35">
        <f t="shared" si="32"/>
        <v>0</v>
      </c>
      <c r="I29" s="34">
        <f t="shared" si="1"/>
        <v>0</v>
      </c>
      <c r="J29" s="35">
        <f>J30+J31</f>
        <v>209939506.19</v>
      </c>
      <c r="K29" s="35">
        <f>K30+K31</f>
        <v>0</v>
      </c>
      <c r="L29" s="35">
        <f>L30+L31</f>
        <v>209939506.19</v>
      </c>
      <c r="M29" s="35">
        <f>M30+M31</f>
        <v>-209939506.19</v>
      </c>
      <c r="N29" s="119" t="s">
        <v>30</v>
      </c>
    </row>
    <row r="30" spans="1:16" s="44" customFormat="1" ht="42.75" customHeight="1" x14ac:dyDescent="0.25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3">+D30-E30-F30</f>
        <v>0</v>
      </c>
      <c r="H30" s="88">
        <f>+C30+G30</f>
        <v>0</v>
      </c>
      <c r="I30" s="89">
        <f t="shared" si="1"/>
        <v>0</v>
      </c>
      <c r="J30" s="66">
        <f>3934316+105206115+45072224</f>
        <v>154212655</v>
      </c>
      <c r="K30" s="66">
        <v>0</v>
      </c>
      <c r="L30" s="88">
        <f t="shared" ref="L30" si="34">J30-K30</f>
        <v>154212655</v>
      </c>
      <c r="M30" s="88">
        <f t="shared" ref="M30" si="35">H30-L30</f>
        <v>-154212655</v>
      </c>
      <c r="N30" s="122" t="s">
        <v>30</v>
      </c>
    </row>
    <row r="31" spans="1:16" s="44" customFormat="1" ht="42.75" customHeight="1" thickBot="1" x14ac:dyDescent="0.3">
      <c r="A31" s="121" t="s">
        <v>95</v>
      </c>
      <c r="B31" s="93" t="s">
        <v>94</v>
      </c>
      <c r="C31" s="88">
        <v>0</v>
      </c>
      <c r="D31" s="94">
        <v>0</v>
      </c>
      <c r="E31" s="94">
        <v>0</v>
      </c>
      <c r="F31" s="94">
        <v>0</v>
      </c>
      <c r="G31" s="88">
        <f t="shared" ref="G31" si="36">+D31-E31-F31</f>
        <v>0</v>
      </c>
      <c r="H31" s="88">
        <f>+C31+G31</f>
        <v>0</v>
      </c>
      <c r="I31" s="89">
        <f t="shared" si="1"/>
        <v>0</v>
      </c>
      <c r="J31" s="66">
        <v>55726851.189999998</v>
      </c>
      <c r="K31" s="66"/>
      <c r="L31" s="88">
        <f t="shared" ref="L31" si="37">J31-K31</f>
        <v>55726851.189999998</v>
      </c>
      <c r="M31" s="88">
        <f t="shared" ref="M31" si="38">H31-L31</f>
        <v>-55726851.189999998</v>
      </c>
      <c r="N31" s="122" t="s">
        <v>30</v>
      </c>
    </row>
    <row r="32" spans="1:16" s="19" customFormat="1" ht="33" customHeight="1" thickBot="1" x14ac:dyDescent="0.3">
      <c r="A32" s="102">
        <v>4</v>
      </c>
      <c r="B32" s="103" t="s">
        <v>47</v>
      </c>
      <c r="C32" s="104">
        <f t="shared" ref="C32:G32" si="39">C33+C34+C35</f>
        <v>8870335215722</v>
      </c>
      <c r="D32" s="104">
        <f t="shared" si="39"/>
        <v>0</v>
      </c>
      <c r="E32" s="104">
        <f t="shared" si="39"/>
        <v>0</v>
      </c>
      <c r="F32" s="104">
        <f t="shared" si="39"/>
        <v>1164208607256</v>
      </c>
      <c r="G32" s="104">
        <f t="shared" si="39"/>
        <v>-1164208607256</v>
      </c>
      <c r="H32" s="104">
        <f>H33+H34+H35</f>
        <v>7706126608466</v>
      </c>
      <c r="I32" s="105">
        <f t="shared" si="1"/>
        <v>0.96580013287486233</v>
      </c>
      <c r="J32" s="104">
        <f>J33+J34+J35</f>
        <v>3221634474050.1401</v>
      </c>
      <c r="K32" s="104">
        <f t="shared" ref="K32:M32" si="40">K33+K34+K35</f>
        <v>0</v>
      </c>
      <c r="L32" s="104">
        <f t="shared" si="40"/>
        <v>3221634474050.1401</v>
      </c>
      <c r="M32" s="104">
        <f t="shared" si="40"/>
        <v>4484492134415.8594</v>
      </c>
      <c r="N32" s="106">
        <f>+L32/H32</f>
        <v>0.41806145132767891</v>
      </c>
      <c r="P32" s="18"/>
    </row>
    <row r="33" spans="1:17" s="58" customFormat="1" ht="33" customHeight="1" x14ac:dyDescent="0.25">
      <c r="A33" s="123">
        <v>41</v>
      </c>
      <c r="B33" s="95" t="s">
        <v>48</v>
      </c>
      <c r="C33" s="96">
        <v>10647256000</v>
      </c>
      <c r="D33" s="97">
        <v>0</v>
      </c>
      <c r="E33" s="97">
        <v>0</v>
      </c>
      <c r="F33" s="97">
        <v>0</v>
      </c>
      <c r="G33" s="98">
        <f>+D33-E33-F33</f>
        <v>0</v>
      </c>
      <c r="H33" s="99">
        <f t="shared" ref="H33:H34" si="41">+C33+G33</f>
        <v>10647256000</v>
      </c>
      <c r="I33" s="100">
        <f t="shared" si="1"/>
        <v>1.3344085533522861E-3</v>
      </c>
      <c r="J33" s="101">
        <v>5744527026.8599997</v>
      </c>
      <c r="K33" s="101">
        <v>0</v>
      </c>
      <c r="L33" s="96">
        <f>J33-K33</f>
        <v>5744527026.8599997</v>
      </c>
      <c r="M33" s="96">
        <f>H33-L33</f>
        <v>4902728973.1400003</v>
      </c>
      <c r="N33" s="124">
        <f>+L33/H33</f>
        <v>0.53953122070700654</v>
      </c>
      <c r="P33" s="59"/>
      <c r="Q33" s="19"/>
    </row>
    <row r="34" spans="1:17" s="58" customFormat="1" ht="33" customHeight="1" x14ac:dyDescent="0.25">
      <c r="A34" s="125">
        <v>42</v>
      </c>
      <c r="B34" s="54" t="s">
        <v>49</v>
      </c>
      <c r="C34" s="60">
        <v>1539512571000</v>
      </c>
      <c r="D34" s="61">
        <v>0</v>
      </c>
      <c r="E34" s="61">
        <v>0</v>
      </c>
      <c r="F34" s="61">
        <v>0</v>
      </c>
      <c r="G34" s="85">
        <f>+D34-E34-F34</f>
        <v>0</v>
      </c>
      <c r="H34" s="38">
        <f t="shared" si="41"/>
        <v>1539512571000</v>
      </c>
      <c r="I34" s="40">
        <f t="shared" si="1"/>
        <v>0.19294536946756694</v>
      </c>
      <c r="J34" s="41">
        <v>1427021447000</v>
      </c>
      <c r="K34" s="41">
        <v>0</v>
      </c>
      <c r="L34" s="55">
        <f>J34-K34</f>
        <v>1427021447000</v>
      </c>
      <c r="M34" s="55">
        <f>H34-L34</f>
        <v>112491124000</v>
      </c>
      <c r="N34" s="118">
        <f>+L34/H34</f>
        <v>0.92693068824574087</v>
      </c>
      <c r="P34" s="59"/>
      <c r="Q34" s="19"/>
    </row>
    <row r="35" spans="1:17" s="58" customFormat="1" ht="33" customHeight="1" thickBot="1" x14ac:dyDescent="0.3">
      <c r="A35" s="126">
        <v>43</v>
      </c>
      <c r="B35" s="63" t="s">
        <v>50</v>
      </c>
      <c r="C35" s="64">
        <v>7320175388722</v>
      </c>
      <c r="D35" s="65">
        <v>0</v>
      </c>
      <c r="E35" s="65">
        <v>0</v>
      </c>
      <c r="F35" s="65">
        <v>1164208607256</v>
      </c>
      <c r="G35" s="87">
        <f>+D35-E35-F35</f>
        <v>-1164208607256</v>
      </c>
      <c r="H35" s="88">
        <f>+C35+G35</f>
        <v>6155966781466</v>
      </c>
      <c r="I35" s="89">
        <f t="shared" si="1"/>
        <v>0.7715203548539431</v>
      </c>
      <c r="J35" s="66">
        <v>1788868500023.28</v>
      </c>
      <c r="K35" s="66">
        <v>0</v>
      </c>
      <c r="L35" s="64">
        <v>1788868500023.28</v>
      </c>
      <c r="M35" s="64">
        <f>H35-L35</f>
        <v>4367098281442.7197</v>
      </c>
      <c r="N35" s="127">
        <f>+L35/H35</f>
        <v>0.2905909930198281</v>
      </c>
      <c r="O35" s="59"/>
      <c r="P35" s="59"/>
      <c r="Q35" s="19"/>
    </row>
    <row r="36" spans="1:17" s="8" customFormat="1" ht="33" customHeight="1" thickBot="1" x14ac:dyDescent="0.3">
      <c r="A36" s="140" t="s">
        <v>51</v>
      </c>
      <c r="B36" s="141"/>
      <c r="C36" s="90">
        <f t="shared" ref="C36:G36" si="42">C8+C32</f>
        <v>9143216215722</v>
      </c>
      <c r="D36" s="90">
        <f t="shared" si="42"/>
        <v>0</v>
      </c>
      <c r="E36" s="90">
        <f t="shared" si="42"/>
        <v>0</v>
      </c>
      <c r="F36" s="90">
        <f t="shared" si="42"/>
        <v>1164208607256</v>
      </c>
      <c r="G36" s="90">
        <f t="shared" si="42"/>
        <v>-1164208607256</v>
      </c>
      <c r="H36" s="90">
        <f>H8+H32</f>
        <v>7979007608466</v>
      </c>
      <c r="I36" s="91">
        <f t="shared" si="1"/>
        <v>1</v>
      </c>
      <c r="J36" s="90">
        <f>J8+J32</f>
        <v>3386984705566.29</v>
      </c>
      <c r="K36" s="90">
        <f>K8+K32</f>
        <v>0</v>
      </c>
      <c r="L36" s="90">
        <f>L8+L32</f>
        <v>3386984705566.29</v>
      </c>
      <c r="M36" s="90">
        <f>M8+M32</f>
        <v>4592022902899.709</v>
      </c>
      <c r="N36" s="92">
        <f>+L36/H36</f>
        <v>0.42448696276120645</v>
      </c>
      <c r="P36" s="71"/>
      <c r="Q36" s="19"/>
    </row>
    <row r="37" spans="1:17" s="8" customFormat="1" ht="14.25" customHeight="1" x14ac:dyDescent="0.25">
      <c r="B37" s="72"/>
      <c r="C37" s="73"/>
      <c r="D37" s="74"/>
      <c r="E37" s="74"/>
      <c r="F37" s="74"/>
      <c r="G37" s="74"/>
      <c r="H37" s="73"/>
      <c r="I37" s="74"/>
      <c r="J37" s="74"/>
      <c r="K37" s="74"/>
      <c r="L37" s="73"/>
      <c r="M37" s="75"/>
    </row>
    <row r="38" spans="1:17" s="2" customFormat="1" ht="14.25" customHeight="1" x14ac:dyDescent="0.25">
      <c r="A38" s="76" t="s">
        <v>93</v>
      </c>
      <c r="D38" s="8"/>
      <c r="E38" s="8"/>
      <c r="F38" s="8"/>
      <c r="G38" s="8"/>
      <c r="I38" s="77"/>
      <c r="J38" s="9"/>
      <c r="K38" s="9"/>
      <c r="L38" s="9"/>
      <c r="M38" s="9"/>
      <c r="N38" s="77"/>
    </row>
    <row r="39" spans="1:17" s="2" customFormat="1" ht="33" customHeight="1" x14ac:dyDescent="0.25">
      <c r="A39" s="76" t="s">
        <v>52</v>
      </c>
      <c r="D39" s="8"/>
      <c r="E39" s="8"/>
      <c r="F39" s="8"/>
      <c r="G39" s="8"/>
      <c r="J39" s="9"/>
      <c r="K39" s="9"/>
      <c r="L39" s="9"/>
      <c r="M39" s="9"/>
    </row>
    <row r="40" spans="1:17" s="2" customFormat="1" ht="33" customHeight="1" x14ac:dyDescent="0.25">
      <c r="A40" s="5"/>
      <c r="D40" s="8"/>
      <c r="E40" s="8"/>
      <c r="F40" s="8"/>
      <c r="G40" s="8"/>
      <c r="H40" s="9" t="s">
        <v>85</v>
      </c>
      <c r="J40" s="9"/>
      <c r="K40" s="9"/>
      <c r="L40" s="9"/>
      <c r="M40" s="9"/>
      <c r="N40" s="77"/>
    </row>
    <row r="41" spans="1:17" s="2" customFormat="1" ht="33" customHeight="1" x14ac:dyDescent="0.25">
      <c r="A41" s="5"/>
      <c r="D41" s="8"/>
      <c r="E41" s="8"/>
      <c r="F41" s="8"/>
      <c r="G41" s="8"/>
      <c r="J41" s="9"/>
      <c r="K41" s="9"/>
      <c r="L41" s="9"/>
      <c r="M41" s="9"/>
    </row>
    <row r="42" spans="1:17" s="2" customFormat="1" ht="33" customHeight="1" x14ac:dyDescent="0.25">
      <c r="A42" s="5"/>
      <c r="C42" s="4"/>
      <c r="D42" s="78"/>
      <c r="E42" s="78"/>
      <c r="F42" s="78"/>
      <c r="G42" s="78"/>
      <c r="H42" s="58"/>
      <c r="I42" s="58"/>
      <c r="J42" s="58"/>
      <c r="K42" s="59"/>
      <c r="L42" s="79"/>
      <c r="M42" s="59"/>
    </row>
    <row r="43" spans="1:17" s="2" customFormat="1" ht="33" customHeight="1" x14ac:dyDescent="0.25">
      <c r="A43" s="5"/>
      <c r="D43" s="8"/>
      <c r="E43" s="8"/>
      <c r="F43" s="8"/>
      <c r="G43" s="8"/>
      <c r="K43" s="9"/>
      <c r="M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  <row r="49" spans="1:11" s="2" customFormat="1" ht="33" customHeight="1" x14ac:dyDescent="0.25">
      <c r="A49" s="5"/>
      <c r="D49" s="8"/>
      <c r="E49" s="8"/>
      <c r="F49" s="8"/>
      <c r="G49" s="8"/>
      <c r="K49" s="9"/>
    </row>
  </sheetData>
  <mergeCells count="16">
    <mergeCell ref="A36:B36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ENERO 2024</vt:lpstr>
      <vt:lpstr>FEB 2024</vt:lpstr>
      <vt:lpstr>MAR 2024</vt:lpstr>
      <vt:lpstr>ABR 2024</vt:lpstr>
      <vt:lpstr>MAYO 2024</vt:lpstr>
      <vt:lpstr>JUNIO 2024  </vt:lpstr>
      <vt:lpstr>JULIO 2024</vt:lpstr>
      <vt:lpstr>AGOSTO 2024 </vt:lpstr>
      <vt:lpstr>SEPTIEMBRE 2024</vt:lpstr>
      <vt:lpstr>'ABR 2024'!Área_de_impresión</vt:lpstr>
      <vt:lpstr>'AGOSTO 2024 '!Área_de_impresión</vt:lpstr>
      <vt:lpstr>'ENERO 2024'!Área_de_impresión</vt:lpstr>
      <vt:lpstr>'FEB 2024'!Área_de_impresión</vt:lpstr>
      <vt:lpstr>'JULIO 2024'!Área_de_impresión</vt:lpstr>
      <vt:lpstr>'JUNIO 2024  '!Área_de_impresión</vt:lpstr>
      <vt:lpstr>'MAR 2024'!Área_de_impresión</vt:lpstr>
      <vt:lpstr>'MAYO 2024'!Área_de_impresión</vt:lpstr>
      <vt:lpstr>'SEPTIEMBRE 2024'!Área_de_impresión</vt:lpstr>
      <vt:lpstr>'ABR 2024'!Títulos_a_imprimir</vt:lpstr>
      <vt:lpstr>'AGOSTO 2024 '!Títulos_a_imprimir</vt:lpstr>
      <vt:lpstr>'ENERO 2024'!Títulos_a_imprimir</vt:lpstr>
      <vt:lpstr>'FEB 2024'!Títulos_a_imprimir</vt:lpstr>
      <vt:lpstr>'JULIO 2024'!Títulos_a_imprimir</vt:lpstr>
      <vt:lpstr>'JUNIO 2024  '!Títulos_a_imprimir</vt:lpstr>
      <vt:lpstr>'MAR 2024'!Títulos_a_imprimir</vt:lpstr>
      <vt:lpstr>'MAYO 2024'!Títulos_a_imprimir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2024-08-20T14:58:34Z</cp:lastPrinted>
  <dcterms:created xsi:type="dcterms:W3CDTF">2024-02-17T01:42:10Z</dcterms:created>
  <dcterms:modified xsi:type="dcterms:W3CDTF">2024-10-21T14:00:30Z</dcterms:modified>
</cp:coreProperties>
</file>