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rozco\AppData\Local\Microsoft\Windows\INetCache\Content.Outlook\E5BUZ499\"/>
    </mc:Choice>
  </mc:AlternateContent>
  <xr:revisionPtr revIDLastSave="0" documentId="13_ncr:1_{89D278E5-9875-4C31-A055-E0D93E01F044}" xr6:coauthVersionLast="47" xr6:coauthVersionMax="47" xr10:uidLastSave="{00000000-0000-0000-0000-000000000000}"/>
  <bookViews>
    <workbookView xWindow="-120" yWindow="-120" windowWidth="20730" windowHeight="11160" firstSheet="7" activeTab="9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  <sheet name="AGOSTO 2024 " sheetId="9" r:id="rId8"/>
    <sheet name="SEPTIEMBRE 2024" sheetId="10" r:id="rId9"/>
    <sheet name="OCTUBRE 2024 " sheetId="11" r:id="rId10"/>
  </sheets>
  <definedNames>
    <definedName name="_xlnm._FilterDatabase" localSheetId="3" hidden="1">'ABR 2024'!$N$1:$N$48</definedName>
    <definedName name="_xlnm._FilterDatabase" localSheetId="7" hidden="1">'AGOSTO 2024 '!$O$1:$O$48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_FilterDatabase" localSheetId="9" hidden="1">'OCTUBRE 2024 '!$O$1:$O$52</definedName>
    <definedName name="_xlnm._FilterDatabase" localSheetId="8" hidden="1">'SEPTIEMBRE 2024'!$O$1:$O$49</definedName>
    <definedName name="_xlnm.Print_Area" localSheetId="3">'ABR 2024'!$A:$M</definedName>
    <definedName name="_xlnm.Print_Area" localSheetId="7">'AGOSTO 2024 '!$A:$N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Area" localSheetId="9">'OCTUBRE 2024 '!$A:$N</definedName>
    <definedName name="_xlnm.Print_Area" localSheetId="8">'SEPTIEMBRE 2024'!$A:$N</definedName>
    <definedName name="_xlnm.Print_Titles" localSheetId="3">'ABR 2024'!$1:$7</definedName>
    <definedName name="_xlnm.Print_Titles" localSheetId="7">'AGOSTO 2024 '!$1:$7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  <definedName name="_xlnm.Print_Titles" localSheetId="9">'OCTUBRE 2024 '!$1:$7</definedName>
    <definedName name="_xlnm.Print_Titles" localSheetId="8">'SEPTIEMBRE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1" l="1"/>
  <c r="L13" i="11"/>
  <c r="M12" i="11"/>
  <c r="L12" i="11"/>
  <c r="M11" i="11"/>
  <c r="M10" i="11" s="1"/>
  <c r="M9" i="11" s="1"/>
  <c r="M8" i="11" s="1"/>
  <c r="L11" i="11"/>
  <c r="L10" i="11" s="1"/>
  <c r="L9" i="11" s="1"/>
  <c r="L8" i="11" s="1"/>
  <c r="J13" i="11"/>
  <c r="J12" i="11"/>
  <c r="J11" i="11"/>
  <c r="J10" i="11"/>
  <c r="J9" i="11"/>
  <c r="J8" i="11"/>
  <c r="H13" i="11"/>
  <c r="H12" i="11" s="1"/>
  <c r="H11" i="11" s="1"/>
  <c r="H10" i="11" s="1"/>
  <c r="H9" i="11" s="1"/>
  <c r="H8" i="11" s="1"/>
  <c r="G13" i="11"/>
  <c r="F13" i="11"/>
  <c r="E13" i="11"/>
  <c r="E12" i="11" s="1"/>
  <c r="E11" i="11" s="1"/>
  <c r="E10" i="11" s="1"/>
  <c r="E9" i="11" s="1"/>
  <c r="E8" i="11" s="1"/>
  <c r="D13" i="11"/>
  <c r="D12" i="11" s="1"/>
  <c r="D11" i="11" s="1"/>
  <c r="D10" i="11" s="1"/>
  <c r="D9" i="11" s="1"/>
  <c r="D8" i="11" s="1"/>
  <c r="G12" i="11"/>
  <c r="G11" i="11" s="1"/>
  <c r="G10" i="11" s="1"/>
  <c r="G9" i="11" s="1"/>
  <c r="G8" i="11" s="1"/>
  <c r="F12" i="11"/>
  <c r="F11" i="11" s="1"/>
  <c r="F10" i="11" s="1"/>
  <c r="F9" i="11" s="1"/>
  <c r="F8" i="11" s="1"/>
  <c r="C12" i="11"/>
  <c r="C11" i="11"/>
  <c r="C10" i="11" s="1"/>
  <c r="C9" i="11" s="1"/>
  <c r="C8" i="11" s="1"/>
  <c r="C15" i="11"/>
  <c r="K13" i="11"/>
  <c r="K12" i="11" s="1"/>
  <c r="K11" i="11" s="1"/>
  <c r="C13" i="11"/>
  <c r="C21" i="11"/>
  <c r="C20" i="11"/>
  <c r="C19" i="11"/>
  <c r="C18" i="11"/>
  <c r="M32" i="11"/>
  <c r="M31" i="11" s="1"/>
  <c r="L32" i="11"/>
  <c r="K32" i="11"/>
  <c r="J32" i="11"/>
  <c r="J31" i="11" s="1"/>
  <c r="L31" i="11"/>
  <c r="K31" i="11"/>
  <c r="H32" i="11"/>
  <c r="H31" i="11" s="1"/>
  <c r="G32" i="11"/>
  <c r="G31" i="11" s="1"/>
  <c r="F32" i="11"/>
  <c r="E32" i="11"/>
  <c r="E31" i="11" s="1"/>
  <c r="D32" i="11"/>
  <c r="D31" i="11" s="1"/>
  <c r="F31" i="11"/>
  <c r="M29" i="11"/>
  <c r="L29" i="11"/>
  <c r="K29" i="11"/>
  <c r="J29" i="11"/>
  <c r="H29" i="11"/>
  <c r="G29" i="11"/>
  <c r="F29" i="11"/>
  <c r="E29" i="11"/>
  <c r="D29" i="11"/>
  <c r="L26" i="11"/>
  <c r="K26" i="11"/>
  <c r="K25" i="11" s="1"/>
  <c r="K24" i="11" s="1"/>
  <c r="K23" i="11" s="1"/>
  <c r="J26" i="11"/>
  <c r="J25" i="11" s="1"/>
  <c r="J24" i="11" s="1"/>
  <c r="L25" i="11"/>
  <c r="M21" i="11"/>
  <c r="M20" i="11" s="1"/>
  <c r="M19" i="11" s="1"/>
  <c r="M18" i="11" s="1"/>
  <c r="L21" i="11"/>
  <c r="K21" i="11"/>
  <c r="J21" i="11"/>
  <c r="J20" i="11" s="1"/>
  <c r="J19" i="11" s="1"/>
  <c r="J18" i="11" s="1"/>
  <c r="L20" i="11"/>
  <c r="L19" i="11" s="1"/>
  <c r="L18" i="11" s="1"/>
  <c r="K20" i="11"/>
  <c r="K19" i="11" s="1"/>
  <c r="K18" i="11" s="1"/>
  <c r="H21" i="11"/>
  <c r="G21" i="11"/>
  <c r="F21" i="11"/>
  <c r="F20" i="11" s="1"/>
  <c r="F19" i="11" s="1"/>
  <c r="F18" i="11" s="1"/>
  <c r="E21" i="11"/>
  <c r="E20" i="11" s="1"/>
  <c r="E19" i="11" s="1"/>
  <c r="E18" i="11" s="1"/>
  <c r="D21" i="11"/>
  <c r="D20" i="11" s="1"/>
  <c r="D19" i="11" s="1"/>
  <c r="D18" i="11" s="1"/>
  <c r="H20" i="11"/>
  <c r="H19" i="11" s="1"/>
  <c r="H18" i="11" s="1"/>
  <c r="G20" i="11"/>
  <c r="G19" i="11"/>
  <c r="G18" i="11" s="1"/>
  <c r="M16" i="11"/>
  <c r="L16" i="11"/>
  <c r="K16" i="11"/>
  <c r="K15" i="11" s="1"/>
  <c r="J16" i="11"/>
  <c r="J15" i="11" s="1"/>
  <c r="M15" i="11"/>
  <c r="L15" i="11"/>
  <c r="H16" i="11"/>
  <c r="G16" i="11"/>
  <c r="G15" i="11" s="1"/>
  <c r="F16" i="11"/>
  <c r="F15" i="11" s="1"/>
  <c r="E16" i="11"/>
  <c r="E15" i="11" s="1"/>
  <c r="D16" i="11"/>
  <c r="D15" i="11" s="1"/>
  <c r="H15" i="11"/>
  <c r="C32" i="11"/>
  <c r="C31" i="11"/>
  <c r="C29" i="11"/>
  <c r="C24" i="11"/>
  <c r="C25" i="11"/>
  <c r="C26" i="11"/>
  <c r="C23" i="11"/>
  <c r="C16" i="11"/>
  <c r="J23" i="11" l="1"/>
  <c r="L24" i="11"/>
  <c r="L23" i="11" s="1"/>
  <c r="K10" i="11"/>
  <c r="K9" i="11" s="1"/>
  <c r="K8" i="11" s="1"/>
  <c r="G14" i="11" l="1"/>
  <c r="H14" i="11"/>
  <c r="N14" i="11"/>
  <c r="J30" i="11"/>
  <c r="L30" i="11" s="1"/>
  <c r="J28" i="11"/>
  <c r="L28" i="11" s="1"/>
  <c r="J27" i="11"/>
  <c r="J22" i="11"/>
  <c r="H17" i="11"/>
  <c r="M17" i="11" s="1"/>
  <c r="L17" i="11"/>
  <c r="J14" i="11"/>
  <c r="G38" i="11"/>
  <c r="H38" i="11" s="1"/>
  <c r="L37" i="11"/>
  <c r="N37" i="11" s="1"/>
  <c r="G37" i="11"/>
  <c r="H37" i="11" s="1"/>
  <c r="M37" i="11" s="1"/>
  <c r="L36" i="11"/>
  <c r="N36" i="11" s="1"/>
  <c r="G36" i="11"/>
  <c r="H36" i="11" s="1"/>
  <c r="M36" i="11" s="1"/>
  <c r="L35" i="11"/>
  <c r="K35" i="11"/>
  <c r="J35" i="11"/>
  <c r="F35" i="11"/>
  <c r="E35" i="11"/>
  <c r="D35" i="11"/>
  <c r="C35" i="11"/>
  <c r="M34" i="11"/>
  <c r="L34" i="11"/>
  <c r="G34" i="11"/>
  <c r="H34" i="11" s="1"/>
  <c r="J33" i="11"/>
  <c r="G33" i="11"/>
  <c r="H33" i="11" s="1"/>
  <c r="G30" i="11"/>
  <c r="F28" i="11"/>
  <c r="F27" i="11" s="1"/>
  <c r="F26" i="11" s="1"/>
  <c r="F25" i="11" s="1"/>
  <c r="F24" i="11" s="1"/>
  <c r="F23" i="11" s="1"/>
  <c r="E28" i="11"/>
  <c r="D28" i="11"/>
  <c r="G28" i="11" s="1"/>
  <c r="H28" i="11" s="1"/>
  <c r="E27" i="11"/>
  <c r="E26" i="11" s="1"/>
  <c r="E25" i="11" s="1"/>
  <c r="E24" i="11" s="1"/>
  <c r="E23" i="11" s="1"/>
  <c r="L22" i="11"/>
  <c r="G22" i="11"/>
  <c r="H22" i="11" s="1"/>
  <c r="L14" i="11"/>
  <c r="F39" i="11" l="1"/>
  <c r="H30" i="11"/>
  <c r="D27" i="11"/>
  <c r="D26" i="11" s="1"/>
  <c r="D25" i="11" s="1"/>
  <c r="D24" i="11" s="1"/>
  <c r="D23" i="11" s="1"/>
  <c r="G35" i="11"/>
  <c r="M28" i="11"/>
  <c r="G27" i="11"/>
  <c r="G26" i="11" s="1"/>
  <c r="G25" i="11" s="1"/>
  <c r="G24" i="11" s="1"/>
  <c r="G23" i="11" s="1"/>
  <c r="M38" i="11"/>
  <c r="M35" i="11" s="1"/>
  <c r="M22" i="11"/>
  <c r="L33" i="11"/>
  <c r="N38" i="11"/>
  <c r="L27" i="11"/>
  <c r="M30" i="11"/>
  <c r="K39" i="11"/>
  <c r="H35" i="11"/>
  <c r="D39" i="11" l="1"/>
  <c r="C39" i="11"/>
  <c r="E39" i="11"/>
  <c r="J39" i="11"/>
  <c r="N35" i="11"/>
  <c r="M14" i="11"/>
  <c r="M33" i="11"/>
  <c r="G39" i="11"/>
  <c r="H27" i="11"/>
  <c r="H26" i="11" s="1"/>
  <c r="H25" i="11" s="1"/>
  <c r="H24" i="11" s="1"/>
  <c r="H23" i="11" s="1"/>
  <c r="M27" i="11" l="1"/>
  <c r="M26" i="11" s="1"/>
  <c r="M25" i="11" s="1"/>
  <c r="M24" i="11" s="1"/>
  <c r="M23" i="11" s="1"/>
  <c r="M39" i="11" s="1"/>
  <c r="N13" i="11"/>
  <c r="N12" i="11" l="1"/>
  <c r="N11" i="11" l="1"/>
  <c r="L39" i="11" l="1"/>
  <c r="L31" i="10"/>
  <c r="K29" i="10"/>
  <c r="F29" i="10"/>
  <c r="E29" i="10"/>
  <c r="D29" i="10"/>
  <c r="C29" i="10"/>
  <c r="G31" i="10"/>
  <c r="H31" i="10" s="1"/>
  <c r="M31" i="10" l="1"/>
  <c r="J27" i="10"/>
  <c r="J25" i="10"/>
  <c r="J24" i="10"/>
  <c r="J19" i="10"/>
  <c r="J14" i="10"/>
  <c r="N10" i="11" l="1"/>
  <c r="G35" i="10"/>
  <c r="H35" i="10" s="1"/>
  <c r="L34" i="10"/>
  <c r="G34" i="10"/>
  <c r="H34" i="10" s="1"/>
  <c r="L33" i="10"/>
  <c r="G33" i="10"/>
  <c r="K32" i="10"/>
  <c r="J32" i="10"/>
  <c r="F32" i="10"/>
  <c r="E32" i="10"/>
  <c r="D32" i="10"/>
  <c r="C32" i="10"/>
  <c r="J30" i="10"/>
  <c r="G30" i="10"/>
  <c r="G29" i="10" s="1"/>
  <c r="F28" i="10"/>
  <c r="D28" i="10"/>
  <c r="C28" i="10"/>
  <c r="K28" i="10"/>
  <c r="E28" i="10"/>
  <c r="L27" i="10"/>
  <c r="L26" i="10" s="1"/>
  <c r="G27" i="10"/>
  <c r="H27" i="10" s="1"/>
  <c r="K26" i="10"/>
  <c r="J26" i="10"/>
  <c r="G26" i="10"/>
  <c r="F26" i="10"/>
  <c r="F25" i="10" s="1"/>
  <c r="F24" i="10" s="1"/>
  <c r="F23" i="10" s="1"/>
  <c r="F22" i="10" s="1"/>
  <c r="F21" i="10" s="1"/>
  <c r="F20" i="10" s="1"/>
  <c r="E26" i="10"/>
  <c r="E25" i="10" s="1"/>
  <c r="E24" i="10" s="1"/>
  <c r="E23" i="10" s="1"/>
  <c r="E22" i="10" s="1"/>
  <c r="E21" i="10" s="1"/>
  <c r="E20" i="10" s="1"/>
  <c r="D26" i="10"/>
  <c r="C26" i="10"/>
  <c r="L25" i="10"/>
  <c r="D25" i="10"/>
  <c r="J23" i="10"/>
  <c r="J22" i="10" s="1"/>
  <c r="K23" i="10"/>
  <c r="K22" i="10" s="1"/>
  <c r="C23" i="10"/>
  <c r="C22" i="10" s="1"/>
  <c r="C21" i="10" s="1"/>
  <c r="C20" i="10" s="1"/>
  <c r="L19" i="10"/>
  <c r="L18" i="10" s="1"/>
  <c r="L17" i="10" s="1"/>
  <c r="L16" i="10" s="1"/>
  <c r="L15" i="10" s="1"/>
  <c r="G19" i="10"/>
  <c r="H19" i="10" s="1"/>
  <c r="M19" i="10" s="1"/>
  <c r="M18" i="10" s="1"/>
  <c r="M17" i="10" s="1"/>
  <c r="M16" i="10" s="1"/>
  <c r="M15" i="10" s="1"/>
  <c r="K18" i="10"/>
  <c r="K17" i="10" s="1"/>
  <c r="K16" i="10" s="1"/>
  <c r="K15" i="10" s="1"/>
  <c r="J18" i="10"/>
  <c r="J17" i="10" s="1"/>
  <c r="J16" i="10" s="1"/>
  <c r="J15" i="10" s="1"/>
  <c r="F18" i="10"/>
  <c r="F17" i="10" s="1"/>
  <c r="F16" i="10" s="1"/>
  <c r="F15" i="10" s="1"/>
  <c r="E18" i="10"/>
  <c r="E17" i="10" s="1"/>
  <c r="E16" i="10" s="1"/>
  <c r="E15" i="10" s="1"/>
  <c r="D18" i="10"/>
  <c r="D17" i="10" s="1"/>
  <c r="D16" i="10" s="1"/>
  <c r="D15" i="10" s="1"/>
  <c r="C18" i="10"/>
  <c r="C17" i="10" s="1"/>
  <c r="C16" i="10" s="1"/>
  <c r="C15" i="10" s="1"/>
  <c r="G14" i="10"/>
  <c r="H14" i="10" s="1"/>
  <c r="K13" i="10"/>
  <c r="F13" i="10"/>
  <c r="E13" i="10"/>
  <c r="D13" i="10"/>
  <c r="C13" i="10"/>
  <c r="J27" i="9"/>
  <c r="J25" i="9"/>
  <c r="J24" i="9"/>
  <c r="J19" i="9"/>
  <c r="J14" i="9"/>
  <c r="N9" i="11" l="1"/>
  <c r="F12" i="10"/>
  <c r="F11" i="10" s="1"/>
  <c r="F10" i="10" s="1"/>
  <c r="F9" i="10" s="1"/>
  <c r="F8" i="10" s="1"/>
  <c r="F36" i="10" s="1"/>
  <c r="D12" i="10"/>
  <c r="D11" i="10" s="1"/>
  <c r="L30" i="10"/>
  <c r="J29" i="10"/>
  <c r="J28" i="10" s="1"/>
  <c r="E12" i="10"/>
  <c r="E11" i="10" s="1"/>
  <c r="E10" i="10" s="1"/>
  <c r="E9" i="10" s="1"/>
  <c r="E8" i="10" s="1"/>
  <c r="E36" i="10" s="1"/>
  <c r="G18" i="10"/>
  <c r="G17" i="10" s="1"/>
  <c r="G16" i="10" s="1"/>
  <c r="G15" i="10" s="1"/>
  <c r="K21" i="10"/>
  <c r="K20" i="10" s="1"/>
  <c r="G13" i="10"/>
  <c r="C12" i="10"/>
  <c r="C11" i="10" s="1"/>
  <c r="C10" i="10" s="1"/>
  <c r="C9" i="10" s="1"/>
  <c r="C8" i="10" s="1"/>
  <c r="C36" i="10" s="1"/>
  <c r="K12" i="10"/>
  <c r="K11" i="10" s="1"/>
  <c r="K10" i="10" s="1"/>
  <c r="K9" i="10" s="1"/>
  <c r="K8" i="10" s="1"/>
  <c r="K36" i="10" s="1"/>
  <c r="J21" i="10"/>
  <c r="J20" i="10" s="1"/>
  <c r="L32" i="10"/>
  <c r="N35" i="10"/>
  <c r="M35" i="10"/>
  <c r="H13" i="10"/>
  <c r="G32" i="10"/>
  <c r="H33" i="10"/>
  <c r="N34" i="10"/>
  <c r="M34" i="10"/>
  <c r="H18" i="10"/>
  <c r="H26" i="10"/>
  <c r="M27" i="10"/>
  <c r="M26" i="10" s="1"/>
  <c r="G25" i="10"/>
  <c r="H25" i="10" s="1"/>
  <c r="D24" i="10"/>
  <c r="J13" i="10"/>
  <c r="J12" i="10" s="1"/>
  <c r="J11" i="10" s="1"/>
  <c r="L14" i="10"/>
  <c r="G28" i="10"/>
  <c r="H30" i="10"/>
  <c r="H29" i="10" s="1"/>
  <c r="L24" i="10"/>
  <c r="L23" i="10" s="1"/>
  <c r="L22" i="10" s="1"/>
  <c r="L21" i="10" s="1"/>
  <c r="L34" i="9"/>
  <c r="G34" i="9"/>
  <c r="H34" i="9" s="1"/>
  <c r="L33" i="9"/>
  <c r="G33" i="9"/>
  <c r="H33" i="9" s="1"/>
  <c r="L32" i="9"/>
  <c r="G32" i="9"/>
  <c r="H32" i="9" s="1"/>
  <c r="K31" i="9"/>
  <c r="J31" i="9"/>
  <c r="F31" i="9"/>
  <c r="E31" i="9"/>
  <c r="D31" i="9"/>
  <c r="C31" i="9"/>
  <c r="L30" i="9"/>
  <c r="J30" i="9"/>
  <c r="J29" i="9" s="1"/>
  <c r="J28" i="9" s="1"/>
  <c r="H30" i="9"/>
  <c r="G30" i="9"/>
  <c r="K29" i="9"/>
  <c r="G29" i="9"/>
  <c r="G28" i="9" s="1"/>
  <c r="F29" i="9"/>
  <c r="E29" i="9"/>
  <c r="E28" i="9" s="1"/>
  <c r="D29" i="9"/>
  <c r="D28" i="9" s="1"/>
  <c r="C29" i="9"/>
  <c r="C28" i="9" s="1"/>
  <c r="K28" i="9"/>
  <c r="F28" i="9"/>
  <c r="L27" i="9"/>
  <c r="L26" i="9" s="1"/>
  <c r="G27" i="9"/>
  <c r="H27" i="9" s="1"/>
  <c r="K26" i="9"/>
  <c r="J26" i="9"/>
  <c r="G26" i="9"/>
  <c r="F26" i="9"/>
  <c r="F25" i="9" s="1"/>
  <c r="E26" i="9"/>
  <c r="E25" i="9" s="1"/>
  <c r="D26" i="9"/>
  <c r="D25" i="9" s="1"/>
  <c r="C26" i="9"/>
  <c r="L25" i="9"/>
  <c r="L24" i="9"/>
  <c r="L23" i="9" s="1"/>
  <c r="L22" i="9" s="1"/>
  <c r="F24" i="9"/>
  <c r="F23" i="9" s="1"/>
  <c r="F22" i="9" s="1"/>
  <c r="F21" i="9" s="1"/>
  <c r="F20" i="9" s="1"/>
  <c r="E24" i="9"/>
  <c r="E23" i="9" s="1"/>
  <c r="E22" i="9" s="1"/>
  <c r="E21" i="9" s="1"/>
  <c r="E20" i="9" s="1"/>
  <c r="K23" i="9"/>
  <c r="J23" i="9"/>
  <c r="J22" i="9" s="1"/>
  <c r="C23" i="9"/>
  <c r="C22" i="9" s="1"/>
  <c r="C21" i="9" s="1"/>
  <c r="C20" i="9" s="1"/>
  <c r="K22" i="9"/>
  <c r="J18" i="9"/>
  <c r="J17" i="9" s="1"/>
  <c r="J16" i="9" s="1"/>
  <c r="J15" i="9" s="1"/>
  <c r="G19" i="9"/>
  <c r="K18" i="9"/>
  <c r="F18" i="9"/>
  <c r="F17" i="9" s="1"/>
  <c r="E18" i="9"/>
  <c r="E17" i="9" s="1"/>
  <c r="E16" i="9" s="1"/>
  <c r="E15" i="9" s="1"/>
  <c r="D18" i="9"/>
  <c r="D17" i="9" s="1"/>
  <c r="D16" i="9" s="1"/>
  <c r="D15" i="9" s="1"/>
  <c r="D12" i="9" s="1"/>
  <c r="D11" i="9" s="1"/>
  <c r="C18" i="9"/>
  <c r="C17" i="9" s="1"/>
  <c r="C16" i="9" s="1"/>
  <c r="C15" i="9" s="1"/>
  <c r="K17" i="9"/>
  <c r="K16" i="9" s="1"/>
  <c r="F16" i="9"/>
  <c r="F15" i="9" s="1"/>
  <c r="K15" i="9"/>
  <c r="L14" i="9"/>
  <c r="G14" i="9"/>
  <c r="G13" i="9" s="1"/>
  <c r="K13" i="9"/>
  <c r="F13" i="9"/>
  <c r="E13" i="9"/>
  <c r="D13" i="9"/>
  <c r="C13" i="9"/>
  <c r="G33" i="7"/>
  <c r="H33" i="7" s="1"/>
  <c r="C23" i="7"/>
  <c r="C22" i="7" s="1"/>
  <c r="H39" i="11" l="1"/>
  <c r="I8" i="11" s="1"/>
  <c r="N8" i="11"/>
  <c r="M32" i="9"/>
  <c r="H31" i="9"/>
  <c r="N32" i="9"/>
  <c r="L31" i="9"/>
  <c r="N34" i="9"/>
  <c r="L20" i="10"/>
  <c r="K12" i="9"/>
  <c r="K11" i="9" s="1"/>
  <c r="G31" i="9"/>
  <c r="M33" i="9"/>
  <c r="E12" i="9"/>
  <c r="E11" i="9" s="1"/>
  <c r="E10" i="9" s="1"/>
  <c r="E9" i="9" s="1"/>
  <c r="E8" i="9" s="1"/>
  <c r="E35" i="9" s="1"/>
  <c r="M30" i="9"/>
  <c r="M29" i="9" s="1"/>
  <c r="M28" i="9" s="1"/>
  <c r="N33" i="9"/>
  <c r="L29" i="10"/>
  <c r="L28" i="10" s="1"/>
  <c r="F12" i="9"/>
  <c r="F11" i="9" s="1"/>
  <c r="C12" i="9"/>
  <c r="C11" i="9" s="1"/>
  <c r="C10" i="9" s="1"/>
  <c r="C9" i="9" s="1"/>
  <c r="C8" i="9" s="1"/>
  <c r="C35" i="9" s="1"/>
  <c r="J10" i="10"/>
  <c r="J9" i="10" s="1"/>
  <c r="J8" i="10" s="1"/>
  <c r="J36" i="10" s="1"/>
  <c r="G12" i="10"/>
  <c r="G11" i="10" s="1"/>
  <c r="N14" i="10"/>
  <c r="L13" i="10"/>
  <c r="M14" i="10"/>
  <c r="M13" i="10" s="1"/>
  <c r="M12" i="10" s="1"/>
  <c r="M11" i="10" s="1"/>
  <c r="H17" i="10"/>
  <c r="N33" i="10"/>
  <c r="H32" i="10"/>
  <c r="M33" i="10"/>
  <c r="M32" i="10" s="1"/>
  <c r="D23" i="10"/>
  <c r="D22" i="10" s="1"/>
  <c r="D21" i="10" s="1"/>
  <c r="D20" i="10" s="1"/>
  <c r="D10" i="10" s="1"/>
  <c r="D9" i="10" s="1"/>
  <c r="D8" i="10" s="1"/>
  <c r="D36" i="10" s="1"/>
  <c r="G24" i="10"/>
  <c r="M30" i="10"/>
  <c r="M25" i="10"/>
  <c r="L21" i="9"/>
  <c r="J21" i="9"/>
  <c r="J20" i="9" s="1"/>
  <c r="M34" i="9"/>
  <c r="M31" i="9" s="1"/>
  <c r="N31" i="9"/>
  <c r="F10" i="9"/>
  <c r="F9" i="9" s="1"/>
  <c r="F8" i="9" s="1"/>
  <c r="F35" i="9" s="1"/>
  <c r="L13" i="9"/>
  <c r="G25" i="9"/>
  <c r="H25" i="9" s="1"/>
  <c r="D24" i="9"/>
  <c r="H26" i="9"/>
  <c r="M27" i="9"/>
  <c r="M26" i="9" s="1"/>
  <c r="H14" i="9"/>
  <c r="N14" i="9" s="1"/>
  <c r="J13" i="9"/>
  <c r="J12" i="9" s="1"/>
  <c r="J11" i="9" s="1"/>
  <c r="J10" i="9" s="1"/>
  <c r="J9" i="9" s="1"/>
  <c r="J8" i="9" s="1"/>
  <c r="J35" i="9" s="1"/>
  <c r="L19" i="9"/>
  <c r="L18" i="9" s="1"/>
  <c r="L17" i="9" s="1"/>
  <c r="L16" i="9" s="1"/>
  <c r="L15" i="9" s="1"/>
  <c r="H19" i="9"/>
  <c r="G18" i="9"/>
  <c r="G17" i="9" s="1"/>
  <c r="G16" i="9" s="1"/>
  <c r="G15" i="9" s="1"/>
  <c r="G12" i="9" s="1"/>
  <c r="G11" i="9" s="1"/>
  <c r="K21" i="9"/>
  <c r="K20" i="9" s="1"/>
  <c r="K10" i="9" s="1"/>
  <c r="K9" i="9" s="1"/>
  <c r="K8" i="9" s="1"/>
  <c r="K35" i="9" s="1"/>
  <c r="L29" i="9"/>
  <c r="H29" i="9"/>
  <c r="J14" i="7"/>
  <c r="J19" i="7"/>
  <c r="J24" i="7"/>
  <c r="J25" i="7"/>
  <c r="J23" i="7" s="1"/>
  <c r="J27" i="7"/>
  <c r="L14" i="7"/>
  <c r="K31" i="7"/>
  <c r="K29" i="7"/>
  <c r="K28" i="7" s="1"/>
  <c r="K26" i="7"/>
  <c r="K23" i="7"/>
  <c r="K22" i="7"/>
  <c r="K21" i="7" s="1"/>
  <c r="K20" i="7" s="1"/>
  <c r="K18" i="7"/>
  <c r="K17" i="7"/>
  <c r="K16" i="7" s="1"/>
  <c r="K15" i="7" s="1"/>
  <c r="L13" i="7"/>
  <c r="K13" i="7"/>
  <c r="F31" i="7"/>
  <c r="E31" i="7"/>
  <c r="D31" i="7"/>
  <c r="C31" i="7"/>
  <c r="F29" i="7"/>
  <c r="F28" i="7" s="1"/>
  <c r="E29" i="7"/>
  <c r="E28" i="7" s="1"/>
  <c r="D29" i="7"/>
  <c r="C29" i="7"/>
  <c r="C28" i="7" s="1"/>
  <c r="D28" i="7"/>
  <c r="F26" i="7"/>
  <c r="E26" i="7"/>
  <c r="D26" i="7"/>
  <c r="C26" i="7"/>
  <c r="C21" i="7" s="1"/>
  <c r="F18" i="7"/>
  <c r="F17" i="7" s="1"/>
  <c r="F16" i="7" s="1"/>
  <c r="F15" i="7" s="1"/>
  <c r="F12" i="7" s="1"/>
  <c r="F11" i="7" s="1"/>
  <c r="E18" i="7"/>
  <c r="D18" i="7"/>
  <c r="C18" i="7"/>
  <c r="E17" i="7"/>
  <c r="E16" i="7" s="1"/>
  <c r="E15" i="7" s="1"/>
  <c r="E12" i="7" s="1"/>
  <c r="E11" i="7" s="1"/>
  <c r="D17" i="7"/>
  <c r="C17" i="7"/>
  <c r="C16" i="7" s="1"/>
  <c r="C15" i="7" s="1"/>
  <c r="D16" i="7"/>
  <c r="D15" i="7" s="1"/>
  <c r="F13" i="7"/>
  <c r="E13" i="7"/>
  <c r="D13" i="7"/>
  <c r="C13" i="7"/>
  <c r="J18" i="7"/>
  <c r="J17" i="7" s="1"/>
  <c r="J16" i="7" s="1"/>
  <c r="J15" i="7" s="1"/>
  <c r="J13" i="7"/>
  <c r="I17" i="11" l="1"/>
  <c r="I16" i="11"/>
  <c r="I15" i="11"/>
  <c r="I39" i="11"/>
  <c r="I22" i="11"/>
  <c r="I34" i="11"/>
  <c r="I30" i="11"/>
  <c r="I28" i="11"/>
  <c r="I36" i="11"/>
  <c r="I38" i="11"/>
  <c r="I37" i="11"/>
  <c r="I33" i="11"/>
  <c r="I21" i="11"/>
  <c r="I14" i="11"/>
  <c r="I20" i="11"/>
  <c r="I35" i="11"/>
  <c r="I29" i="11"/>
  <c r="I32" i="11"/>
  <c r="I27" i="11"/>
  <c r="I13" i="11"/>
  <c r="I19" i="11"/>
  <c r="I31" i="11"/>
  <c r="I12" i="11"/>
  <c r="I18" i="11"/>
  <c r="I26" i="11"/>
  <c r="I25" i="11"/>
  <c r="I11" i="11"/>
  <c r="I24" i="11"/>
  <c r="I23" i="11"/>
  <c r="N39" i="11"/>
  <c r="I10" i="11"/>
  <c r="I9" i="11"/>
  <c r="D12" i="7"/>
  <c r="D11" i="7" s="1"/>
  <c r="C12" i="7"/>
  <c r="C11" i="7" s="1"/>
  <c r="M29" i="10"/>
  <c r="M28" i="10" s="1"/>
  <c r="H28" i="10"/>
  <c r="N13" i="10"/>
  <c r="L12" i="10"/>
  <c r="N32" i="10"/>
  <c r="G23" i="10"/>
  <c r="G22" i="10" s="1"/>
  <c r="G21" i="10" s="1"/>
  <c r="G20" i="10" s="1"/>
  <c r="G10" i="10" s="1"/>
  <c r="G9" i="10" s="1"/>
  <c r="G8" i="10" s="1"/>
  <c r="G36" i="10" s="1"/>
  <c r="H24" i="10"/>
  <c r="H16" i="10"/>
  <c r="L12" i="9"/>
  <c r="G24" i="9"/>
  <c r="D23" i="9"/>
  <c r="D22" i="9" s="1"/>
  <c r="D21" i="9" s="1"/>
  <c r="D20" i="9" s="1"/>
  <c r="D10" i="9" s="1"/>
  <c r="D9" i="9" s="1"/>
  <c r="D8" i="9" s="1"/>
  <c r="D35" i="9" s="1"/>
  <c r="M25" i="9"/>
  <c r="H28" i="9"/>
  <c r="M19" i="9"/>
  <c r="M18" i="9" s="1"/>
  <c r="M17" i="9" s="1"/>
  <c r="M16" i="9" s="1"/>
  <c r="M15" i="9" s="1"/>
  <c r="H18" i="9"/>
  <c r="M14" i="9"/>
  <c r="M13" i="9" s="1"/>
  <c r="H13" i="9"/>
  <c r="L28" i="9"/>
  <c r="L20" i="9"/>
  <c r="J12" i="7"/>
  <c r="J11" i="7" s="1"/>
  <c r="K12" i="7"/>
  <c r="K11" i="7" s="1"/>
  <c r="K10" i="7" s="1"/>
  <c r="K9" i="7" s="1"/>
  <c r="K8" i="7" s="1"/>
  <c r="C20" i="7"/>
  <c r="C10" i="7" s="1"/>
  <c r="C9" i="7" s="1"/>
  <c r="C8" i="7" s="1"/>
  <c r="H15" i="10" l="1"/>
  <c r="L11" i="10"/>
  <c r="M24" i="10"/>
  <c r="M23" i="10" s="1"/>
  <c r="M22" i="10" s="1"/>
  <c r="M21" i="10" s="1"/>
  <c r="M20" i="10" s="1"/>
  <c r="M10" i="10" s="1"/>
  <c r="M9" i="10" s="1"/>
  <c r="M8" i="10" s="1"/>
  <c r="M36" i="10" s="1"/>
  <c r="H23" i="10"/>
  <c r="L11" i="9"/>
  <c r="G23" i="9"/>
  <c r="G22" i="9" s="1"/>
  <c r="G21" i="9" s="1"/>
  <c r="G20" i="9" s="1"/>
  <c r="G10" i="9" s="1"/>
  <c r="G9" i="9" s="1"/>
  <c r="G8" i="9" s="1"/>
  <c r="G35" i="9" s="1"/>
  <c r="H24" i="9"/>
  <c r="M12" i="9"/>
  <c r="M11" i="9" s="1"/>
  <c r="H17" i="9"/>
  <c r="N13" i="9"/>
  <c r="K34" i="8"/>
  <c r="F34" i="8"/>
  <c r="G34" i="8" s="1"/>
  <c r="K33" i="8"/>
  <c r="F33" i="8"/>
  <c r="G33" i="8" s="1"/>
  <c r="K32" i="8"/>
  <c r="F32" i="8"/>
  <c r="G32" i="8" s="1"/>
  <c r="J31" i="8"/>
  <c r="K31" i="8" s="1"/>
  <c r="I31" i="8"/>
  <c r="D31" i="8"/>
  <c r="F31" i="8" s="1"/>
  <c r="G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F27" i="8"/>
  <c r="G27" i="8" s="1"/>
  <c r="J26" i="8"/>
  <c r="J21" i="8" s="1"/>
  <c r="J20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19" i="8"/>
  <c r="K19" i="8" s="1"/>
  <c r="L19" i="8" s="1"/>
  <c r="F19" i="8"/>
  <c r="J18" i="8"/>
  <c r="J17" i="8" s="1"/>
  <c r="J16" i="8" s="1"/>
  <c r="J15" i="8" s="1"/>
  <c r="G18" i="8"/>
  <c r="E18" i="8"/>
  <c r="F18" i="8" s="1"/>
  <c r="D18" i="8"/>
  <c r="C18" i="8"/>
  <c r="C17" i="8" s="1"/>
  <c r="C16" i="8" s="1"/>
  <c r="C15" i="8" s="1"/>
  <c r="G17" i="8"/>
  <c r="G16" i="8" s="1"/>
  <c r="F17" i="8"/>
  <c r="F16" i="8"/>
  <c r="F15" i="8"/>
  <c r="I14" i="8"/>
  <c r="K14" i="8" s="1"/>
  <c r="M14" i="8" s="1"/>
  <c r="F14" i="8"/>
  <c r="G14" i="8" s="1"/>
  <c r="G13" i="8"/>
  <c r="F13" i="8"/>
  <c r="C13" i="8"/>
  <c r="C12" i="8" s="1"/>
  <c r="C11" i="8" s="1"/>
  <c r="C10" i="8" s="1"/>
  <c r="C9" i="8" s="1"/>
  <c r="C8" i="8" s="1"/>
  <c r="E12" i="8"/>
  <c r="E11" i="8" s="1"/>
  <c r="E10" i="8" s="1"/>
  <c r="E9" i="8" s="1"/>
  <c r="E8" i="8" s="1"/>
  <c r="E35" i="8" s="1"/>
  <c r="D12" i="8"/>
  <c r="F12" i="8" s="1"/>
  <c r="J11" i="8"/>
  <c r="J26" i="7"/>
  <c r="J31" i="7"/>
  <c r="G30" i="7"/>
  <c r="G27" i="7"/>
  <c r="G19" i="7"/>
  <c r="G14" i="7"/>
  <c r="H14" i="7" l="1"/>
  <c r="G13" i="7"/>
  <c r="J10" i="8"/>
  <c r="J9" i="8" s="1"/>
  <c r="J8" i="8" s="1"/>
  <c r="J35" i="8" s="1"/>
  <c r="H19" i="7"/>
  <c r="H18" i="7" s="1"/>
  <c r="H17" i="7" s="1"/>
  <c r="H16" i="7" s="1"/>
  <c r="H15" i="7" s="1"/>
  <c r="G18" i="7"/>
  <c r="G17" i="7" s="1"/>
  <c r="G16" i="7" s="1"/>
  <c r="G15" i="7" s="1"/>
  <c r="H27" i="7"/>
  <c r="H26" i="7" s="1"/>
  <c r="G26" i="7"/>
  <c r="I23" i="8"/>
  <c r="K23" i="8" s="1"/>
  <c r="K26" i="8"/>
  <c r="H30" i="7"/>
  <c r="H29" i="7" s="1"/>
  <c r="H28" i="7" s="1"/>
  <c r="G29" i="7"/>
  <c r="G28" i="7" s="1"/>
  <c r="H22" i="10"/>
  <c r="L10" i="10"/>
  <c r="H12" i="10"/>
  <c r="H23" i="9"/>
  <c r="M24" i="9"/>
  <c r="M23" i="9" s="1"/>
  <c r="M22" i="9" s="1"/>
  <c r="M21" i="9" s="1"/>
  <c r="M20" i="9" s="1"/>
  <c r="M10" i="9" s="1"/>
  <c r="M9" i="9" s="1"/>
  <c r="M8" i="9" s="1"/>
  <c r="M35" i="9" s="1"/>
  <c r="H16" i="9"/>
  <c r="L10" i="9"/>
  <c r="L32" i="8"/>
  <c r="M32" i="8"/>
  <c r="L28" i="8"/>
  <c r="M31" i="8"/>
  <c r="L33" i="8"/>
  <c r="M33" i="8"/>
  <c r="D24" i="8"/>
  <c r="F25" i="8"/>
  <c r="G25" i="8" s="1"/>
  <c r="I22" i="8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G34" i="7"/>
  <c r="H34" i="7" s="1"/>
  <c r="G32" i="7"/>
  <c r="F25" i="7"/>
  <c r="H32" i="7" l="1"/>
  <c r="H31" i="7" s="1"/>
  <c r="G31" i="7"/>
  <c r="G12" i="7"/>
  <c r="G11" i="7" s="1"/>
  <c r="H13" i="7"/>
  <c r="N13" i="7" s="1"/>
  <c r="N14" i="7"/>
  <c r="M14" i="7"/>
  <c r="M13" i="7" s="1"/>
  <c r="H11" i="10"/>
  <c r="N12" i="10"/>
  <c r="L9" i="10"/>
  <c r="H21" i="10"/>
  <c r="H15" i="9"/>
  <c r="L9" i="9"/>
  <c r="H22" i="9"/>
  <c r="F11" i="8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N34" i="7" s="1"/>
  <c r="L33" i="7"/>
  <c r="N33" i="7" s="1"/>
  <c r="L32" i="7"/>
  <c r="J30" i="7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L31" i="7" l="1"/>
  <c r="N31" i="7" s="1"/>
  <c r="N32" i="7"/>
  <c r="L30" i="7"/>
  <c r="L29" i="7" s="1"/>
  <c r="L28" i="7" s="1"/>
  <c r="J29" i="7"/>
  <c r="J28" i="7" s="1"/>
  <c r="H12" i="7"/>
  <c r="H11" i="7" s="1"/>
  <c r="L8" i="10"/>
  <c r="N11" i="10"/>
  <c r="H20" i="10"/>
  <c r="H21" i="9"/>
  <c r="L8" i="9"/>
  <c r="H12" i="9"/>
  <c r="M13" i="8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H25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4" i="5"/>
  <c r="I25" i="5"/>
  <c r="I27" i="5"/>
  <c r="I30" i="5"/>
  <c r="M30" i="7" l="1"/>
  <c r="M29" i="7" s="1"/>
  <c r="M28" i="7" s="1"/>
  <c r="H10" i="10"/>
  <c r="L36" i="10"/>
  <c r="H11" i="9"/>
  <c r="N12" i="9"/>
  <c r="H20" i="9"/>
  <c r="L35" i="9"/>
  <c r="M19" i="7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L21" i="7" s="1"/>
  <c r="L20" i="7" s="1"/>
  <c r="M31" i="7"/>
  <c r="I15" i="8"/>
  <c r="K16" i="8"/>
  <c r="L16" i="8" s="1"/>
  <c r="D21" i="8"/>
  <c r="F22" i="8"/>
  <c r="G22" i="8" s="1"/>
  <c r="G9" i="8"/>
  <c r="L23" i="8"/>
  <c r="D8" i="8"/>
  <c r="F9" i="8"/>
  <c r="G24" i="7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C31" i="5"/>
  <c r="I29" i="5"/>
  <c r="F30" i="5"/>
  <c r="G30" i="5" s="1"/>
  <c r="F29" i="5"/>
  <c r="G29" i="5" s="1"/>
  <c r="F28" i="5"/>
  <c r="G28" i="5" s="1"/>
  <c r="I26" i="5"/>
  <c r="K26" i="5" s="1"/>
  <c r="F27" i="5"/>
  <c r="G27" i="5" s="1"/>
  <c r="J26" i="5"/>
  <c r="J21" i="5" s="1"/>
  <c r="J20" i="5" s="1"/>
  <c r="E26" i="5"/>
  <c r="E25" i="5" s="1"/>
  <c r="E24" i="5" s="1"/>
  <c r="D26" i="5"/>
  <c r="D25" i="5" s="1"/>
  <c r="F25" i="5" s="1"/>
  <c r="G25" i="5" s="1"/>
  <c r="K25" i="5"/>
  <c r="I23" i="5"/>
  <c r="I22" i="5" s="1"/>
  <c r="E23" i="5"/>
  <c r="E22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C18" i="5"/>
  <c r="C17" i="5" s="1"/>
  <c r="C16" i="5" s="1"/>
  <c r="C15" i="5" s="1"/>
  <c r="G17" i="5"/>
  <c r="G16" i="5" s="1"/>
  <c r="F17" i="5"/>
  <c r="F16" i="5"/>
  <c r="G15" i="5"/>
  <c r="F15" i="5"/>
  <c r="K14" i="5"/>
  <c r="F14" i="5"/>
  <c r="G14" i="5" s="1"/>
  <c r="F13" i="5"/>
  <c r="C13" i="5"/>
  <c r="G13" i="5" s="1"/>
  <c r="F12" i="5"/>
  <c r="E12" i="5"/>
  <c r="D12" i="5"/>
  <c r="J11" i="5"/>
  <c r="E11" i="5"/>
  <c r="E10" i="5" s="1"/>
  <c r="E9" i="5" s="1"/>
  <c r="D11" i="5"/>
  <c r="F11" i="5" s="1"/>
  <c r="E8" i="5"/>
  <c r="E35" i="5" s="1"/>
  <c r="I14" i="4"/>
  <c r="I19" i="4"/>
  <c r="I18" i="4" s="1"/>
  <c r="K24" i="4"/>
  <c r="I24" i="4"/>
  <c r="I25" i="4"/>
  <c r="K25" i="4" s="1"/>
  <c r="I27" i="4"/>
  <c r="I26" i="4" s="1"/>
  <c r="I30" i="4"/>
  <c r="K30" i="4" s="1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C31" i="4"/>
  <c r="G30" i="4"/>
  <c r="F30" i="4"/>
  <c r="I29" i="4"/>
  <c r="I28" i="4" s="1"/>
  <c r="K28" i="4" s="1"/>
  <c r="F29" i="4"/>
  <c r="G29" i="4" s="1"/>
  <c r="F28" i="4"/>
  <c r="G28" i="4" s="1"/>
  <c r="F27" i="4"/>
  <c r="G27" i="4" s="1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M14" i="4" s="1"/>
  <c r="F14" i="4"/>
  <c r="G14" i="4" s="1"/>
  <c r="I13" i="4"/>
  <c r="K13" i="4" s="1"/>
  <c r="M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J11" i="4"/>
  <c r="J10" i="4" s="1"/>
  <c r="J9" i="4" s="1"/>
  <c r="J8" i="4" s="1"/>
  <c r="J35" i="4" s="1"/>
  <c r="I14" i="3"/>
  <c r="K14" i="3" s="1"/>
  <c r="I19" i="3"/>
  <c r="I24" i="3"/>
  <c r="K24" i="3" s="1"/>
  <c r="I25" i="3"/>
  <c r="K25" i="3" s="1"/>
  <c r="I27" i="3"/>
  <c r="I30" i="3"/>
  <c r="K34" i="3"/>
  <c r="F34" i="3"/>
  <c r="G34" i="3" s="1"/>
  <c r="L34" i="3" s="1"/>
  <c r="K33" i="3"/>
  <c r="F33" i="3"/>
  <c r="G33" i="3" s="1"/>
  <c r="L33" i="3" s="1"/>
  <c r="K32" i="3"/>
  <c r="F32" i="3"/>
  <c r="G32" i="3" s="1"/>
  <c r="L32" i="3" s="1"/>
  <c r="J31" i="3"/>
  <c r="I31" i="3"/>
  <c r="D31" i="3"/>
  <c r="F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E25" i="3" s="1"/>
  <c r="E24" i="3" s="1"/>
  <c r="E23" i="3" s="1"/>
  <c r="E22" i="3" s="1"/>
  <c r="E21" i="3" s="1"/>
  <c r="E20" i="3" s="1"/>
  <c r="D26" i="3"/>
  <c r="K19" i="3"/>
  <c r="L19" i="3" s="1"/>
  <c r="F19" i="3"/>
  <c r="J18" i="3"/>
  <c r="I18" i="3"/>
  <c r="G18" i="3"/>
  <c r="G17" i="3" s="1"/>
  <c r="G16" i="3" s="1"/>
  <c r="G15" i="3" s="1"/>
  <c r="E18" i="3"/>
  <c r="D18" i="3"/>
  <c r="F18" i="3" s="1"/>
  <c r="C18" i="3"/>
  <c r="C17" i="3" s="1"/>
  <c r="C16" i="3" s="1"/>
  <c r="C15" i="3" s="1"/>
  <c r="J17" i="3"/>
  <c r="J16" i="3" s="1"/>
  <c r="F17" i="3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J11" i="3"/>
  <c r="J10" i="5" l="1"/>
  <c r="J9" i="5" s="1"/>
  <c r="J8" i="5" s="1"/>
  <c r="J35" i="5" s="1"/>
  <c r="K18" i="3"/>
  <c r="L18" i="3" s="1"/>
  <c r="K31" i="3"/>
  <c r="K26" i="4"/>
  <c r="D24" i="5"/>
  <c r="F24" i="5" s="1"/>
  <c r="G24" i="5" s="1"/>
  <c r="M14" i="3"/>
  <c r="M14" i="5"/>
  <c r="K22" i="5"/>
  <c r="I21" i="5"/>
  <c r="G23" i="7"/>
  <c r="G22" i="7" s="1"/>
  <c r="G21" i="7" s="1"/>
  <c r="G20" i="7" s="1"/>
  <c r="G10" i="7" s="1"/>
  <c r="G9" i="7" s="1"/>
  <c r="G8" i="7" s="1"/>
  <c r="G35" i="7" s="1"/>
  <c r="H24" i="7"/>
  <c r="M24" i="7" s="1"/>
  <c r="M23" i="7" s="1"/>
  <c r="M22" i="7" s="1"/>
  <c r="M21" i="7" s="1"/>
  <c r="M20" i="7" s="1"/>
  <c r="M10" i="7" s="1"/>
  <c r="M9" i="7" s="1"/>
  <c r="M8" i="7" s="1"/>
  <c r="G12" i="4"/>
  <c r="G11" i="4" s="1"/>
  <c r="G31" i="4"/>
  <c r="F18" i="5"/>
  <c r="G31" i="5"/>
  <c r="C12" i="3"/>
  <c r="G31" i="3"/>
  <c r="M31" i="3" s="1"/>
  <c r="K18" i="4"/>
  <c r="L18" i="4" s="1"/>
  <c r="D10" i="5"/>
  <c r="C12" i="5"/>
  <c r="C11" i="5" s="1"/>
  <c r="C10" i="5" s="1"/>
  <c r="C9" i="5" s="1"/>
  <c r="C8" i="5" s="1"/>
  <c r="C35" i="5" s="1"/>
  <c r="M34" i="5"/>
  <c r="H9" i="10"/>
  <c r="N10" i="10"/>
  <c r="H10" i="9"/>
  <c r="N11" i="9"/>
  <c r="L11" i="7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H35" i="7" s="1"/>
  <c r="J20" i="7"/>
  <c r="J10" i="7" s="1"/>
  <c r="J9" i="7" s="1"/>
  <c r="J8" i="7" s="1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K24" i="5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I22" i="4" s="1"/>
  <c r="M31" i="4"/>
  <c r="L33" i="4"/>
  <c r="M3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L13" i="3"/>
  <c r="M13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K23" i="4" l="1"/>
  <c r="L24" i="5"/>
  <c r="D23" i="5"/>
  <c r="G12" i="3"/>
  <c r="G11" i="3" s="1"/>
  <c r="C11" i="3"/>
  <c r="C10" i="3" s="1"/>
  <c r="C9" i="3" s="1"/>
  <c r="C8" i="3" s="1"/>
  <c r="C35" i="3" s="1"/>
  <c r="H8" i="10"/>
  <c r="N9" i="10"/>
  <c r="H9" i="9"/>
  <c r="N10" i="9"/>
  <c r="L10" i="7"/>
  <c r="L9" i="7" s="1"/>
  <c r="L8" i="7" s="1"/>
  <c r="N8" i="7" s="1"/>
  <c r="N10" i="7"/>
  <c r="N9" i="7"/>
  <c r="L21" i="8"/>
  <c r="L20" i="8"/>
  <c r="K12" i="8"/>
  <c r="I11" i="8"/>
  <c r="G35" i="8"/>
  <c r="H8" i="8" s="1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H20" i="8" l="1"/>
  <c r="H36" i="10"/>
  <c r="I31" i="10" s="1"/>
  <c r="I8" i="10"/>
  <c r="N8" i="10"/>
  <c r="H8" i="9"/>
  <c r="N9" i="9"/>
  <c r="M12" i="8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4" i="2"/>
  <c r="J18" i="2"/>
  <c r="J17" i="2" s="1"/>
  <c r="I18" i="2"/>
  <c r="I17" i="2" s="1"/>
  <c r="I16" i="2" s="1"/>
  <c r="I15" i="2" s="1"/>
  <c r="G18" i="2"/>
  <c r="E18" i="2"/>
  <c r="D18" i="2"/>
  <c r="C18" i="2"/>
  <c r="C17" i="2" s="1"/>
  <c r="C16" i="2" s="1"/>
  <c r="C15" i="2" s="1"/>
  <c r="K19" i="2"/>
  <c r="L19" i="2" s="1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7" i="2" l="1"/>
  <c r="J16" i="2"/>
  <c r="J15" i="2" s="1"/>
  <c r="K18" i="2"/>
  <c r="L18" i="2" s="1"/>
  <c r="G17" i="2"/>
  <c r="I36" i="10"/>
  <c r="I34" i="10"/>
  <c r="I35" i="10"/>
  <c r="I27" i="10"/>
  <c r="I19" i="10"/>
  <c r="I14" i="10"/>
  <c r="I26" i="10"/>
  <c r="I18" i="10"/>
  <c r="I25" i="10"/>
  <c r="I30" i="10"/>
  <c r="I33" i="10"/>
  <c r="I13" i="10"/>
  <c r="I29" i="10"/>
  <c r="I17" i="10"/>
  <c r="I32" i="10"/>
  <c r="I16" i="10"/>
  <c r="I24" i="10"/>
  <c r="I28" i="10"/>
  <c r="I23" i="10"/>
  <c r="I15" i="10"/>
  <c r="I12" i="10"/>
  <c r="I22" i="10"/>
  <c r="I21" i="10"/>
  <c r="I11" i="10"/>
  <c r="I20" i="10"/>
  <c r="N36" i="10"/>
  <c r="I10" i="10"/>
  <c r="I9" i="10"/>
  <c r="H35" i="9"/>
  <c r="I8" i="9"/>
  <c r="N8" i="9"/>
  <c r="K10" i="8"/>
  <c r="I9" i="8"/>
  <c r="M11" i="8"/>
  <c r="L11" i="8"/>
  <c r="K15" i="5"/>
  <c r="L15" i="5" s="1"/>
  <c r="I12" i="5"/>
  <c r="L22" i="5"/>
  <c r="G35" i="5"/>
  <c r="H8" i="5" s="1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K16" i="2"/>
  <c r="F18" i="2"/>
  <c r="I28" i="2"/>
  <c r="K28" i="2" s="1"/>
  <c r="L30" i="2"/>
  <c r="L28" i="2"/>
  <c r="L29" i="2"/>
  <c r="G16" i="2" l="1"/>
  <c r="L17" i="2"/>
  <c r="I35" i="9"/>
  <c r="I30" i="9"/>
  <c r="I27" i="9"/>
  <c r="I31" i="9"/>
  <c r="I32" i="9"/>
  <c r="I33" i="9"/>
  <c r="I34" i="9"/>
  <c r="I25" i="9"/>
  <c r="I29" i="9"/>
  <c r="I26" i="9"/>
  <c r="I14" i="9"/>
  <c r="I19" i="9"/>
  <c r="I28" i="9"/>
  <c r="I13" i="9"/>
  <c r="I18" i="9"/>
  <c r="I24" i="9"/>
  <c r="I17" i="9"/>
  <c r="I23" i="9"/>
  <c r="I16" i="9"/>
  <c r="I22" i="9"/>
  <c r="I15" i="9"/>
  <c r="I21" i="9"/>
  <c r="I12" i="9"/>
  <c r="I20" i="9"/>
  <c r="I11" i="9"/>
  <c r="N35" i="9"/>
  <c r="I10" i="9"/>
  <c r="I9" i="9"/>
  <c r="K9" i="8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M12" i="4" s="1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M32" i="2" s="1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33" i="2" l="1"/>
  <c r="L34" i="2"/>
  <c r="M34" i="2"/>
  <c r="G15" i="2"/>
  <c r="K13" i="2"/>
  <c r="I12" i="2"/>
  <c r="L32" i="2"/>
  <c r="L16" i="2"/>
  <c r="K8" i="8"/>
  <c r="I35" i="8"/>
  <c r="M9" i="8"/>
  <c r="L9" i="8"/>
  <c r="M12" i="5"/>
  <c r="L12" i="5"/>
  <c r="I10" i="5"/>
  <c r="K11" i="5"/>
  <c r="L21" i="4"/>
  <c r="L20" i="4"/>
  <c r="H20" i="4"/>
  <c r="K11" i="4"/>
  <c r="M11" i="4" s="1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D23" i="1"/>
  <c r="F23" i="1" s="1"/>
  <c r="C23" i="1"/>
  <c r="K22" i="1"/>
  <c r="F22" i="1"/>
  <c r="G22" i="1" s="1"/>
  <c r="J21" i="1"/>
  <c r="J16" i="1" s="1"/>
  <c r="J15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I12" i="1" s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L15" i="2" l="1"/>
  <c r="K23" i="1"/>
  <c r="K35" i="8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M10" i="4" s="1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M13" i="1" s="1"/>
  <c r="C12" i="1"/>
  <c r="C11" i="1" l="1"/>
  <c r="C10" i="1" s="1"/>
  <c r="C9" i="1" s="1"/>
  <c r="C8" i="1" s="1"/>
  <c r="C27" i="1" s="1"/>
  <c r="G12" i="1"/>
  <c r="L20" i="1"/>
  <c r="M23" i="1"/>
  <c r="L35" i="7"/>
  <c r="N35" i="7" s="1"/>
  <c r="M35" i="7"/>
  <c r="K9" i="5"/>
  <c r="I8" i="5"/>
  <c r="M10" i="5"/>
  <c r="L10" i="5"/>
  <c r="K9" i="4"/>
  <c r="M9" i="4" s="1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M8" i="4" s="1"/>
  <c r="L9" i="4"/>
  <c r="M9" i="3"/>
  <c r="L9" i="3"/>
  <c r="I35" i="3"/>
  <c r="K8" i="3"/>
  <c r="K35" i="3" s="1"/>
  <c r="D22" i="2"/>
  <c r="F23" i="2"/>
  <c r="G23" i="2" s="1"/>
  <c r="L10" i="2"/>
  <c r="G9" i="2"/>
  <c r="H9" i="2" s="1"/>
  <c r="L24" i="2"/>
  <c r="G35" i="2"/>
  <c r="I8" i="2"/>
  <c r="K9" i="2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M9" i="2" l="1"/>
  <c r="H19" i="2"/>
  <c r="H18" i="2"/>
  <c r="H17" i="2"/>
  <c r="H14" i="2"/>
  <c r="H16" i="2"/>
  <c r="H32" i="2"/>
  <c r="H34" i="2"/>
  <c r="H33" i="2"/>
  <c r="H15" i="2"/>
  <c r="K35" i="5"/>
  <c r="M35" i="5" s="1"/>
  <c r="M8" i="5"/>
  <c r="L8" i="5"/>
  <c r="L35" i="5" s="1"/>
  <c r="K35" i="4"/>
  <c r="M35" i="4" s="1"/>
  <c r="L8" i="4"/>
  <c r="L35" i="4" s="1"/>
  <c r="M8" i="3"/>
  <c r="M35" i="3"/>
  <c r="L8" i="3"/>
  <c r="L35" i="3" s="1"/>
  <c r="H10" i="2"/>
  <c r="H30" i="2"/>
  <c r="H29" i="2"/>
  <c r="H28" i="2"/>
  <c r="I35" i="2"/>
  <c r="K8" i="2"/>
  <c r="K35" i="2" s="1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L35" i="2" s="1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M27" i="1" l="1"/>
  <c r="M8" i="1"/>
  <c r="L21" i="2"/>
  <c r="H21" i="2"/>
  <c r="L20" i="2"/>
  <c r="H20" i="2"/>
  <c r="G27" i="1"/>
  <c r="L8" i="1"/>
  <c r="L27" i="1" s="1"/>
  <c r="H24" i="1" l="1"/>
  <c r="H26" i="1"/>
  <c r="H25" i="1"/>
  <c r="H22" i="1"/>
  <c r="H18" i="1"/>
  <c r="H23" i="1"/>
  <c r="H20" i="1"/>
  <c r="H21" i="1"/>
  <c r="H17" i="1"/>
  <c r="H19" i="1"/>
  <c r="H16" i="1"/>
  <c r="H8" i="1"/>
  <c r="H27" i="1"/>
  <c r="H13" i="1"/>
  <c r="H12" i="1"/>
  <c r="H11" i="1"/>
  <c r="H10" i="1"/>
  <c r="H15" i="1"/>
  <c r="H9" i="1"/>
  <c r="F14" i="1" l="1"/>
  <c r="G14" i="1" s="1"/>
  <c r="M14" i="1" s="1"/>
  <c r="L14" i="1" l="1"/>
  <c r="H14" i="1"/>
</calcChain>
</file>

<file path=xl/sharedStrings.xml><?xml version="1.0" encoding="utf-8"?>
<sst xmlns="http://schemas.openxmlformats.org/spreadsheetml/2006/main" count="868" uniqueCount="104">
  <si>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</si>
  <si>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</si>
  <si>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</si>
  <si>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</si>
  <si>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</si>
  <si>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</si>
  <si>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</si>
  <si>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</si>
  <si>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</si>
  <si>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</si>
  <si>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</si>
  <si>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</si>
  <si>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</si>
  <si>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</si>
  <si>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</si>
  <si>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</si>
  <si>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</si>
  <si>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</si>
  <si>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</si>
  <si>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</si>
  <si>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</si>
  <si>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</si>
  <si>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</si>
  <si>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</si>
  <si>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</si>
  <si>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</si>
  <si>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</si>
  <si>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</si>
  <si>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</si>
  <si>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</si>
  <si>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</si>
  <si>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</si>
  <si>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</si>
  <si>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</si>
  <si>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</si>
  <si>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</si>
  <si>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</si>
  <si>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</si>
  <si>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</si>
  <si>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</si>
  <si>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</si>
  <si>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</si>
  <si>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</si>
  <si>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</si>
  <si>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</si>
  <si>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</si>
  <si>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</si>
  <si>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</si>
  <si>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</si>
  <si>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</si>
  <si>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</si>
  <si>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</si>
  <si>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</si>
  <si>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</si>
  <si>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</si>
  <si>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</si>
  <si>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</si>
  <si>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</si>
  <si>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</si>
  <si>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</si>
  <si>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</si>
  <si>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</si>
  <si>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</si>
  <si>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</si>
  <si>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</si>
  <si>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</si>
  <si>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</si>
  <si>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</si>
  <si>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</si>
  <si>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</si>
  <si>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</si>
  <si>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</si>
  <si>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</si>
  <si>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</si>
  <si>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</si>
  <si>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</si>
  <si>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</si>
  <si>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</si>
  <si>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</si>
  <si>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</si>
  <si>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</si>
  <si>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</si>
  <si>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</si>
  <si>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</si>
  <si>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</si>
  <si>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|</t>
  </si>
  <si>
    <t>Aforo
Vigente
(3)= (1)+(2)</t>
  </si>
  <si>
    <t>Total Modificaciones Presupuestales
(d) = (a)-(b)-(c)</t>
  </si>
  <si>
    <t>Recaudo Efectivo Acumulado                        
(5)</t>
  </si>
  <si>
    <t>Devoluciones Pagadas Acumuladas
 (6)</t>
  </si>
  <si>
    <t>PERIODO: 01/01/2024 AL  31/08/2024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</si>
  <si>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2024</t>
    </r>
  </si>
  <si>
    <t>PERIODO: 01/01/2024 AL 30/09/2024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</si>
  <si>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2024</t>
    </r>
  </si>
  <si>
    <t>REINTEGROS GASTOS DE INVERSION</t>
  </si>
  <si>
    <t>3-1-01-2-13-1-05</t>
  </si>
  <si>
    <t>PERIODO: 01/01/2024 AL 31/10/2024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</si>
  <si>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2024</t>
    </r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</si>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</sst>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3" fillId="0" borderId="0"/>
  </cellStyleXfs>
  <cellXfs count="15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" fontId="21" fillId="2" borderId="16" xfId="6" applyNumberFormat="1" applyFont="1" applyFill="1" applyBorder="1" applyAlignment="1">
      <alignment horizontal="right" vertical="center" wrapText="1" readingOrder="1"/>
    </xf>
    <xf numFmtId="0" fontId="22" fillId="3" borderId="5" xfId="2" applyFont="1" applyFill="1" applyBorder="1" applyAlignment="1">
      <alignment horizontal="center" vertical="center" wrapText="1"/>
    </xf>
    <xf numFmtId="4" fontId="21" fillId="2" borderId="17" xfId="6" applyNumberFormat="1" applyFont="1" applyFill="1" applyBorder="1" applyAlignment="1">
      <alignment horizontal="right" vertical="center" wrapText="1" readingOrder="1"/>
    </xf>
    <xf numFmtId="43" fontId="15" fillId="2" borderId="5" xfId="0" applyNumberFormat="1" applyFont="1" applyFill="1" applyBorder="1" applyAlignment="1">
      <alignment vertical="center" readingOrder="1"/>
    </xf>
    <xf numFmtId="10" fontId="15" fillId="2" borderId="5" xfId="1" applyNumberFormat="1" applyFont="1" applyFill="1" applyBorder="1" applyAlignment="1">
      <alignment vertical="center"/>
    </xf>
    <xf numFmtId="164" fontId="18" fillId="3" borderId="19" xfId="0" applyNumberFormat="1" applyFont="1" applyFill="1" applyBorder="1" applyAlignment="1">
      <alignment vertical="center"/>
    </xf>
    <xf numFmtId="10" fontId="18" fillId="3" borderId="19" xfId="0" applyNumberFormat="1" applyFont="1" applyFill="1" applyBorder="1" applyAlignment="1">
      <alignment vertical="center"/>
    </xf>
    <xf numFmtId="10" fontId="18" fillId="3" borderId="2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 wrapText="1" readingOrder="1"/>
    </xf>
    <xf numFmtId="43" fontId="15" fillId="2" borderId="5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43" fontId="15" fillId="2" borderId="8" xfId="0" applyNumberFormat="1" applyFont="1" applyFill="1" applyBorder="1" applyAlignment="1">
      <alignment vertical="center"/>
    </xf>
    <xf numFmtId="41" fontId="15" fillId="2" borderId="8" xfId="0" applyNumberFormat="1" applyFont="1" applyFill="1" applyBorder="1" applyAlignment="1">
      <alignment horizontal="right" vertical="center"/>
    </xf>
    <xf numFmtId="4" fontId="21" fillId="2" borderId="21" xfId="6" applyNumberFormat="1" applyFont="1" applyFill="1" applyBorder="1" applyAlignment="1">
      <alignment horizontal="right" vertical="center" wrapText="1" readingOrder="1"/>
    </xf>
    <xf numFmtId="43" fontId="15" fillId="2" borderId="8" xfId="0" applyNumberFormat="1" applyFont="1" applyFill="1" applyBorder="1" applyAlignment="1">
      <alignment vertical="center" readingOrder="1"/>
    </xf>
    <xf numFmtId="10" fontId="15" fillId="2" borderId="8" xfId="1" applyNumberFormat="1" applyFont="1" applyFill="1" applyBorder="1" applyAlignment="1">
      <alignment vertical="center"/>
    </xf>
    <xf numFmtId="43" fontId="15" fillId="2" borderId="8" xfId="1" applyNumberFormat="1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43" fontId="10" fillId="4" borderId="19" xfId="1" applyNumberFormat="1" applyFont="1" applyFill="1" applyBorder="1" applyAlignment="1">
      <alignment vertical="center"/>
    </xf>
    <xf numFmtId="10" fontId="10" fillId="4" borderId="19" xfId="1" applyNumberFormat="1" applyFont="1" applyFill="1" applyBorder="1" applyAlignment="1">
      <alignment vertical="center"/>
    </xf>
    <xf numFmtId="10" fontId="10" fillId="4" borderId="20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 wrapText="1" readingOrder="1"/>
    </xf>
    <xf numFmtId="43" fontId="13" fillId="0" borderId="8" xfId="1" applyNumberFormat="1" applyFont="1" applyBorder="1" applyAlignment="1">
      <alignment vertical="center"/>
    </xf>
    <xf numFmtId="10" fontId="13" fillId="0" borderId="8" xfId="1" applyNumberFormat="1" applyFont="1" applyBorder="1" applyAlignment="1">
      <alignment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10" fontId="5" fillId="4" borderId="20" xfId="1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horizontal="left" vertical="center" wrapText="1" readingOrder="1"/>
    </xf>
    <xf numFmtId="10" fontId="13" fillId="2" borderId="28" xfId="1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horizontal="left" vertical="center" wrapText="1" readingOrder="1"/>
    </xf>
    <xf numFmtId="10" fontId="13" fillId="2" borderId="30" xfId="1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0" fontId="15" fillId="2" borderId="30" xfId="1" applyNumberFormat="1" applyFont="1" applyFill="1" applyBorder="1" applyAlignment="1">
      <alignment vertical="center"/>
    </xf>
    <xf numFmtId="10" fontId="13" fillId="2" borderId="30" xfId="1" applyNumberFormat="1" applyFont="1" applyFill="1" applyBorder="1" applyAlignment="1">
      <alignment horizontal="right" vertical="center"/>
    </xf>
    <xf numFmtId="10" fontId="15" fillId="2" borderId="30" xfId="1" applyNumberFormat="1" applyFont="1" applyFill="1" applyBorder="1" applyAlignment="1">
      <alignment horizontal="right" vertical="center"/>
    </xf>
    <xf numFmtId="49" fontId="14" fillId="2" borderId="25" xfId="0" applyNumberFormat="1" applyFont="1" applyFill="1" applyBorder="1" applyAlignment="1">
      <alignment horizontal="left" vertical="center" wrapText="1" readingOrder="1"/>
    </xf>
    <xf numFmtId="10" fontId="15" fillId="2" borderId="26" xfId="1" applyNumberFormat="1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/>
    </xf>
    <xf numFmtId="10" fontId="15" fillId="2" borderId="28" xfId="1" applyNumberFormat="1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10" fontId="15" fillId="2" borderId="26" xfId="1" applyNumberFormat="1" applyFont="1" applyFill="1" applyBorder="1" applyAlignment="1">
      <alignment vertical="center"/>
    </xf>
    <xf numFmtId="0" fontId="24" fillId="4" borderId="18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vertical="center" wrapText="1"/>
    </xf>
    <xf numFmtId="43" fontId="25" fillId="4" borderId="19" xfId="1" applyNumberFormat="1" applyFont="1" applyFill="1" applyBorder="1" applyAlignment="1">
      <alignment vertical="center"/>
    </xf>
    <xf numFmtId="10" fontId="25" fillId="4" borderId="19" xfId="1" applyNumberFormat="1" applyFont="1" applyFill="1" applyBorder="1" applyAlignment="1">
      <alignment vertical="center"/>
    </xf>
    <xf numFmtId="10" fontId="26" fillId="4" borderId="20" xfId="1" applyNumberFormat="1" applyFont="1" applyFill="1" applyBorder="1" applyAlignment="1">
      <alignment vertical="center"/>
    </xf>
    <xf numFmtId="0" fontId="26" fillId="4" borderId="18" xfId="0" applyFont="1" applyFill="1" applyBorder="1" applyAlignment="1">
      <alignment horizontal="left" vertical="center"/>
    </xf>
    <xf numFmtId="0" fontId="26" fillId="4" borderId="19" xfId="0" applyFont="1" applyFill="1" applyBorder="1" applyAlignment="1">
      <alignment vertical="center"/>
    </xf>
    <xf numFmtId="10" fontId="25" fillId="4" borderId="20" xfId="1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0" fontId="22" fillId="3" borderId="26" xfId="2" applyFont="1" applyFill="1" applyBorder="1" applyAlignment="1">
      <alignment horizontal="center" vertical="center" wrapText="1"/>
    </xf>
  </cellXfs>
  <cellStyles count="8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D371B5AD-DD6D-4386-82C2-07BFBB8FF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29E9677-0294-44E5-A7DE-679ADCAE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9DE897C-A42C-4834-8BD5-9681B204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53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136" t="s">
        <v>51</v>
      </c>
      <c r="B27" s="137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CBCC-EC21-498F-9751-A4C62517A655}">
  <dimension ref="A1:X52"/>
  <sheetViews>
    <sheetView tabSelected="1" topLeftCell="A5" zoomScale="59" zoomScaleNormal="59" workbookViewId="0">
      <pane ySplit="3" topLeftCell="A30" activePane="bottomLeft" state="frozen"/>
      <selection activeCell="A5" sqref="A5"/>
      <selection pane="bottomLeft" activeCell="P10" sqref="P10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9.85546875" style="3" customWidth="1"/>
    <col min="4" max="4" width="13.42578125" style="81" customWidth="1"/>
    <col min="5" max="5" width="19" style="81" customWidth="1"/>
    <col min="6" max="6" width="30.140625" style="81" customWidth="1"/>
    <col min="7" max="7" width="31" style="81" customWidth="1"/>
    <col min="8" max="8" width="33.5703125" style="3" customWidth="1"/>
    <col min="9" max="9" width="17.42578125" style="3" customWidth="1"/>
    <col min="10" max="10" width="30" style="3" customWidth="1"/>
    <col min="11" max="11" width="25.28515625" style="82" customWidth="1"/>
    <col min="12" max="12" width="29.140625" style="3" customWidth="1"/>
    <col min="13" max="13" width="30.8554687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28">
        <v>3</v>
      </c>
      <c r="B8" s="129" t="s">
        <v>18</v>
      </c>
      <c r="C8" s="130">
        <f>C9</f>
        <v>272881000000</v>
      </c>
      <c r="D8" s="130">
        <f t="shared" ref="D8:G9" si="0">D9</f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>H9</f>
        <v>272881000000</v>
      </c>
      <c r="I8" s="131">
        <f t="shared" ref="I8:I39" si="1">H8/$H$39</f>
        <v>3.4199867125137708E-2</v>
      </c>
      <c r="J8" s="130">
        <f>J9</f>
        <v>186898315401.08002</v>
      </c>
      <c r="K8" s="130">
        <f t="shared" ref="K8:K9" si="2">K9</f>
        <v>0</v>
      </c>
      <c r="L8" s="130">
        <f t="shared" ref="L8:M9" si="3">L9</f>
        <v>186898315401.08002</v>
      </c>
      <c r="M8" s="130">
        <f t="shared" si="3"/>
        <v>85982684598.919983</v>
      </c>
      <c r="N8" s="132">
        <f t="shared" ref="N8:N13" si="4">+L8/H8</f>
        <v>0.68490776346128901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>C10</f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>H10</f>
        <v>272881000000</v>
      </c>
      <c r="I9" s="109">
        <f t="shared" si="1"/>
        <v>3.4199867125137708E-2</v>
      </c>
      <c r="J9" s="108">
        <f>J10</f>
        <v>186898315401.08002</v>
      </c>
      <c r="K9" s="108">
        <f t="shared" si="2"/>
        <v>0</v>
      </c>
      <c r="L9" s="108">
        <f t="shared" si="3"/>
        <v>186898315401.08002</v>
      </c>
      <c r="M9" s="108">
        <f t="shared" si="3"/>
        <v>85982684598.919983</v>
      </c>
      <c r="N9" s="114">
        <f t="shared" si="4"/>
        <v>0.68490776346128901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>C11+C23</f>
        <v>272881000000</v>
      </c>
      <c r="D10" s="27">
        <f t="shared" ref="D10:G10" si="5">D11+D23</f>
        <v>0</v>
      </c>
      <c r="E10" s="27">
        <f t="shared" si="5"/>
        <v>0</v>
      </c>
      <c r="F10" s="27">
        <f t="shared" si="5"/>
        <v>0</v>
      </c>
      <c r="G10" s="27">
        <f t="shared" si="5"/>
        <v>0</v>
      </c>
      <c r="H10" s="27">
        <f>H11+H23</f>
        <v>272881000000</v>
      </c>
      <c r="I10" s="26">
        <f t="shared" si="1"/>
        <v>3.4199867125137708E-2</v>
      </c>
      <c r="J10" s="27">
        <f>J11+J23</f>
        <v>186898315401.08002</v>
      </c>
      <c r="K10" s="27">
        <f t="shared" ref="K10:M10" si="6">K11+K23</f>
        <v>0</v>
      </c>
      <c r="L10" s="27">
        <f t="shared" si="6"/>
        <v>186898315401.08002</v>
      </c>
      <c r="M10" s="27">
        <f t="shared" si="6"/>
        <v>85982684598.919983</v>
      </c>
      <c r="N10" s="116">
        <f t="shared" si="4"/>
        <v>0.68490776346128901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>+C12</f>
        <v>272881000000</v>
      </c>
      <c r="D11" s="27">
        <f t="shared" ref="D11:G11" si="7">+D12</f>
        <v>0</v>
      </c>
      <c r="E11" s="27">
        <f t="shared" si="7"/>
        <v>0</v>
      </c>
      <c r="F11" s="27">
        <f t="shared" si="7"/>
        <v>0</v>
      </c>
      <c r="G11" s="27">
        <f t="shared" si="7"/>
        <v>0</v>
      </c>
      <c r="H11" s="27">
        <f>+H12</f>
        <v>272881000000</v>
      </c>
      <c r="I11" s="26">
        <f t="shared" si="1"/>
        <v>3.4199867125137708E-2</v>
      </c>
      <c r="J11" s="27">
        <f>+J12</f>
        <v>176001825050.31003</v>
      </c>
      <c r="K11" s="27">
        <f t="shared" ref="K11" si="8">K12+K15+K18</f>
        <v>0</v>
      </c>
      <c r="L11" s="27">
        <f t="shared" ref="L11:M11" si="9">+L12</f>
        <v>176001825050.31003</v>
      </c>
      <c r="M11" s="27">
        <f t="shared" si="9"/>
        <v>96879174949.689987</v>
      </c>
      <c r="N11" s="116">
        <f t="shared" si="4"/>
        <v>0.6449764734456046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>+C13+C15+C18</f>
        <v>272881000000</v>
      </c>
      <c r="D12" s="35">
        <f t="shared" ref="D12:G12" si="10">+D13+D15+D18</f>
        <v>0</v>
      </c>
      <c r="E12" s="35">
        <f t="shared" si="10"/>
        <v>0</v>
      </c>
      <c r="F12" s="35">
        <f t="shared" si="10"/>
        <v>0</v>
      </c>
      <c r="G12" s="35">
        <f t="shared" si="10"/>
        <v>0</v>
      </c>
      <c r="H12" s="35">
        <f>+H13+H15+H18</f>
        <v>272881000000</v>
      </c>
      <c r="I12" s="34">
        <f t="shared" si="1"/>
        <v>3.4199867125137708E-2</v>
      </c>
      <c r="J12" s="35">
        <f>+J13+J15+J18</f>
        <v>176001825050.31003</v>
      </c>
      <c r="K12" s="35">
        <f t="shared" ref="K12:K13" si="11">+K13</f>
        <v>0</v>
      </c>
      <c r="L12" s="35">
        <f t="shared" ref="L12:M12" si="12">+L13+L15+L18</f>
        <v>176001825050.31003</v>
      </c>
      <c r="M12" s="35">
        <f t="shared" si="12"/>
        <v>96879174949.689987</v>
      </c>
      <c r="N12" s="116">
        <f t="shared" si="4"/>
        <v>0.6449764734456046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9" customFormat="1" ht="33" customHeight="1" x14ac:dyDescent="0.25">
      <c r="A13" s="115" t="s">
        <v>26</v>
      </c>
      <c r="B13" s="31" t="s">
        <v>27</v>
      </c>
      <c r="C13" s="35">
        <f>+C14</f>
        <v>272881000000</v>
      </c>
      <c r="D13" s="35">
        <f t="shared" ref="D13:G13" si="13">+D14</f>
        <v>0</v>
      </c>
      <c r="E13" s="35">
        <f t="shared" si="13"/>
        <v>0</v>
      </c>
      <c r="F13" s="35">
        <f t="shared" si="13"/>
        <v>0</v>
      </c>
      <c r="G13" s="35">
        <f t="shared" si="13"/>
        <v>0</v>
      </c>
      <c r="H13" s="35">
        <f>+H14</f>
        <v>272881000000</v>
      </c>
      <c r="I13" s="34">
        <f t="shared" si="1"/>
        <v>3.4199867125137708E-2</v>
      </c>
      <c r="J13" s="35">
        <f>+J14</f>
        <v>169613288474.99002</v>
      </c>
      <c r="K13" s="35">
        <f t="shared" si="11"/>
        <v>0</v>
      </c>
      <c r="L13" s="35">
        <f t="shared" ref="L13:M13" si="14">+L14</f>
        <v>169613288474.99002</v>
      </c>
      <c r="M13" s="35">
        <f t="shared" si="14"/>
        <v>103267711525.00998</v>
      </c>
      <c r="N13" s="116">
        <f t="shared" si="4"/>
        <v>0.62156503558323961</v>
      </c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15648896068.68+18564177215.79+14856021654.22+18992136117.09+17582492773.94+15490961199.94+19762116421.97+17537252214.7+16931961159.21+14247273649.45</f>
        <v>169613288474.99002</v>
      </c>
      <c r="K14" s="41">
        <v>0</v>
      </c>
      <c r="L14" s="38">
        <f>J14-K14</f>
        <v>169613288474.99002</v>
      </c>
      <c r="M14" s="38">
        <f>H14-L14</f>
        <v>103267711525.00998</v>
      </c>
      <c r="N14" s="118">
        <f>+L14/H14</f>
        <v>0.62156503558323961</v>
      </c>
    </row>
    <row r="15" spans="1:24" s="44" customFormat="1" ht="47.25" customHeight="1" x14ac:dyDescent="0.25">
      <c r="A15" s="115" t="s">
        <v>98</v>
      </c>
      <c r="B15" s="31" t="s">
        <v>99</v>
      </c>
      <c r="C15" s="38">
        <f>+C16</f>
        <v>0</v>
      </c>
      <c r="D15" s="38">
        <f t="shared" ref="D15:H16" si="15">+D16</f>
        <v>0</v>
      </c>
      <c r="E15" s="38">
        <f t="shared" si="15"/>
        <v>0</v>
      </c>
      <c r="F15" s="38">
        <f t="shared" si="15"/>
        <v>0</v>
      </c>
      <c r="G15" s="38">
        <f t="shared" si="15"/>
        <v>0</v>
      </c>
      <c r="H15" s="38">
        <f t="shared" si="15"/>
        <v>0</v>
      </c>
      <c r="I15" s="34">
        <f t="shared" si="1"/>
        <v>0</v>
      </c>
      <c r="J15" s="32">
        <f t="shared" ref="J15:M16" si="16">+J16</f>
        <v>5473413217.29</v>
      </c>
      <c r="K15" s="32">
        <f t="shared" si="16"/>
        <v>0</v>
      </c>
      <c r="L15" s="32">
        <f t="shared" si="16"/>
        <v>5473413217.29</v>
      </c>
      <c r="M15" s="32">
        <f t="shared" si="16"/>
        <v>-5473413217.29</v>
      </c>
      <c r="N15" s="119" t="s">
        <v>30</v>
      </c>
    </row>
    <row r="16" spans="1:24" s="44" customFormat="1" ht="47.25" customHeight="1" x14ac:dyDescent="0.25">
      <c r="A16" s="115" t="s">
        <v>102</v>
      </c>
      <c r="B16" s="31" t="s">
        <v>100</v>
      </c>
      <c r="C16" s="38">
        <f>+C17</f>
        <v>0</v>
      </c>
      <c r="D16" s="38">
        <f t="shared" si="15"/>
        <v>0</v>
      </c>
      <c r="E16" s="38">
        <f t="shared" si="15"/>
        <v>0</v>
      </c>
      <c r="F16" s="38">
        <f t="shared" si="15"/>
        <v>0</v>
      </c>
      <c r="G16" s="38">
        <f t="shared" si="15"/>
        <v>0</v>
      </c>
      <c r="H16" s="38">
        <f t="shared" si="15"/>
        <v>0</v>
      </c>
      <c r="I16" s="34">
        <f t="shared" si="1"/>
        <v>0</v>
      </c>
      <c r="J16" s="32">
        <f t="shared" si="16"/>
        <v>5473413217.29</v>
      </c>
      <c r="K16" s="32">
        <f t="shared" si="16"/>
        <v>0</v>
      </c>
      <c r="L16" s="32">
        <f t="shared" si="16"/>
        <v>5473413217.29</v>
      </c>
      <c r="M16" s="32">
        <f t="shared" si="16"/>
        <v>-5473413217.29</v>
      </c>
      <c r="N16" s="119" t="s">
        <v>30</v>
      </c>
    </row>
    <row r="17" spans="1:14" s="44" customFormat="1" ht="47.25" customHeight="1" x14ac:dyDescent="0.25">
      <c r="A17" s="117" t="s">
        <v>103</v>
      </c>
      <c r="B17" s="37" t="s">
        <v>101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f>+C17+G17</f>
        <v>0</v>
      </c>
      <c r="I17" s="40">
        <f t="shared" si="1"/>
        <v>0</v>
      </c>
      <c r="J17" s="38">
        <v>5473413217.29</v>
      </c>
      <c r="K17" s="38">
        <v>0</v>
      </c>
      <c r="L17" s="38">
        <f>J17-K17</f>
        <v>5473413217.29</v>
      </c>
      <c r="M17" s="38">
        <f>H17-L17</f>
        <v>-5473413217.29</v>
      </c>
      <c r="N17" s="120" t="s">
        <v>30</v>
      </c>
    </row>
    <row r="18" spans="1:14" s="29" customFormat="1" ht="47.25" customHeight="1" x14ac:dyDescent="0.25">
      <c r="A18" s="115" t="s">
        <v>67</v>
      </c>
      <c r="B18" s="31" t="s">
        <v>72</v>
      </c>
      <c r="C18" s="35">
        <f>C19</f>
        <v>0</v>
      </c>
      <c r="D18" s="35">
        <f t="shared" ref="D18:H21" si="17">D19</f>
        <v>0</v>
      </c>
      <c r="E18" s="35">
        <f t="shared" si="17"/>
        <v>0</v>
      </c>
      <c r="F18" s="35">
        <f t="shared" si="17"/>
        <v>0</v>
      </c>
      <c r="G18" s="35">
        <f t="shared" si="17"/>
        <v>0</v>
      </c>
      <c r="H18" s="35">
        <f t="shared" si="17"/>
        <v>0</v>
      </c>
      <c r="I18" s="34">
        <f t="shared" si="1"/>
        <v>0</v>
      </c>
      <c r="J18" s="35">
        <f t="shared" ref="J18:M21" si="18">J19</f>
        <v>915123358.02999997</v>
      </c>
      <c r="K18" s="35">
        <f t="shared" si="18"/>
        <v>0</v>
      </c>
      <c r="L18" s="35">
        <f t="shared" si="18"/>
        <v>915123358.02999997</v>
      </c>
      <c r="M18" s="35">
        <f t="shared" si="18"/>
        <v>-915123358.02999997</v>
      </c>
      <c r="N18" s="119" t="s">
        <v>30</v>
      </c>
    </row>
    <row r="19" spans="1:14" s="29" customFormat="1" ht="47.25" customHeight="1" x14ac:dyDescent="0.25">
      <c r="A19" s="115" t="s">
        <v>66</v>
      </c>
      <c r="B19" s="31" t="s">
        <v>71</v>
      </c>
      <c r="C19" s="35">
        <f>C20</f>
        <v>0</v>
      </c>
      <c r="D19" s="35">
        <f t="shared" si="17"/>
        <v>0</v>
      </c>
      <c r="E19" s="35">
        <f t="shared" si="17"/>
        <v>0</v>
      </c>
      <c r="F19" s="35">
        <f t="shared" si="17"/>
        <v>0</v>
      </c>
      <c r="G19" s="35">
        <f t="shared" si="17"/>
        <v>0</v>
      </c>
      <c r="H19" s="35">
        <f t="shared" si="17"/>
        <v>0</v>
      </c>
      <c r="I19" s="34">
        <f t="shared" si="1"/>
        <v>0</v>
      </c>
      <c r="J19" s="35">
        <f t="shared" si="18"/>
        <v>915123358.02999997</v>
      </c>
      <c r="K19" s="35">
        <f t="shared" si="18"/>
        <v>0</v>
      </c>
      <c r="L19" s="35">
        <f t="shared" si="18"/>
        <v>915123358.02999997</v>
      </c>
      <c r="M19" s="35">
        <f t="shared" si="18"/>
        <v>-915123358.02999997</v>
      </c>
      <c r="N19" s="119" t="s">
        <v>30</v>
      </c>
    </row>
    <row r="20" spans="1:14" s="29" customFormat="1" ht="79.5" customHeight="1" x14ac:dyDescent="0.25">
      <c r="A20" s="115" t="s">
        <v>65</v>
      </c>
      <c r="B20" s="31" t="s">
        <v>70</v>
      </c>
      <c r="C20" s="35">
        <f>C21</f>
        <v>0</v>
      </c>
      <c r="D20" s="35">
        <f t="shared" si="17"/>
        <v>0</v>
      </c>
      <c r="E20" s="35">
        <f t="shared" si="17"/>
        <v>0</v>
      </c>
      <c r="F20" s="35">
        <f t="shared" si="17"/>
        <v>0</v>
      </c>
      <c r="G20" s="35">
        <f t="shared" si="17"/>
        <v>0</v>
      </c>
      <c r="H20" s="35">
        <f t="shared" si="17"/>
        <v>0</v>
      </c>
      <c r="I20" s="34">
        <f t="shared" si="1"/>
        <v>0</v>
      </c>
      <c r="J20" s="35">
        <f t="shared" si="18"/>
        <v>915123358.02999997</v>
      </c>
      <c r="K20" s="35">
        <f t="shared" si="18"/>
        <v>0</v>
      </c>
      <c r="L20" s="35">
        <f t="shared" si="18"/>
        <v>915123358.02999997</v>
      </c>
      <c r="M20" s="35">
        <f t="shared" si="18"/>
        <v>-915123358.02999997</v>
      </c>
      <c r="N20" s="119" t="s">
        <v>30</v>
      </c>
    </row>
    <row r="21" spans="1:14" s="29" customFormat="1" ht="47.25" customHeight="1" x14ac:dyDescent="0.25">
      <c r="A21" s="115" t="s">
        <v>64</v>
      </c>
      <c r="B21" s="31" t="s">
        <v>69</v>
      </c>
      <c r="C21" s="35">
        <f>C22</f>
        <v>0</v>
      </c>
      <c r="D21" s="35">
        <f t="shared" si="17"/>
        <v>0</v>
      </c>
      <c r="E21" s="35">
        <f t="shared" si="17"/>
        <v>0</v>
      </c>
      <c r="F21" s="35">
        <f t="shared" si="17"/>
        <v>0</v>
      </c>
      <c r="G21" s="35">
        <f t="shared" si="17"/>
        <v>0</v>
      </c>
      <c r="H21" s="35">
        <f t="shared" si="17"/>
        <v>0</v>
      </c>
      <c r="I21" s="34">
        <f t="shared" si="1"/>
        <v>0</v>
      </c>
      <c r="J21" s="35">
        <f t="shared" si="18"/>
        <v>915123358.02999997</v>
      </c>
      <c r="K21" s="35">
        <f t="shared" si="18"/>
        <v>0</v>
      </c>
      <c r="L21" s="35">
        <f t="shared" si="18"/>
        <v>915123358.02999997</v>
      </c>
      <c r="M21" s="35">
        <f t="shared" si="18"/>
        <v>-915123358.02999997</v>
      </c>
      <c r="N21" s="119" t="s">
        <v>30</v>
      </c>
    </row>
    <row r="22" spans="1:14" s="44" customFormat="1" ht="47.25" customHeight="1" x14ac:dyDescent="0.25">
      <c r="A22" s="117" t="s">
        <v>63</v>
      </c>
      <c r="B22" s="37" t="s">
        <v>68</v>
      </c>
      <c r="C22" s="38">
        <v>0</v>
      </c>
      <c r="D22" s="39">
        <v>0</v>
      </c>
      <c r="E22" s="39">
        <v>0</v>
      </c>
      <c r="F22" s="39">
        <v>0</v>
      </c>
      <c r="G22" s="38">
        <f>+D22-E22-F22</f>
        <v>0</v>
      </c>
      <c r="H22" s="38">
        <f>+C22+G22</f>
        <v>0</v>
      </c>
      <c r="I22" s="40">
        <f t="shared" si="1"/>
        <v>0</v>
      </c>
      <c r="J22" s="41">
        <f>241080818.81+917517.11+113486104.87+171471141.61+45671736.73+36126181.49+132449723.55+56774247.79+117145886.07</f>
        <v>915123358.02999997</v>
      </c>
      <c r="K22" s="41">
        <v>0</v>
      </c>
      <c r="L22" s="38">
        <f t="shared" ref="L22:L28" si="19">J22-K22</f>
        <v>915123358.02999997</v>
      </c>
      <c r="M22" s="38">
        <f t="shared" ref="M22" si="20">H22-L22</f>
        <v>-915123358.02999997</v>
      </c>
      <c r="N22" s="120" t="s">
        <v>30</v>
      </c>
    </row>
    <row r="23" spans="1:14" s="29" customFormat="1" ht="33" customHeight="1" x14ac:dyDescent="0.25">
      <c r="A23" s="115" t="s">
        <v>31</v>
      </c>
      <c r="B23" s="31" t="s">
        <v>32</v>
      </c>
      <c r="C23" s="35">
        <f>C24+C32</f>
        <v>0</v>
      </c>
      <c r="D23" s="35">
        <f t="shared" ref="D23:H23" si="21">D24+D32</f>
        <v>0</v>
      </c>
      <c r="E23" s="35">
        <f t="shared" si="21"/>
        <v>0</v>
      </c>
      <c r="F23" s="35">
        <f t="shared" si="21"/>
        <v>0</v>
      </c>
      <c r="G23" s="35">
        <f t="shared" si="21"/>
        <v>0</v>
      </c>
      <c r="H23" s="35">
        <f t="shared" si="21"/>
        <v>0</v>
      </c>
      <c r="I23" s="34">
        <f t="shared" si="1"/>
        <v>0</v>
      </c>
      <c r="J23" s="35">
        <f t="shared" ref="J23:M23" si="22">J24+J32</f>
        <v>10896490350.77</v>
      </c>
      <c r="K23" s="35">
        <f t="shared" si="22"/>
        <v>0</v>
      </c>
      <c r="L23" s="35">
        <f t="shared" si="22"/>
        <v>10896490350.77</v>
      </c>
      <c r="M23" s="35">
        <f t="shared" si="22"/>
        <v>-10896490350.77</v>
      </c>
      <c r="N23" s="119" t="s">
        <v>30</v>
      </c>
    </row>
    <row r="24" spans="1:14" s="29" customFormat="1" ht="33" customHeight="1" x14ac:dyDescent="0.25">
      <c r="A24" s="115" t="s">
        <v>33</v>
      </c>
      <c r="B24" s="31" t="s">
        <v>34</v>
      </c>
      <c r="C24" s="35">
        <f>C25+C29</f>
        <v>0</v>
      </c>
      <c r="D24" s="35">
        <f t="shared" ref="D24:H24" si="23">D25+D29</f>
        <v>0</v>
      </c>
      <c r="E24" s="35">
        <f t="shared" si="23"/>
        <v>0</v>
      </c>
      <c r="F24" s="35">
        <f t="shared" si="23"/>
        <v>0</v>
      </c>
      <c r="G24" s="35">
        <f t="shared" si="23"/>
        <v>0</v>
      </c>
      <c r="H24" s="35">
        <f t="shared" si="23"/>
        <v>0</v>
      </c>
      <c r="I24" s="34">
        <f t="shared" si="1"/>
        <v>0</v>
      </c>
      <c r="J24" s="35">
        <f t="shared" ref="J24:M24" si="24">J25+J29</f>
        <v>10686550844.58</v>
      </c>
      <c r="K24" s="35">
        <f t="shared" si="24"/>
        <v>0</v>
      </c>
      <c r="L24" s="35">
        <f t="shared" si="24"/>
        <v>10686550844.58</v>
      </c>
      <c r="M24" s="35">
        <f t="shared" si="24"/>
        <v>-10686550844.58</v>
      </c>
      <c r="N24" s="119" t="s">
        <v>30</v>
      </c>
    </row>
    <row r="25" spans="1:14" s="29" customFormat="1" ht="33" customHeight="1" x14ac:dyDescent="0.25">
      <c r="A25" s="115" t="s">
        <v>35</v>
      </c>
      <c r="B25" s="31" t="s">
        <v>36</v>
      </c>
      <c r="C25" s="35">
        <f>C26</f>
        <v>0</v>
      </c>
      <c r="D25" s="35">
        <f t="shared" ref="D25:H25" si="25">D26</f>
        <v>0</v>
      </c>
      <c r="E25" s="35">
        <f t="shared" si="25"/>
        <v>0</v>
      </c>
      <c r="F25" s="35">
        <f t="shared" si="25"/>
        <v>0</v>
      </c>
      <c r="G25" s="35">
        <f t="shared" si="25"/>
        <v>0</v>
      </c>
      <c r="H25" s="35">
        <f t="shared" si="25"/>
        <v>0</v>
      </c>
      <c r="I25" s="34">
        <f t="shared" si="1"/>
        <v>0</v>
      </c>
      <c r="J25" s="35">
        <f t="shared" ref="J25:M25" si="26">J26</f>
        <v>5234177529.54</v>
      </c>
      <c r="K25" s="35">
        <f t="shared" si="26"/>
        <v>0</v>
      </c>
      <c r="L25" s="35">
        <f t="shared" si="26"/>
        <v>5234177529.54</v>
      </c>
      <c r="M25" s="35">
        <f t="shared" si="26"/>
        <v>-5234177529.54</v>
      </c>
      <c r="N25" s="119" t="s">
        <v>30</v>
      </c>
    </row>
    <row r="26" spans="1:14" s="29" customFormat="1" ht="33" customHeight="1" x14ac:dyDescent="0.25">
      <c r="A26" s="115" t="s">
        <v>37</v>
      </c>
      <c r="B26" s="31" t="s">
        <v>38</v>
      </c>
      <c r="C26" s="35">
        <f>C27+C28</f>
        <v>0</v>
      </c>
      <c r="D26" s="35">
        <f t="shared" ref="D26:H26" si="27">D27+D28</f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 t="shared" ref="J26:M26" si="28">J27+J28</f>
        <v>5234177529.54</v>
      </c>
      <c r="K26" s="35">
        <f t="shared" si="28"/>
        <v>0</v>
      </c>
      <c r="L26" s="35">
        <f t="shared" si="28"/>
        <v>5234177529.54</v>
      </c>
      <c r="M26" s="35">
        <f t="shared" si="28"/>
        <v>-5234177529.54</v>
      </c>
      <c r="N26" s="119" t="s">
        <v>30</v>
      </c>
    </row>
    <row r="27" spans="1:14" s="44" customFormat="1" ht="50.25" customHeight="1" x14ac:dyDescent="0.25">
      <c r="A27" s="117" t="s">
        <v>39</v>
      </c>
      <c r="B27" s="37" t="s">
        <v>40</v>
      </c>
      <c r="C27" s="38">
        <v>0</v>
      </c>
      <c r="D27" s="39">
        <f t="shared" ref="D27:H29" si="29">D28</f>
        <v>0</v>
      </c>
      <c r="E27" s="39">
        <f t="shared" si="29"/>
        <v>0</v>
      </c>
      <c r="F27" s="39">
        <f t="shared" si="29"/>
        <v>0</v>
      </c>
      <c r="G27" s="38">
        <f t="shared" ref="G27:G28" si="30">+D27-E27-F27</f>
        <v>0</v>
      </c>
      <c r="H27" s="38">
        <f t="shared" ref="H27:H28" si="31">+C27+G27</f>
        <v>0</v>
      </c>
      <c r="I27" s="40">
        <f t="shared" si="1"/>
        <v>0</v>
      </c>
      <c r="J27" s="41">
        <f>2230079.75+3063503.99+1248011.46+2481070.47+1660632.87+1630432.03+2572961.06+3876935.32+3300022+3347549.25</f>
        <v>25411198.199999999</v>
      </c>
      <c r="K27" s="41">
        <v>0</v>
      </c>
      <c r="L27" s="38">
        <f>J27-K27</f>
        <v>25411198.199999999</v>
      </c>
      <c r="M27" s="38">
        <f>H27-L27</f>
        <v>-25411198.199999999</v>
      </c>
      <c r="N27" s="120" t="s">
        <v>30</v>
      </c>
    </row>
    <row r="28" spans="1:14" s="44" customFormat="1" ht="48.75" customHeight="1" x14ac:dyDescent="0.25">
      <c r="A28" s="117" t="s">
        <v>41</v>
      </c>
      <c r="B28" s="37" t="s">
        <v>42</v>
      </c>
      <c r="C28" s="38">
        <v>0</v>
      </c>
      <c r="D28" s="39">
        <f t="shared" si="29"/>
        <v>0</v>
      </c>
      <c r="E28" s="39">
        <f t="shared" si="29"/>
        <v>0</v>
      </c>
      <c r="F28" s="39">
        <f t="shared" si="29"/>
        <v>0</v>
      </c>
      <c r="G28" s="38">
        <f t="shared" si="30"/>
        <v>0</v>
      </c>
      <c r="H28" s="38">
        <f t="shared" si="31"/>
        <v>0</v>
      </c>
      <c r="I28" s="40">
        <f t="shared" si="1"/>
        <v>0</v>
      </c>
      <c r="J28" s="41">
        <f>405420813.75+225811625.96+216663163.13+468463544.89+769159833.01+714316209.41+585001381.92+677053227.94+680493626.68+466382904.65</f>
        <v>5208766331.3400002</v>
      </c>
      <c r="K28" s="41">
        <v>0</v>
      </c>
      <c r="L28" s="38">
        <f t="shared" si="19"/>
        <v>5208766331.3400002</v>
      </c>
      <c r="M28" s="38">
        <f>H28-L28</f>
        <v>-5208766331.3400002</v>
      </c>
      <c r="N28" s="120" t="s">
        <v>30</v>
      </c>
    </row>
    <row r="29" spans="1:14" s="29" customFormat="1" ht="33" customHeight="1" x14ac:dyDescent="0.25">
      <c r="A29" s="115" t="s">
        <v>43</v>
      </c>
      <c r="B29" s="31" t="s">
        <v>44</v>
      </c>
      <c r="C29" s="35">
        <f>C30</f>
        <v>0</v>
      </c>
      <c r="D29" s="35">
        <f t="shared" si="29"/>
        <v>0</v>
      </c>
      <c r="E29" s="35">
        <f t="shared" si="29"/>
        <v>0</v>
      </c>
      <c r="F29" s="35">
        <f t="shared" si="29"/>
        <v>0</v>
      </c>
      <c r="G29" s="35">
        <f t="shared" si="29"/>
        <v>0</v>
      </c>
      <c r="H29" s="35">
        <f t="shared" si="29"/>
        <v>0</v>
      </c>
      <c r="I29" s="34">
        <f t="shared" si="1"/>
        <v>0</v>
      </c>
      <c r="J29" s="35">
        <f t="shared" ref="J29:M29" si="32">J30</f>
        <v>5452373315.04</v>
      </c>
      <c r="K29" s="35">
        <f t="shared" si="32"/>
        <v>0</v>
      </c>
      <c r="L29" s="35">
        <f t="shared" si="32"/>
        <v>5452373315.04</v>
      </c>
      <c r="M29" s="35">
        <f t="shared" si="32"/>
        <v>-5452373315.04</v>
      </c>
      <c r="N29" s="119" t="s">
        <v>30</v>
      </c>
    </row>
    <row r="30" spans="1:14" s="44" customFormat="1" ht="76.5" customHeight="1" x14ac:dyDescent="0.25">
      <c r="A30" s="117" t="s">
        <v>45</v>
      </c>
      <c r="B30" s="37" t="s">
        <v>46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3">+D30-E30-F30</f>
        <v>0</v>
      </c>
      <c r="H30" s="38">
        <f>+C30+G30</f>
        <v>0</v>
      </c>
      <c r="I30" s="40">
        <f t="shared" si="1"/>
        <v>0</v>
      </c>
      <c r="J30" s="41">
        <f>1328530800.97+17375714.76+22572469.51+1416207847.06+20505642.79+18849172.25+1355773558.25+12433328.88+19604102.35+1240520678.22</f>
        <v>5452373315.04</v>
      </c>
      <c r="K30" s="41">
        <v>0</v>
      </c>
      <c r="L30" s="38">
        <f>J30-K30</f>
        <v>5452373315.04</v>
      </c>
      <c r="M30" s="38">
        <f>H30-L30</f>
        <v>-5452373315.04</v>
      </c>
      <c r="N30" s="120" t="s">
        <v>30</v>
      </c>
    </row>
    <row r="31" spans="1:14" s="44" customFormat="1" ht="42.75" customHeight="1" x14ac:dyDescent="0.25">
      <c r="A31" s="115" t="s">
        <v>62</v>
      </c>
      <c r="B31" s="31" t="s">
        <v>61</v>
      </c>
      <c r="C31" s="35">
        <f>C32</f>
        <v>0</v>
      </c>
      <c r="D31" s="35">
        <f t="shared" ref="D31:H31" si="34">D32</f>
        <v>0</v>
      </c>
      <c r="E31" s="35">
        <f t="shared" si="34"/>
        <v>0</v>
      </c>
      <c r="F31" s="35">
        <f t="shared" si="34"/>
        <v>0</v>
      </c>
      <c r="G31" s="35">
        <f t="shared" si="34"/>
        <v>0</v>
      </c>
      <c r="H31" s="35">
        <f t="shared" si="34"/>
        <v>0</v>
      </c>
      <c r="I31" s="40">
        <f t="shared" si="1"/>
        <v>0</v>
      </c>
      <c r="J31" s="35">
        <f t="shared" ref="J31:M31" si="35">J32</f>
        <v>209939506.19</v>
      </c>
      <c r="K31" s="35">
        <f t="shared" si="35"/>
        <v>0</v>
      </c>
      <c r="L31" s="35">
        <f t="shared" si="35"/>
        <v>209939506.19</v>
      </c>
      <c r="M31" s="35">
        <f t="shared" si="35"/>
        <v>-209939506.19</v>
      </c>
      <c r="N31" s="119" t="s">
        <v>30</v>
      </c>
    </row>
    <row r="32" spans="1:14" s="29" customFormat="1" ht="42.75" customHeight="1" x14ac:dyDescent="0.25">
      <c r="A32" s="115" t="s">
        <v>60</v>
      </c>
      <c r="B32" s="31" t="s">
        <v>59</v>
      </c>
      <c r="C32" s="35">
        <f>C33+C34</f>
        <v>0</v>
      </c>
      <c r="D32" s="35">
        <f t="shared" ref="D32:H32" si="36">D33+D34</f>
        <v>0</v>
      </c>
      <c r="E32" s="35">
        <f t="shared" si="36"/>
        <v>0</v>
      </c>
      <c r="F32" s="35">
        <f t="shared" si="36"/>
        <v>0</v>
      </c>
      <c r="G32" s="35">
        <f t="shared" si="36"/>
        <v>0</v>
      </c>
      <c r="H32" s="35">
        <f t="shared" si="36"/>
        <v>0</v>
      </c>
      <c r="I32" s="34">
        <f t="shared" si="1"/>
        <v>0</v>
      </c>
      <c r="J32" s="35">
        <f t="shared" ref="J32:M32" si="37">J33+J34</f>
        <v>209939506.19</v>
      </c>
      <c r="K32" s="35">
        <f t="shared" si="37"/>
        <v>0</v>
      </c>
      <c r="L32" s="35">
        <f t="shared" si="37"/>
        <v>209939506.19</v>
      </c>
      <c r="M32" s="35">
        <f t="shared" si="37"/>
        <v>-209939506.19</v>
      </c>
      <c r="N32" s="119" t="s">
        <v>30</v>
      </c>
    </row>
    <row r="33" spans="1:17" s="44" customFormat="1" ht="42.75" customHeight="1" x14ac:dyDescent="0.25">
      <c r="A33" s="121" t="s">
        <v>57</v>
      </c>
      <c r="B33" s="93" t="s">
        <v>58</v>
      </c>
      <c r="C33" s="88">
        <v>0</v>
      </c>
      <c r="D33" s="94">
        <v>0</v>
      </c>
      <c r="E33" s="94">
        <v>0</v>
      </c>
      <c r="F33" s="94">
        <v>0</v>
      </c>
      <c r="G33" s="88">
        <f t="shared" ref="G33:G34" si="38">+D33-E33-F33</f>
        <v>0</v>
      </c>
      <c r="H33" s="88">
        <f>+C33+G33</f>
        <v>0</v>
      </c>
      <c r="I33" s="89">
        <f t="shared" si="1"/>
        <v>0</v>
      </c>
      <c r="J33" s="66">
        <f>3934316+105206115+45072224</f>
        <v>154212655</v>
      </c>
      <c r="K33" s="66">
        <v>0</v>
      </c>
      <c r="L33" s="88">
        <f t="shared" ref="L33:L34" si="39">J33-K33</f>
        <v>154212655</v>
      </c>
      <c r="M33" s="88">
        <f t="shared" ref="M33:M34" si="40">H33-L33</f>
        <v>-154212655</v>
      </c>
      <c r="N33" s="122" t="s">
        <v>30</v>
      </c>
    </row>
    <row r="34" spans="1:17" s="44" customFormat="1" ht="42.75" customHeight="1" thickBot="1" x14ac:dyDescent="0.3">
      <c r="A34" s="121" t="s">
        <v>95</v>
      </c>
      <c r="B34" s="93" t="s">
        <v>94</v>
      </c>
      <c r="C34" s="88">
        <v>0</v>
      </c>
      <c r="D34" s="94">
        <v>0</v>
      </c>
      <c r="E34" s="94">
        <v>0</v>
      </c>
      <c r="F34" s="94">
        <v>0</v>
      </c>
      <c r="G34" s="88">
        <f t="shared" si="38"/>
        <v>0</v>
      </c>
      <c r="H34" s="88">
        <f>+C34+G34</f>
        <v>0</v>
      </c>
      <c r="I34" s="89">
        <f t="shared" si="1"/>
        <v>0</v>
      </c>
      <c r="J34" s="66">
        <v>55726851.189999998</v>
      </c>
      <c r="K34" s="66"/>
      <c r="L34" s="88">
        <f t="shared" si="39"/>
        <v>55726851.189999998</v>
      </c>
      <c r="M34" s="88">
        <f t="shared" si="40"/>
        <v>-55726851.189999998</v>
      </c>
      <c r="N34" s="122" t="s">
        <v>30</v>
      </c>
    </row>
    <row r="35" spans="1:17" s="19" customFormat="1" ht="33" customHeight="1" thickBot="1" x14ac:dyDescent="0.3">
      <c r="A35" s="133">
        <v>4</v>
      </c>
      <c r="B35" s="134" t="s">
        <v>47</v>
      </c>
      <c r="C35" s="130">
        <f t="shared" ref="C35:G35" si="41">C36+C37+C38</f>
        <v>8870335215722</v>
      </c>
      <c r="D35" s="130">
        <f t="shared" si="41"/>
        <v>0</v>
      </c>
      <c r="E35" s="130">
        <f t="shared" si="41"/>
        <v>0</v>
      </c>
      <c r="F35" s="130">
        <f t="shared" si="41"/>
        <v>1164208607256</v>
      </c>
      <c r="G35" s="130">
        <f t="shared" si="41"/>
        <v>-1164208607256</v>
      </c>
      <c r="H35" s="130">
        <f>H36+H37+H38</f>
        <v>7706126608466</v>
      </c>
      <c r="I35" s="131">
        <f t="shared" si="1"/>
        <v>0.96580013287486233</v>
      </c>
      <c r="J35" s="130">
        <f>J36+J37+J38</f>
        <v>3236683920096.1401</v>
      </c>
      <c r="K35" s="130">
        <f t="shared" ref="K35:M35" si="42">K36+K37+K38</f>
        <v>0</v>
      </c>
      <c r="L35" s="130">
        <f t="shared" si="42"/>
        <v>3221634474050.1401</v>
      </c>
      <c r="M35" s="130">
        <f t="shared" si="42"/>
        <v>4484492134415.8594</v>
      </c>
      <c r="N35" s="135">
        <f>+L35/H35</f>
        <v>0.41806145132767891</v>
      </c>
      <c r="P35" s="18"/>
    </row>
    <row r="36" spans="1:17" s="58" customFormat="1" ht="33" customHeight="1" x14ac:dyDescent="0.25">
      <c r="A36" s="123">
        <v>41</v>
      </c>
      <c r="B36" s="95" t="s">
        <v>48</v>
      </c>
      <c r="C36" s="96">
        <v>10647256000</v>
      </c>
      <c r="D36" s="97">
        <v>0</v>
      </c>
      <c r="E36" s="97">
        <v>0</v>
      </c>
      <c r="F36" s="97">
        <v>0</v>
      </c>
      <c r="G36" s="98">
        <f>+D36-E36-F36</f>
        <v>0</v>
      </c>
      <c r="H36" s="99">
        <f t="shared" ref="H36:H37" si="43">+C36+G36</f>
        <v>10647256000</v>
      </c>
      <c r="I36" s="100">
        <f t="shared" si="1"/>
        <v>1.3344085533522861E-3</v>
      </c>
      <c r="J36" s="101">
        <v>5744527026.8599997</v>
      </c>
      <c r="K36" s="101">
        <v>0</v>
      </c>
      <c r="L36" s="96">
        <f>J36-K36</f>
        <v>5744527026.8599997</v>
      </c>
      <c r="M36" s="96">
        <f>H36-L36</f>
        <v>4902728973.1400003</v>
      </c>
      <c r="N36" s="124">
        <f>+L36/H36</f>
        <v>0.53953122070700654</v>
      </c>
      <c r="P36" s="59"/>
      <c r="Q36" s="19"/>
    </row>
    <row r="37" spans="1:17" s="58" customFormat="1" ht="33" customHeight="1" x14ac:dyDescent="0.25">
      <c r="A37" s="125">
        <v>42</v>
      </c>
      <c r="B37" s="54" t="s">
        <v>49</v>
      </c>
      <c r="C37" s="60">
        <v>1539512571000</v>
      </c>
      <c r="D37" s="61">
        <v>0</v>
      </c>
      <c r="E37" s="61">
        <v>0</v>
      </c>
      <c r="F37" s="61">
        <v>0</v>
      </c>
      <c r="G37" s="85">
        <f>+D37-E37-F37</f>
        <v>0</v>
      </c>
      <c r="H37" s="38">
        <f t="shared" si="43"/>
        <v>1539512571000</v>
      </c>
      <c r="I37" s="40">
        <f t="shared" si="1"/>
        <v>0.19294536946756694</v>
      </c>
      <c r="J37" s="41">
        <v>1427021447000</v>
      </c>
      <c r="K37" s="41">
        <v>0</v>
      </c>
      <c r="L37" s="55">
        <f>J37-K37</f>
        <v>1427021447000</v>
      </c>
      <c r="M37" s="55">
        <f>H37-L37</f>
        <v>112491124000</v>
      </c>
      <c r="N37" s="118">
        <f>+L37/H37</f>
        <v>0.92693068824574087</v>
      </c>
      <c r="P37" s="59"/>
      <c r="Q37" s="19"/>
    </row>
    <row r="38" spans="1:17" s="58" customFormat="1" ht="33" customHeight="1" thickBot="1" x14ac:dyDescent="0.3">
      <c r="A38" s="126">
        <v>43</v>
      </c>
      <c r="B38" s="63" t="s">
        <v>50</v>
      </c>
      <c r="C38" s="64">
        <v>7320175388722</v>
      </c>
      <c r="D38" s="65">
        <v>0</v>
      </c>
      <c r="E38" s="65">
        <v>0</v>
      </c>
      <c r="F38" s="65">
        <v>1164208607256</v>
      </c>
      <c r="G38" s="87">
        <f>+D38-E38-F38</f>
        <v>-1164208607256</v>
      </c>
      <c r="H38" s="88">
        <f>+C38+G38</f>
        <v>6155966781466</v>
      </c>
      <c r="I38" s="89">
        <f t="shared" si="1"/>
        <v>0.7715203548539431</v>
      </c>
      <c r="J38" s="66">
        <v>1803917946069.28</v>
      </c>
      <c r="K38" s="66">
        <v>0</v>
      </c>
      <c r="L38" s="64">
        <v>1788868500023.28</v>
      </c>
      <c r="M38" s="64">
        <f>H38-L38</f>
        <v>4367098281442.7197</v>
      </c>
      <c r="N38" s="127">
        <f>+L38/H38</f>
        <v>0.2905909930198281</v>
      </c>
      <c r="O38" s="59"/>
      <c r="P38" s="59"/>
      <c r="Q38" s="19"/>
    </row>
    <row r="39" spans="1:17" s="8" customFormat="1" ht="33" customHeight="1" thickBot="1" x14ac:dyDescent="0.3">
      <c r="A39" s="148" t="s">
        <v>51</v>
      </c>
      <c r="B39" s="149"/>
      <c r="C39" s="90">
        <f t="shared" ref="C39:G39" si="44">C8+C35</f>
        <v>9143216215722</v>
      </c>
      <c r="D39" s="90">
        <f t="shared" si="44"/>
        <v>0</v>
      </c>
      <c r="E39" s="90">
        <f t="shared" si="44"/>
        <v>0</v>
      </c>
      <c r="F39" s="90">
        <f t="shared" si="44"/>
        <v>1164208607256</v>
      </c>
      <c r="G39" s="90">
        <f t="shared" si="44"/>
        <v>-1164208607256</v>
      </c>
      <c r="H39" s="90">
        <f>H8+H35</f>
        <v>7979007608466</v>
      </c>
      <c r="I39" s="91">
        <f t="shared" si="1"/>
        <v>1</v>
      </c>
      <c r="J39" s="90">
        <f>J8+J35</f>
        <v>3423582235497.2202</v>
      </c>
      <c r="K39" s="90">
        <f>K8+K35</f>
        <v>0</v>
      </c>
      <c r="L39" s="90">
        <f>L8+L35</f>
        <v>3408532789451.2202</v>
      </c>
      <c r="M39" s="90">
        <f>M8+M35</f>
        <v>4570474819014.7793</v>
      </c>
      <c r="N39" s="92">
        <f>+L39/H39</f>
        <v>0.42718755974548145</v>
      </c>
      <c r="P39" s="71"/>
      <c r="Q39" s="19"/>
    </row>
    <row r="40" spans="1:17" s="8" customFormat="1" ht="14.25" customHeight="1" x14ac:dyDescent="0.25">
      <c r="B40" s="72"/>
      <c r="C40" s="73"/>
      <c r="D40" s="74"/>
      <c r="E40" s="74"/>
      <c r="F40" s="74"/>
      <c r="G40" s="74"/>
      <c r="H40" s="73"/>
      <c r="I40" s="74"/>
      <c r="J40" s="74"/>
      <c r="K40" s="74"/>
      <c r="L40" s="73"/>
      <c r="M40" s="75"/>
    </row>
    <row r="41" spans="1:17" s="2" customFormat="1" ht="14.25" customHeight="1" x14ac:dyDescent="0.25">
      <c r="A41" s="76" t="s">
        <v>97</v>
      </c>
      <c r="D41" s="8"/>
      <c r="E41" s="8"/>
      <c r="F41" s="8"/>
      <c r="G41" s="8"/>
      <c r="I41" s="77"/>
      <c r="J41" s="9"/>
      <c r="K41" s="9"/>
      <c r="L41" s="9"/>
      <c r="M41" s="9"/>
      <c r="N41" s="77"/>
    </row>
    <row r="42" spans="1:17" s="2" customFormat="1" ht="33" customHeight="1" x14ac:dyDescent="0.25">
      <c r="A42" s="76" t="s">
        <v>52</v>
      </c>
      <c r="D42" s="8"/>
      <c r="E42" s="8"/>
      <c r="F42" s="8"/>
      <c r="G42" s="8"/>
      <c r="J42" s="9"/>
      <c r="K42" s="9"/>
      <c r="L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H43" s="9"/>
      <c r="J43" s="9"/>
      <c r="K43" s="9"/>
      <c r="L43" s="9"/>
      <c r="M43" s="9"/>
      <c r="N43" s="77"/>
    </row>
    <row r="44" spans="1:17" s="2" customFormat="1" ht="33" customHeight="1" x14ac:dyDescent="0.25">
      <c r="A44" s="5"/>
      <c r="D44" s="8"/>
      <c r="E44" s="8"/>
      <c r="F44" s="8"/>
      <c r="G44" s="8"/>
      <c r="J44" s="9"/>
      <c r="K44" s="9"/>
      <c r="L44" s="9"/>
      <c r="M44" s="9"/>
    </row>
    <row r="45" spans="1:17" s="2" customFormat="1" ht="33" customHeight="1" x14ac:dyDescent="0.25">
      <c r="A45" s="5"/>
      <c r="C45" s="4"/>
      <c r="D45" s="78"/>
      <c r="E45" s="78"/>
      <c r="F45" s="78"/>
      <c r="G45" s="78"/>
      <c r="H45" s="58"/>
      <c r="I45" s="58"/>
      <c r="J45" s="58"/>
      <c r="K45" s="59"/>
      <c r="L45" s="79"/>
      <c r="M45" s="59"/>
    </row>
    <row r="46" spans="1:17" s="2" customFormat="1" ht="33" customHeight="1" x14ac:dyDescent="0.25">
      <c r="A46" s="5"/>
      <c r="D46" s="8"/>
      <c r="E46" s="8"/>
      <c r="F46" s="8"/>
      <c r="G46" s="8"/>
      <c r="K46" s="9"/>
      <c r="M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  <row r="50" spans="1:11" s="2" customFormat="1" ht="33" customHeight="1" x14ac:dyDescent="0.25">
      <c r="A50" s="5"/>
      <c r="D50" s="8"/>
      <c r="E50" s="8"/>
      <c r="F50" s="8"/>
      <c r="G50" s="8"/>
      <c r="K50" s="9"/>
    </row>
    <row r="51" spans="1:11" s="2" customFormat="1" ht="33" customHeight="1" x14ac:dyDescent="0.25">
      <c r="A51" s="5"/>
      <c r="D51" s="8"/>
      <c r="E51" s="8"/>
      <c r="F51" s="8"/>
      <c r="G51" s="8"/>
      <c r="K51" s="9"/>
    </row>
    <row r="52" spans="1:11" s="2" customFormat="1" ht="33" customHeight="1" x14ac:dyDescent="0.25">
      <c r="A52" s="5"/>
      <c r="D52" s="8"/>
      <c r="E52" s="8"/>
      <c r="F52" s="8"/>
      <c r="G52" s="8"/>
      <c r="K52" s="9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55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79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80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79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opLeftCell="H31" zoomScale="61" zoomScaleNormal="61" workbookViewId="0">
      <selection activeCell="N6" sqref="N6:N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82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129239306076.54001</v>
      </c>
      <c r="K8" s="104">
        <f t="shared" ref="K8:M9" si="1">K9</f>
        <v>0</v>
      </c>
      <c r="L8" s="104">
        <f t="shared" si="1"/>
        <v>129239306076.54001</v>
      </c>
      <c r="M8" s="104">
        <f t="shared" si="1"/>
        <v>143641693923.45999</v>
      </c>
      <c r="N8" s="112">
        <f t="shared" ref="N8:N14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129239306076.54001</v>
      </c>
      <c r="K9" s="108">
        <f t="shared" si="1"/>
        <v>0</v>
      </c>
      <c r="L9" s="108">
        <f t="shared" si="1"/>
        <v>129239306076.54001</v>
      </c>
      <c r="M9" s="108">
        <f t="shared" si="1"/>
        <v>143641693923.45999</v>
      </c>
      <c r="N9" s="114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116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116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116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116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118">
        <f t="shared" si="2"/>
        <v>0.44303854592892139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2888031898620.2002</v>
      </c>
      <c r="K31" s="104">
        <f t="shared" ref="K31:M31" si="36">K32+K33+K34</f>
        <v>0</v>
      </c>
      <c r="L31" s="104">
        <f t="shared" si="36"/>
        <v>2888031898620.2002</v>
      </c>
      <c r="M31" s="104">
        <f t="shared" si="36"/>
        <v>4818094709845.7998</v>
      </c>
      <c r="N31" s="106">
        <f>+L31/H31</f>
        <v>0.37477088625138727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2357215912.8600001</v>
      </c>
      <c r="K32" s="101">
        <v>0</v>
      </c>
      <c r="L32" s="96">
        <f>J32-K32</f>
        <v>2357215912.8600001</v>
      </c>
      <c r="M32" s="96">
        <f>H32-L32</f>
        <v>8290040087.1399994</v>
      </c>
      <c r="N32" s="124">
        <f>+L32/H32</f>
        <v>0.22139186968548519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118">
        <f>+L33/H33</f>
        <v>0.75157031720269074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127">
        <f>+L34/H34</f>
        <v>0.2808044280855721</v>
      </c>
      <c r="O34" s="59"/>
      <c r="P34" s="59"/>
      <c r="Q34" s="19"/>
    </row>
    <row r="35" spans="1:17" s="8" customFormat="1" ht="33" customHeight="1" thickBot="1" x14ac:dyDescent="0.3">
      <c r="A35" s="148" t="s">
        <v>51</v>
      </c>
      <c r="B35" s="149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3017271204696.7402</v>
      </c>
      <c r="K35" s="90">
        <f>K8+K31</f>
        <v>0</v>
      </c>
      <c r="L35" s="90">
        <f>L8+L31</f>
        <v>3017271204696.7402</v>
      </c>
      <c r="M35" s="90">
        <f>M8+M31</f>
        <v>4961736403769.2598</v>
      </c>
      <c r="N35" s="92">
        <f>+L35/H35</f>
        <v>0.37815118781129026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1471-90F3-4463-9060-CAF8D147C3E0}">
  <dimension ref="A1:X48"/>
  <sheetViews>
    <sheetView topLeftCell="F7" zoomScale="75" zoomScaleNormal="75" workbookViewId="0">
      <selection activeCell="D36" sqref="D36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147602371506.93002</v>
      </c>
      <c r="K8" s="104">
        <f t="shared" ref="K8:M9" si="1">K9</f>
        <v>0</v>
      </c>
      <c r="L8" s="104">
        <f t="shared" si="1"/>
        <v>147602371506.93002</v>
      </c>
      <c r="M8" s="104">
        <f t="shared" si="1"/>
        <v>125278628493.06998</v>
      </c>
      <c r="N8" s="112">
        <f t="shared" ref="N8:N14" si="2">+L8/H8</f>
        <v>0.54090380608004962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147602371506.93002</v>
      </c>
      <c r="K9" s="108">
        <f t="shared" si="1"/>
        <v>0</v>
      </c>
      <c r="L9" s="108">
        <f t="shared" si="1"/>
        <v>147602371506.93002</v>
      </c>
      <c r="M9" s="108">
        <f t="shared" si="1"/>
        <v>125278628493.06998</v>
      </c>
      <c r="N9" s="114">
        <f t="shared" si="2"/>
        <v>0.54090380608004962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147602371506.93002</v>
      </c>
      <c r="K10" s="27">
        <f t="shared" ref="K10:M10" si="5">K11+K20</f>
        <v>0</v>
      </c>
      <c r="L10" s="27">
        <f t="shared" si="5"/>
        <v>147602371506.93002</v>
      </c>
      <c r="M10" s="27">
        <f t="shared" si="5"/>
        <v>125278628493.06998</v>
      </c>
      <c r="N10" s="116">
        <f t="shared" si="2"/>
        <v>0.54090380608004962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139175256890.50003</v>
      </c>
      <c r="K11" s="27">
        <f t="shared" ref="K11:M11" si="7">K12</f>
        <v>0</v>
      </c>
      <c r="L11" s="27">
        <f t="shared" si="7"/>
        <v>139175256890.50003</v>
      </c>
      <c r="M11" s="27">
        <f t="shared" si="7"/>
        <v>133705743109.49998</v>
      </c>
      <c r="N11" s="116">
        <f t="shared" si="2"/>
        <v>0.51002179298118977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139175256890.50003</v>
      </c>
      <c r="K12" s="35">
        <f t="shared" ref="K12:M12" si="9">K13+K15</f>
        <v>0</v>
      </c>
      <c r="L12" s="35">
        <f t="shared" si="9"/>
        <v>139175256890.50003</v>
      </c>
      <c r="M12" s="35">
        <f t="shared" si="9"/>
        <v>133705743109.49998</v>
      </c>
      <c r="N12" s="116">
        <f t="shared" si="2"/>
        <v>0.51002179298118977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138434053666.33002</v>
      </c>
      <c r="K13" s="35">
        <f t="shared" ref="K13:M13" si="11">K14</f>
        <v>0</v>
      </c>
      <c r="L13" s="35">
        <f t="shared" si="11"/>
        <v>138434053666.33002</v>
      </c>
      <c r="M13" s="35">
        <f t="shared" si="11"/>
        <v>134446946333.66998</v>
      </c>
      <c r="N13" s="116">
        <f t="shared" si="2"/>
        <v>0.5073055788652564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15648896068.68+18564177215.79+14856021654.22+18992136117.09+17582492773.94+15490961199.94+19762116421.97+17537252214.7</f>
        <v>138434053666.33002</v>
      </c>
      <c r="K14" s="41">
        <v>0</v>
      </c>
      <c r="L14" s="38">
        <f>J14-K14</f>
        <v>138434053666.33002</v>
      </c>
      <c r="M14" s="38">
        <f>H14-L14</f>
        <v>134446946333.66998</v>
      </c>
      <c r="N14" s="118">
        <f t="shared" si="2"/>
        <v>0.5073055788652564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741203224.16999996</v>
      </c>
      <c r="K15" s="35">
        <f t="shared" ref="K15:M18" si="13">K16</f>
        <v>0</v>
      </c>
      <c r="L15" s="35">
        <f t="shared" si="13"/>
        <v>741203224.16999996</v>
      </c>
      <c r="M15" s="35">
        <f t="shared" si="13"/>
        <v>-741203224.16999996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741203224.16999996</v>
      </c>
      <c r="K16" s="35">
        <f t="shared" si="13"/>
        <v>0</v>
      </c>
      <c r="L16" s="35">
        <f t="shared" si="13"/>
        <v>741203224.16999996</v>
      </c>
      <c r="M16" s="35">
        <f t="shared" si="13"/>
        <v>-741203224.16999996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741203224.16999996</v>
      </c>
      <c r="K17" s="35">
        <f t="shared" si="13"/>
        <v>0</v>
      </c>
      <c r="L17" s="35">
        <f t="shared" si="13"/>
        <v>741203224.16999996</v>
      </c>
      <c r="M17" s="35">
        <f t="shared" si="13"/>
        <v>-741203224.16999996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741203224.16999996</v>
      </c>
      <c r="K18" s="35">
        <f t="shared" si="13"/>
        <v>0</v>
      </c>
      <c r="L18" s="35">
        <f t="shared" si="13"/>
        <v>741203224.16999996</v>
      </c>
      <c r="M18" s="35">
        <f t="shared" si="13"/>
        <v>-741203224.16999996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241080818.81+917517.11+113486104.87+171471141.61+45671736.73+36126181.49+132449723.55</f>
        <v>741203224.16999996</v>
      </c>
      <c r="K19" s="41">
        <v>0</v>
      </c>
      <c r="L19" s="38">
        <f t="shared" ref="L19:L25" si="14">J19-K19</f>
        <v>741203224.16999996</v>
      </c>
      <c r="M19" s="38">
        <f t="shared" ref="M19" si="15">H19-L19</f>
        <v>-741203224.16999996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8427114616.4300003</v>
      </c>
      <c r="K20" s="35">
        <f t="shared" ref="K20:M20" si="17">K21+K29</f>
        <v>0</v>
      </c>
      <c r="L20" s="35">
        <f>L21+L29</f>
        <v>8427114616.4300003</v>
      </c>
      <c r="M20" s="35">
        <f t="shared" si="17"/>
        <v>-8427114616.4300003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8272901961.4300003</v>
      </c>
      <c r="K21" s="35">
        <f t="shared" ref="K21:M21" si="19">K22+K26</f>
        <v>0</v>
      </c>
      <c r="L21" s="35">
        <f>L22+L26</f>
        <v>8272901961.4300003</v>
      </c>
      <c r="M21" s="35">
        <f t="shared" si="19"/>
        <v>-8272901961.4300003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4080653426.96</v>
      </c>
      <c r="K22" s="35">
        <f t="shared" ref="K22:M22" si="21">K23</f>
        <v>0</v>
      </c>
      <c r="L22" s="35">
        <f t="shared" si="21"/>
        <v>4080653426.96</v>
      </c>
      <c r="M22" s="35">
        <f t="shared" si="21"/>
        <v>-4080653426.96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4080653426.96</v>
      </c>
      <c r="K23" s="35">
        <f t="shared" ref="K23:M23" si="23">K24+K25</f>
        <v>0</v>
      </c>
      <c r="L23" s="35">
        <f t="shared" si="23"/>
        <v>4080653426.96</v>
      </c>
      <c r="M23" s="35">
        <f t="shared" si="23"/>
        <v>-4080653426.96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2230079.75+3063503.99+1248011.46+2481070.47+1660632.87+1630432.03+2572961.06+3876935.32</f>
        <v>18763626.949999999</v>
      </c>
      <c r="K24" s="41">
        <v>0</v>
      </c>
      <c r="L24" s="38">
        <f>J24-K24</f>
        <v>18763626.949999999</v>
      </c>
      <c r="M24" s="38">
        <f>H24-L24</f>
        <v>-18763626.949999999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405420813.75+225811625.96+216663163.13+468463544.89+769159833.01+714316209.41+585001381.92+677053227.94</f>
        <v>4061889800.0100002</v>
      </c>
      <c r="K25" s="41">
        <v>0</v>
      </c>
      <c r="L25" s="38">
        <f t="shared" si="14"/>
        <v>4061889800.0100002</v>
      </c>
      <c r="M25" s="38">
        <f>H25-L25</f>
        <v>-4061889800.0100002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4192248534.4700003</v>
      </c>
      <c r="K26" s="35">
        <f t="shared" ref="K26:M26" si="28">K27</f>
        <v>0</v>
      </c>
      <c r="L26" s="35">
        <f t="shared" si="28"/>
        <v>4192248534.4700003</v>
      </c>
      <c r="M26" s="35">
        <f t="shared" si="28"/>
        <v>-4192248534.4700003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1328530800.97+17375714.76+22572469.51+1416207847.06+20505642.79+18849172.25+1355773558.25+12433328.88</f>
        <v>4192248534.4700003</v>
      </c>
      <c r="K27" s="41">
        <v>0</v>
      </c>
      <c r="L27" s="38">
        <f>J27-K27</f>
        <v>4192248534.4700003</v>
      </c>
      <c r="M27" s="38">
        <f>H27-L27</f>
        <v>-4192248534.4700003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3214816203474.3301</v>
      </c>
      <c r="K31" s="104">
        <f t="shared" ref="K31:M31" si="36">K32+K33+K34</f>
        <v>0</v>
      </c>
      <c r="L31" s="104">
        <f t="shared" si="36"/>
        <v>3214816203474.3301</v>
      </c>
      <c r="M31" s="104">
        <f t="shared" si="36"/>
        <v>4491310404991.6699</v>
      </c>
      <c r="N31" s="106">
        <f>+L31/H31</f>
        <v>0.41717666563413486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5109184952.8599997</v>
      </c>
      <c r="K32" s="101">
        <v>0</v>
      </c>
      <c r="L32" s="96">
        <f>J32-K32</f>
        <v>5109184952.8599997</v>
      </c>
      <c r="M32" s="96">
        <f>H32-L32</f>
        <v>5538071047.1400003</v>
      </c>
      <c r="N32" s="124">
        <f>+L32/H32</f>
        <v>0.47985931331603182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1427021447000</v>
      </c>
      <c r="K33" s="41">
        <v>0</v>
      </c>
      <c r="L33" s="55">
        <f>J33-K33</f>
        <v>1427021447000</v>
      </c>
      <c r="M33" s="55">
        <f>H33-L33</f>
        <v>112491124000</v>
      </c>
      <c r="N33" s="118">
        <f>+L33/H33</f>
        <v>0.92693068824574087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1782685571521.47</v>
      </c>
      <c r="K34" s="66">
        <v>0</v>
      </c>
      <c r="L34" s="64">
        <f>J34-K34</f>
        <v>1782685571521.47</v>
      </c>
      <c r="M34" s="64">
        <f>H34-L34</f>
        <v>4373281209944.5303</v>
      </c>
      <c r="N34" s="127">
        <f>+L34/H34</f>
        <v>0.28958661324954971</v>
      </c>
      <c r="O34" s="59"/>
      <c r="P34" s="59"/>
      <c r="Q34" s="19"/>
    </row>
    <row r="35" spans="1:17" s="8" customFormat="1" ht="33" customHeight="1" thickBot="1" x14ac:dyDescent="0.3">
      <c r="A35" s="148" t="s">
        <v>51</v>
      </c>
      <c r="B35" s="149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3362418574981.2603</v>
      </c>
      <c r="K35" s="90">
        <f>K8+K31</f>
        <v>0</v>
      </c>
      <c r="L35" s="90">
        <f>L8+L31</f>
        <v>3362418574981.2603</v>
      </c>
      <c r="M35" s="90">
        <f>M8+M31</f>
        <v>4616589033484.7402</v>
      </c>
      <c r="N35" s="92">
        <f>+L35/H35</f>
        <v>0.42140811739715839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91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FD2-CDAD-4F13-B2F9-60D63044BCCA}">
  <dimension ref="A1:X49"/>
  <sheetViews>
    <sheetView topLeftCell="E1" zoomScale="68" zoomScaleNormal="68" workbookViewId="0">
      <selection activeCell="F7" sqref="F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 t="shared" ref="I8:I36" si="1">H8/$H$36</f>
        <v>3.4199867125137708E-2</v>
      </c>
      <c r="J8" s="104">
        <f>J9</f>
        <v>165350231516.14999</v>
      </c>
      <c r="K8" s="104">
        <f t="shared" ref="K8:M9" si="2">K9</f>
        <v>0</v>
      </c>
      <c r="L8" s="104">
        <f t="shared" si="2"/>
        <v>165350231516.14999</v>
      </c>
      <c r="M8" s="104">
        <f t="shared" si="2"/>
        <v>107530768483.84998</v>
      </c>
      <c r="N8" s="112">
        <f t="shared" ref="N8:N14" si="3">+L8/H8</f>
        <v>0.60594263256199588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 t="shared" si="1"/>
        <v>3.4199867125137708E-2</v>
      </c>
      <c r="J9" s="108">
        <f>J10</f>
        <v>165350231516.14999</v>
      </c>
      <c r="K9" s="108">
        <f t="shared" si="2"/>
        <v>0</v>
      </c>
      <c r="L9" s="108">
        <f t="shared" si="2"/>
        <v>165350231516.14999</v>
      </c>
      <c r="M9" s="108">
        <f t="shared" si="2"/>
        <v>107530768483.84998</v>
      </c>
      <c r="N9" s="114">
        <f t="shared" si="3"/>
        <v>0.60594263256199588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4">C11+C20</f>
        <v>272881000000</v>
      </c>
      <c r="D10" s="27">
        <f t="shared" si="4"/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 t="shared" si="4"/>
        <v>272881000000</v>
      </c>
      <c r="I10" s="26">
        <f t="shared" si="1"/>
        <v>3.4199867125137708E-2</v>
      </c>
      <c r="J10" s="27">
        <f>J11+J20</f>
        <v>165350231516.14999</v>
      </c>
      <c r="K10" s="27">
        <f t="shared" ref="K10:M10" si="5">K11+K20</f>
        <v>0</v>
      </c>
      <c r="L10" s="27">
        <f t="shared" si="5"/>
        <v>165350231516.14999</v>
      </c>
      <c r="M10" s="27">
        <f t="shared" si="5"/>
        <v>107530768483.84998</v>
      </c>
      <c r="N10" s="116">
        <f t="shared" si="3"/>
        <v>0.60594263256199588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1"/>
        <v>3.4199867125137708E-2</v>
      </c>
      <c r="J11" s="27">
        <f>J12</f>
        <v>156163992297.5</v>
      </c>
      <c r="K11" s="27">
        <f t="shared" ref="K11:M11" si="7">K12</f>
        <v>0</v>
      </c>
      <c r="L11" s="27">
        <f t="shared" si="7"/>
        <v>156163992297.5</v>
      </c>
      <c r="M11" s="27">
        <f t="shared" si="7"/>
        <v>116717007702.49998</v>
      </c>
      <c r="N11" s="116">
        <f t="shared" si="3"/>
        <v>0.57227873064632573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1"/>
        <v>3.4199867125137708E-2</v>
      </c>
      <c r="J12" s="35">
        <f>J13+J15</f>
        <v>156163992297.5</v>
      </c>
      <c r="K12" s="35">
        <f t="shared" ref="K12:M12" si="9">K13+K15</f>
        <v>0</v>
      </c>
      <c r="L12" s="35">
        <f t="shared" si="9"/>
        <v>156163992297.5</v>
      </c>
      <c r="M12" s="35">
        <f t="shared" si="9"/>
        <v>116717007702.49998</v>
      </c>
      <c r="N12" s="116">
        <f t="shared" si="3"/>
        <v>0.57227873064632573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1"/>
        <v>3.4199867125137708E-2</v>
      </c>
      <c r="J13" s="35">
        <f>J14</f>
        <v>155366014825.54001</v>
      </c>
      <c r="K13" s="35">
        <f t="shared" ref="K13:M13" si="11">K14</f>
        <v>0</v>
      </c>
      <c r="L13" s="35">
        <f t="shared" si="11"/>
        <v>155366014825.54001</v>
      </c>
      <c r="M13" s="35">
        <f t="shared" si="11"/>
        <v>117514985174.45999</v>
      </c>
      <c r="N13" s="116">
        <f t="shared" si="3"/>
        <v>0.5693544615621462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</f>
        <v>155366014825.54001</v>
      </c>
      <c r="K14" s="41">
        <v>0</v>
      </c>
      <c r="L14" s="38">
        <f>J14-K14</f>
        <v>155366014825.54001</v>
      </c>
      <c r="M14" s="38">
        <f>H14-L14</f>
        <v>117514985174.45999</v>
      </c>
      <c r="N14" s="118">
        <f t="shared" si="3"/>
        <v>0.5693544615621462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1"/>
        <v>0</v>
      </c>
      <c r="J15" s="35">
        <f>J16</f>
        <v>797977471.95999992</v>
      </c>
      <c r="K15" s="35">
        <f t="shared" ref="K15:M18" si="13">K16</f>
        <v>0</v>
      </c>
      <c r="L15" s="35">
        <f t="shared" si="13"/>
        <v>797977471.95999992</v>
      </c>
      <c r="M15" s="35">
        <f t="shared" si="13"/>
        <v>-797977471.95999992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1"/>
        <v>0</v>
      </c>
      <c r="J16" s="35">
        <f>J17</f>
        <v>797977471.95999992</v>
      </c>
      <c r="K16" s="35">
        <f t="shared" si="13"/>
        <v>0</v>
      </c>
      <c r="L16" s="35">
        <f t="shared" si="13"/>
        <v>797977471.95999992</v>
      </c>
      <c r="M16" s="35">
        <f t="shared" si="13"/>
        <v>-797977471.95999992</v>
      </c>
      <c r="N16" s="119" t="s">
        <v>30</v>
      </c>
    </row>
    <row r="17" spans="1:16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1"/>
        <v>0</v>
      </c>
      <c r="J17" s="35">
        <f>J18</f>
        <v>797977471.95999992</v>
      </c>
      <c r="K17" s="35">
        <f t="shared" si="13"/>
        <v>0</v>
      </c>
      <c r="L17" s="35">
        <f t="shared" si="13"/>
        <v>797977471.95999992</v>
      </c>
      <c r="M17" s="35">
        <f t="shared" si="13"/>
        <v>-797977471.95999992</v>
      </c>
      <c r="N17" s="119" t="s">
        <v>30</v>
      </c>
    </row>
    <row r="18" spans="1:16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1"/>
        <v>0</v>
      </c>
      <c r="J18" s="35">
        <f>J19</f>
        <v>797977471.95999992</v>
      </c>
      <c r="K18" s="35">
        <f t="shared" si="13"/>
        <v>0</v>
      </c>
      <c r="L18" s="35">
        <f t="shared" si="13"/>
        <v>797977471.95999992</v>
      </c>
      <c r="M18" s="35">
        <f t="shared" si="13"/>
        <v>-797977471.95999992</v>
      </c>
      <c r="N18" s="119" t="s">
        <v>30</v>
      </c>
    </row>
    <row r="19" spans="1:16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1"/>
        <v>0</v>
      </c>
      <c r="J19" s="41">
        <f>241080818.81+917517.11+113486104.87+171471141.61+45671736.73+36126181.49+132449723.55+56774247.79</f>
        <v>797977471.95999992</v>
      </c>
      <c r="K19" s="41">
        <v>0</v>
      </c>
      <c r="L19" s="38">
        <f t="shared" ref="L19:L25" si="14">J19-K19</f>
        <v>797977471.95999992</v>
      </c>
      <c r="M19" s="38">
        <f t="shared" ref="M19" si="15">H19-L19</f>
        <v>-797977471.95999992</v>
      </c>
      <c r="N19" s="120" t="s">
        <v>30</v>
      </c>
    </row>
    <row r="20" spans="1:16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1"/>
        <v>0</v>
      </c>
      <c r="J20" s="35">
        <f>J21+J29</f>
        <v>9186239218.6500015</v>
      </c>
      <c r="K20" s="35">
        <f t="shared" ref="K20:M20" si="17">K21+K29</f>
        <v>0</v>
      </c>
      <c r="L20" s="35">
        <f>L21+L29</f>
        <v>9186239218.6500015</v>
      </c>
      <c r="M20" s="35">
        <f t="shared" si="17"/>
        <v>-9186239218.6500015</v>
      </c>
      <c r="N20" s="119" t="s">
        <v>30</v>
      </c>
    </row>
    <row r="21" spans="1:16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1"/>
        <v>0</v>
      </c>
      <c r="J21" s="35">
        <f>J22+J26</f>
        <v>8976299712.460001</v>
      </c>
      <c r="K21" s="35">
        <f t="shared" ref="K21:M21" si="19">K22+K26</f>
        <v>0</v>
      </c>
      <c r="L21" s="35">
        <f>L22+L26</f>
        <v>8976299712.460001</v>
      </c>
      <c r="M21" s="35">
        <f t="shared" si="19"/>
        <v>-8976299712.460001</v>
      </c>
      <c r="N21" s="119" t="s">
        <v>30</v>
      </c>
    </row>
    <row r="22" spans="1:16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1"/>
        <v>0</v>
      </c>
      <c r="J22" s="35">
        <f>J23</f>
        <v>4764447075.6400003</v>
      </c>
      <c r="K22" s="35">
        <f t="shared" ref="K22:M22" si="21">K23</f>
        <v>0</v>
      </c>
      <c r="L22" s="35">
        <f t="shared" si="21"/>
        <v>4764447075.6400003</v>
      </c>
      <c r="M22" s="35">
        <f t="shared" si="21"/>
        <v>-4764447075.6400003</v>
      </c>
      <c r="N22" s="119" t="s">
        <v>30</v>
      </c>
    </row>
    <row r="23" spans="1:16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1"/>
        <v>0</v>
      </c>
      <c r="J23" s="35">
        <f>J24+J25</f>
        <v>4764447075.6400003</v>
      </c>
      <c r="K23" s="35">
        <f t="shared" ref="K23:M23" si="23">K24+K25</f>
        <v>0</v>
      </c>
      <c r="L23" s="35">
        <f t="shared" si="23"/>
        <v>4764447075.6400003</v>
      </c>
      <c r="M23" s="35">
        <f t="shared" si="23"/>
        <v>-4764447075.6400003</v>
      </c>
      <c r="N23" s="119" t="s">
        <v>30</v>
      </c>
    </row>
    <row r="24" spans="1:16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1"/>
        <v>0</v>
      </c>
      <c r="J24" s="41">
        <f>2230079.75+3063503.99+1248011.46+2481070.47+1660632.87+1630432.03+2572961.06+3876935.32+3300022</f>
        <v>22063648.949999999</v>
      </c>
      <c r="K24" s="41">
        <v>0</v>
      </c>
      <c r="L24" s="38">
        <f>J24-K24</f>
        <v>22063648.949999999</v>
      </c>
      <c r="M24" s="38">
        <f>H24-L24</f>
        <v>-22063648.949999999</v>
      </c>
      <c r="N24" s="120" t="s">
        <v>30</v>
      </c>
    </row>
    <row r="25" spans="1:16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1"/>
        <v>0</v>
      </c>
      <c r="J25" s="41">
        <f>405420813.75+225811625.96+216663163.13+468463544.89+769159833.01+714316209.41+585001381.92+677053227.94+680493626.68</f>
        <v>4742383426.6900005</v>
      </c>
      <c r="K25" s="41">
        <v>0</v>
      </c>
      <c r="L25" s="38">
        <f t="shared" si="14"/>
        <v>4742383426.6900005</v>
      </c>
      <c r="M25" s="38">
        <f>H25-L25</f>
        <v>-4742383426.6900005</v>
      </c>
      <c r="N25" s="120" t="s">
        <v>30</v>
      </c>
    </row>
    <row r="26" spans="1:16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>J27</f>
        <v>4211852636.8200002</v>
      </c>
      <c r="K26" s="35">
        <f t="shared" ref="K26:M26" si="28">K27</f>
        <v>0</v>
      </c>
      <c r="L26" s="35">
        <f t="shared" si="28"/>
        <v>4211852636.8200002</v>
      </c>
      <c r="M26" s="35">
        <f t="shared" si="28"/>
        <v>-4211852636.8200002</v>
      </c>
      <c r="N26" s="119" t="s">
        <v>30</v>
      </c>
    </row>
    <row r="27" spans="1:16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1"/>
        <v>0</v>
      </c>
      <c r="J27" s="41">
        <f>1328530800.97+17375714.76+22572469.51+1416207847.06+20505642.79+18849172.25+1355773558.25+12433328.88+19604102.35</f>
        <v>4211852636.8200002</v>
      </c>
      <c r="K27" s="41">
        <v>0</v>
      </c>
      <c r="L27" s="38">
        <f>J27-K27</f>
        <v>4211852636.8200002</v>
      </c>
      <c r="M27" s="38">
        <f>H27-L27</f>
        <v>-4211852636.8200002</v>
      </c>
      <c r="N27" s="120" t="s">
        <v>30</v>
      </c>
    </row>
    <row r="28" spans="1:16" s="44" customFormat="1" ht="42.75" customHeight="1" x14ac:dyDescent="0.25">
      <c r="A28" s="115" t="s">
        <v>62</v>
      </c>
      <c r="B28" s="31" t="s">
        <v>61</v>
      </c>
      <c r="C28" s="35">
        <f t="shared" ref="C28:H28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1"/>
        <v>0</v>
      </c>
      <c r="J28" s="35">
        <f>J29</f>
        <v>209939506.19</v>
      </c>
      <c r="K28" s="35">
        <f t="shared" ref="K28:M28" si="31">K29</f>
        <v>0</v>
      </c>
      <c r="L28" s="35">
        <f t="shared" si="31"/>
        <v>209939506.19</v>
      </c>
      <c r="M28" s="35">
        <f t="shared" si="31"/>
        <v>-209939506.19</v>
      </c>
      <c r="N28" s="119" t="s">
        <v>30</v>
      </c>
    </row>
    <row r="29" spans="1:16" s="29" customFormat="1" ht="42.75" customHeight="1" x14ac:dyDescent="0.25">
      <c r="A29" s="115" t="s">
        <v>60</v>
      </c>
      <c r="B29" s="31" t="s">
        <v>59</v>
      </c>
      <c r="C29" s="35">
        <f t="shared" ref="C29:H29" si="32">C30+C31</f>
        <v>0</v>
      </c>
      <c r="D29" s="35">
        <f t="shared" si="32"/>
        <v>0</v>
      </c>
      <c r="E29" s="35">
        <f t="shared" si="32"/>
        <v>0</v>
      </c>
      <c r="F29" s="35">
        <f t="shared" si="32"/>
        <v>0</v>
      </c>
      <c r="G29" s="35">
        <f t="shared" si="32"/>
        <v>0</v>
      </c>
      <c r="H29" s="35">
        <f t="shared" si="32"/>
        <v>0</v>
      </c>
      <c r="I29" s="34">
        <f t="shared" si="1"/>
        <v>0</v>
      </c>
      <c r="J29" s="35">
        <f>J30+J31</f>
        <v>209939506.19</v>
      </c>
      <c r="K29" s="35">
        <f>K30+K31</f>
        <v>0</v>
      </c>
      <c r="L29" s="35">
        <f>L30+L31</f>
        <v>209939506.19</v>
      </c>
      <c r="M29" s="35">
        <f>M30+M31</f>
        <v>-209939506.19</v>
      </c>
      <c r="N29" s="119" t="s">
        <v>30</v>
      </c>
    </row>
    <row r="30" spans="1:16" s="44" customFormat="1" ht="42.75" customHeight="1" x14ac:dyDescent="0.25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3">+D30-E30-F30</f>
        <v>0</v>
      </c>
      <c r="H30" s="88">
        <f>+C30+G30</f>
        <v>0</v>
      </c>
      <c r="I30" s="89">
        <f t="shared" si="1"/>
        <v>0</v>
      </c>
      <c r="J30" s="66">
        <f>3934316+105206115+45072224</f>
        <v>154212655</v>
      </c>
      <c r="K30" s="66">
        <v>0</v>
      </c>
      <c r="L30" s="88">
        <f t="shared" ref="L30" si="34">J30-K30</f>
        <v>154212655</v>
      </c>
      <c r="M30" s="88">
        <f t="shared" ref="M30" si="35">H30-L30</f>
        <v>-154212655</v>
      </c>
      <c r="N30" s="122" t="s">
        <v>30</v>
      </c>
    </row>
    <row r="31" spans="1:16" s="44" customFormat="1" ht="42.75" customHeight="1" thickBot="1" x14ac:dyDescent="0.3">
      <c r="A31" s="121" t="s">
        <v>95</v>
      </c>
      <c r="B31" s="93" t="s">
        <v>94</v>
      </c>
      <c r="C31" s="88">
        <v>0</v>
      </c>
      <c r="D31" s="94">
        <v>0</v>
      </c>
      <c r="E31" s="94">
        <v>0</v>
      </c>
      <c r="F31" s="94">
        <v>0</v>
      </c>
      <c r="G31" s="88">
        <f t="shared" ref="G31" si="36">+D31-E31-F31</f>
        <v>0</v>
      </c>
      <c r="H31" s="88">
        <f>+C31+G31</f>
        <v>0</v>
      </c>
      <c r="I31" s="89">
        <f t="shared" si="1"/>
        <v>0</v>
      </c>
      <c r="J31" s="66">
        <v>55726851.189999998</v>
      </c>
      <c r="K31" s="66"/>
      <c r="L31" s="88">
        <f t="shared" ref="L31" si="37">J31-K31</f>
        <v>55726851.189999998</v>
      </c>
      <c r="M31" s="88">
        <f t="shared" ref="M31" si="38">H31-L31</f>
        <v>-55726851.189999998</v>
      </c>
      <c r="N31" s="122" t="s">
        <v>30</v>
      </c>
    </row>
    <row r="32" spans="1:16" s="19" customFormat="1" ht="33" customHeight="1" thickBot="1" x14ac:dyDescent="0.3">
      <c r="A32" s="102">
        <v>4</v>
      </c>
      <c r="B32" s="103" t="s">
        <v>47</v>
      </c>
      <c r="C32" s="104">
        <f t="shared" ref="C32:G32" si="39">C33+C34+C35</f>
        <v>8870335215722</v>
      </c>
      <c r="D32" s="104">
        <f t="shared" si="39"/>
        <v>0</v>
      </c>
      <c r="E32" s="104">
        <f t="shared" si="39"/>
        <v>0</v>
      </c>
      <c r="F32" s="104">
        <f t="shared" si="39"/>
        <v>1164208607256</v>
      </c>
      <c r="G32" s="104">
        <f t="shared" si="39"/>
        <v>-1164208607256</v>
      </c>
      <c r="H32" s="104">
        <f>H33+H34+H35</f>
        <v>7706126608466</v>
      </c>
      <c r="I32" s="105">
        <f t="shared" si="1"/>
        <v>0.96580013287486233</v>
      </c>
      <c r="J32" s="104">
        <f>J33+J34+J35</f>
        <v>3221634474050.1401</v>
      </c>
      <c r="K32" s="104">
        <f t="shared" ref="K32:M32" si="40">K33+K34+K35</f>
        <v>0</v>
      </c>
      <c r="L32" s="104">
        <f t="shared" si="40"/>
        <v>3221634474050.1401</v>
      </c>
      <c r="M32" s="104">
        <f t="shared" si="40"/>
        <v>4484492134415.8594</v>
      </c>
      <c r="N32" s="106">
        <f>+L32/H32</f>
        <v>0.41806145132767891</v>
      </c>
      <c r="P32" s="18"/>
    </row>
    <row r="33" spans="1:17" s="58" customFormat="1" ht="33" customHeight="1" x14ac:dyDescent="0.25">
      <c r="A33" s="123">
        <v>41</v>
      </c>
      <c r="B33" s="95" t="s">
        <v>48</v>
      </c>
      <c r="C33" s="96">
        <v>10647256000</v>
      </c>
      <c r="D33" s="97">
        <v>0</v>
      </c>
      <c r="E33" s="97">
        <v>0</v>
      </c>
      <c r="F33" s="97">
        <v>0</v>
      </c>
      <c r="G33" s="98">
        <f>+D33-E33-F33</f>
        <v>0</v>
      </c>
      <c r="H33" s="99">
        <f t="shared" ref="H33:H34" si="41">+C33+G33</f>
        <v>10647256000</v>
      </c>
      <c r="I33" s="100">
        <f t="shared" si="1"/>
        <v>1.3344085533522861E-3</v>
      </c>
      <c r="J33" s="101">
        <v>5744527026.8599997</v>
      </c>
      <c r="K33" s="101">
        <v>0</v>
      </c>
      <c r="L33" s="96">
        <f>J33-K33</f>
        <v>5744527026.8599997</v>
      </c>
      <c r="M33" s="96">
        <f>H33-L33</f>
        <v>4902728973.1400003</v>
      </c>
      <c r="N33" s="124">
        <f>+L33/H33</f>
        <v>0.53953122070700654</v>
      </c>
      <c r="P33" s="59"/>
      <c r="Q33" s="19"/>
    </row>
    <row r="34" spans="1:17" s="58" customFormat="1" ht="33" customHeight="1" x14ac:dyDescent="0.25">
      <c r="A34" s="125">
        <v>42</v>
      </c>
      <c r="B34" s="54" t="s">
        <v>49</v>
      </c>
      <c r="C34" s="60">
        <v>1539512571000</v>
      </c>
      <c r="D34" s="61">
        <v>0</v>
      </c>
      <c r="E34" s="61">
        <v>0</v>
      </c>
      <c r="F34" s="61">
        <v>0</v>
      </c>
      <c r="G34" s="85">
        <f>+D34-E34-F34</f>
        <v>0</v>
      </c>
      <c r="H34" s="38">
        <f t="shared" si="41"/>
        <v>1539512571000</v>
      </c>
      <c r="I34" s="40">
        <f t="shared" si="1"/>
        <v>0.19294536946756694</v>
      </c>
      <c r="J34" s="41">
        <v>1427021447000</v>
      </c>
      <c r="K34" s="41">
        <v>0</v>
      </c>
      <c r="L34" s="55">
        <f>J34-K34</f>
        <v>1427021447000</v>
      </c>
      <c r="M34" s="55">
        <f>H34-L34</f>
        <v>112491124000</v>
      </c>
      <c r="N34" s="118">
        <f>+L34/H34</f>
        <v>0.92693068824574087</v>
      </c>
      <c r="P34" s="59"/>
      <c r="Q34" s="19"/>
    </row>
    <row r="35" spans="1:17" s="58" customFormat="1" ht="33" customHeight="1" thickBot="1" x14ac:dyDescent="0.3">
      <c r="A35" s="126">
        <v>43</v>
      </c>
      <c r="B35" s="63" t="s">
        <v>50</v>
      </c>
      <c r="C35" s="64">
        <v>7320175388722</v>
      </c>
      <c r="D35" s="65">
        <v>0</v>
      </c>
      <c r="E35" s="65">
        <v>0</v>
      </c>
      <c r="F35" s="65">
        <v>1164208607256</v>
      </c>
      <c r="G35" s="87">
        <f>+D35-E35-F35</f>
        <v>-1164208607256</v>
      </c>
      <c r="H35" s="88">
        <f>+C35+G35</f>
        <v>6155966781466</v>
      </c>
      <c r="I35" s="89">
        <f t="shared" si="1"/>
        <v>0.7715203548539431</v>
      </c>
      <c r="J35" s="66">
        <v>1788868500023.28</v>
      </c>
      <c r="K35" s="66">
        <v>0</v>
      </c>
      <c r="L35" s="64">
        <v>1788868500023.28</v>
      </c>
      <c r="M35" s="64">
        <f>H35-L35</f>
        <v>4367098281442.7197</v>
      </c>
      <c r="N35" s="127">
        <f>+L35/H35</f>
        <v>0.2905909930198281</v>
      </c>
      <c r="O35" s="59"/>
      <c r="P35" s="59"/>
      <c r="Q35" s="19"/>
    </row>
    <row r="36" spans="1:17" s="8" customFormat="1" ht="33" customHeight="1" thickBot="1" x14ac:dyDescent="0.3">
      <c r="A36" s="148" t="s">
        <v>51</v>
      </c>
      <c r="B36" s="149"/>
      <c r="C36" s="90">
        <f t="shared" ref="C36:G36" si="42">C8+C32</f>
        <v>9143216215722</v>
      </c>
      <c r="D36" s="90">
        <f t="shared" si="42"/>
        <v>0</v>
      </c>
      <c r="E36" s="90">
        <f t="shared" si="42"/>
        <v>0</v>
      </c>
      <c r="F36" s="90">
        <f t="shared" si="42"/>
        <v>1164208607256</v>
      </c>
      <c r="G36" s="90">
        <f t="shared" si="42"/>
        <v>-1164208607256</v>
      </c>
      <c r="H36" s="90">
        <f>H8+H32</f>
        <v>7979007608466</v>
      </c>
      <c r="I36" s="91">
        <f t="shared" si="1"/>
        <v>1</v>
      </c>
      <c r="J36" s="90">
        <f>J8+J32</f>
        <v>3386984705566.29</v>
      </c>
      <c r="K36" s="90">
        <f>K8+K32</f>
        <v>0</v>
      </c>
      <c r="L36" s="90">
        <f>L8+L32</f>
        <v>3386984705566.29</v>
      </c>
      <c r="M36" s="90">
        <f>M8+M32</f>
        <v>4592022902899.709</v>
      </c>
      <c r="N36" s="92">
        <f>+L36/H36</f>
        <v>0.42448696276120645</v>
      </c>
      <c r="P36" s="71"/>
      <c r="Q36" s="19"/>
    </row>
    <row r="37" spans="1:17" s="8" customFormat="1" ht="14.25" customHeight="1" x14ac:dyDescent="0.25">
      <c r="B37" s="72"/>
      <c r="C37" s="73"/>
      <c r="D37" s="74"/>
      <c r="E37" s="74"/>
      <c r="F37" s="74"/>
      <c r="G37" s="74"/>
      <c r="H37" s="73"/>
      <c r="I37" s="74"/>
      <c r="J37" s="74"/>
      <c r="K37" s="74"/>
      <c r="L37" s="73"/>
      <c r="M37" s="75"/>
    </row>
    <row r="38" spans="1:17" s="2" customFormat="1" ht="14.25" customHeight="1" x14ac:dyDescent="0.25">
      <c r="A38" s="76" t="s">
        <v>93</v>
      </c>
      <c r="D38" s="8"/>
      <c r="E38" s="8"/>
      <c r="F38" s="8"/>
      <c r="G38" s="8"/>
      <c r="I38" s="77"/>
      <c r="J38" s="9"/>
      <c r="K38" s="9"/>
      <c r="L38" s="9"/>
      <c r="M38" s="9"/>
      <c r="N38" s="77"/>
    </row>
    <row r="39" spans="1:17" s="2" customFormat="1" ht="33" customHeight="1" x14ac:dyDescent="0.25">
      <c r="A39" s="76" t="s">
        <v>52</v>
      </c>
      <c r="D39" s="8"/>
      <c r="E39" s="8"/>
      <c r="F39" s="8"/>
      <c r="G39" s="8"/>
      <c r="J39" s="9"/>
      <c r="K39" s="9"/>
      <c r="L39" s="9"/>
      <c r="M39" s="9"/>
    </row>
    <row r="40" spans="1:17" s="2" customFormat="1" ht="33" customHeight="1" x14ac:dyDescent="0.25">
      <c r="A40" s="5"/>
      <c r="D40" s="8"/>
      <c r="E40" s="8"/>
      <c r="F40" s="8"/>
      <c r="G40" s="8"/>
      <c r="H40" s="9" t="s">
        <v>85</v>
      </c>
      <c r="J40" s="9"/>
      <c r="K40" s="9"/>
      <c r="L40" s="9"/>
      <c r="M40" s="9"/>
      <c r="N40" s="77"/>
    </row>
    <row r="41" spans="1:17" s="2" customFormat="1" ht="33" customHeight="1" x14ac:dyDescent="0.25">
      <c r="A41" s="5"/>
      <c r="D41" s="8"/>
      <c r="E41" s="8"/>
      <c r="F41" s="8"/>
      <c r="G41" s="8"/>
      <c r="J41" s="9"/>
      <c r="K41" s="9"/>
      <c r="L41" s="9"/>
      <c r="M41" s="9"/>
    </row>
    <row r="42" spans="1:17" s="2" customFormat="1" ht="33" customHeight="1" x14ac:dyDescent="0.25">
      <c r="A42" s="5"/>
      <c r="C42" s="4"/>
      <c r="D42" s="78"/>
      <c r="E42" s="78"/>
      <c r="F42" s="78"/>
      <c r="G42" s="78"/>
      <c r="H42" s="58"/>
      <c r="I42" s="58"/>
      <c r="J42" s="58"/>
      <c r="K42" s="59"/>
      <c r="L42" s="79"/>
      <c r="M42" s="59"/>
    </row>
    <row r="43" spans="1:17" s="2" customFormat="1" ht="33" customHeight="1" x14ac:dyDescent="0.25">
      <c r="A43" s="5"/>
      <c r="D43" s="8"/>
      <c r="E43" s="8"/>
      <c r="F43" s="8"/>
      <c r="G43" s="8"/>
      <c r="K43" s="9"/>
      <c r="M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</sheetData>
  <mergeCells count="16">
    <mergeCell ref="A36:B36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AGOSTO 2024 </vt:lpstr>
      <vt:lpstr>SEPTIEMBRE 2024</vt:lpstr>
      <vt:lpstr>OCTUBRE 2024 </vt:lpstr>
      <vt:lpstr>'ABR 2024'!Área_de_impresión</vt:lpstr>
      <vt:lpstr>'AGOSTO 2024 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'OCTUBRE 2024 '!Área_de_impresión</vt:lpstr>
      <vt:lpstr>'SEPTIEMBRE 2024'!Área_de_impresión</vt:lpstr>
      <vt:lpstr>'ABR 2024'!Títulos_a_imprimir</vt:lpstr>
      <vt:lpstr>'AGOSTO 2024 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  <vt:lpstr>'OCTUBRE 2024 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2024-11-19T21:19:40Z</cp:lastPrinted>
  <dcterms:created xsi:type="dcterms:W3CDTF">2024-02-17T01:42:10Z</dcterms:created>
  <dcterms:modified xsi:type="dcterms:W3CDTF">2024-11-22T23:34:41Z</dcterms:modified>
</cp:coreProperties>
</file>