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Septiembre 2025/ingresos/"/>
    </mc:Choice>
  </mc:AlternateContent>
  <xr:revisionPtr revIDLastSave="57" documentId="8_{6FD43A46-C52A-4633-AECA-923184C08917}" xr6:coauthVersionLast="47" xr6:coauthVersionMax="47" xr10:uidLastSave="{8FCA8A78-27FD-4200-B8A9-8FC58E14E304}"/>
  <bookViews>
    <workbookView xWindow="-120" yWindow="-120" windowWidth="20730" windowHeight="11160" tabRatio="875" activeTab="8" xr2:uid="{3A2219E2-A8D4-4B5C-9433-D31C68F267EC}"/>
  </bookViews>
  <sheets>
    <sheet name="ENERO 2025" sheetId="15" r:id="rId1"/>
    <sheet name="FEBRERO 2025" sheetId="16" r:id="rId2"/>
    <sheet name="MARZO 2025 " sheetId="17" r:id="rId3"/>
    <sheet name="ABRIL 2025" sheetId="18" r:id="rId4"/>
    <sheet name="MAYO 2025" sheetId="19" r:id="rId5"/>
    <sheet name="JUNIO 2025" sheetId="20" r:id="rId6"/>
    <sheet name="JULIO 2025" sheetId="21" r:id="rId7"/>
    <sheet name="AGOSTO 2025" sheetId="22" r:id="rId8"/>
    <sheet name="SEPTIEMBRE 2025" sheetId="23" r:id="rId9"/>
  </sheets>
  <definedNames>
    <definedName name="_xlnm._FilterDatabase" localSheetId="3" hidden="1">'ABRIL 2025'!$N$6:$N$57</definedName>
    <definedName name="_xlnm._FilterDatabase" localSheetId="7" hidden="1">'AGOSTO 2025'!$N$6:$N$57</definedName>
    <definedName name="_xlnm._FilterDatabase" localSheetId="0" hidden="1">'ENERO 2025'!$N$6:$N$54</definedName>
    <definedName name="_xlnm._FilterDatabase" localSheetId="1" hidden="1">'FEBRERO 2025'!$N$6:$N$54</definedName>
    <definedName name="_xlnm._FilterDatabase" localSheetId="6" hidden="1">'JULIO 2025'!$N$6:$N$57</definedName>
    <definedName name="_xlnm._FilterDatabase" localSheetId="5" hidden="1">'JUNIO 2025'!$N$6:$N$57</definedName>
    <definedName name="_xlnm._FilterDatabase" localSheetId="2" hidden="1">'MARZO 2025 '!$N$6:$N$54</definedName>
    <definedName name="_xlnm._FilterDatabase" localSheetId="4" hidden="1">'MAYO 2025'!$N$6:$N$57</definedName>
    <definedName name="_xlnm._FilterDatabase" localSheetId="8" hidden="1">'SEPTIEMBRE 2025'!$N$6:$N$58</definedName>
    <definedName name="_xlnm.Print_Area" localSheetId="3">'ABRIL 2025'!$A$6:$M$42</definedName>
    <definedName name="_xlnm.Print_Area" localSheetId="7">'AGOSTO 2025'!$A$6:$M$42</definedName>
    <definedName name="_xlnm.Print_Area" localSheetId="0">'ENERO 2025'!$A$6:$M$39</definedName>
    <definedName name="_xlnm.Print_Area" localSheetId="1">'FEBRERO 2025'!$A$6:$M$39</definedName>
    <definedName name="_xlnm.Print_Area" localSheetId="6">'JULIO 2025'!$A$6:$M$42</definedName>
    <definedName name="_xlnm.Print_Area" localSheetId="5">'JUNIO 2025'!$A$6:$M$42</definedName>
    <definedName name="_xlnm.Print_Area" localSheetId="2">'MARZO 2025 '!$A$6:$M$39</definedName>
    <definedName name="_xlnm.Print_Area" localSheetId="4">'MAYO 2025'!$A$6:$M$42</definedName>
    <definedName name="_xlnm.Print_Area" localSheetId="8">'SEPTIEMBRE 2025'!$A$6:$M$43</definedName>
    <definedName name="_xlnm.Print_Titles" localSheetId="3">'ABRIL 2025'!$6:$7</definedName>
    <definedName name="_xlnm.Print_Titles" localSheetId="7">'AGOSTO 2025'!$6:$7</definedName>
    <definedName name="_xlnm.Print_Titles" localSheetId="0">'ENERO 2025'!$6:$7</definedName>
    <definedName name="_xlnm.Print_Titles" localSheetId="1">'FEBRERO 2025'!$6:$7</definedName>
    <definedName name="_xlnm.Print_Titles" localSheetId="6">'JULIO 2025'!$6:$7</definedName>
    <definedName name="_xlnm.Print_Titles" localSheetId="5">'JUNIO 2025'!$6:$7</definedName>
    <definedName name="_xlnm.Print_Titles" localSheetId="2">'MARZO 2025 '!$6:$7</definedName>
    <definedName name="_xlnm.Print_Titles" localSheetId="4">'MAYO 2025'!$6:$7</definedName>
    <definedName name="_xlnm.Print_Titles" localSheetId="8">'SEPTIEMBRE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23" l="1"/>
  <c r="J38" i="23" l="1"/>
  <c r="J36" i="23" s="1"/>
  <c r="J35" i="23" s="1"/>
  <c r="J37" i="23"/>
  <c r="J34" i="23"/>
  <c r="L34" i="23" s="1"/>
  <c r="L33" i="23" s="1"/>
  <c r="J32" i="23"/>
  <c r="J31" i="23"/>
  <c r="J26" i="23"/>
  <c r="J25" i="23" s="1"/>
  <c r="J24" i="23" s="1"/>
  <c r="J23" i="23"/>
  <c r="J14" i="23"/>
  <c r="L18" i="23"/>
  <c r="L16" i="23" s="1"/>
  <c r="J16" i="23"/>
  <c r="J15" i="23" s="1"/>
  <c r="H18" i="23"/>
  <c r="I18" i="23" s="1"/>
  <c r="L42" i="23"/>
  <c r="G42" i="23"/>
  <c r="H42" i="23" s="1"/>
  <c r="L41" i="23"/>
  <c r="G41" i="23"/>
  <c r="H41" i="23" s="1"/>
  <c r="L40" i="23"/>
  <c r="G40" i="23"/>
  <c r="G39" i="23" s="1"/>
  <c r="K39" i="23"/>
  <c r="J39" i="23"/>
  <c r="F39" i="23"/>
  <c r="E39" i="23"/>
  <c r="D39" i="23"/>
  <c r="C39" i="23"/>
  <c r="L38" i="23"/>
  <c r="G38" i="23"/>
  <c r="H38" i="23" s="1"/>
  <c r="L37" i="23"/>
  <c r="G37" i="23"/>
  <c r="K36" i="23"/>
  <c r="K35" i="23" s="1"/>
  <c r="F36" i="23"/>
  <c r="F35" i="23" s="1"/>
  <c r="E36" i="23"/>
  <c r="E35" i="23" s="1"/>
  <c r="D36" i="23"/>
  <c r="C36" i="23"/>
  <c r="D35" i="23"/>
  <c r="C35" i="23"/>
  <c r="G34" i="23"/>
  <c r="G33" i="23" s="1"/>
  <c r="K33" i="23"/>
  <c r="J33" i="23"/>
  <c r="F33" i="23"/>
  <c r="E33" i="23"/>
  <c r="E32" i="23" s="1"/>
  <c r="D33" i="23"/>
  <c r="C33" i="23"/>
  <c r="L32" i="23"/>
  <c r="F32" i="23"/>
  <c r="F31" i="23" s="1"/>
  <c r="F30" i="23" s="1"/>
  <c r="D32" i="23"/>
  <c r="D31" i="23" s="1"/>
  <c r="K30" i="23"/>
  <c r="K29" i="23" s="1"/>
  <c r="K28" i="23" s="1"/>
  <c r="K27" i="23" s="1"/>
  <c r="C30" i="23"/>
  <c r="C29" i="23" s="1"/>
  <c r="F29" i="23"/>
  <c r="F28" i="23" s="1"/>
  <c r="F27" i="23" s="1"/>
  <c r="F26" i="23" s="1"/>
  <c r="F25" i="23" s="1"/>
  <c r="F24" i="23" s="1"/>
  <c r="L26" i="23"/>
  <c r="L25" i="23" s="1"/>
  <c r="L24" i="23" s="1"/>
  <c r="J22" i="23"/>
  <c r="J21" i="23" s="1"/>
  <c r="J20" i="23" s="1"/>
  <c r="J19" i="23" s="1"/>
  <c r="G23" i="23"/>
  <c r="G22" i="23" s="1"/>
  <c r="G21" i="23" s="1"/>
  <c r="G20" i="23" s="1"/>
  <c r="G19" i="23" s="1"/>
  <c r="K22" i="23"/>
  <c r="F22" i="23"/>
  <c r="F21" i="23" s="1"/>
  <c r="F20" i="23" s="1"/>
  <c r="F19" i="23" s="1"/>
  <c r="E22" i="23"/>
  <c r="D22" i="23"/>
  <c r="D21" i="23" s="1"/>
  <c r="C22" i="23"/>
  <c r="C21" i="23" s="1"/>
  <c r="C20" i="23" s="1"/>
  <c r="C19" i="23" s="1"/>
  <c r="K21" i="23"/>
  <c r="K20" i="23" s="1"/>
  <c r="K19" i="23" s="1"/>
  <c r="E21" i="23"/>
  <c r="E20" i="23" s="1"/>
  <c r="E19" i="23" s="1"/>
  <c r="D20" i="23"/>
  <c r="D19" i="23" s="1"/>
  <c r="L17" i="23"/>
  <c r="H17" i="23"/>
  <c r="K16" i="23"/>
  <c r="K15" i="23" s="1"/>
  <c r="G16" i="23"/>
  <c r="F16" i="23"/>
  <c r="F15" i="23" s="1"/>
  <c r="E16" i="23"/>
  <c r="D16" i="23"/>
  <c r="D15" i="23" s="1"/>
  <c r="C16" i="23"/>
  <c r="C15" i="23" s="1"/>
  <c r="G15" i="23"/>
  <c r="E15" i="23"/>
  <c r="G14" i="23"/>
  <c r="K13" i="23"/>
  <c r="K12" i="23" s="1"/>
  <c r="F13" i="23"/>
  <c r="E13" i="23"/>
  <c r="D13" i="23"/>
  <c r="C13" i="23"/>
  <c r="J33" i="22"/>
  <c r="J32" i="22" s="1"/>
  <c r="J31" i="22"/>
  <c r="L31" i="22" s="1"/>
  <c r="J30" i="22"/>
  <c r="J22" i="22"/>
  <c r="J21" i="22" s="1"/>
  <c r="J20" i="22" s="1"/>
  <c r="J19" i="22" s="1"/>
  <c r="J18" i="22" s="1"/>
  <c r="J14" i="22"/>
  <c r="J13" i="22" s="1"/>
  <c r="L41" i="22"/>
  <c r="G41" i="22"/>
  <c r="H41" i="22" s="1"/>
  <c r="L40" i="22"/>
  <c r="G40" i="22"/>
  <c r="H40" i="22" s="1"/>
  <c r="L39" i="22"/>
  <c r="G39" i="22"/>
  <c r="G38" i="22" s="1"/>
  <c r="L38" i="22"/>
  <c r="K38" i="22"/>
  <c r="J38" i="22"/>
  <c r="F38" i="22"/>
  <c r="E38" i="22"/>
  <c r="D38" i="22"/>
  <c r="C38" i="22"/>
  <c r="J37" i="22"/>
  <c r="L37" i="22" s="1"/>
  <c r="G37" i="22"/>
  <c r="H37" i="22" s="1"/>
  <c r="J36" i="22"/>
  <c r="L36" i="22" s="1"/>
  <c r="L35" i="22" s="1"/>
  <c r="L34" i="22" s="1"/>
  <c r="G36" i="22"/>
  <c r="G35" i="22" s="1"/>
  <c r="G34" i="22" s="1"/>
  <c r="K35" i="22"/>
  <c r="K34" i="22" s="1"/>
  <c r="F35" i="22"/>
  <c r="E35" i="22"/>
  <c r="E34" i="22" s="1"/>
  <c r="D35" i="22"/>
  <c r="C35" i="22"/>
  <c r="F34" i="22"/>
  <c r="D34" i="22"/>
  <c r="C34" i="22"/>
  <c r="L33" i="22"/>
  <c r="L32" i="22" s="1"/>
  <c r="H33" i="22"/>
  <c r="G33" i="22"/>
  <c r="G32" i="22" s="1"/>
  <c r="K32" i="22"/>
  <c r="F32" i="22"/>
  <c r="F31" i="22" s="1"/>
  <c r="F30" i="22" s="1"/>
  <c r="F29" i="22" s="1"/>
  <c r="F28" i="22" s="1"/>
  <c r="F27" i="22" s="1"/>
  <c r="F26" i="22" s="1"/>
  <c r="F25" i="22" s="1"/>
  <c r="F24" i="22" s="1"/>
  <c r="F23" i="22" s="1"/>
  <c r="E32" i="22"/>
  <c r="E31" i="22" s="1"/>
  <c r="E30" i="22" s="1"/>
  <c r="E29" i="22" s="1"/>
  <c r="E28" i="22" s="1"/>
  <c r="E27" i="22" s="1"/>
  <c r="E26" i="22" s="1"/>
  <c r="E25" i="22" s="1"/>
  <c r="E24" i="22" s="1"/>
  <c r="E23" i="22" s="1"/>
  <c r="D32" i="22"/>
  <c r="C32" i="22"/>
  <c r="D31" i="22"/>
  <c r="G31" i="22" s="1"/>
  <c r="H31" i="22" s="1"/>
  <c r="K29" i="22"/>
  <c r="K28" i="22" s="1"/>
  <c r="K27" i="22" s="1"/>
  <c r="K26" i="22" s="1"/>
  <c r="C29" i="22"/>
  <c r="C28" i="22"/>
  <c r="C27" i="22"/>
  <c r="C26" i="22" s="1"/>
  <c r="C25" i="22" s="1"/>
  <c r="C24" i="22" s="1"/>
  <c r="C23" i="22" s="1"/>
  <c r="L25" i="22"/>
  <c r="L24" i="22" s="1"/>
  <c r="L23" i="22" s="1"/>
  <c r="J24" i="22"/>
  <c r="J23" i="22"/>
  <c r="H22" i="22"/>
  <c r="G22" i="22"/>
  <c r="K21" i="22"/>
  <c r="G21" i="22"/>
  <c r="G20" i="22" s="1"/>
  <c r="G19" i="22" s="1"/>
  <c r="G18" i="22" s="1"/>
  <c r="F21" i="22"/>
  <c r="F20" i="22" s="1"/>
  <c r="F19" i="22" s="1"/>
  <c r="F18" i="22" s="1"/>
  <c r="E21" i="22"/>
  <c r="D21" i="22"/>
  <c r="C21" i="22"/>
  <c r="C20" i="22" s="1"/>
  <c r="C19" i="22" s="1"/>
  <c r="C18" i="22" s="1"/>
  <c r="K20" i="22"/>
  <c r="K19" i="22" s="1"/>
  <c r="K18" i="22" s="1"/>
  <c r="E20" i="22"/>
  <c r="E19" i="22" s="1"/>
  <c r="E18" i="22" s="1"/>
  <c r="D20" i="22"/>
  <c r="D19" i="22"/>
  <c r="D18" i="22" s="1"/>
  <c r="M17" i="22"/>
  <c r="M16" i="22" s="1"/>
  <c r="M15" i="22" s="1"/>
  <c r="L17" i="22"/>
  <c r="H17" i="22"/>
  <c r="L16" i="22"/>
  <c r="L15" i="22" s="1"/>
  <c r="K16" i="22"/>
  <c r="J16" i="22"/>
  <c r="H16" i="22"/>
  <c r="G16" i="22"/>
  <c r="G15" i="22" s="1"/>
  <c r="F16" i="22"/>
  <c r="F15" i="22" s="1"/>
  <c r="E16" i="22"/>
  <c r="D16" i="22"/>
  <c r="C16" i="22"/>
  <c r="C15" i="22" s="1"/>
  <c r="K15" i="22"/>
  <c r="K11" i="22" s="1"/>
  <c r="K10" i="22" s="1"/>
  <c r="K9" i="22" s="1"/>
  <c r="K8" i="22" s="1"/>
  <c r="K42" i="22" s="1"/>
  <c r="J15" i="22"/>
  <c r="H15" i="22"/>
  <c r="E15" i="22"/>
  <c r="E12" i="22" s="1"/>
  <c r="E11" i="22" s="1"/>
  <c r="E10" i="22" s="1"/>
  <c r="E9" i="22" s="1"/>
  <c r="E8" i="22" s="1"/>
  <c r="E42" i="22" s="1"/>
  <c r="D15" i="22"/>
  <c r="G14" i="22"/>
  <c r="H14" i="22" s="1"/>
  <c r="K13" i="22"/>
  <c r="F13" i="22"/>
  <c r="E13" i="22"/>
  <c r="D13" i="22"/>
  <c r="C13" i="22"/>
  <c r="K12" i="22"/>
  <c r="J36" i="21"/>
  <c r="L36" i="21" s="1"/>
  <c r="L35" i="21" s="1"/>
  <c r="L34" i="21" s="1"/>
  <c r="J33" i="21"/>
  <c r="J32" i="21" s="1"/>
  <c r="J31" i="21"/>
  <c r="L31" i="21" s="1"/>
  <c r="J30" i="21"/>
  <c r="J22" i="21"/>
  <c r="J21" i="21" s="1"/>
  <c r="J20" i="21" s="1"/>
  <c r="J19" i="21" s="1"/>
  <c r="J18" i="21" s="1"/>
  <c r="J14" i="21"/>
  <c r="L41" i="21"/>
  <c r="G41" i="21"/>
  <c r="H41" i="21" s="1"/>
  <c r="L40" i="21"/>
  <c r="G40" i="21"/>
  <c r="H40" i="21" s="1"/>
  <c r="L39" i="21"/>
  <c r="G39" i="21"/>
  <c r="G38" i="21" s="1"/>
  <c r="K38" i="21"/>
  <c r="J38" i="21"/>
  <c r="F38" i="21"/>
  <c r="E38" i="21"/>
  <c r="D38" i="21"/>
  <c r="C38" i="21"/>
  <c r="J37" i="21"/>
  <c r="L37" i="21" s="1"/>
  <c r="G37" i="21"/>
  <c r="H37" i="21" s="1"/>
  <c r="G36" i="21"/>
  <c r="G35" i="21" s="1"/>
  <c r="G34" i="21" s="1"/>
  <c r="K35" i="21"/>
  <c r="K34" i="21" s="1"/>
  <c r="F35" i="21"/>
  <c r="F34" i="21" s="1"/>
  <c r="E35" i="21"/>
  <c r="E34" i="21" s="1"/>
  <c r="D35" i="21"/>
  <c r="C35" i="21"/>
  <c r="C34" i="21" s="1"/>
  <c r="D34" i="21"/>
  <c r="H33" i="21"/>
  <c r="G33" i="21"/>
  <c r="K32" i="21"/>
  <c r="G32" i="21"/>
  <c r="F32" i="21"/>
  <c r="F31" i="21" s="1"/>
  <c r="F30" i="21" s="1"/>
  <c r="F29" i="21" s="1"/>
  <c r="F28" i="21" s="1"/>
  <c r="F27" i="21" s="1"/>
  <c r="F26" i="21" s="1"/>
  <c r="F25" i="21" s="1"/>
  <c r="F24" i="21" s="1"/>
  <c r="F23" i="21" s="1"/>
  <c r="E32" i="21"/>
  <c r="D32" i="21"/>
  <c r="C32" i="21"/>
  <c r="E31" i="21"/>
  <c r="E30" i="21" s="1"/>
  <c r="E29" i="21" s="1"/>
  <c r="E28" i="21" s="1"/>
  <c r="E27" i="21" s="1"/>
  <c r="E26" i="21" s="1"/>
  <c r="E25" i="21" s="1"/>
  <c r="E24" i="21" s="1"/>
  <c r="E23" i="21" s="1"/>
  <c r="D31" i="21"/>
  <c r="G31" i="21" s="1"/>
  <c r="H31" i="21" s="1"/>
  <c r="K29" i="21"/>
  <c r="K28" i="21" s="1"/>
  <c r="K27" i="21" s="1"/>
  <c r="K26" i="21" s="1"/>
  <c r="C29" i="21"/>
  <c r="C28" i="21" s="1"/>
  <c r="C27" i="21" s="1"/>
  <c r="C26" i="21" s="1"/>
  <c r="C25" i="21" s="1"/>
  <c r="C24" i="21" s="1"/>
  <c r="C23" i="21" s="1"/>
  <c r="L25" i="21"/>
  <c r="L24" i="21" s="1"/>
  <c r="L23" i="21" s="1"/>
  <c r="J24" i="21"/>
  <c r="J23" i="21" s="1"/>
  <c r="H22" i="21"/>
  <c r="G22" i="21"/>
  <c r="K21" i="21"/>
  <c r="G21" i="21"/>
  <c r="G20" i="21" s="1"/>
  <c r="G19" i="21" s="1"/>
  <c r="G18" i="21" s="1"/>
  <c r="F21" i="21"/>
  <c r="F20" i="21" s="1"/>
  <c r="F19" i="21" s="1"/>
  <c r="F18" i="21" s="1"/>
  <c r="E21" i="21"/>
  <c r="D21" i="21"/>
  <c r="D20" i="21" s="1"/>
  <c r="D19" i="21" s="1"/>
  <c r="D18" i="21" s="1"/>
  <c r="C21" i="21"/>
  <c r="C20" i="21" s="1"/>
  <c r="C19" i="21" s="1"/>
  <c r="C18" i="21" s="1"/>
  <c r="K20" i="21"/>
  <c r="K19" i="21" s="1"/>
  <c r="K18" i="21" s="1"/>
  <c r="E20" i="21"/>
  <c r="E19" i="21" s="1"/>
  <c r="E18" i="21" s="1"/>
  <c r="L17" i="21"/>
  <c r="M17" i="21" s="1"/>
  <c r="M16" i="21" s="1"/>
  <c r="M15" i="21" s="1"/>
  <c r="H17" i="21"/>
  <c r="L16" i="21"/>
  <c r="L15" i="21" s="1"/>
  <c r="K16" i="21"/>
  <c r="J16" i="21"/>
  <c r="J15" i="21" s="1"/>
  <c r="H16" i="21"/>
  <c r="G16" i="21"/>
  <c r="G15" i="21" s="1"/>
  <c r="G12" i="21" s="1"/>
  <c r="G11" i="21" s="1"/>
  <c r="F16" i="21"/>
  <c r="F15" i="21" s="1"/>
  <c r="F12" i="21" s="1"/>
  <c r="F11" i="21" s="1"/>
  <c r="F10" i="21" s="1"/>
  <c r="F9" i="21" s="1"/>
  <c r="F8" i="21" s="1"/>
  <c r="F42" i="21" s="1"/>
  <c r="E16" i="21"/>
  <c r="D16" i="21"/>
  <c r="D15" i="21" s="1"/>
  <c r="C16" i="21"/>
  <c r="C15" i="21" s="1"/>
  <c r="C12" i="21" s="1"/>
  <c r="C11" i="21" s="1"/>
  <c r="C10" i="21" s="1"/>
  <c r="C9" i="21" s="1"/>
  <c r="C8" i="21" s="1"/>
  <c r="C42" i="21" s="1"/>
  <c r="K15" i="21"/>
  <c r="H15" i="21"/>
  <c r="E15" i="21"/>
  <c r="E12" i="21" s="1"/>
  <c r="E11" i="21" s="1"/>
  <c r="E10" i="21" s="1"/>
  <c r="E9" i="21" s="1"/>
  <c r="E8" i="21" s="1"/>
  <c r="E42" i="21" s="1"/>
  <c r="J13" i="21"/>
  <c r="G14" i="21"/>
  <c r="H14" i="21" s="1"/>
  <c r="K13" i="21"/>
  <c r="G13" i="21"/>
  <c r="F13" i="21"/>
  <c r="E13" i="21"/>
  <c r="D13" i="21"/>
  <c r="C13" i="21"/>
  <c r="K12" i="21"/>
  <c r="L42" i="20"/>
  <c r="L42" i="19"/>
  <c r="M38" i="23" l="1"/>
  <c r="M18" i="23"/>
  <c r="M16" i="23" s="1"/>
  <c r="L15" i="23"/>
  <c r="F12" i="23"/>
  <c r="F11" i="23" s="1"/>
  <c r="F10" i="23" s="1"/>
  <c r="F9" i="23" s="1"/>
  <c r="F8" i="23" s="1"/>
  <c r="F43" i="23" s="1"/>
  <c r="E31" i="23"/>
  <c r="E30" i="23" s="1"/>
  <c r="E29" i="23" s="1"/>
  <c r="E28" i="23" s="1"/>
  <c r="E27" i="23" s="1"/>
  <c r="E26" i="23" s="1"/>
  <c r="E25" i="23" s="1"/>
  <c r="E24" i="23" s="1"/>
  <c r="G32" i="23"/>
  <c r="H32" i="23" s="1"/>
  <c r="L23" i="23"/>
  <c r="L22" i="23" s="1"/>
  <c r="L21" i="23" s="1"/>
  <c r="L20" i="23" s="1"/>
  <c r="L19" i="23" s="1"/>
  <c r="C28" i="23"/>
  <c r="C27" i="23" s="1"/>
  <c r="C26" i="23" s="1"/>
  <c r="C25" i="23" s="1"/>
  <c r="C24" i="23" s="1"/>
  <c r="G36" i="23"/>
  <c r="G35" i="23" s="1"/>
  <c r="D12" i="23"/>
  <c r="D11" i="23" s="1"/>
  <c r="C12" i="23"/>
  <c r="C11" i="23" s="1"/>
  <c r="M17" i="23"/>
  <c r="M15" i="23" s="1"/>
  <c r="D30" i="23"/>
  <c r="D29" i="23" s="1"/>
  <c r="D28" i="23" s="1"/>
  <c r="D27" i="23" s="1"/>
  <c r="D26" i="23" s="1"/>
  <c r="D25" i="23" s="1"/>
  <c r="D24" i="23" s="1"/>
  <c r="G31" i="23"/>
  <c r="H34" i="23"/>
  <c r="H14" i="23"/>
  <c r="G13" i="23"/>
  <c r="G12" i="23" s="1"/>
  <c r="G11" i="23" s="1"/>
  <c r="J30" i="23"/>
  <c r="J29" i="23" s="1"/>
  <c r="J28" i="23" s="1"/>
  <c r="J27" i="23" s="1"/>
  <c r="L31" i="23"/>
  <c r="L30" i="23" s="1"/>
  <c r="L29" i="23" s="1"/>
  <c r="L28" i="23" s="1"/>
  <c r="J13" i="23"/>
  <c r="J12" i="23" s="1"/>
  <c r="J11" i="23" s="1"/>
  <c r="L14" i="23"/>
  <c r="K11" i="23"/>
  <c r="K10" i="23" s="1"/>
  <c r="K9" i="23" s="1"/>
  <c r="K8" i="23" s="1"/>
  <c r="K43" i="23" s="1"/>
  <c r="H23" i="23"/>
  <c r="H16" i="23"/>
  <c r="L36" i="23"/>
  <c r="L35" i="23" s="1"/>
  <c r="M41" i="23"/>
  <c r="N41" i="23"/>
  <c r="M42" i="23"/>
  <c r="E12" i="23"/>
  <c r="E11" i="23" s="1"/>
  <c r="E10" i="23" s="1"/>
  <c r="E9" i="23" s="1"/>
  <c r="E8" i="23" s="1"/>
  <c r="E43" i="23" s="1"/>
  <c r="M32" i="23"/>
  <c r="L39" i="23"/>
  <c r="N42" i="23"/>
  <c r="H37" i="23"/>
  <c r="H40" i="23"/>
  <c r="J29" i="22"/>
  <c r="J28" i="22" s="1"/>
  <c r="L22" i="22"/>
  <c r="L21" i="22" s="1"/>
  <c r="L20" i="22" s="1"/>
  <c r="L19" i="22" s="1"/>
  <c r="L18" i="22" s="1"/>
  <c r="J12" i="22"/>
  <c r="J11" i="22" s="1"/>
  <c r="C12" i="22"/>
  <c r="C11" i="22" s="1"/>
  <c r="C10" i="22" s="1"/>
  <c r="C9" i="22" s="1"/>
  <c r="C8" i="22" s="1"/>
  <c r="C42" i="22" s="1"/>
  <c r="M40" i="22"/>
  <c r="M31" i="22"/>
  <c r="M14" i="22"/>
  <c r="M13" i="22" s="1"/>
  <c r="H13" i="22"/>
  <c r="D12" i="22"/>
  <c r="D11" i="22" s="1"/>
  <c r="M37" i="22"/>
  <c r="N40" i="22"/>
  <c r="M41" i="22"/>
  <c r="F12" i="22"/>
  <c r="F11" i="22" s="1"/>
  <c r="F10" i="22" s="1"/>
  <c r="F9" i="22" s="1"/>
  <c r="F8" i="22" s="1"/>
  <c r="F42" i="22" s="1"/>
  <c r="J27" i="22"/>
  <c r="J26" i="22" s="1"/>
  <c r="J10" i="22" s="1"/>
  <c r="J9" i="22" s="1"/>
  <c r="J8" i="22" s="1"/>
  <c r="J42" i="22" s="1"/>
  <c r="N41" i="22"/>
  <c r="G13" i="22"/>
  <c r="G12" i="22" s="1"/>
  <c r="G11" i="22" s="1"/>
  <c r="L14" i="22"/>
  <c r="M22" i="22"/>
  <c r="M21" i="22" s="1"/>
  <c r="M20" i="22" s="1"/>
  <c r="M19" i="22" s="1"/>
  <c r="M18" i="22" s="1"/>
  <c r="M33" i="22"/>
  <c r="M32" i="22" s="1"/>
  <c r="H36" i="22"/>
  <c r="H39" i="22"/>
  <c r="H21" i="22"/>
  <c r="H32" i="22"/>
  <c r="J35" i="22"/>
  <c r="J34" i="22" s="1"/>
  <c r="D30" i="22"/>
  <c r="L30" i="22"/>
  <c r="L29" i="22" s="1"/>
  <c r="L28" i="22" s="1"/>
  <c r="L27" i="22" s="1"/>
  <c r="L26" i="22" s="1"/>
  <c r="L38" i="21"/>
  <c r="L33" i="21"/>
  <c r="M33" i="21" s="1"/>
  <c r="M32" i="21" s="1"/>
  <c r="J29" i="21"/>
  <c r="J28" i="21" s="1"/>
  <c r="J27" i="21" s="1"/>
  <c r="L22" i="21"/>
  <c r="M22" i="21" s="1"/>
  <c r="M21" i="21" s="1"/>
  <c r="M20" i="21" s="1"/>
  <c r="M19" i="21" s="1"/>
  <c r="M18" i="21" s="1"/>
  <c r="H13" i="21"/>
  <c r="D12" i="21"/>
  <c r="D11" i="21" s="1"/>
  <c r="J12" i="21"/>
  <c r="J11" i="21" s="1"/>
  <c r="M40" i="21"/>
  <c r="M37" i="21"/>
  <c r="N40" i="21"/>
  <c r="M41" i="21"/>
  <c r="K11" i="21"/>
  <c r="K10" i="21" s="1"/>
  <c r="K9" i="21" s="1"/>
  <c r="K8" i="21" s="1"/>
  <c r="K42" i="21" s="1"/>
  <c r="M31" i="21"/>
  <c r="N41" i="21"/>
  <c r="L32" i="21"/>
  <c r="H21" i="21"/>
  <c r="H32" i="21"/>
  <c r="J35" i="21"/>
  <c r="J34" i="21" s="1"/>
  <c r="L14" i="21"/>
  <c r="D30" i="21"/>
  <c r="L21" i="21"/>
  <c r="L20" i="21" s="1"/>
  <c r="L19" i="21" s="1"/>
  <c r="L18" i="21" s="1"/>
  <c r="H36" i="21"/>
  <c r="H39" i="21"/>
  <c r="N39" i="21" s="1"/>
  <c r="L30" i="21"/>
  <c r="L29" i="21" s="1"/>
  <c r="L28" i="21" s="1"/>
  <c r="J37" i="20"/>
  <c r="L37" i="20" s="1"/>
  <c r="J36" i="20"/>
  <c r="J33" i="20"/>
  <c r="L33" i="20" s="1"/>
  <c r="L32" i="20" s="1"/>
  <c r="J31" i="20"/>
  <c r="J30" i="20"/>
  <c r="L30" i="20" s="1"/>
  <c r="J22" i="20"/>
  <c r="J14" i="20"/>
  <c r="L41" i="20"/>
  <c r="G41" i="20"/>
  <c r="H41" i="20" s="1"/>
  <c r="L40" i="20"/>
  <c r="N40" i="20" s="1"/>
  <c r="G40" i="20"/>
  <c r="H40" i="20" s="1"/>
  <c r="L39" i="20"/>
  <c r="G39" i="20"/>
  <c r="G38" i="20" s="1"/>
  <c r="K38" i="20"/>
  <c r="J38" i="20"/>
  <c r="F38" i="20"/>
  <c r="E38" i="20"/>
  <c r="D38" i="20"/>
  <c r="C38" i="20"/>
  <c r="H37" i="20"/>
  <c r="G37" i="20"/>
  <c r="G36" i="20"/>
  <c r="H36" i="20" s="1"/>
  <c r="K35" i="20"/>
  <c r="F35" i="20"/>
  <c r="F34" i="20" s="1"/>
  <c r="E35" i="20"/>
  <c r="D35" i="20"/>
  <c r="C35" i="20"/>
  <c r="C34" i="20" s="1"/>
  <c r="K34" i="20"/>
  <c r="E34" i="20"/>
  <c r="D34" i="20"/>
  <c r="H33" i="20"/>
  <c r="H32" i="20" s="1"/>
  <c r="G33" i="20"/>
  <c r="K32" i="20"/>
  <c r="J32" i="20"/>
  <c r="G32" i="20"/>
  <c r="F32" i="20"/>
  <c r="F31" i="20" s="1"/>
  <c r="F30" i="20" s="1"/>
  <c r="F29" i="20" s="1"/>
  <c r="F28" i="20" s="1"/>
  <c r="F27" i="20" s="1"/>
  <c r="F26" i="20" s="1"/>
  <c r="F25" i="20" s="1"/>
  <c r="F24" i="20" s="1"/>
  <c r="F23" i="20" s="1"/>
  <c r="E32" i="20"/>
  <c r="D32" i="20"/>
  <c r="D31" i="20" s="1"/>
  <c r="C32" i="20"/>
  <c r="L31" i="20"/>
  <c r="E31" i="20"/>
  <c r="J29" i="20"/>
  <c r="J28" i="20" s="1"/>
  <c r="E30" i="20"/>
  <c r="E29" i="20" s="1"/>
  <c r="E28" i="20" s="1"/>
  <c r="E27" i="20" s="1"/>
  <c r="E26" i="20" s="1"/>
  <c r="E25" i="20" s="1"/>
  <c r="E24" i="20" s="1"/>
  <c r="E23" i="20" s="1"/>
  <c r="K29" i="20"/>
  <c r="K28" i="20" s="1"/>
  <c r="K27" i="20" s="1"/>
  <c r="K26" i="20" s="1"/>
  <c r="C29" i="20"/>
  <c r="C28" i="20" s="1"/>
  <c r="C27" i="20" s="1"/>
  <c r="C26" i="20" s="1"/>
  <c r="C25" i="20" s="1"/>
  <c r="C24" i="20" s="1"/>
  <c r="C23" i="20" s="1"/>
  <c r="L25" i="20"/>
  <c r="L24" i="20" s="1"/>
  <c r="L23" i="20" s="1"/>
  <c r="J24" i="20"/>
  <c r="J23" i="20"/>
  <c r="L22" i="20"/>
  <c r="L21" i="20" s="1"/>
  <c r="L20" i="20" s="1"/>
  <c r="L19" i="20" s="1"/>
  <c r="L18" i="20" s="1"/>
  <c r="H22" i="20"/>
  <c r="H21" i="20" s="1"/>
  <c r="G22" i="20"/>
  <c r="K21" i="20"/>
  <c r="J21" i="20"/>
  <c r="J20" i="20" s="1"/>
  <c r="J19" i="20" s="1"/>
  <c r="J18" i="20" s="1"/>
  <c r="G21" i="20"/>
  <c r="G20" i="20" s="1"/>
  <c r="G19" i="20" s="1"/>
  <c r="G18" i="20" s="1"/>
  <c r="F21" i="20"/>
  <c r="F20" i="20" s="1"/>
  <c r="F19" i="20" s="1"/>
  <c r="F18" i="20" s="1"/>
  <c r="E21" i="20"/>
  <c r="D21" i="20"/>
  <c r="D20" i="20" s="1"/>
  <c r="D19" i="20" s="1"/>
  <c r="D18" i="20" s="1"/>
  <c r="C21" i="20"/>
  <c r="K20" i="20"/>
  <c r="K19" i="20" s="1"/>
  <c r="K18" i="20" s="1"/>
  <c r="E20" i="20"/>
  <c r="E19" i="20" s="1"/>
  <c r="E18" i="20" s="1"/>
  <c r="C20" i="20"/>
  <c r="C19" i="20" s="1"/>
  <c r="C18" i="20" s="1"/>
  <c r="L17" i="20"/>
  <c r="L16" i="20" s="1"/>
  <c r="L15" i="20" s="1"/>
  <c r="H17" i="20"/>
  <c r="K16" i="20"/>
  <c r="J16" i="20"/>
  <c r="J15" i="20" s="1"/>
  <c r="H16" i="20"/>
  <c r="G16" i="20"/>
  <c r="G15" i="20" s="1"/>
  <c r="F16" i="20"/>
  <c r="F15" i="20" s="1"/>
  <c r="E16" i="20"/>
  <c r="D16" i="20"/>
  <c r="D15" i="20" s="1"/>
  <c r="D12" i="20" s="1"/>
  <c r="D11" i="20" s="1"/>
  <c r="C16" i="20"/>
  <c r="K15" i="20"/>
  <c r="K11" i="20" s="1"/>
  <c r="K10" i="20" s="1"/>
  <c r="K9" i="20" s="1"/>
  <c r="K8" i="20" s="1"/>
  <c r="K42" i="20" s="1"/>
  <c r="H15" i="20"/>
  <c r="E15" i="20"/>
  <c r="E12" i="20" s="1"/>
  <c r="E11" i="20" s="1"/>
  <c r="E10" i="20" s="1"/>
  <c r="E9" i="20" s="1"/>
  <c r="E8" i="20" s="1"/>
  <c r="E42" i="20" s="1"/>
  <c r="C15" i="20"/>
  <c r="C12" i="20" s="1"/>
  <c r="C11" i="20" s="1"/>
  <c r="C10" i="20" s="1"/>
  <c r="C9" i="20" s="1"/>
  <c r="C8" i="20" s="1"/>
  <c r="C42" i="20" s="1"/>
  <c r="L14" i="20"/>
  <c r="H14" i="20"/>
  <c r="G14" i="20"/>
  <c r="G13" i="20" s="1"/>
  <c r="K13" i="20"/>
  <c r="J13" i="20"/>
  <c r="F13" i="20"/>
  <c r="E13" i="20"/>
  <c r="D13" i="20"/>
  <c r="C13" i="20"/>
  <c r="K12" i="20"/>
  <c r="J33" i="19"/>
  <c r="J31" i="19"/>
  <c r="J30" i="19"/>
  <c r="J22" i="19"/>
  <c r="J14" i="19"/>
  <c r="J13" i="19" s="1"/>
  <c r="L41" i="19"/>
  <c r="G41" i="19"/>
  <c r="H41" i="19" s="1"/>
  <c r="L40" i="19"/>
  <c r="G40" i="19"/>
  <c r="H40" i="19" s="1"/>
  <c r="L39" i="19"/>
  <c r="G39" i="19"/>
  <c r="G38" i="19" s="1"/>
  <c r="K38" i="19"/>
  <c r="J38" i="19"/>
  <c r="F38" i="19"/>
  <c r="E38" i="19"/>
  <c r="D38" i="19"/>
  <c r="C38" i="19"/>
  <c r="L37" i="19"/>
  <c r="G37" i="19"/>
  <c r="H37" i="19" s="1"/>
  <c r="M36" i="19"/>
  <c r="L36" i="19"/>
  <c r="H36" i="19"/>
  <c r="G36" i="19"/>
  <c r="L35" i="19"/>
  <c r="L34" i="19" s="1"/>
  <c r="K35" i="19"/>
  <c r="J35" i="19"/>
  <c r="G35" i="19"/>
  <c r="F35" i="19"/>
  <c r="F34" i="19" s="1"/>
  <c r="E35" i="19"/>
  <c r="D35" i="19"/>
  <c r="C35" i="19"/>
  <c r="K34" i="19"/>
  <c r="J34" i="19"/>
  <c r="G34" i="19"/>
  <c r="E34" i="19"/>
  <c r="D34" i="19"/>
  <c r="C34" i="19"/>
  <c r="L33" i="19"/>
  <c r="L32" i="19" s="1"/>
  <c r="H33" i="19"/>
  <c r="H32" i="19" s="1"/>
  <c r="G33" i="19"/>
  <c r="G32" i="19" s="1"/>
  <c r="K32" i="19"/>
  <c r="J32" i="19"/>
  <c r="F32" i="19"/>
  <c r="E32" i="19"/>
  <c r="D32" i="19"/>
  <c r="D31" i="19" s="1"/>
  <c r="C32" i="19"/>
  <c r="L31" i="19"/>
  <c r="F31" i="19"/>
  <c r="F30" i="19" s="1"/>
  <c r="F29" i="19" s="1"/>
  <c r="F28" i="19" s="1"/>
  <c r="F27" i="19" s="1"/>
  <c r="F26" i="19" s="1"/>
  <c r="E31" i="19"/>
  <c r="L30" i="19"/>
  <c r="E30" i="19"/>
  <c r="E29" i="19" s="1"/>
  <c r="E28" i="19" s="1"/>
  <c r="E27" i="19" s="1"/>
  <c r="E26" i="19" s="1"/>
  <c r="E25" i="19" s="1"/>
  <c r="E24" i="19" s="1"/>
  <c r="E23" i="19" s="1"/>
  <c r="K29" i="19"/>
  <c r="C29" i="19"/>
  <c r="C28" i="19" s="1"/>
  <c r="C27" i="19" s="1"/>
  <c r="C26" i="19" s="1"/>
  <c r="C25" i="19" s="1"/>
  <c r="C24" i="19" s="1"/>
  <c r="C23" i="19" s="1"/>
  <c r="K28" i="19"/>
  <c r="K27" i="19"/>
  <c r="K26" i="19"/>
  <c r="L25" i="19"/>
  <c r="L24" i="19"/>
  <c r="J24" i="19"/>
  <c r="L23" i="19"/>
  <c r="J23" i="19"/>
  <c r="L22" i="19"/>
  <c r="L21" i="19" s="1"/>
  <c r="L20" i="19" s="1"/>
  <c r="L19" i="19" s="1"/>
  <c r="L18" i="19" s="1"/>
  <c r="H22" i="19"/>
  <c r="H21" i="19" s="1"/>
  <c r="G22" i="19"/>
  <c r="G21" i="19" s="1"/>
  <c r="G20" i="19" s="1"/>
  <c r="G19" i="19" s="1"/>
  <c r="G18" i="19" s="1"/>
  <c r="K21" i="19"/>
  <c r="J21" i="19"/>
  <c r="J20" i="19" s="1"/>
  <c r="J19" i="19" s="1"/>
  <c r="J18" i="19" s="1"/>
  <c r="F21" i="19"/>
  <c r="E21" i="19"/>
  <c r="D21" i="19"/>
  <c r="D20" i="19" s="1"/>
  <c r="D19" i="19" s="1"/>
  <c r="D18" i="19" s="1"/>
  <c r="C21" i="19"/>
  <c r="K20" i="19"/>
  <c r="F20" i="19"/>
  <c r="E20" i="19"/>
  <c r="C20" i="19"/>
  <c r="C19" i="19" s="1"/>
  <c r="C18" i="19" s="1"/>
  <c r="K19" i="19"/>
  <c r="F19" i="19"/>
  <c r="E19" i="19"/>
  <c r="K18" i="19"/>
  <c r="F18" i="19"/>
  <c r="F12" i="19" s="1"/>
  <c r="F11" i="19" s="1"/>
  <c r="F10" i="19" s="1"/>
  <c r="F9" i="19" s="1"/>
  <c r="F8" i="19" s="1"/>
  <c r="F42" i="19" s="1"/>
  <c r="E18" i="19"/>
  <c r="E12" i="19" s="1"/>
  <c r="E11" i="19" s="1"/>
  <c r="E10" i="19" s="1"/>
  <c r="E9" i="19" s="1"/>
  <c r="E8" i="19" s="1"/>
  <c r="E42" i="19" s="1"/>
  <c r="L17" i="19"/>
  <c r="L16" i="19" s="1"/>
  <c r="L15" i="19" s="1"/>
  <c r="H17" i="19"/>
  <c r="M17" i="19" s="1"/>
  <c r="M16" i="19" s="1"/>
  <c r="M15" i="19" s="1"/>
  <c r="K16" i="19"/>
  <c r="J16" i="19"/>
  <c r="J15" i="19" s="1"/>
  <c r="H16" i="19"/>
  <c r="G16" i="19"/>
  <c r="F16" i="19"/>
  <c r="E16" i="19"/>
  <c r="D16" i="19"/>
  <c r="D15" i="19" s="1"/>
  <c r="C16" i="19"/>
  <c r="K15" i="19"/>
  <c r="H15" i="19"/>
  <c r="G15" i="19"/>
  <c r="F15" i="19"/>
  <c r="E15" i="19"/>
  <c r="C15" i="19"/>
  <c r="C12" i="19" s="1"/>
  <c r="C11" i="19" s="1"/>
  <c r="C10" i="19" s="1"/>
  <c r="C9" i="19" s="1"/>
  <c r="C8" i="19" s="1"/>
  <c r="C42" i="19" s="1"/>
  <c r="H14" i="19"/>
  <c r="G14" i="19"/>
  <c r="G13" i="19" s="1"/>
  <c r="K13" i="19"/>
  <c r="F13" i="19"/>
  <c r="E13" i="19"/>
  <c r="D13" i="19"/>
  <c r="C13" i="19"/>
  <c r="K12" i="19"/>
  <c r="K11" i="19"/>
  <c r="K10" i="19"/>
  <c r="K9" i="19"/>
  <c r="K8" i="19"/>
  <c r="K42" i="19" s="1"/>
  <c r="J12" i="18"/>
  <c r="J10" i="23" l="1"/>
  <c r="J9" i="23" s="1"/>
  <c r="J8" i="23" s="1"/>
  <c r="J43" i="23" s="1"/>
  <c r="C10" i="23"/>
  <c r="C9" i="23" s="1"/>
  <c r="C8" i="23" s="1"/>
  <c r="C43" i="23" s="1"/>
  <c r="H39" i="23"/>
  <c r="M40" i="23"/>
  <c r="M39" i="23" s="1"/>
  <c r="M14" i="23"/>
  <c r="M13" i="23" s="1"/>
  <c r="H13" i="23"/>
  <c r="N40" i="23"/>
  <c r="N14" i="23"/>
  <c r="L13" i="23"/>
  <c r="M34" i="23"/>
  <c r="M33" i="23" s="1"/>
  <c r="H33" i="23"/>
  <c r="H31" i="23"/>
  <c r="G30" i="23"/>
  <c r="G29" i="23" s="1"/>
  <c r="G28" i="23" s="1"/>
  <c r="G27" i="23" s="1"/>
  <c r="G26" i="23" s="1"/>
  <c r="G25" i="23" s="1"/>
  <c r="G24" i="23" s="1"/>
  <c r="M37" i="23"/>
  <c r="M36" i="23" s="1"/>
  <c r="M35" i="23" s="1"/>
  <c r="H36" i="23"/>
  <c r="N39" i="23"/>
  <c r="L27" i="23"/>
  <c r="H15" i="23"/>
  <c r="M23" i="23"/>
  <c r="M22" i="23" s="1"/>
  <c r="M21" i="23" s="1"/>
  <c r="M20" i="23" s="1"/>
  <c r="M19" i="23" s="1"/>
  <c r="H22" i="23"/>
  <c r="D10" i="23"/>
  <c r="D9" i="23" s="1"/>
  <c r="D8" i="23" s="1"/>
  <c r="D43" i="23" s="1"/>
  <c r="H20" i="22"/>
  <c r="H38" i="22"/>
  <c r="M39" i="22"/>
  <c r="M38" i="22" s="1"/>
  <c r="M36" i="22"/>
  <c r="M35" i="22" s="1"/>
  <c r="M34" i="22" s="1"/>
  <c r="H35" i="22"/>
  <c r="D29" i="22"/>
  <c r="D28" i="22" s="1"/>
  <c r="D27" i="22" s="1"/>
  <c r="D26" i="22" s="1"/>
  <c r="D25" i="22" s="1"/>
  <c r="D24" i="22" s="1"/>
  <c r="D23" i="22" s="1"/>
  <c r="G30" i="22"/>
  <c r="N39" i="22"/>
  <c r="N14" i="22"/>
  <c r="L13" i="22"/>
  <c r="D29" i="21"/>
  <c r="D28" i="21" s="1"/>
  <c r="D27" i="21" s="1"/>
  <c r="D26" i="21" s="1"/>
  <c r="D25" i="21" s="1"/>
  <c r="D24" i="21" s="1"/>
  <c r="D23" i="21" s="1"/>
  <c r="G30" i="21"/>
  <c r="L13" i="21"/>
  <c r="N14" i="21"/>
  <c r="D10" i="21"/>
  <c r="D9" i="21" s="1"/>
  <c r="D8" i="21" s="1"/>
  <c r="D42" i="21" s="1"/>
  <c r="L27" i="21"/>
  <c r="L26" i="21" s="1"/>
  <c r="H38" i="21"/>
  <c r="M39" i="21"/>
  <c r="M38" i="21" s="1"/>
  <c r="J26" i="21"/>
  <c r="J10" i="21" s="1"/>
  <c r="J9" i="21" s="1"/>
  <c r="J8" i="21" s="1"/>
  <c r="J42" i="21" s="1"/>
  <c r="M14" i="21"/>
  <c r="M13" i="21" s="1"/>
  <c r="M36" i="21"/>
  <c r="M35" i="21" s="1"/>
  <c r="M34" i="21" s="1"/>
  <c r="H35" i="21"/>
  <c r="H20" i="21"/>
  <c r="L38" i="20"/>
  <c r="M37" i="20"/>
  <c r="J35" i="20"/>
  <c r="J34" i="20" s="1"/>
  <c r="L36" i="20"/>
  <c r="L35" i="20" s="1"/>
  <c r="L34" i="20" s="1"/>
  <c r="J27" i="20"/>
  <c r="L29" i="20"/>
  <c r="L28" i="20" s="1"/>
  <c r="L27" i="20" s="1"/>
  <c r="J12" i="20"/>
  <c r="J11" i="20" s="1"/>
  <c r="H20" i="20"/>
  <c r="H35" i="20"/>
  <c r="G12" i="20"/>
  <c r="G11" i="20" s="1"/>
  <c r="M14" i="20"/>
  <c r="M13" i="20" s="1"/>
  <c r="G31" i="20"/>
  <c r="H31" i="20" s="1"/>
  <c r="D30" i="20"/>
  <c r="M40" i="20"/>
  <c r="M41" i="20"/>
  <c r="N14" i="20"/>
  <c r="L13" i="20"/>
  <c r="F12" i="20"/>
  <c r="F11" i="20" s="1"/>
  <c r="F10" i="20" s="1"/>
  <c r="F9" i="20" s="1"/>
  <c r="F8" i="20" s="1"/>
  <c r="F42" i="20" s="1"/>
  <c r="N41" i="20"/>
  <c r="M17" i="20"/>
  <c r="M16" i="20" s="1"/>
  <c r="M15" i="20" s="1"/>
  <c r="G35" i="20"/>
  <c r="G34" i="20" s="1"/>
  <c r="H39" i="20"/>
  <c r="N39" i="20" s="1"/>
  <c r="M22" i="20"/>
  <c r="M21" i="20" s="1"/>
  <c r="M20" i="20" s="1"/>
  <c r="M19" i="20" s="1"/>
  <c r="M18" i="20" s="1"/>
  <c r="M33" i="20"/>
  <c r="M32" i="20" s="1"/>
  <c r="H13" i="20"/>
  <c r="L38" i="19"/>
  <c r="L29" i="19"/>
  <c r="L28" i="19" s="1"/>
  <c r="L27" i="19" s="1"/>
  <c r="L26" i="19" s="1"/>
  <c r="J29" i="19"/>
  <c r="J28" i="19" s="1"/>
  <c r="J27" i="19" s="1"/>
  <c r="J26" i="19" s="1"/>
  <c r="L14" i="19"/>
  <c r="L13" i="19" s="1"/>
  <c r="L12" i="19" s="1"/>
  <c r="J12" i="19"/>
  <c r="J11" i="19" s="1"/>
  <c r="J10" i="19" s="1"/>
  <c r="J9" i="19" s="1"/>
  <c r="J8" i="19" s="1"/>
  <c r="J42" i="19" s="1"/>
  <c r="F25" i="19"/>
  <c r="F24" i="19" s="1"/>
  <c r="F23" i="19" s="1"/>
  <c r="M35" i="19"/>
  <c r="M34" i="19" s="1"/>
  <c r="M40" i="19"/>
  <c r="D12" i="19"/>
  <c r="D11" i="19" s="1"/>
  <c r="H20" i="19"/>
  <c r="M37" i="19"/>
  <c r="N40" i="19"/>
  <c r="G12" i="19"/>
  <c r="G11" i="19" s="1"/>
  <c r="M41" i="19"/>
  <c r="G31" i="19"/>
  <c r="H31" i="19" s="1"/>
  <c r="D30" i="19"/>
  <c r="N41" i="19"/>
  <c r="H39" i="19"/>
  <c r="H35" i="19"/>
  <c r="M22" i="19"/>
  <c r="M21" i="19" s="1"/>
  <c r="M20" i="19" s="1"/>
  <c r="M19" i="19" s="1"/>
  <c r="M18" i="19" s="1"/>
  <c r="M33" i="19"/>
  <c r="M32" i="19" s="1"/>
  <c r="H13" i="19"/>
  <c r="M12" i="18"/>
  <c r="L12" i="18"/>
  <c r="L25" i="18"/>
  <c r="M25" i="18" s="1"/>
  <c r="L17" i="18"/>
  <c r="L13" i="18"/>
  <c r="L11" i="18"/>
  <c r="L10" i="18" s="1"/>
  <c r="L9" i="18" s="1"/>
  <c r="L8" i="18" s="1"/>
  <c r="J23" i="18"/>
  <c r="J24" i="18"/>
  <c r="H25" i="18"/>
  <c r="G25" i="18"/>
  <c r="F25" i="18"/>
  <c r="E25" i="18"/>
  <c r="D25" i="18"/>
  <c r="C25" i="18"/>
  <c r="C24" i="18" s="1"/>
  <c r="C23" i="18" s="1"/>
  <c r="H24" i="18"/>
  <c r="G24" i="18"/>
  <c r="G23" i="18" s="1"/>
  <c r="F24" i="18"/>
  <c r="E24" i="18"/>
  <c r="D24" i="18"/>
  <c r="H23" i="18"/>
  <c r="F23" i="18"/>
  <c r="E23" i="18"/>
  <c r="D23" i="18"/>
  <c r="I23" i="18"/>
  <c r="I24" i="18"/>
  <c r="I25" i="18"/>
  <c r="J33" i="18"/>
  <c r="J31" i="18"/>
  <c r="J30" i="18"/>
  <c r="J22" i="18"/>
  <c r="J14" i="18"/>
  <c r="H21" i="23" l="1"/>
  <c r="L12" i="23"/>
  <c r="N13" i="23"/>
  <c r="H35" i="23"/>
  <c r="G10" i="23"/>
  <c r="G9" i="23" s="1"/>
  <c r="G8" i="23" s="1"/>
  <c r="G43" i="23" s="1"/>
  <c r="M31" i="23"/>
  <c r="M30" i="23" s="1"/>
  <c r="M29" i="23" s="1"/>
  <c r="M28" i="23" s="1"/>
  <c r="M27" i="23" s="1"/>
  <c r="H30" i="23"/>
  <c r="N13" i="22"/>
  <c r="L12" i="22"/>
  <c r="N38" i="22"/>
  <c r="H34" i="22"/>
  <c r="H19" i="22"/>
  <c r="D10" i="22"/>
  <c r="D9" i="22" s="1"/>
  <c r="D8" i="22" s="1"/>
  <c r="D42" i="22" s="1"/>
  <c r="G29" i="22"/>
  <c r="G28" i="22" s="1"/>
  <c r="G27" i="22" s="1"/>
  <c r="G26" i="22" s="1"/>
  <c r="H30" i="22"/>
  <c r="H34" i="21"/>
  <c r="N38" i="21"/>
  <c r="L12" i="21"/>
  <c r="N13" i="21"/>
  <c r="H30" i="21"/>
  <c r="G29" i="21"/>
  <c r="G28" i="21" s="1"/>
  <c r="G27" i="21" s="1"/>
  <c r="G26" i="21" s="1"/>
  <c r="H19" i="21"/>
  <c r="J26" i="20"/>
  <c r="J10" i="20" s="1"/>
  <c r="J9" i="20" s="1"/>
  <c r="J8" i="20" s="1"/>
  <c r="J42" i="20" s="1"/>
  <c r="M36" i="20"/>
  <c r="M35" i="20" s="1"/>
  <c r="M34" i="20" s="1"/>
  <c r="L26" i="20"/>
  <c r="M31" i="20"/>
  <c r="H19" i="20"/>
  <c r="H38" i="20"/>
  <c r="M39" i="20"/>
  <c r="M38" i="20" s="1"/>
  <c r="H34" i="20"/>
  <c r="N13" i="20"/>
  <c r="L12" i="20"/>
  <c r="G30" i="20"/>
  <c r="D29" i="20"/>
  <c r="D28" i="20" s="1"/>
  <c r="D27" i="20" s="1"/>
  <c r="D26" i="20" s="1"/>
  <c r="M14" i="19"/>
  <c r="M13" i="19" s="1"/>
  <c r="N14" i="19"/>
  <c r="H38" i="19"/>
  <c r="M39" i="19"/>
  <c r="M38" i="19" s="1"/>
  <c r="L11" i="19"/>
  <c r="H19" i="19"/>
  <c r="N39" i="19"/>
  <c r="G30" i="19"/>
  <c r="D29" i="19"/>
  <c r="D28" i="19" s="1"/>
  <c r="D27" i="19" s="1"/>
  <c r="D26" i="19" s="1"/>
  <c r="D25" i="19" s="1"/>
  <c r="D24" i="19" s="1"/>
  <c r="D23" i="19" s="1"/>
  <c r="N13" i="19"/>
  <c r="H34" i="19"/>
  <c r="M31" i="19"/>
  <c r="L24" i="18"/>
  <c r="L11" i="23" l="1"/>
  <c r="H29" i="23"/>
  <c r="H20" i="23"/>
  <c r="G25" i="22"/>
  <c r="G24" i="22" s="1"/>
  <c r="G23" i="22" s="1"/>
  <c r="G10" i="22"/>
  <c r="G9" i="22" s="1"/>
  <c r="G8" i="22" s="1"/>
  <c r="G42" i="22" s="1"/>
  <c r="H18" i="22"/>
  <c r="M30" i="22"/>
  <c r="M29" i="22" s="1"/>
  <c r="M28" i="22" s="1"/>
  <c r="M27" i="22" s="1"/>
  <c r="M26" i="22" s="1"/>
  <c r="H29" i="22"/>
  <c r="L11" i="22"/>
  <c r="L11" i="21"/>
  <c r="H18" i="21"/>
  <c r="G25" i="21"/>
  <c r="G24" i="21" s="1"/>
  <c r="G23" i="21" s="1"/>
  <c r="G10" i="21"/>
  <c r="G9" i="21" s="1"/>
  <c r="G8" i="21" s="1"/>
  <c r="G42" i="21" s="1"/>
  <c r="M30" i="21"/>
  <c r="M29" i="21" s="1"/>
  <c r="M28" i="21" s="1"/>
  <c r="M27" i="21" s="1"/>
  <c r="M26" i="21" s="1"/>
  <c r="H29" i="21"/>
  <c r="N38" i="20"/>
  <c r="H18" i="20"/>
  <c r="D25" i="20"/>
  <c r="D24" i="20" s="1"/>
  <c r="D23" i="20" s="1"/>
  <c r="D10" i="20"/>
  <c r="D9" i="20" s="1"/>
  <c r="D8" i="20" s="1"/>
  <c r="D42" i="20" s="1"/>
  <c r="G29" i="20"/>
  <c r="G28" i="20" s="1"/>
  <c r="G27" i="20" s="1"/>
  <c r="G26" i="20" s="1"/>
  <c r="H30" i="20"/>
  <c r="L11" i="20"/>
  <c r="L10" i="19"/>
  <c r="D10" i="19"/>
  <c r="D9" i="19" s="1"/>
  <c r="D8" i="19" s="1"/>
  <c r="D42" i="19" s="1"/>
  <c r="H18" i="19"/>
  <c r="G29" i="19"/>
  <c r="G28" i="19" s="1"/>
  <c r="G27" i="19" s="1"/>
  <c r="G26" i="19" s="1"/>
  <c r="H30" i="19"/>
  <c r="N38" i="19"/>
  <c r="L23" i="18"/>
  <c r="M23" i="18" s="1"/>
  <c r="M24" i="18"/>
  <c r="H19" i="23" l="1"/>
  <c r="L10" i="23"/>
  <c r="H28" i="23"/>
  <c r="H12" i="22"/>
  <c r="L10" i="22"/>
  <c r="H28" i="22"/>
  <c r="L10" i="21"/>
  <c r="H12" i="21"/>
  <c r="H28" i="21"/>
  <c r="H29" i="20"/>
  <c r="M30" i="20"/>
  <c r="M29" i="20" s="1"/>
  <c r="M28" i="20" s="1"/>
  <c r="M27" i="20" s="1"/>
  <c r="M26" i="20" s="1"/>
  <c r="L10" i="20"/>
  <c r="H12" i="20"/>
  <c r="G25" i="20"/>
  <c r="G24" i="20" s="1"/>
  <c r="G23" i="20" s="1"/>
  <c r="G10" i="20"/>
  <c r="G9" i="20" s="1"/>
  <c r="G8" i="20" s="1"/>
  <c r="G42" i="20" s="1"/>
  <c r="L9" i="19"/>
  <c r="H12" i="19"/>
  <c r="H29" i="19"/>
  <c r="M30" i="19"/>
  <c r="M29" i="19" s="1"/>
  <c r="M28" i="19" s="1"/>
  <c r="M27" i="19" s="1"/>
  <c r="M26" i="19" s="1"/>
  <c r="G25" i="19"/>
  <c r="G24" i="19" s="1"/>
  <c r="G23" i="19" s="1"/>
  <c r="G10" i="19"/>
  <c r="G9" i="19" s="1"/>
  <c r="G8" i="19" s="1"/>
  <c r="G42" i="19" s="1"/>
  <c r="J32" i="18"/>
  <c r="L31" i="18"/>
  <c r="L30" i="18"/>
  <c r="J21" i="18"/>
  <c r="J20" i="18" s="1"/>
  <c r="J19" i="18" s="1"/>
  <c r="J18" i="18" s="1"/>
  <c r="L14" i="18"/>
  <c r="L41" i="18"/>
  <c r="G41" i="18"/>
  <c r="H41" i="18" s="1"/>
  <c r="L40" i="18"/>
  <c r="G40" i="18"/>
  <c r="H40" i="18" s="1"/>
  <c r="L39" i="18"/>
  <c r="G39" i="18"/>
  <c r="G38" i="18" s="1"/>
  <c r="K38" i="18"/>
  <c r="J38" i="18"/>
  <c r="F38" i="18"/>
  <c r="E38" i="18"/>
  <c r="D38" i="18"/>
  <c r="C38" i="18"/>
  <c r="L37" i="18"/>
  <c r="G37" i="18"/>
  <c r="H37" i="18" s="1"/>
  <c r="L36" i="18"/>
  <c r="L35" i="18" s="1"/>
  <c r="L34" i="18" s="1"/>
  <c r="G36" i="18"/>
  <c r="G35" i="18" s="1"/>
  <c r="G34" i="18" s="1"/>
  <c r="K35" i="18"/>
  <c r="J35" i="18"/>
  <c r="J34" i="18" s="1"/>
  <c r="F35" i="18"/>
  <c r="F34" i="18" s="1"/>
  <c r="E35" i="18"/>
  <c r="E34" i="18" s="1"/>
  <c r="D35" i="18"/>
  <c r="D34" i="18" s="1"/>
  <c r="C35" i="18"/>
  <c r="C34" i="18" s="1"/>
  <c r="K34" i="18"/>
  <c r="G33" i="18"/>
  <c r="H33" i="18" s="1"/>
  <c r="K32" i="18"/>
  <c r="F32" i="18"/>
  <c r="F31" i="18" s="1"/>
  <c r="F30" i="18" s="1"/>
  <c r="F29" i="18" s="1"/>
  <c r="F28" i="18" s="1"/>
  <c r="F27" i="18" s="1"/>
  <c r="F26" i="18" s="1"/>
  <c r="E32" i="18"/>
  <c r="E31" i="18" s="1"/>
  <c r="E30" i="18" s="1"/>
  <c r="E29" i="18" s="1"/>
  <c r="E28" i="18" s="1"/>
  <c r="E27" i="18" s="1"/>
  <c r="D32" i="18"/>
  <c r="D31" i="18" s="1"/>
  <c r="C32" i="18"/>
  <c r="K29" i="18"/>
  <c r="J29" i="18"/>
  <c r="J28" i="18" s="1"/>
  <c r="C29" i="18"/>
  <c r="C28" i="18" s="1"/>
  <c r="K28" i="18"/>
  <c r="K27" i="18" s="1"/>
  <c r="K26" i="18" s="1"/>
  <c r="G22" i="18"/>
  <c r="H22" i="18" s="1"/>
  <c r="K21" i="18"/>
  <c r="K20" i="18" s="1"/>
  <c r="K19" i="18" s="1"/>
  <c r="K18" i="18" s="1"/>
  <c r="G21" i="18"/>
  <c r="G20" i="18" s="1"/>
  <c r="G19" i="18" s="1"/>
  <c r="G18" i="18" s="1"/>
  <c r="F21" i="18"/>
  <c r="F20" i="18" s="1"/>
  <c r="F19" i="18" s="1"/>
  <c r="F18" i="18" s="1"/>
  <c r="E21" i="18"/>
  <c r="E20" i="18" s="1"/>
  <c r="E19" i="18" s="1"/>
  <c r="E18" i="18" s="1"/>
  <c r="D21" i="18"/>
  <c r="C21" i="18"/>
  <c r="C20" i="18" s="1"/>
  <c r="C19" i="18" s="1"/>
  <c r="C18" i="18" s="1"/>
  <c r="C12" i="18" s="1"/>
  <c r="C11" i="18" s="1"/>
  <c r="D20" i="18"/>
  <c r="D19" i="18" s="1"/>
  <c r="D18" i="18" s="1"/>
  <c r="L16" i="18"/>
  <c r="L15" i="18" s="1"/>
  <c r="H17" i="18"/>
  <c r="K16" i="18"/>
  <c r="K15" i="18" s="1"/>
  <c r="J16" i="18"/>
  <c r="H16" i="18"/>
  <c r="G16" i="18"/>
  <c r="G15" i="18" s="1"/>
  <c r="F16" i="18"/>
  <c r="F15" i="18" s="1"/>
  <c r="E16" i="18"/>
  <c r="E15" i="18" s="1"/>
  <c r="D16" i="18"/>
  <c r="D15" i="18" s="1"/>
  <c r="C16" i="18"/>
  <c r="C15" i="18" s="1"/>
  <c r="J15" i="18"/>
  <c r="H15" i="18"/>
  <c r="G14" i="18"/>
  <c r="H14" i="18" s="1"/>
  <c r="K13" i="18"/>
  <c r="G13" i="18"/>
  <c r="F13" i="18"/>
  <c r="E13" i="18"/>
  <c r="D13" i="18"/>
  <c r="C13" i="18"/>
  <c r="K12" i="18"/>
  <c r="J39" i="17"/>
  <c r="J35" i="17"/>
  <c r="H35" i="17"/>
  <c r="H27" i="23" l="1"/>
  <c r="L9" i="23"/>
  <c r="H12" i="23"/>
  <c r="H27" i="22"/>
  <c r="L9" i="22"/>
  <c r="H11" i="22"/>
  <c r="N12" i="22"/>
  <c r="H27" i="21"/>
  <c r="H11" i="21"/>
  <c r="N12" i="21"/>
  <c r="L9" i="21"/>
  <c r="L9" i="20"/>
  <c r="H11" i="20"/>
  <c r="N12" i="20"/>
  <c r="H28" i="20"/>
  <c r="H28" i="19"/>
  <c r="H11" i="19"/>
  <c r="N12" i="19"/>
  <c r="L8" i="19"/>
  <c r="L38" i="18"/>
  <c r="G12" i="18"/>
  <c r="G11" i="18" s="1"/>
  <c r="M17" i="18"/>
  <c r="M16" i="18" s="1"/>
  <c r="M15" i="18" s="1"/>
  <c r="C27" i="18"/>
  <c r="C26" i="18" s="1"/>
  <c r="C10" i="18" s="1"/>
  <c r="C9" i="18" s="1"/>
  <c r="C8" i="18" s="1"/>
  <c r="C42" i="18" s="1"/>
  <c r="H36" i="18"/>
  <c r="H35" i="18" s="1"/>
  <c r="E26" i="18"/>
  <c r="E10" i="18" s="1"/>
  <c r="E9" i="18" s="1"/>
  <c r="E8" i="18" s="1"/>
  <c r="E42" i="18" s="1"/>
  <c r="K11" i="18"/>
  <c r="K10" i="18" s="1"/>
  <c r="K9" i="18" s="1"/>
  <c r="K8" i="18" s="1"/>
  <c r="K42" i="18" s="1"/>
  <c r="N40" i="18"/>
  <c r="E12" i="18"/>
  <c r="E11" i="18" s="1"/>
  <c r="G32" i="18"/>
  <c r="M36" i="18"/>
  <c r="J27" i="18"/>
  <c r="J26" i="18" s="1"/>
  <c r="L33" i="18"/>
  <c r="L32" i="18" s="1"/>
  <c r="L29" i="18"/>
  <c r="L28" i="18" s="1"/>
  <c r="J13" i="18"/>
  <c r="J11" i="18"/>
  <c r="N14" i="18"/>
  <c r="H21" i="18"/>
  <c r="D12" i="18"/>
  <c r="D11" i="18" s="1"/>
  <c r="F12" i="18"/>
  <c r="F11" i="18" s="1"/>
  <c r="F10" i="18" s="1"/>
  <c r="F9" i="18" s="1"/>
  <c r="F8" i="18" s="1"/>
  <c r="F42" i="18" s="1"/>
  <c r="G31" i="18"/>
  <c r="H31" i="18" s="1"/>
  <c r="D30" i="18"/>
  <c r="H32" i="18"/>
  <c r="M40" i="18"/>
  <c r="M37" i="18"/>
  <c r="M41" i="18"/>
  <c r="M14" i="18"/>
  <c r="M13" i="18" s="1"/>
  <c r="N41" i="18"/>
  <c r="L22" i="18"/>
  <c r="L21" i="18" s="1"/>
  <c r="L20" i="18" s="1"/>
  <c r="L19" i="18" s="1"/>
  <c r="L18" i="18" s="1"/>
  <c r="H39" i="18"/>
  <c r="H13" i="18"/>
  <c r="J30" i="17"/>
  <c r="J28" i="17"/>
  <c r="J27" i="17"/>
  <c r="J22" i="17"/>
  <c r="J14" i="17"/>
  <c r="H11" i="23" l="1"/>
  <c r="N12" i="23"/>
  <c r="H26" i="23"/>
  <c r="L8" i="23"/>
  <c r="N11" i="22"/>
  <c r="L8" i="22"/>
  <c r="H26" i="22"/>
  <c r="L8" i="21"/>
  <c r="N11" i="21"/>
  <c r="H26" i="21"/>
  <c r="H10" i="21" s="1"/>
  <c r="N11" i="20"/>
  <c r="L8" i="20"/>
  <c r="H27" i="20"/>
  <c r="N11" i="19"/>
  <c r="H27" i="19"/>
  <c r="M35" i="18"/>
  <c r="M34" i="18" s="1"/>
  <c r="L27" i="18"/>
  <c r="L26" i="18" s="1"/>
  <c r="M33" i="18"/>
  <c r="M32" i="18" s="1"/>
  <c r="J10" i="18"/>
  <c r="J9" i="18" s="1"/>
  <c r="J8" i="18" s="1"/>
  <c r="J42" i="18" s="1"/>
  <c r="H34" i="18"/>
  <c r="H38" i="18"/>
  <c r="M39" i="18"/>
  <c r="M38" i="18" s="1"/>
  <c r="M31" i="18"/>
  <c r="M22" i="18"/>
  <c r="M21" i="18" s="1"/>
  <c r="M20" i="18" s="1"/>
  <c r="M19" i="18" s="1"/>
  <c r="M18" i="18" s="1"/>
  <c r="M11" i="18" s="1"/>
  <c r="H20" i="18"/>
  <c r="D10" i="18"/>
  <c r="D9" i="18" s="1"/>
  <c r="D8" i="18" s="1"/>
  <c r="D42" i="18" s="1"/>
  <c r="N13" i="18"/>
  <c r="N39" i="18"/>
  <c r="G30" i="18"/>
  <c r="D29" i="18"/>
  <c r="D28" i="18" s="1"/>
  <c r="D27" i="18" s="1"/>
  <c r="D26" i="18" s="1"/>
  <c r="L38" i="17"/>
  <c r="N38" i="17" s="1"/>
  <c r="G38" i="17"/>
  <c r="H38" i="17" s="1"/>
  <c r="L37" i="17"/>
  <c r="G37" i="17"/>
  <c r="H37" i="17" s="1"/>
  <c r="L36" i="17"/>
  <c r="L35" i="17" s="1"/>
  <c r="G36" i="17"/>
  <c r="G35" i="17" s="1"/>
  <c r="K35" i="17"/>
  <c r="F35" i="17"/>
  <c r="E35" i="17"/>
  <c r="D35" i="17"/>
  <c r="C35" i="17"/>
  <c r="L34" i="17"/>
  <c r="G34" i="17"/>
  <c r="H34" i="17" s="1"/>
  <c r="M33" i="17"/>
  <c r="L33" i="17"/>
  <c r="H33" i="17"/>
  <c r="G33" i="17"/>
  <c r="L32" i="17"/>
  <c r="L31" i="17" s="1"/>
  <c r="K32" i="17"/>
  <c r="J32" i="17"/>
  <c r="G32" i="17"/>
  <c r="G31" i="17" s="1"/>
  <c r="F32" i="17"/>
  <c r="F31" i="17" s="1"/>
  <c r="E32" i="17"/>
  <c r="D32" i="17"/>
  <c r="C32" i="17"/>
  <c r="C31" i="17" s="1"/>
  <c r="K31" i="17"/>
  <c r="J31" i="17"/>
  <c r="E31" i="17"/>
  <c r="D31" i="17"/>
  <c r="L30" i="17"/>
  <c r="L29" i="17" s="1"/>
  <c r="H30" i="17"/>
  <c r="H29" i="17" s="1"/>
  <c r="G30" i="17"/>
  <c r="K29" i="17"/>
  <c r="J29" i="17"/>
  <c r="G29" i="17"/>
  <c r="F29" i="17"/>
  <c r="F28" i="17" s="1"/>
  <c r="F27" i="17" s="1"/>
  <c r="F26" i="17" s="1"/>
  <c r="F25" i="17" s="1"/>
  <c r="F24" i="17" s="1"/>
  <c r="F23" i="17" s="1"/>
  <c r="E29" i="17"/>
  <c r="D29" i="17"/>
  <c r="D28" i="17" s="1"/>
  <c r="C29" i="17"/>
  <c r="L28" i="17"/>
  <c r="E28" i="17"/>
  <c r="L27" i="17"/>
  <c r="L26" i="17" s="1"/>
  <c r="L25" i="17" s="1"/>
  <c r="L24" i="17" s="1"/>
  <c r="L23" i="17" s="1"/>
  <c r="J26" i="17"/>
  <c r="J25" i="17" s="1"/>
  <c r="E27" i="17"/>
  <c r="E26" i="17" s="1"/>
  <c r="E25" i="17" s="1"/>
  <c r="E24" i="17" s="1"/>
  <c r="E23" i="17" s="1"/>
  <c r="K26" i="17"/>
  <c r="C26" i="17"/>
  <c r="C25" i="17" s="1"/>
  <c r="C24" i="17" s="1"/>
  <c r="C23" i="17" s="1"/>
  <c r="K25" i="17"/>
  <c r="K24" i="17" s="1"/>
  <c r="K23" i="17" s="1"/>
  <c r="J21" i="17"/>
  <c r="J20" i="17" s="1"/>
  <c r="J19" i="17" s="1"/>
  <c r="J18" i="17" s="1"/>
  <c r="G22" i="17"/>
  <c r="H22" i="17" s="1"/>
  <c r="K21" i="17"/>
  <c r="K20" i="17" s="1"/>
  <c r="K19" i="17" s="1"/>
  <c r="K18" i="17" s="1"/>
  <c r="F21" i="17"/>
  <c r="F20" i="17" s="1"/>
  <c r="F19" i="17" s="1"/>
  <c r="F18" i="17" s="1"/>
  <c r="E21" i="17"/>
  <c r="E20" i="17" s="1"/>
  <c r="E19" i="17" s="1"/>
  <c r="E18" i="17" s="1"/>
  <c r="D21" i="17"/>
  <c r="C21" i="17"/>
  <c r="D20" i="17"/>
  <c r="D19" i="17" s="1"/>
  <c r="D18" i="17" s="1"/>
  <c r="C20" i="17"/>
  <c r="C19" i="17"/>
  <c r="C18" i="17" s="1"/>
  <c r="M17" i="17"/>
  <c r="M16" i="17" s="1"/>
  <c r="M15" i="17" s="1"/>
  <c r="L17" i="17"/>
  <c r="L16" i="17" s="1"/>
  <c r="L15" i="17" s="1"/>
  <c r="H17" i="17"/>
  <c r="K16" i="17"/>
  <c r="K15" i="17" s="1"/>
  <c r="J16" i="17"/>
  <c r="H16" i="17"/>
  <c r="G16" i="17"/>
  <c r="F16" i="17"/>
  <c r="F15" i="17" s="1"/>
  <c r="E16" i="17"/>
  <c r="E15" i="17" s="1"/>
  <c r="D16" i="17"/>
  <c r="C16" i="17"/>
  <c r="J15" i="17"/>
  <c r="G15" i="17"/>
  <c r="D15" i="17"/>
  <c r="D12" i="17" s="1"/>
  <c r="D11" i="17" s="1"/>
  <c r="C15" i="17"/>
  <c r="L14" i="17"/>
  <c r="H14" i="17"/>
  <c r="M14" i="17" s="1"/>
  <c r="M13" i="17" s="1"/>
  <c r="G14" i="17"/>
  <c r="G13" i="17" s="1"/>
  <c r="K13" i="17"/>
  <c r="K12" i="17" s="1"/>
  <c r="K11" i="17" s="1"/>
  <c r="K10" i="17" s="1"/>
  <c r="K9" i="17" s="1"/>
  <c r="K8" i="17" s="1"/>
  <c r="K39" i="17" s="1"/>
  <c r="J13" i="17"/>
  <c r="F13" i="17"/>
  <c r="E13" i="17"/>
  <c r="D13" i="17"/>
  <c r="C13" i="17"/>
  <c r="L38" i="16"/>
  <c r="H25" i="23" l="1"/>
  <c r="M26" i="23"/>
  <c r="H10" i="23"/>
  <c r="N11" i="23"/>
  <c r="H25" i="22"/>
  <c r="L42" i="22"/>
  <c r="H10" i="22"/>
  <c r="H9" i="21"/>
  <c r="N10" i="21"/>
  <c r="L42" i="21"/>
  <c r="H25" i="21"/>
  <c r="H26" i="20"/>
  <c r="H26" i="19"/>
  <c r="H19" i="18"/>
  <c r="N38" i="18"/>
  <c r="G29" i="18"/>
  <c r="G28" i="18" s="1"/>
  <c r="G27" i="18" s="1"/>
  <c r="G26" i="18" s="1"/>
  <c r="G10" i="18" s="1"/>
  <c r="G9" i="18" s="1"/>
  <c r="G8" i="18" s="1"/>
  <c r="G42" i="18" s="1"/>
  <c r="H30" i="18"/>
  <c r="N37" i="17"/>
  <c r="M37" i="17"/>
  <c r="J24" i="17"/>
  <c r="J23" i="17" s="1"/>
  <c r="J12" i="17"/>
  <c r="J11" i="17" s="1"/>
  <c r="J10" i="17" s="1"/>
  <c r="J9" i="17" s="1"/>
  <c r="J8" i="17" s="1"/>
  <c r="N14" i="17"/>
  <c r="L13" i="17"/>
  <c r="H21" i="17"/>
  <c r="G28" i="17"/>
  <c r="H28" i="17" s="1"/>
  <c r="D27" i="17"/>
  <c r="M32" i="17"/>
  <c r="M31" i="17" s="1"/>
  <c r="C12" i="17"/>
  <c r="C11" i="17" s="1"/>
  <c r="C10" i="17" s="1"/>
  <c r="C9" i="17" s="1"/>
  <c r="C8" i="17" s="1"/>
  <c r="C39" i="17" s="1"/>
  <c r="M34" i="17"/>
  <c r="E12" i="17"/>
  <c r="E11" i="17" s="1"/>
  <c r="E10" i="17" s="1"/>
  <c r="E9" i="17" s="1"/>
  <c r="E8" i="17" s="1"/>
  <c r="E39" i="17" s="1"/>
  <c r="F12" i="17"/>
  <c r="F11" i="17" s="1"/>
  <c r="F10" i="17" s="1"/>
  <c r="F9" i="17" s="1"/>
  <c r="F8" i="17" s="1"/>
  <c r="F39" i="17" s="1"/>
  <c r="M38" i="17"/>
  <c r="L22" i="17"/>
  <c r="L21" i="17" s="1"/>
  <c r="L20" i="17" s="1"/>
  <c r="L19" i="17" s="1"/>
  <c r="L18" i="17" s="1"/>
  <c r="H36" i="17"/>
  <c r="G21" i="17"/>
  <c r="G20" i="17" s="1"/>
  <c r="G19" i="17" s="1"/>
  <c r="G18" i="17" s="1"/>
  <c r="G12" i="17" s="1"/>
  <c r="G11" i="17" s="1"/>
  <c r="H32" i="17"/>
  <c r="H13" i="17"/>
  <c r="M30" i="17"/>
  <c r="M29" i="17" s="1"/>
  <c r="H15" i="17"/>
  <c r="L34" i="16"/>
  <c r="M34" i="16" s="1"/>
  <c r="G34" i="16"/>
  <c r="H34" i="16" s="1"/>
  <c r="J30" i="16"/>
  <c r="C32" i="16"/>
  <c r="J28" i="16"/>
  <c r="J27" i="16"/>
  <c r="J22" i="16"/>
  <c r="H9" i="23" l="1"/>
  <c r="N10" i="23"/>
  <c r="H24" i="23"/>
  <c r="M25" i="23"/>
  <c r="H9" i="22"/>
  <c r="N10" i="22"/>
  <c r="H24" i="22"/>
  <c r="M25" i="22"/>
  <c r="H24" i="21"/>
  <c r="M25" i="21"/>
  <c r="H8" i="21"/>
  <c r="N9" i="21"/>
  <c r="H25" i="20"/>
  <c r="H10" i="20"/>
  <c r="H25" i="19"/>
  <c r="H10" i="19"/>
  <c r="H29" i="18"/>
  <c r="M30" i="18"/>
  <c r="M29" i="18" s="1"/>
  <c r="M28" i="18" s="1"/>
  <c r="M27" i="18" s="1"/>
  <c r="M26" i="18" s="1"/>
  <c r="M10" i="18" s="1"/>
  <c r="M9" i="18" s="1"/>
  <c r="M8" i="18" s="1"/>
  <c r="M42" i="18" s="1"/>
  <c r="H18" i="18"/>
  <c r="N13" i="17"/>
  <c r="L12" i="17"/>
  <c r="G27" i="17"/>
  <c r="D26" i="17"/>
  <c r="D25" i="17" s="1"/>
  <c r="D24" i="17" s="1"/>
  <c r="D23" i="17" s="1"/>
  <c r="D10" i="17" s="1"/>
  <c r="D9" i="17" s="1"/>
  <c r="D8" i="17" s="1"/>
  <c r="D39" i="17" s="1"/>
  <c r="M36" i="17"/>
  <c r="M35" i="17" s="1"/>
  <c r="M28" i="17"/>
  <c r="N36" i="17"/>
  <c r="M22" i="17"/>
  <c r="M21" i="17" s="1"/>
  <c r="M20" i="17" s="1"/>
  <c r="M19" i="17" s="1"/>
  <c r="M18" i="17" s="1"/>
  <c r="M12" i="17" s="1"/>
  <c r="M11" i="17" s="1"/>
  <c r="H20" i="17"/>
  <c r="H31" i="17"/>
  <c r="J14" i="16"/>
  <c r="M24" i="23" l="1"/>
  <c r="M12" i="23" s="1"/>
  <c r="M11" i="23" s="1"/>
  <c r="M10" i="23" s="1"/>
  <c r="M9" i="23" s="1"/>
  <c r="M8" i="23" s="1"/>
  <c r="M43" i="23" s="1"/>
  <c r="H8" i="23"/>
  <c r="N9" i="23"/>
  <c r="M24" i="22"/>
  <c r="H23" i="22"/>
  <c r="H8" i="22"/>
  <c r="N9" i="22"/>
  <c r="H42" i="21"/>
  <c r="I8" i="21" s="1"/>
  <c r="N8" i="21"/>
  <c r="M24" i="21"/>
  <c r="H23" i="21"/>
  <c r="H9" i="20"/>
  <c r="N10" i="20"/>
  <c r="M25" i="20"/>
  <c r="H24" i="20"/>
  <c r="H9" i="19"/>
  <c r="N10" i="19"/>
  <c r="M25" i="19"/>
  <c r="H24" i="19"/>
  <c r="H12" i="18"/>
  <c r="H28" i="18"/>
  <c r="L11" i="17"/>
  <c r="N35" i="17"/>
  <c r="G26" i="17"/>
  <c r="G25" i="17" s="1"/>
  <c r="G24" i="17" s="1"/>
  <c r="G23" i="17" s="1"/>
  <c r="G10" i="17" s="1"/>
  <c r="G9" i="17" s="1"/>
  <c r="G8" i="17" s="1"/>
  <c r="G39" i="17" s="1"/>
  <c r="H27" i="17"/>
  <c r="H19" i="17"/>
  <c r="G38" i="16"/>
  <c r="H38" i="16" s="1"/>
  <c r="L37" i="16"/>
  <c r="G37" i="16"/>
  <c r="H37" i="16" s="1"/>
  <c r="L36" i="16"/>
  <c r="L35" i="16" s="1"/>
  <c r="G36" i="16"/>
  <c r="K35" i="16"/>
  <c r="J35" i="16"/>
  <c r="F35" i="16"/>
  <c r="E35" i="16"/>
  <c r="D35" i="16"/>
  <c r="C35" i="16"/>
  <c r="L33" i="16"/>
  <c r="L32" i="16" s="1"/>
  <c r="L31" i="16" s="1"/>
  <c r="G33" i="16"/>
  <c r="H33" i="16" s="1"/>
  <c r="K32" i="16"/>
  <c r="K31" i="16" s="1"/>
  <c r="J32" i="16"/>
  <c r="J31" i="16" s="1"/>
  <c r="F32" i="16"/>
  <c r="F31" i="16" s="1"/>
  <c r="E32" i="16"/>
  <c r="E31" i="16" s="1"/>
  <c r="D32" i="16"/>
  <c r="D31" i="16" s="1"/>
  <c r="C31" i="16"/>
  <c r="L30" i="16"/>
  <c r="L29" i="16" s="1"/>
  <c r="G30" i="16"/>
  <c r="G29" i="16" s="1"/>
  <c r="K29" i="16"/>
  <c r="J29" i="16"/>
  <c r="F29" i="16"/>
  <c r="F28" i="16" s="1"/>
  <c r="F27" i="16" s="1"/>
  <c r="F26" i="16" s="1"/>
  <c r="F25" i="16" s="1"/>
  <c r="F24" i="16" s="1"/>
  <c r="E29" i="16"/>
  <c r="E28" i="16" s="1"/>
  <c r="E27" i="16" s="1"/>
  <c r="E26" i="16" s="1"/>
  <c r="E25" i="16" s="1"/>
  <c r="E24" i="16" s="1"/>
  <c r="D29" i="16"/>
  <c r="D28" i="16" s="1"/>
  <c r="C29" i="16"/>
  <c r="L28" i="16"/>
  <c r="L27" i="16"/>
  <c r="K26" i="16"/>
  <c r="K25" i="16" s="1"/>
  <c r="J26" i="16"/>
  <c r="J25" i="16" s="1"/>
  <c r="C26" i="16"/>
  <c r="C25" i="16" s="1"/>
  <c r="L22" i="16"/>
  <c r="L21" i="16" s="1"/>
  <c r="L20" i="16" s="1"/>
  <c r="L19" i="16" s="1"/>
  <c r="L18" i="16" s="1"/>
  <c r="G22" i="16"/>
  <c r="H22" i="16" s="1"/>
  <c r="K21" i="16"/>
  <c r="K20" i="16" s="1"/>
  <c r="K19" i="16" s="1"/>
  <c r="K18" i="16" s="1"/>
  <c r="J21" i="16"/>
  <c r="J20" i="16" s="1"/>
  <c r="J19" i="16" s="1"/>
  <c r="J18" i="16" s="1"/>
  <c r="F21" i="16"/>
  <c r="F20" i="16" s="1"/>
  <c r="F19" i="16" s="1"/>
  <c r="F18" i="16" s="1"/>
  <c r="E21" i="16"/>
  <c r="E20" i="16" s="1"/>
  <c r="E19" i="16" s="1"/>
  <c r="E18" i="16" s="1"/>
  <c r="D21" i="16"/>
  <c r="D20" i="16" s="1"/>
  <c r="D19" i="16" s="1"/>
  <c r="D18" i="16" s="1"/>
  <c r="C21" i="16"/>
  <c r="C20" i="16" s="1"/>
  <c r="C19" i="16" s="1"/>
  <c r="C18" i="16" s="1"/>
  <c r="L17" i="16"/>
  <c r="L16" i="16" s="1"/>
  <c r="L15" i="16" s="1"/>
  <c r="H17" i="16"/>
  <c r="K16" i="16"/>
  <c r="K15" i="16" s="1"/>
  <c r="J16" i="16"/>
  <c r="J15" i="16" s="1"/>
  <c r="G16" i="16"/>
  <c r="G15" i="16" s="1"/>
  <c r="F16" i="16"/>
  <c r="F15" i="16" s="1"/>
  <c r="E16" i="16"/>
  <c r="E15" i="16" s="1"/>
  <c r="D16" i="16"/>
  <c r="D15" i="16" s="1"/>
  <c r="C16" i="16"/>
  <c r="C15" i="16" s="1"/>
  <c r="L14" i="16"/>
  <c r="G14" i="16"/>
  <c r="H14" i="16" s="1"/>
  <c r="K13" i="16"/>
  <c r="K12" i="16" s="1"/>
  <c r="J13" i="16"/>
  <c r="F13" i="16"/>
  <c r="E13" i="16"/>
  <c r="D13" i="16"/>
  <c r="C13" i="16"/>
  <c r="L32" i="15"/>
  <c r="K32" i="15"/>
  <c r="K31" i="15" s="1"/>
  <c r="J32" i="15"/>
  <c r="J31" i="15" s="1"/>
  <c r="D32" i="15"/>
  <c r="D31" i="15" s="1"/>
  <c r="E32" i="15"/>
  <c r="F32" i="15"/>
  <c r="G32" i="15"/>
  <c r="H32" i="15"/>
  <c r="C32" i="15"/>
  <c r="C31" i="15" s="1"/>
  <c r="G34" i="15"/>
  <c r="H34" i="15" s="1"/>
  <c r="L34" i="15"/>
  <c r="F31" i="15"/>
  <c r="E31" i="15"/>
  <c r="L38" i="15"/>
  <c r="G38" i="15"/>
  <c r="H38" i="15" s="1"/>
  <c r="L37" i="15"/>
  <c r="G37" i="15"/>
  <c r="H37" i="15" s="1"/>
  <c r="L36" i="15"/>
  <c r="G36" i="15"/>
  <c r="H36" i="15" s="1"/>
  <c r="K35" i="15"/>
  <c r="J35" i="15"/>
  <c r="F35" i="15"/>
  <c r="E35" i="15"/>
  <c r="D35" i="15"/>
  <c r="C35" i="15"/>
  <c r="L33" i="15"/>
  <c r="G33" i="15"/>
  <c r="L30" i="15"/>
  <c r="L29" i="15" s="1"/>
  <c r="G30" i="15"/>
  <c r="H30" i="15" s="1"/>
  <c r="K29" i="15"/>
  <c r="J29" i="15"/>
  <c r="F29" i="15"/>
  <c r="F28" i="15" s="1"/>
  <c r="F27" i="15" s="1"/>
  <c r="F26" i="15" s="1"/>
  <c r="F25" i="15" s="1"/>
  <c r="F24" i="15" s="1"/>
  <c r="E29" i="15"/>
  <c r="E28" i="15" s="1"/>
  <c r="E27" i="15" s="1"/>
  <c r="E26" i="15" s="1"/>
  <c r="E25" i="15" s="1"/>
  <c r="E24" i="15" s="1"/>
  <c r="D29" i="15"/>
  <c r="D28" i="15" s="1"/>
  <c r="C29" i="15"/>
  <c r="L28" i="15"/>
  <c r="J26" i="15"/>
  <c r="J25" i="15" s="1"/>
  <c r="K26" i="15"/>
  <c r="K25" i="15" s="1"/>
  <c r="C26" i="15"/>
  <c r="C25" i="15" s="1"/>
  <c r="L22" i="15"/>
  <c r="L21" i="15" s="1"/>
  <c r="L20" i="15" s="1"/>
  <c r="L19" i="15" s="1"/>
  <c r="L18" i="15" s="1"/>
  <c r="G22" i="15"/>
  <c r="H22" i="15" s="1"/>
  <c r="K21" i="15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K20" i="15"/>
  <c r="K19" i="15" s="1"/>
  <c r="K18" i="15" s="1"/>
  <c r="J16" i="15"/>
  <c r="J15" i="15" s="1"/>
  <c r="H17" i="15"/>
  <c r="H16" i="15" s="1"/>
  <c r="K16" i="15"/>
  <c r="K15" i="15" s="1"/>
  <c r="G16" i="15"/>
  <c r="G15" i="15" s="1"/>
  <c r="F16" i="15"/>
  <c r="F15" i="15" s="1"/>
  <c r="E16" i="15"/>
  <c r="E15" i="15" s="1"/>
  <c r="D16" i="15"/>
  <c r="D15" i="15" s="1"/>
  <c r="C16" i="15"/>
  <c r="C15" i="15" s="1"/>
  <c r="L14" i="15"/>
  <c r="G14" i="15"/>
  <c r="G13" i="15" s="1"/>
  <c r="K13" i="15"/>
  <c r="J13" i="15"/>
  <c r="F13" i="15"/>
  <c r="E13" i="15"/>
  <c r="D13" i="15"/>
  <c r="C13" i="15"/>
  <c r="K12" i="15"/>
  <c r="H43" i="23" l="1"/>
  <c r="I8" i="23"/>
  <c r="N8" i="23"/>
  <c r="H42" i="22"/>
  <c r="I8" i="22"/>
  <c r="N8" i="22"/>
  <c r="M23" i="22"/>
  <c r="M12" i="22" s="1"/>
  <c r="M11" i="22" s="1"/>
  <c r="M10" i="22" s="1"/>
  <c r="M9" i="22" s="1"/>
  <c r="M8" i="22" s="1"/>
  <c r="M42" i="22" s="1"/>
  <c r="I23" i="22"/>
  <c r="M23" i="21"/>
  <c r="M12" i="21" s="1"/>
  <c r="M11" i="21" s="1"/>
  <c r="M10" i="21" s="1"/>
  <c r="M9" i="21" s="1"/>
  <c r="M8" i="21" s="1"/>
  <c r="M42" i="21" s="1"/>
  <c r="I23" i="21"/>
  <c r="I24" i="21"/>
  <c r="I16" i="21"/>
  <c r="I42" i="21"/>
  <c r="I17" i="21"/>
  <c r="I14" i="21"/>
  <c r="I15" i="21"/>
  <c r="I40" i="21"/>
  <c r="I31" i="21"/>
  <c r="I22" i="21"/>
  <c r="I33" i="21"/>
  <c r="I37" i="21"/>
  <c r="I41" i="21"/>
  <c r="I32" i="21"/>
  <c r="I21" i="21"/>
  <c r="I13" i="21"/>
  <c r="I36" i="21"/>
  <c r="I39" i="21"/>
  <c r="I35" i="21"/>
  <c r="I38" i="21"/>
  <c r="I20" i="21"/>
  <c r="I19" i="21"/>
  <c r="I34" i="21"/>
  <c r="I30" i="21"/>
  <c r="I18" i="21"/>
  <c r="I29" i="21"/>
  <c r="I12" i="21"/>
  <c r="I28" i="21"/>
  <c r="I11" i="21"/>
  <c r="I27" i="21"/>
  <c r="I10" i="21"/>
  <c r="I26" i="21"/>
  <c r="I25" i="21"/>
  <c r="N42" i="21"/>
  <c r="I9" i="21"/>
  <c r="M24" i="20"/>
  <c r="H23" i="20"/>
  <c r="H8" i="20"/>
  <c r="N9" i="20"/>
  <c r="H8" i="19"/>
  <c r="N9" i="19"/>
  <c r="M24" i="19"/>
  <c r="H23" i="19"/>
  <c r="H27" i="18"/>
  <c r="H11" i="18"/>
  <c r="N12" i="18"/>
  <c r="H18" i="17"/>
  <c r="L10" i="17"/>
  <c r="H26" i="17"/>
  <c r="M27" i="17"/>
  <c r="M26" i="17" s="1"/>
  <c r="M25" i="17" s="1"/>
  <c r="M24" i="17" s="1"/>
  <c r="M23" i="17" s="1"/>
  <c r="M10" i="17" s="1"/>
  <c r="M9" i="17" s="1"/>
  <c r="M8" i="17" s="1"/>
  <c r="M39" i="17" s="1"/>
  <c r="J24" i="16"/>
  <c r="J23" i="16" s="1"/>
  <c r="K24" i="16"/>
  <c r="F23" i="16"/>
  <c r="E23" i="16"/>
  <c r="K23" i="16"/>
  <c r="H30" i="16"/>
  <c r="G13" i="16"/>
  <c r="G32" i="16"/>
  <c r="G31" i="16" s="1"/>
  <c r="L26" i="16"/>
  <c r="L25" i="16" s="1"/>
  <c r="L24" i="16" s="1"/>
  <c r="L23" i="16" s="1"/>
  <c r="J12" i="16"/>
  <c r="J11" i="16" s="1"/>
  <c r="C12" i="16"/>
  <c r="C11" i="16" s="1"/>
  <c r="N14" i="16"/>
  <c r="F12" i="16"/>
  <c r="F11" i="16" s="1"/>
  <c r="M14" i="16"/>
  <c r="M13" i="16" s="1"/>
  <c r="K11" i="16"/>
  <c r="D27" i="16"/>
  <c r="G28" i="16"/>
  <c r="H28" i="16" s="1"/>
  <c r="M22" i="16"/>
  <c r="M21" i="16" s="1"/>
  <c r="M20" i="16" s="1"/>
  <c r="M19" i="16" s="1"/>
  <c r="M18" i="16" s="1"/>
  <c r="M38" i="16"/>
  <c r="L13" i="16"/>
  <c r="M17" i="16"/>
  <c r="M16" i="16" s="1"/>
  <c r="M15" i="16" s="1"/>
  <c r="G21" i="16"/>
  <c r="G20" i="16" s="1"/>
  <c r="G19" i="16" s="1"/>
  <c r="G18" i="16" s="1"/>
  <c r="G12" i="16" s="1"/>
  <c r="G11" i="16" s="1"/>
  <c r="H32" i="16"/>
  <c r="N38" i="16"/>
  <c r="H21" i="16"/>
  <c r="G35" i="16"/>
  <c r="H36" i="16"/>
  <c r="N36" i="16" s="1"/>
  <c r="M37" i="16"/>
  <c r="D12" i="16"/>
  <c r="D11" i="16" s="1"/>
  <c r="N37" i="16"/>
  <c r="E12" i="16"/>
  <c r="E11" i="16" s="1"/>
  <c r="C24" i="16"/>
  <c r="C23" i="16" s="1"/>
  <c r="H29" i="16"/>
  <c r="M30" i="16"/>
  <c r="M29" i="16" s="1"/>
  <c r="H13" i="16"/>
  <c r="H16" i="16"/>
  <c r="M33" i="16"/>
  <c r="M34" i="15"/>
  <c r="M32" i="15" s="1"/>
  <c r="G31" i="15"/>
  <c r="C24" i="15"/>
  <c r="C23" i="15" s="1"/>
  <c r="D12" i="15"/>
  <c r="D11" i="15" s="1"/>
  <c r="E12" i="15"/>
  <c r="E11" i="15" s="1"/>
  <c r="G28" i="15"/>
  <c r="H28" i="15" s="1"/>
  <c r="M28" i="15" s="1"/>
  <c r="G21" i="15"/>
  <c r="G20" i="15" s="1"/>
  <c r="G19" i="15" s="1"/>
  <c r="G18" i="15" s="1"/>
  <c r="G12" i="15" s="1"/>
  <c r="G11" i="15" s="1"/>
  <c r="E23" i="15"/>
  <c r="F12" i="15"/>
  <c r="F11" i="15" s="1"/>
  <c r="K24" i="15"/>
  <c r="K23" i="15" s="1"/>
  <c r="F23" i="15"/>
  <c r="G29" i="15"/>
  <c r="L35" i="15"/>
  <c r="J12" i="15"/>
  <c r="J11" i="15" s="1"/>
  <c r="J24" i="15"/>
  <c r="J23" i="15" s="1"/>
  <c r="L31" i="15"/>
  <c r="C12" i="15"/>
  <c r="C11" i="15" s="1"/>
  <c r="H35" i="15"/>
  <c r="M36" i="15"/>
  <c r="N36" i="15"/>
  <c r="H15" i="15"/>
  <c r="N37" i="15"/>
  <c r="H29" i="15"/>
  <c r="M30" i="15"/>
  <c r="M29" i="15" s="1"/>
  <c r="M38" i="15"/>
  <c r="L13" i="15"/>
  <c r="K11" i="15"/>
  <c r="M37" i="15"/>
  <c r="H21" i="15"/>
  <c r="M22" i="15"/>
  <c r="M21" i="15" s="1"/>
  <c r="M20" i="15" s="1"/>
  <c r="M19" i="15" s="1"/>
  <c r="M18" i="15" s="1"/>
  <c r="N38" i="15"/>
  <c r="H14" i="15"/>
  <c r="N14" i="15" s="1"/>
  <c r="L17" i="15"/>
  <c r="L16" i="15" s="1"/>
  <c r="L15" i="15" s="1"/>
  <c r="D27" i="15"/>
  <c r="H33" i="15"/>
  <c r="L27" i="15"/>
  <c r="L26" i="15" s="1"/>
  <c r="L25" i="15" s="1"/>
  <c r="L24" i="15" s="1"/>
  <c r="G35" i="15"/>
  <c r="I43" i="23" l="1"/>
  <c r="I41" i="23"/>
  <c r="I32" i="23"/>
  <c r="I17" i="23"/>
  <c r="I38" i="23"/>
  <c r="I42" i="23"/>
  <c r="I16" i="23"/>
  <c r="I37" i="23"/>
  <c r="I14" i="23"/>
  <c r="I23" i="23"/>
  <c r="I40" i="23"/>
  <c r="I34" i="23"/>
  <c r="I31" i="23"/>
  <c r="I33" i="23"/>
  <c r="I15" i="23"/>
  <c r="I13" i="23"/>
  <c r="I36" i="23"/>
  <c r="I39" i="23"/>
  <c r="I22" i="23"/>
  <c r="I30" i="23"/>
  <c r="I35" i="23"/>
  <c r="I21" i="23"/>
  <c r="I20" i="23"/>
  <c r="I29" i="23"/>
  <c r="I28" i="23"/>
  <c r="I19" i="23"/>
  <c r="I12" i="23"/>
  <c r="I27" i="23"/>
  <c r="I11" i="23"/>
  <c r="I26" i="23"/>
  <c r="I25" i="23"/>
  <c r="N43" i="23"/>
  <c r="I10" i="23"/>
  <c r="I24" i="23"/>
  <c r="I9" i="23"/>
  <c r="I17" i="22"/>
  <c r="I16" i="22"/>
  <c r="I42" i="22"/>
  <c r="I22" i="22"/>
  <c r="I15" i="22"/>
  <c r="I33" i="22"/>
  <c r="I14" i="22"/>
  <c r="I41" i="22"/>
  <c r="I37" i="22"/>
  <c r="I40" i="22"/>
  <c r="I31" i="22"/>
  <c r="I21" i="22"/>
  <c r="I36" i="22"/>
  <c r="I13" i="22"/>
  <c r="I32" i="22"/>
  <c r="I39" i="22"/>
  <c r="I38" i="22"/>
  <c r="I35" i="22"/>
  <c r="I20" i="22"/>
  <c r="I19" i="22"/>
  <c r="I34" i="22"/>
  <c r="I30" i="22"/>
  <c r="I18" i="22"/>
  <c r="I29" i="22"/>
  <c r="I28" i="22"/>
  <c r="I12" i="22"/>
  <c r="I11" i="22"/>
  <c r="I27" i="22"/>
  <c r="I26" i="22"/>
  <c r="I10" i="22"/>
  <c r="I25" i="22"/>
  <c r="N42" i="22"/>
  <c r="I24" i="22"/>
  <c r="I9" i="22"/>
  <c r="H42" i="20"/>
  <c r="I23" i="20" s="1"/>
  <c r="I8" i="20"/>
  <c r="N8" i="20"/>
  <c r="M23" i="20"/>
  <c r="M12" i="20" s="1"/>
  <c r="M11" i="20" s="1"/>
  <c r="M10" i="20" s="1"/>
  <c r="M9" i="20" s="1"/>
  <c r="M8" i="20" s="1"/>
  <c r="M42" i="20" s="1"/>
  <c r="M23" i="19"/>
  <c r="M12" i="19" s="1"/>
  <c r="M11" i="19" s="1"/>
  <c r="M10" i="19" s="1"/>
  <c r="M9" i="19" s="1"/>
  <c r="M8" i="19" s="1"/>
  <c r="M42" i="19" s="1"/>
  <c r="H42" i="19"/>
  <c r="I8" i="19" s="1"/>
  <c r="N8" i="19"/>
  <c r="N11" i="18"/>
  <c r="L42" i="18"/>
  <c r="H26" i="18"/>
  <c r="H10" i="18" s="1"/>
  <c r="H25" i="17"/>
  <c r="L9" i="17"/>
  <c r="H12" i="17"/>
  <c r="J10" i="16"/>
  <c r="J9" i="16" s="1"/>
  <c r="J8" i="16" s="1"/>
  <c r="J39" i="16" s="1"/>
  <c r="E10" i="16"/>
  <c r="E9" i="16" s="1"/>
  <c r="E8" i="16" s="1"/>
  <c r="E39" i="16" s="1"/>
  <c r="F10" i="16"/>
  <c r="F9" i="16" s="1"/>
  <c r="F8" i="16" s="1"/>
  <c r="F39" i="16" s="1"/>
  <c r="K10" i="16"/>
  <c r="K9" i="16" s="1"/>
  <c r="K8" i="16" s="1"/>
  <c r="K39" i="16" s="1"/>
  <c r="C10" i="16"/>
  <c r="C9" i="16" s="1"/>
  <c r="C8" i="16" s="1"/>
  <c r="C39" i="16" s="1"/>
  <c r="M12" i="16"/>
  <c r="M11" i="16" s="1"/>
  <c r="H20" i="16"/>
  <c r="M28" i="16"/>
  <c r="N13" i="16"/>
  <c r="L12" i="16"/>
  <c r="G27" i="16"/>
  <c r="D26" i="16"/>
  <c r="D25" i="16" s="1"/>
  <c r="D24" i="16" s="1"/>
  <c r="D23" i="16" s="1"/>
  <c r="D10" i="16" s="1"/>
  <c r="D9" i="16" s="1"/>
  <c r="D8" i="16" s="1"/>
  <c r="D39" i="16" s="1"/>
  <c r="H15" i="16"/>
  <c r="H35" i="16"/>
  <c r="M36" i="16"/>
  <c r="M35" i="16" s="1"/>
  <c r="M32" i="16"/>
  <c r="M31" i="16" s="1"/>
  <c r="H31" i="16"/>
  <c r="C10" i="15"/>
  <c r="C9" i="15" s="1"/>
  <c r="C8" i="15" s="1"/>
  <c r="C39" i="15" s="1"/>
  <c r="F10" i="15"/>
  <c r="F9" i="15" s="1"/>
  <c r="F8" i="15" s="1"/>
  <c r="F39" i="15" s="1"/>
  <c r="K10" i="15"/>
  <c r="K9" i="15" s="1"/>
  <c r="K8" i="15" s="1"/>
  <c r="K39" i="15" s="1"/>
  <c r="E10" i="15"/>
  <c r="E9" i="15" s="1"/>
  <c r="E8" i="15" s="1"/>
  <c r="E39" i="15" s="1"/>
  <c r="J10" i="15"/>
  <c r="J9" i="15" s="1"/>
  <c r="J8" i="15" s="1"/>
  <c r="J39" i="15" s="1"/>
  <c r="N35" i="15"/>
  <c r="L23" i="15"/>
  <c r="D26" i="15"/>
  <c r="D25" i="15" s="1"/>
  <c r="D24" i="15" s="1"/>
  <c r="D23" i="15" s="1"/>
  <c r="D10" i="15" s="1"/>
  <c r="D9" i="15" s="1"/>
  <c r="D8" i="15" s="1"/>
  <c r="D39" i="15" s="1"/>
  <c r="G27" i="15"/>
  <c r="M35" i="15"/>
  <c r="H13" i="15"/>
  <c r="M14" i="15"/>
  <c r="M13" i="15" s="1"/>
  <c r="M33" i="15"/>
  <c r="L12" i="15"/>
  <c r="H20" i="15"/>
  <c r="M17" i="15"/>
  <c r="M16" i="15" s="1"/>
  <c r="M15" i="15" s="1"/>
  <c r="I17" i="20" l="1"/>
  <c r="I16" i="20"/>
  <c r="I22" i="20"/>
  <c r="I42" i="20"/>
  <c r="I33" i="20"/>
  <c r="I15" i="20"/>
  <c r="I36" i="20"/>
  <c r="I40" i="20"/>
  <c r="I32" i="20"/>
  <c r="I21" i="20"/>
  <c r="I41" i="20"/>
  <c r="I14" i="20"/>
  <c r="I37" i="20"/>
  <c r="I13" i="20"/>
  <c r="I20" i="20"/>
  <c r="I31" i="20"/>
  <c r="I39" i="20"/>
  <c r="I35" i="20"/>
  <c r="I38" i="20"/>
  <c r="I34" i="20"/>
  <c r="I19" i="20"/>
  <c r="I30" i="20"/>
  <c r="I18" i="20"/>
  <c r="I29" i="20"/>
  <c r="I12" i="20"/>
  <c r="I11" i="20"/>
  <c r="I28" i="20"/>
  <c r="I27" i="20"/>
  <c r="N42" i="20"/>
  <c r="I26" i="20"/>
  <c r="I10" i="20"/>
  <c r="I25" i="20"/>
  <c r="I24" i="20"/>
  <c r="I9" i="20"/>
  <c r="I17" i="19"/>
  <c r="I16" i="19"/>
  <c r="I22" i="19"/>
  <c r="I15" i="19"/>
  <c r="I42" i="19"/>
  <c r="I33" i="19"/>
  <c r="I36" i="19"/>
  <c r="I32" i="19"/>
  <c r="I14" i="19"/>
  <c r="I41" i="19"/>
  <c r="I37" i="19"/>
  <c r="I40" i="19"/>
  <c r="I21" i="19"/>
  <c r="I31" i="19"/>
  <c r="I39" i="19"/>
  <c r="I13" i="19"/>
  <c r="I20" i="19"/>
  <c r="I35" i="19"/>
  <c r="I34" i="19"/>
  <c r="I19" i="19"/>
  <c r="I38" i="19"/>
  <c r="I18" i="19"/>
  <c r="I30" i="19"/>
  <c r="I29" i="19"/>
  <c r="I12" i="19"/>
  <c r="I11" i="19"/>
  <c r="I28" i="19"/>
  <c r="I27" i="19"/>
  <c r="N42" i="19"/>
  <c r="I26" i="19"/>
  <c r="I10" i="19"/>
  <c r="I25" i="19"/>
  <c r="I9" i="19"/>
  <c r="I24" i="19"/>
  <c r="I23" i="19"/>
  <c r="H9" i="18"/>
  <c r="N10" i="18"/>
  <c r="H11" i="17"/>
  <c r="N12" i="17"/>
  <c r="L8" i="17"/>
  <c r="H24" i="17"/>
  <c r="N35" i="16"/>
  <c r="G26" i="16"/>
  <c r="G25" i="16" s="1"/>
  <c r="G24" i="16" s="1"/>
  <c r="G23" i="16" s="1"/>
  <c r="G10" i="16" s="1"/>
  <c r="G9" i="16" s="1"/>
  <c r="G8" i="16" s="1"/>
  <c r="G39" i="16" s="1"/>
  <c r="H27" i="16"/>
  <c r="H19" i="16"/>
  <c r="L11" i="16"/>
  <c r="M31" i="15"/>
  <c r="L11" i="15"/>
  <c r="H31" i="15"/>
  <c r="H19" i="15"/>
  <c r="G26" i="15"/>
  <c r="G25" i="15" s="1"/>
  <c r="G24" i="15" s="1"/>
  <c r="G23" i="15" s="1"/>
  <c r="G10" i="15" s="1"/>
  <c r="G9" i="15" s="1"/>
  <c r="G8" i="15" s="1"/>
  <c r="G39" i="15" s="1"/>
  <c r="H27" i="15"/>
  <c r="N13" i="15"/>
  <c r="M12" i="15"/>
  <c r="M11" i="15" s="1"/>
  <c r="H8" i="18" l="1"/>
  <c r="N9" i="18"/>
  <c r="H23" i="17"/>
  <c r="L39" i="17"/>
  <c r="H10" i="17"/>
  <c r="N11" i="17"/>
  <c r="M27" i="16"/>
  <c r="M26" i="16" s="1"/>
  <c r="M25" i="16" s="1"/>
  <c r="M24" i="16" s="1"/>
  <c r="M23" i="16" s="1"/>
  <c r="M10" i="16" s="1"/>
  <c r="M9" i="16" s="1"/>
  <c r="M8" i="16" s="1"/>
  <c r="M39" i="16" s="1"/>
  <c r="H26" i="16"/>
  <c r="L10" i="16"/>
  <c r="H18" i="16"/>
  <c r="M27" i="15"/>
  <c r="M26" i="15" s="1"/>
  <c r="M25" i="15" s="1"/>
  <c r="M24" i="15" s="1"/>
  <c r="M23" i="15" s="1"/>
  <c r="M10" i="15" s="1"/>
  <c r="M9" i="15" s="1"/>
  <c r="M8" i="15" s="1"/>
  <c r="M39" i="15" s="1"/>
  <c r="H26" i="15"/>
  <c r="H18" i="15"/>
  <c r="L10" i="15"/>
  <c r="H42" i="18" l="1"/>
  <c r="I8" i="18"/>
  <c r="N8" i="18"/>
  <c r="H9" i="17"/>
  <c r="N10" i="17"/>
  <c r="L9" i="16"/>
  <c r="H25" i="16"/>
  <c r="H12" i="16"/>
  <c r="H25" i="15"/>
  <c r="L9" i="15"/>
  <c r="H12" i="15"/>
  <c r="I15" i="18" l="1"/>
  <c r="I42" i="18"/>
  <c r="I14" i="18"/>
  <c r="I36" i="18"/>
  <c r="I33" i="18"/>
  <c r="I22" i="18"/>
  <c r="I16" i="18"/>
  <c r="I17" i="18"/>
  <c r="I40" i="18"/>
  <c r="I41" i="18"/>
  <c r="I37" i="18"/>
  <c r="I35" i="18"/>
  <c r="I31" i="18"/>
  <c r="I32" i="18"/>
  <c r="I21" i="18"/>
  <c r="I13" i="18"/>
  <c r="I39" i="18"/>
  <c r="I20" i="18"/>
  <c r="I38" i="18"/>
  <c r="I34" i="18"/>
  <c r="I30" i="18"/>
  <c r="I19" i="18"/>
  <c r="I18" i="18"/>
  <c r="I29" i="18"/>
  <c r="I28" i="18"/>
  <c r="I12" i="18"/>
  <c r="I11" i="18"/>
  <c r="I27" i="18"/>
  <c r="I26" i="18"/>
  <c r="N42" i="18"/>
  <c r="I10" i="18"/>
  <c r="I9" i="18"/>
  <c r="H8" i="17"/>
  <c r="N9" i="17"/>
  <c r="H11" i="16"/>
  <c r="N12" i="16"/>
  <c r="H24" i="16"/>
  <c r="L8" i="16"/>
  <c r="H11" i="15"/>
  <c r="N12" i="15"/>
  <c r="H24" i="15"/>
  <c r="L8" i="15"/>
  <c r="L39" i="15" s="1"/>
  <c r="H39" i="17" l="1"/>
  <c r="N8" i="17"/>
  <c r="N11" i="16"/>
  <c r="H23" i="16"/>
  <c r="L39" i="16"/>
  <c r="H23" i="15"/>
  <c r="H10" i="15" s="1"/>
  <c r="N11" i="15"/>
  <c r="I39" i="17" l="1"/>
  <c r="I30" i="17"/>
  <c r="I14" i="17"/>
  <c r="I22" i="17"/>
  <c r="I38" i="17"/>
  <c r="I33" i="17"/>
  <c r="I37" i="17"/>
  <c r="I34" i="17"/>
  <c r="I16" i="17"/>
  <c r="I29" i="17"/>
  <c r="I17" i="17"/>
  <c r="I15" i="17"/>
  <c r="I36" i="17"/>
  <c r="I21" i="17"/>
  <c r="I28" i="17"/>
  <c r="I32" i="17"/>
  <c r="I13" i="17"/>
  <c r="I31" i="17"/>
  <c r="I20" i="17"/>
  <c r="I35" i="17"/>
  <c r="I19" i="17"/>
  <c r="I27" i="17"/>
  <c r="I26" i="17"/>
  <c r="I18" i="17"/>
  <c r="I25" i="17"/>
  <c r="I12" i="17"/>
  <c r="I24" i="17"/>
  <c r="I11" i="17"/>
  <c r="I10" i="17"/>
  <c r="N39" i="17"/>
  <c r="I23" i="17"/>
  <c r="I9" i="17"/>
  <c r="I8" i="17"/>
  <c r="H10" i="16"/>
  <c r="H9" i="15"/>
  <c r="N10" i="15"/>
  <c r="H9" i="16" l="1"/>
  <c r="N10" i="16"/>
  <c r="H8" i="15"/>
  <c r="N9" i="15"/>
  <c r="H8" i="16" l="1"/>
  <c r="N9" i="16"/>
  <c r="H39" i="15"/>
  <c r="I34" i="15" s="1"/>
  <c r="N8" i="15"/>
  <c r="H39" i="16" l="1"/>
  <c r="I34" i="16" s="1"/>
  <c r="N8" i="16"/>
  <c r="I8" i="15"/>
  <c r="I39" i="15"/>
  <c r="I16" i="15"/>
  <c r="I22" i="15"/>
  <c r="I36" i="15"/>
  <c r="I38" i="15"/>
  <c r="I37" i="15"/>
  <c r="I17" i="15"/>
  <c r="I30" i="15"/>
  <c r="I28" i="15"/>
  <c r="I29" i="15"/>
  <c r="I21" i="15"/>
  <c r="I33" i="15"/>
  <c r="I14" i="15"/>
  <c r="I35" i="15"/>
  <c r="I15" i="15"/>
  <c r="I20" i="15"/>
  <c r="I32" i="15"/>
  <c r="I13" i="15"/>
  <c r="I27" i="15"/>
  <c r="I31" i="15"/>
  <c r="I19" i="15"/>
  <c r="I26" i="15"/>
  <c r="I18" i="15"/>
  <c r="I12" i="15"/>
  <c r="I25" i="15"/>
  <c r="I24" i="15"/>
  <c r="I11" i="15"/>
  <c r="I10" i="15"/>
  <c r="N39" i="15"/>
  <c r="I23" i="15"/>
  <c r="I9" i="15"/>
  <c r="I8" i="16" l="1"/>
  <c r="I39" i="16"/>
  <c r="I17" i="16"/>
  <c r="I14" i="16"/>
  <c r="I22" i="16"/>
  <c r="I38" i="16"/>
  <c r="I33" i="16"/>
  <c r="I37" i="16"/>
  <c r="I30" i="16"/>
  <c r="I16" i="16"/>
  <c r="I29" i="16"/>
  <c r="I21" i="16"/>
  <c r="I32" i="16"/>
  <c r="I13" i="16"/>
  <c r="I28" i="16"/>
  <c r="I36" i="16"/>
  <c r="I15" i="16"/>
  <c r="I20" i="16"/>
  <c r="I35" i="16"/>
  <c r="I31" i="16"/>
  <c r="I27" i="16"/>
  <c r="I19" i="16"/>
  <c r="I26" i="16"/>
  <c r="I18" i="16"/>
  <c r="I12" i="16"/>
  <c r="I25" i="16"/>
  <c r="I11" i="16"/>
  <c r="I24" i="16"/>
  <c r="I23" i="16"/>
  <c r="N39" i="16"/>
  <c r="I10" i="16"/>
  <c r="I9" i="16"/>
</calcChain>
</file>

<file path=xl/sharedStrings.xml><?xml version="1.0" encoding="utf-8"?>
<sst xmlns="http://schemas.openxmlformats.org/spreadsheetml/2006/main" count="957" uniqueCount="106">
  <si>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</si>
  <si>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</si>
  <si>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</si>
  <si>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</si>
  <si>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</si>
  <si>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</si>
  <si>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</si>
  <si>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</si>
  <si>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</si>
  <si>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</si>
  <si>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</si>
  <si>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</si>
  <si>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</si>
  <si>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</si>
  <si>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</si>
  <si>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</si>
  <si>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</si>
  <si>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</si>
  <si>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</si>
  <si>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</si>
  <si>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</si>
  <si>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</si>
  <si>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</si>
  <si>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</si>
  <si>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</si>
  <si>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</si>
  <si>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</si>
  <si>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</si>
  <si>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</si>
  <si>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</si>
  <si>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</si>
  <si>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</si>
  <si>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</si>
  <si>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</si>
  <si>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</si>
  <si>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</si>
  <si>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</si>
  <si>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</si>
  <si>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</si>
  <si>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</si>
  <si>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</si>
  <si>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</si>
  <si>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</si>
  <si>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</si>
  <si>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</si>
  <si>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</si>
  <si>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</si>
  <si>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</si>
  <si>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</si>
  <si>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</si>
  <si>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</si>
  <si>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</si>
  <si>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</si>
  <si>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</si>
  <si>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</si>
  <si>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</si>
  <si>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</si>
  <si>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</si>
  <si>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</si>
  <si>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</si>
  <si>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</si>
  <si>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</si>
  <si>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</si>
  <si>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</si>
  <si>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</si>
  <si>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Aplazamiento
(c)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</si>
  <si>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</si>
  <si>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</si>
  <si>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</si>
  <si>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</si>
  <si>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</si>
  <si>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</si>
  <si>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</si>
  <si>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</si>
  <si>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</si>
  <si>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</si>
  <si>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</si>
  <si>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PERIODO: 01/01/2025 AL 31/01/2025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</si>
  <si>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2025</t>
    </r>
  </si>
  <si>
    <t>Recaudo Efectivo
   Acumulado                        
(5)</t>
  </si>
  <si>
    <t>PERIODO: 01/01/2025 AL 28/02/2025</t>
  </si>
  <si>
    <t>3-1-01-1-02-3-01-03</t>
  </si>
  <si>
    <t>SANCIONES DISCIPLINARIAS</t>
  </si>
  <si>
    <t>3-1-01-2-13-1-01</t>
  </si>
  <si>
    <t>REINTEGROS INCAPACIDADES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</si>
  <si>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2025.</t>
    </r>
  </si>
  <si>
    <t>PERIODO: 01/01/2025 AL 31/03/2025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</si>
  <si>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2025.</t>
    </r>
  </si>
  <si>
    <t>PERIODO: 01/01/2025 AL 30/04/2025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</si>
  <si>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2025.</t>
    </r>
  </si>
  <si>
    <t>TRANSFERENCIAS CORRIENTES</t>
  </si>
  <si>
    <t>SENTENCIAS Y CONCILIACIONES</t>
  </si>
  <si>
    <t xml:space="preserve">COSTAS PROCESALES </t>
  </si>
  <si>
    <t>3-1-01-1-02-6</t>
  </si>
  <si>
    <t>3-1-01-1-02-6-02</t>
  </si>
  <si>
    <t>3-1-01-1-02-6-02-03</t>
  </si>
  <si>
    <t>PERIODO: 01/01/2025 AL 31/05/2025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</si>
  <si>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mayo 2025.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</si>
  <si>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junio 2025.</t>
    </r>
  </si>
  <si>
    <t>PERIODO: 01/01/2025 AL 30/06/2025</t>
  </si>
  <si>
    <t>PERIODO: 01/01/2025 AL 31/07/2025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</si>
  <si>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julio 2025.</t>
    </r>
  </si>
  <si>
    <t>PERIODO: 01/01/2025 AL 31/08/2025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</si>
  <si>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agosto 2025.</t>
    </r>
  </si>
  <si>
    <t>PERIODO: 01/01/2025 AL 30/09/2025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</si>
  <si>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septiembre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</si>
</sst>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10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9" fontId="13" fillId="2" borderId="1" xfId="3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10" fontId="12" fillId="2" borderId="6" xfId="1" applyNumberFormat="1" applyFont="1" applyFill="1" applyBorder="1" applyAlignment="1">
      <alignment vertical="center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10" fontId="12" fillId="2" borderId="18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20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" fontId="4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43" fontId="12" fillId="6" borderId="6" xfId="1" applyNumberFormat="1" applyFont="1" applyFill="1" applyBorder="1" applyAlignment="1">
      <alignment vertical="center"/>
    </xf>
    <xf numFmtId="43" fontId="12" fillId="6" borderId="1" xfId="1" applyNumberFormat="1" applyFont="1" applyFill="1" applyBorder="1" applyAlignment="1">
      <alignment vertical="center"/>
    </xf>
    <xf numFmtId="43" fontId="10" fillId="0" borderId="1" xfId="1" applyNumberFormat="1" applyFont="1" applyFill="1" applyBorder="1" applyAlignment="1">
      <alignment vertical="center"/>
    </xf>
    <xf numFmtId="43" fontId="12" fillId="0" borderId="1" xfId="1" applyNumberFormat="1" applyFont="1" applyFill="1" applyBorder="1" applyAlignment="1">
      <alignment vertical="center"/>
    </xf>
    <xf numFmtId="43" fontId="10" fillId="0" borderId="1" xfId="0" applyNumberFormat="1" applyFont="1" applyBorder="1" applyAlignment="1">
      <alignment vertical="center" readingOrder="1"/>
    </xf>
    <xf numFmtId="43" fontId="12" fillId="0" borderId="1" xfId="0" applyNumberFormat="1" applyFont="1" applyBorder="1" applyAlignment="1">
      <alignment vertical="center" readingOrder="1"/>
    </xf>
    <xf numFmtId="43" fontId="12" fillId="0" borderId="6" xfId="1" applyNumberFormat="1" applyFont="1" applyFill="1" applyBorder="1" applyAlignment="1">
      <alignment vertical="center"/>
    </xf>
    <xf numFmtId="49" fontId="11" fillId="7" borderId="15" xfId="0" applyNumberFormat="1" applyFont="1" applyFill="1" applyBorder="1" applyAlignment="1">
      <alignment horizontal="left" vertical="center" wrapText="1" readingOrder="1"/>
    </xf>
    <xf numFmtId="0" fontId="11" fillId="7" borderId="1" xfId="0" applyFont="1" applyFill="1" applyBorder="1" applyAlignment="1">
      <alignment vertical="center" wrapText="1" readingOrder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</cellXfs>
  <cellStyles count="9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Normal 3" xfId="8" xr:uid="{42853048-ADD4-46E6-86D9-BD110057588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E9A4F47-8037-46E0-8A00-CDF6B849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F991CCB-2014-48B1-AA93-629B3AB18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71C03A4-1B8E-41B9-8DD5-C72CE03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7A063086-EAD8-4BF2-B958-72D1B316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5B04227E-E91F-4214-A174-D4DEDB1ED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B530459-FC24-4C77-BCCD-02A6B2E9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BA919E4C-FD5A-4DCC-94A3-00276DC60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541437B-DFA4-4A7F-87B1-D123F77E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54"/>
  <sheetViews>
    <sheetView topLeftCell="A8" zoomScale="60" zoomScaleNormal="60" workbookViewId="0">
      <selection activeCell="A12" sqref="A1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77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78.7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3" si="1">H8/$H$39</f>
        <v>3.5763415910923732E-2</v>
      </c>
      <c r="J8" s="50">
        <f t="shared" si="0"/>
        <v>22522110361.240002</v>
      </c>
      <c r="K8" s="50">
        <f t="shared" si="0"/>
        <v>0</v>
      </c>
      <c r="L8" s="50">
        <f t="shared" si="0"/>
        <v>22522110361.240002</v>
      </c>
      <c r="M8" s="50">
        <f t="shared" si="0"/>
        <v>274095418906.76001</v>
      </c>
      <c r="N8" s="52">
        <f>+L8/H8</f>
        <v>7.5929802317552225E-2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22522110361.240002</v>
      </c>
      <c r="K9" s="46">
        <f t="shared" si="0"/>
        <v>0</v>
      </c>
      <c r="L9" s="46">
        <f t="shared" si="0"/>
        <v>22522110361.240002</v>
      </c>
      <c r="M9" s="46">
        <f t="shared" si="0"/>
        <v>274095418906.76001</v>
      </c>
      <c r="N9" s="69">
        <f t="shared" ref="N9:N13" si="2">+L9/H9</f>
        <v>7.5929802317552225E-2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22522110361.240002</v>
      </c>
      <c r="K10" s="29">
        <f t="shared" si="3"/>
        <v>0</v>
      </c>
      <c r="L10" s="29">
        <f t="shared" si="3"/>
        <v>22522110361.240002</v>
      </c>
      <c r="M10" s="29">
        <f t="shared" si="3"/>
        <v>274095418906.76001</v>
      </c>
      <c r="N10" s="71">
        <f t="shared" si="2"/>
        <v>7.5929802317552225E-2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21178006440.75</v>
      </c>
      <c r="K11" s="29">
        <f>K12+K15+K18</f>
        <v>0</v>
      </c>
      <c r="L11" s="29">
        <f>+L12</f>
        <v>21178006440.75</v>
      </c>
      <c r="M11" s="29">
        <f>+M12</f>
        <v>275439522827.25</v>
      </c>
      <c r="N11" s="71">
        <f t="shared" si="2"/>
        <v>7.1398364395434094E-2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21178006440.75</v>
      </c>
      <c r="K12" s="33">
        <f>+K13</f>
        <v>0</v>
      </c>
      <c r="L12" s="33">
        <f>+L13+L15+L18</f>
        <v>21178006440.75</v>
      </c>
      <c r="M12" s="33">
        <f>+M13+M15+M18</f>
        <v>275439522827.25</v>
      </c>
      <c r="N12" s="71">
        <f t="shared" si="2"/>
        <v>7.1398364395434094E-2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21141448505.009998</v>
      </c>
      <c r="K13" s="33">
        <f>+K14</f>
        <v>0</v>
      </c>
      <c r="L13" s="33">
        <f>+L14</f>
        <v>21141448505.009998</v>
      </c>
      <c r="M13" s="33">
        <f>+M14</f>
        <v>275476080762.98999</v>
      </c>
      <c r="N13" s="71">
        <f t="shared" si="2"/>
        <v>7.127511498455058E-2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v>21141448505.009998</v>
      </c>
      <c r="K14" s="38">
        <v>0</v>
      </c>
      <c r="L14" s="35">
        <f>J14-K14</f>
        <v>21141448505.009998</v>
      </c>
      <c r="M14" s="35">
        <f>H14-L14</f>
        <v>275476080762.98999</v>
      </c>
      <c r="N14" s="73">
        <f>+L14/H14</f>
        <v>7.127511498455058E-2</v>
      </c>
    </row>
    <row r="15" spans="1:24" s="13" customFormat="1" ht="47.25" hidden="1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0</v>
      </c>
      <c r="K15" s="39">
        <f t="shared" si="7"/>
        <v>0</v>
      </c>
      <c r="L15" s="39">
        <f t="shared" si="7"/>
        <v>0</v>
      </c>
      <c r="M15" s="39">
        <f t="shared" si="7"/>
        <v>0</v>
      </c>
      <c r="N15" s="74" t="s">
        <v>26</v>
      </c>
    </row>
    <row r="16" spans="1:24" s="13" customFormat="1" ht="47.25" hidden="1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0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74" t="s">
        <v>26</v>
      </c>
    </row>
    <row r="17" spans="1:14" s="13" customFormat="1" ht="47.25" hidden="1" customHeight="1" x14ac:dyDescent="0.25">
      <c r="A17" s="72" t="s">
        <v>76</v>
      </c>
      <c r="B17" s="34" t="s">
        <v>74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0</v>
      </c>
      <c r="K17" s="35">
        <v>0</v>
      </c>
      <c r="L17" s="35">
        <f>J17-K17</f>
        <v>0</v>
      </c>
      <c r="M17" s="35">
        <f>H17-L17</f>
        <v>0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36557935.740000002</v>
      </c>
      <c r="K18" s="33">
        <f t="shared" si="8"/>
        <v>0</v>
      </c>
      <c r="L18" s="33">
        <f t="shared" si="8"/>
        <v>36557935.740000002</v>
      </c>
      <c r="M18" s="33">
        <f t="shared" si="8"/>
        <v>-36557935.740000002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36557935.740000002</v>
      </c>
      <c r="K19" s="33">
        <f t="shared" si="8"/>
        <v>0</v>
      </c>
      <c r="L19" s="33">
        <f t="shared" si="8"/>
        <v>36557935.740000002</v>
      </c>
      <c r="M19" s="33">
        <f t="shared" si="8"/>
        <v>-36557935.740000002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36557935.740000002</v>
      </c>
      <c r="K20" s="33">
        <f t="shared" si="8"/>
        <v>0</v>
      </c>
      <c r="L20" s="33">
        <f t="shared" si="8"/>
        <v>36557935.740000002</v>
      </c>
      <c r="M20" s="33">
        <f t="shared" si="8"/>
        <v>-36557935.740000002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36557935.740000002</v>
      </c>
      <c r="K21" s="33">
        <f t="shared" si="8"/>
        <v>0</v>
      </c>
      <c r="L21" s="33">
        <f t="shared" si="8"/>
        <v>36557935.740000002</v>
      </c>
      <c r="M21" s="33">
        <f t="shared" si="8"/>
        <v>-36557935.740000002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v>36557935.740000002</v>
      </c>
      <c r="K22" s="38">
        <v>0</v>
      </c>
      <c r="L22" s="35">
        <f>J22-K22</f>
        <v>36557935.740000002</v>
      </c>
      <c r="M22" s="35">
        <f>H22-L22</f>
        <v>-36557935.740000002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1344103920.49</v>
      </c>
      <c r="K23" s="33">
        <f t="shared" si="9"/>
        <v>0</v>
      </c>
      <c r="L23" s="33">
        <f t="shared" si="9"/>
        <v>1344103920.49</v>
      </c>
      <c r="M23" s="33">
        <f t="shared" si="9"/>
        <v>-1344103920.49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1337398318.49</v>
      </c>
      <c r="K24" s="33">
        <f t="shared" si="10"/>
        <v>0</v>
      </c>
      <c r="L24" s="33">
        <f t="shared" si="10"/>
        <v>1337398318.49</v>
      </c>
      <c r="M24" s="33">
        <f t="shared" si="10"/>
        <v>-1337398318.49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262957451.81</v>
      </c>
      <c r="K25" s="33">
        <f t="shared" si="11"/>
        <v>0</v>
      </c>
      <c r="L25" s="33">
        <f t="shared" si="11"/>
        <v>262957451.81</v>
      </c>
      <c r="M25" s="33">
        <f t="shared" si="11"/>
        <v>-262957451.81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262957451.81</v>
      </c>
      <c r="K26" s="33">
        <f t="shared" si="12"/>
        <v>0</v>
      </c>
      <c r="L26" s="33">
        <f t="shared" si="12"/>
        <v>262957451.81</v>
      </c>
      <c r="M26" s="33">
        <f t="shared" si="12"/>
        <v>-262957451.81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v>2440619.54</v>
      </c>
      <c r="K27" s="38">
        <v>0</v>
      </c>
      <c r="L27" s="35">
        <f>J27-K27</f>
        <v>2440619.54</v>
      </c>
      <c r="M27" s="35">
        <f>H27-L27</f>
        <v>-2440619.54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v>260516832.27000001</v>
      </c>
      <c r="K28" s="38">
        <v>0</v>
      </c>
      <c r="L28" s="35">
        <f>J28-K28</f>
        <v>260516832.27000001</v>
      </c>
      <c r="M28" s="35">
        <f>H28-L28</f>
        <v>-260516832.27000001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1074440866.6800001</v>
      </c>
      <c r="K29" s="33">
        <f t="shared" si="13"/>
        <v>0</v>
      </c>
      <c r="L29" s="33">
        <f t="shared" si="13"/>
        <v>1074440866.6800001</v>
      </c>
      <c r="M29" s="33">
        <f t="shared" si="13"/>
        <v>-1074440866.6800001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v>1074440866.6800001</v>
      </c>
      <c r="K30" s="38">
        <v>0</v>
      </c>
      <c r="L30" s="35">
        <f>J30-K30</f>
        <v>1074440866.6800001</v>
      </c>
      <c r="M30" s="35">
        <f>H30-L30</f>
        <v>-1074440866.6800001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6705602</v>
      </c>
      <c r="K31" s="33">
        <f t="shared" si="14"/>
        <v>0</v>
      </c>
      <c r="L31" s="33">
        <f t="shared" si="14"/>
        <v>6705602</v>
      </c>
      <c r="M31" s="33">
        <f t="shared" si="14"/>
        <v>-6705602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6705602</v>
      </c>
      <c r="K32" s="33">
        <f t="shared" ref="K32:M32" si="16">K33+K34</f>
        <v>0</v>
      </c>
      <c r="L32" s="33">
        <f>L33+L34</f>
        <v>6705602</v>
      </c>
      <c r="M32" s="33">
        <f t="shared" si="16"/>
        <v>-6705602</v>
      </c>
      <c r="N32" s="74" t="s">
        <v>26</v>
      </c>
    </row>
    <row r="33" spans="1:16" s="13" customFormat="1" ht="42.75" customHeight="1" thickBot="1" x14ac:dyDescent="0.3">
      <c r="A33" s="72" t="s">
        <v>49</v>
      </c>
      <c r="B33" s="34" t="s">
        <v>50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6705602</v>
      </c>
      <c r="K33" s="38">
        <v>0</v>
      </c>
      <c r="L33" s="35">
        <f>J33-K33</f>
        <v>6705602</v>
      </c>
      <c r="M33" s="35">
        <f>H33-L33</f>
        <v>-6705602</v>
      </c>
      <c r="N33" s="75" t="s">
        <v>26</v>
      </c>
    </row>
    <row r="34" spans="1:16" s="13" customFormat="1" ht="42.75" hidden="1" customHeight="1" thickBot="1" x14ac:dyDescent="0.3">
      <c r="A34" s="76" t="s">
        <v>70</v>
      </c>
      <c r="B34" s="53" t="s">
        <v>69</v>
      </c>
      <c r="C34" s="82">
        <v>0</v>
      </c>
      <c r="D34" s="55">
        <v>0</v>
      </c>
      <c r="E34" s="55">
        <v>0</v>
      </c>
      <c r="F34" s="55">
        <v>0</v>
      </c>
      <c r="G34" s="54">
        <f>+D34-E34-F34</f>
        <v>0</v>
      </c>
      <c r="H34" s="54">
        <f>+C34+G34</f>
        <v>0</v>
      </c>
      <c r="I34" s="56">
        <f t="shared" ref="I34" si="17">H34/$H$39</f>
        <v>0</v>
      </c>
      <c r="J34" s="57">
        <v>0</v>
      </c>
      <c r="K34" s="57"/>
      <c r="L34" s="54">
        <f>J34-K34</f>
        <v>0</v>
      </c>
      <c r="M34" s="54">
        <f>H34-L34</f>
        <v>0</v>
      </c>
      <c r="N34" s="77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8">C36+C37+C38</f>
        <v>9233748278525</v>
      </c>
      <c r="D35" s="66">
        <f t="shared" si="18"/>
        <v>0</v>
      </c>
      <c r="E35" s="66">
        <f t="shared" si="18"/>
        <v>0</v>
      </c>
      <c r="F35" s="66">
        <f t="shared" si="18"/>
        <v>1236484428934</v>
      </c>
      <c r="G35" s="66">
        <f t="shared" si="18"/>
        <v>-1236484428934</v>
      </c>
      <c r="H35" s="66">
        <f t="shared" si="18"/>
        <v>7997263849591</v>
      </c>
      <c r="I35" s="51">
        <f>H35/$H$39</f>
        <v>0.96423658408907631</v>
      </c>
      <c r="J35" s="66">
        <f t="shared" si="18"/>
        <v>5000000000</v>
      </c>
      <c r="K35" s="66">
        <f t="shared" si="18"/>
        <v>0</v>
      </c>
      <c r="L35" s="66">
        <f t="shared" si="18"/>
        <v>5000000000</v>
      </c>
      <c r="M35" s="66">
        <f t="shared" si="18"/>
        <v>7992263849591</v>
      </c>
      <c r="N35" s="67">
        <f>+L35/H35</f>
        <v>6.2521383488625454E-4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>H36/$H$39</f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>H37/$H$39</f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>H38/$H$39</f>
        <v>0.72074539813618244</v>
      </c>
      <c r="J38" s="38">
        <v>5000000000</v>
      </c>
      <c r="K38" s="38">
        <v>0</v>
      </c>
      <c r="L38" s="41">
        <f>J38-K38</f>
        <v>5000000000</v>
      </c>
      <c r="M38" s="41">
        <f>H38-L38</f>
        <v>5972776836500</v>
      </c>
      <c r="N38" s="73">
        <f>+L38/H38</f>
        <v>8.3643135847264415E-4</v>
      </c>
      <c r="O38" s="15"/>
      <c r="P38" s="9"/>
    </row>
    <row r="39" spans="1:16" s="7" customFormat="1" ht="33" customHeight="1" thickBot="1" x14ac:dyDescent="0.3">
      <c r="A39" s="94" t="s">
        <v>47</v>
      </c>
      <c r="B39" s="95"/>
      <c r="C39" s="24">
        <f t="shared" ref="C39:H39" si="19">C8+C35</f>
        <v>9530365807793</v>
      </c>
      <c r="D39" s="24">
        <f t="shared" si="19"/>
        <v>0</v>
      </c>
      <c r="E39" s="24">
        <f t="shared" si="19"/>
        <v>0</v>
      </c>
      <c r="F39" s="24">
        <f t="shared" si="19"/>
        <v>1236484428934</v>
      </c>
      <c r="G39" s="24">
        <f t="shared" si="19"/>
        <v>-1236484428934</v>
      </c>
      <c r="H39" s="24">
        <f t="shared" si="19"/>
        <v>8293881378859</v>
      </c>
      <c r="I39" s="25">
        <f>H39/$H$39</f>
        <v>1</v>
      </c>
      <c r="J39" s="24">
        <f>J8+J35</f>
        <v>27522110361.240002</v>
      </c>
      <c r="K39" s="24">
        <f>K8+K35</f>
        <v>0</v>
      </c>
      <c r="L39" s="24">
        <f>L8+L35</f>
        <v>27522110361.240002</v>
      </c>
      <c r="M39" s="24">
        <f>M8+M35</f>
        <v>8266359268497.7598</v>
      </c>
      <c r="N39" s="26">
        <f>+L39/H39</f>
        <v>3.3183631527927944E-3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78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22E1-D397-4DF7-820A-5C2B110D79ED}">
  <dimension ref="A1:X54"/>
  <sheetViews>
    <sheetView topLeftCell="A18" zoomScale="64" zoomScaleNormal="64" workbookViewId="0">
      <selection activeCell="J8" sqref="J8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80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78.7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38914872175.219994</v>
      </c>
      <c r="K8" s="50">
        <f t="shared" si="0"/>
        <v>0</v>
      </c>
      <c r="L8" s="50">
        <f t="shared" si="0"/>
        <v>38914872175.219994</v>
      </c>
      <c r="M8" s="50">
        <f t="shared" si="0"/>
        <v>257702657092.78003</v>
      </c>
      <c r="N8" s="52">
        <f>+L8/H8</f>
        <v>0.1311954565573217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38914872175.219994</v>
      </c>
      <c r="K9" s="46">
        <f t="shared" si="0"/>
        <v>0</v>
      </c>
      <c r="L9" s="46">
        <f t="shared" si="0"/>
        <v>38914872175.219994</v>
      </c>
      <c r="M9" s="46">
        <f t="shared" si="0"/>
        <v>257702657092.78003</v>
      </c>
      <c r="N9" s="69">
        <f t="shared" ref="N9:N13" si="2">+L9/H9</f>
        <v>0.1311954565573217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38914872175.219994</v>
      </c>
      <c r="K10" s="29">
        <f t="shared" si="3"/>
        <v>0</v>
      </c>
      <c r="L10" s="29">
        <f t="shared" si="3"/>
        <v>38914872175.219994</v>
      </c>
      <c r="M10" s="29">
        <f t="shared" si="3"/>
        <v>257702657092.78003</v>
      </c>
      <c r="N10" s="71">
        <f t="shared" si="2"/>
        <v>0.1311954565573217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37230456186.439995</v>
      </c>
      <c r="K11" s="29">
        <f>K12+K15+K18</f>
        <v>0</v>
      </c>
      <c r="L11" s="29">
        <f>+L12</f>
        <v>37230456186.439995</v>
      </c>
      <c r="M11" s="29">
        <f>+M12</f>
        <v>259387073081.56003</v>
      </c>
      <c r="N11" s="71">
        <f t="shared" si="2"/>
        <v>0.12551670927311082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37230456186.439995</v>
      </c>
      <c r="K12" s="33">
        <f>+K13</f>
        <v>0</v>
      </c>
      <c r="L12" s="33">
        <f>+L13+L15+L18</f>
        <v>37230456186.439995</v>
      </c>
      <c r="M12" s="33">
        <f>+M13+M15+M18</f>
        <v>259387073081.56003</v>
      </c>
      <c r="N12" s="71">
        <f t="shared" si="2"/>
        <v>0.12551670927311082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37049183549.919998</v>
      </c>
      <c r="K13" s="33">
        <f>+K14</f>
        <v>0</v>
      </c>
      <c r="L13" s="33">
        <f>+L14</f>
        <v>37049183549.919998</v>
      </c>
      <c r="M13" s="33">
        <f>+M14</f>
        <v>259568345718.08002</v>
      </c>
      <c r="N13" s="71">
        <f t="shared" si="2"/>
        <v>0.12490557669113785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</f>
        <v>37049183549.919998</v>
      </c>
      <c r="K14" s="38">
        <v>0</v>
      </c>
      <c r="L14" s="35">
        <f>J14-K14</f>
        <v>37049183549.919998</v>
      </c>
      <c r="M14" s="35">
        <f>H14-L14</f>
        <v>259568345718.08002</v>
      </c>
      <c r="N14" s="73">
        <f>+L14/H14</f>
        <v>0.12490557669113785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119141548.52000001</v>
      </c>
      <c r="K18" s="33">
        <f t="shared" si="8"/>
        <v>0</v>
      </c>
      <c r="L18" s="33">
        <f t="shared" si="8"/>
        <v>119141548.52000001</v>
      </c>
      <c r="M18" s="33">
        <f t="shared" si="8"/>
        <v>-119141548.52000001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119141548.52000001</v>
      </c>
      <c r="K19" s="33">
        <f t="shared" si="8"/>
        <v>0</v>
      </c>
      <c r="L19" s="33">
        <f t="shared" si="8"/>
        <v>119141548.52000001</v>
      </c>
      <c r="M19" s="33">
        <f t="shared" si="8"/>
        <v>-119141548.52000001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119141548.52000001</v>
      </c>
      <c r="K20" s="33">
        <f t="shared" si="8"/>
        <v>0</v>
      </c>
      <c r="L20" s="33">
        <f t="shared" si="8"/>
        <v>119141548.52000001</v>
      </c>
      <c r="M20" s="33">
        <f t="shared" si="8"/>
        <v>-119141548.52000001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119141548.52000001</v>
      </c>
      <c r="K21" s="33">
        <f t="shared" si="8"/>
        <v>0</v>
      </c>
      <c r="L21" s="33">
        <f t="shared" si="8"/>
        <v>119141548.52000001</v>
      </c>
      <c r="M21" s="33">
        <f t="shared" si="8"/>
        <v>-119141548.52000001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</f>
        <v>119141548.52000001</v>
      </c>
      <c r="K22" s="38">
        <v>0</v>
      </c>
      <c r="L22" s="35">
        <f>J22-K22</f>
        <v>119141548.52000001</v>
      </c>
      <c r="M22" s="35">
        <f>H22-L22</f>
        <v>-119141548.52000001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1684415988.7800002</v>
      </c>
      <c r="K23" s="33">
        <f t="shared" si="9"/>
        <v>0</v>
      </c>
      <c r="L23" s="33">
        <f t="shared" si="9"/>
        <v>1684415988.7800002</v>
      </c>
      <c r="M23" s="33">
        <f t="shared" si="9"/>
        <v>-1684415988.7800002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1675697085.7800002</v>
      </c>
      <c r="K24" s="33">
        <f t="shared" si="10"/>
        <v>0</v>
      </c>
      <c r="L24" s="33">
        <f t="shared" si="10"/>
        <v>1675697085.7800002</v>
      </c>
      <c r="M24" s="33">
        <f t="shared" si="10"/>
        <v>-1675697085.7800002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580808523.12</v>
      </c>
      <c r="K25" s="33">
        <f t="shared" si="11"/>
        <v>0</v>
      </c>
      <c r="L25" s="33">
        <f t="shared" si="11"/>
        <v>580808523.12</v>
      </c>
      <c r="M25" s="33">
        <f t="shared" si="11"/>
        <v>-580808523.12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580808523.12</v>
      </c>
      <c r="K26" s="33">
        <f t="shared" si="12"/>
        <v>0</v>
      </c>
      <c r="L26" s="33">
        <f t="shared" si="12"/>
        <v>580808523.12</v>
      </c>
      <c r="M26" s="33">
        <f t="shared" si="12"/>
        <v>-580808523.12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</f>
        <v>3789470.9000000004</v>
      </c>
      <c r="K27" s="38">
        <v>0</v>
      </c>
      <c r="L27" s="35">
        <f>J27-K27</f>
        <v>3789470.9000000004</v>
      </c>
      <c r="M27" s="35">
        <f>H27-L27</f>
        <v>-3789470.9000000004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</f>
        <v>577019052.22000003</v>
      </c>
      <c r="K28" s="38">
        <v>0</v>
      </c>
      <c r="L28" s="35">
        <f>J28-K28</f>
        <v>577019052.22000003</v>
      </c>
      <c r="M28" s="35">
        <f>H28-L28</f>
        <v>-577019052.22000003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1094888562.6600001</v>
      </c>
      <c r="K29" s="33">
        <f t="shared" si="13"/>
        <v>0</v>
      </c>
      <c r="L29" s="33">
        <f t="shared" si="13"/>
        <v>1094888562.6600001</v>
      </c>
      <c r="M29" s="33">
        <f t="shared" si="13"/>
        <v>-1094888562.6600001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</f>
        <v>1094888562.6600001</v>
      </c>
      <c r="K30" s="38">
        <v>0</v>
      </c>
      <c r="L30" s="35">
        <f>J30-K30</f>
        <v>1094888562.6600001</v>
      </c>
      <c r="M30" s="35">
        <f>H30-L30</f>
        <v>-1094888562.6600001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 t="shared" si="17"/>
        <v>7997263849591</v>
      </c>
      <c r="I35" s="51">
        <f t="shared" si="1"/>
        <v>0.96423658408907631</v>
      </c>
      <c r="J35" s="66">
        <f t="shared" si="17"/>
        <v>8158544448.1099997</v>
      </c>
      <c r="K35" s="66">
        <f t="shared" si="17"/>
        <v>0</v>
      </c>
      <c r="L35" s="66">
        <f t="shared" si="17"/>
        <v>8158544448.1099997</v>
      </c>
      <c r="M35" s="66">
        <f t="shared" si="17"/>
        <v>7989105305142.8896</v>
      </c>
      <c r="N35" s="67">
        <f>+L35/H35</f>
        <v>1.0201669722985629E-3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8158544448.1099997</v>
      </c>
      <c r="K38" s="38">
        <v>0</v>
      </c>
      <c r="L38" s="41">
        <f>J38-K38</f>
        <v>8158544448.1099997</v>
      </c>
      <c r="M38" s="41">
        <f>H38-L38</f>
        <v>5969618292051.8896</v>
      </c>
      <c r="N38" s="73">
        <f>+L38/H38</f>
        <v>1.3648124831784191E-3</v>
      </c>
      <c r="O38" s="15"/>
      <c r="P38" s="9"/>
    </row>
    <row r="39" spans="1:16" s="7" customFormat="1" ht="33" customHeight="1" thickBot="1" x14ac:dyDescent="0.3">
      <c r="A39" s="94" t="s">
        <v>47</v>
      </c>
      <c r="B39" s="95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47073416623.329994</v>
      </c>
      <c r="K39" s="24">
        <f>K8+K35</f>
        <v>0</v>
      </c>
      <c r="L39" s="24">
        <f>L8+L35</f>
        <v>47073416623.329994</v>
      </c>
      <c r="M39" s="24">
        <f>M8+M35</f>
        <v>8246807962235.6699</v>
      </c>
      <c r="N39" s="26">
        <f>+L39/H39</f>
        <v>5.6756799950526838E-3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85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D0AA-D7FA-4E30-B72A-27A1322D49A9}">
  <dimension ref="A1:X54"/>
  <sheetViews>
    <sheetView zoomScale="60" zoomScaleNormal="60" workbookViewId="0">
      <pane xSplit="5" ySplit="7" topLeftCell="F36" activePane="bottomRight" state="frozen"/>
      <selection pane="topRight" activeCell="F1" sqref="F1"/>
      <selection pane="bottomLeft" activeCell="A8" sqref="A8"/>
      <selection pane="bottomRight" activeCell="A3" sqref="A3:N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86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110.2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57678460979.279999</v>
      </c>
      <c r="K8" s="50">
        <f t="shared" si="0"/>
        <v>0</v>
      </c>
      <c r="L8" s="50">
        <f t="shared" si="0"/>
        <v>57678460979.279999</v>
      </c>
      <c r="M8" s="50">
        <f t="shared" si="0"/>
        <v>238939068288.72</v>
      </c>
      <c r="N8" s="52">
        <f>+L8/H8</f>
        <v>0.19445398632245478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57678460979.279999</v>
      </c>
      <c r="K9" s="46">
        <f t="shared" si="0"/>
        <v>0</v>
      </c>
      <c r="L9" s="46">
        <f t="shared" si="0"/>
        <v>57678460979.279999</v>
      </c>
      <c r="M9" s="46">
        <f t="shared" si="0"/>
        <v>238939068288.72</v>
      </c>
      <c r="N9" s="69">
        <f t="shared" ref="N9:N13" si="2">+L9/H9</f>
        <v>0.19445398632245478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57678460979.279999</v>
      </c>
      <c r="K10" s="29">
        <f t="shared" si="3"/>
        <v>0</v>
      </c>
      <c r="L10" s="29">
        <f t="shared" si="3"/>
        <v>57678460979.279999</v>
      </c>
      <c r="M10" s="29">
        <f t="shared" si="3"/>
        <v>238939068288.72</v>
      </c>
      <c r="N10" s="71">
        <f t="shared" si="2"/>
        <v>0.19445398632245478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55729530721.629997</v>
      </c>
      <c r="K11" s="29">
        <f>K12+K15+K18</f>
        <v>0</v>
      </c>
      <c r="L11" s="29">
        <f>+L12</f>
        <v>55729530721.629997</v>
      </c>
      <c r="M11" s="29">
        <f>+M12</f>
        <v>240887998546.37</v>
      </c>
      <c r="N11" s="71">
        <f t="shared" si="2"/>
        <v>0.1878834702020501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55729530721.629997</v>
      </c>
      <c r="K12" s="33">
        <f>+K13</f>
        <v>0</v>
      </c>
      <c r="L12" s="33">
        <f>+L13+L15+L18</f>
        <v>55729530721.629997</v>
      </c>
      <c r="M12" s="33">
        <f>+M13+M15+M18</f>
        <v>240887998546.37</v>
      </c>
      <c r="N12" s="71">
        <f t="shared" si="2"/>
        <v>0.1878834702020501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55547886659.899994</v>
      </c>
      <c r="K13" s="33">
        <f>+K14</f>
        <v>0</v>
      </c>
      <c r="L13" s="33">
        <f>+L14</f>
        <v>55547886659.899994</v>
      </c>
      <c r="M13" s="33">
        <f>+M14</f>
        <v>241069642608.10001</v>
      </c>
      <c r="N13" s="71">
        <f t="shared" si="2"/>
        <v>0.18727108541758281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</f>
        <v>55547886659.899994</v>
      </c>
      <c r="K14" s="38">
        <v>0</v>
      </c>
      <c r="L14" s="35">
        <f>J14-K14</f>
        <v>55547886659.899994</v>
      </c>
      <c r="M14" s="35">
        <f>H14-L14</f>
        <v>241069642608.10001</v>
      </c>
      <c r="N14" s="73">
        <f>+L14/H14</f>
        <v>0.18727108541758281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119512973.73</v>
      </c>
      <c r="K18" s="33">
        <f t="shared" si="8"/>
        <v>0</v>
      </c>
      <c r="L18" s="33">
        <f t="shared" si="8"/>
        <v>119512973.73</v>
      </c>
      <c r="M18" s="33">
        <f t="shared" si="8"/>
        <v>-119512973.73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119512973.73</v>
      </c>
      <c r="K19" s="33">
        <f t="shared" si="8"/>
        <v>0</v>
      </c>
      <c r="L19" s="33">
        <f t="shared" si="8"/>
        <v>119512973.73</v>
      </c>
      <c r="M19" s="33">
        <f t="shared" si="8"/>
        <v>-119512973.73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119512973.73</v>
      </c>
      <c r="K20" s="33">
        <f t="shared" si="8"/>
        <v>0</v>
      </c>
      <c r="L20" s="33">
        <f t="shared" si="8"/>
        <v>119512973.73</v>
      </c>
      <c r="M20" s="33">
        <f t="shared" si="8"/>
        <v>-119512973.73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119512973.73</v>
      </c>
      <c r="K21" s="33">
        <f t="shared" si="8"/>
        <v>0</v>
      </c>
      <c r="L21" s="33">
        <f t="shared" si="8"/>
        <v>119512973.73</v>
      </c>
      <c r="M21" s="33">
        <f t="shared" si="8"/>
        <v>-119512973.73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</f>
        <v>119512973.73</v>
      </c>
      <c r="K22" s="38">
        <v>0</v>
      </c>
      <c r="L22" s="35">
        <f>J22-K22</f>
        <v>119512973.73</v>
      </c>
      <c r="M22" s="35">
        <f>H22-L22</f>
        <v>-119512973.73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1948930257.6500001</v>
      </c>
      <c r="K23" s="33">
        <f t="shared" si="9"/>
        <v>0</v>
      </c>
      <c r="L23" s="33">
        <f t="shared" si="9"/>
        <v>1948930257.6500001</v>
      </c>
      <c r="M23" s="33">
        <f t="shared" si="9"/>
        <v>-1948930257.6500001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1940211354.6500001</v>
      </c>
      <c r="K24" s="33">
        <f t="shared" si="10"/>
        <v>0</v>
      </c>
      <c r="L24" s="33">
        <f t="shared" si="10"/>
        <v>1940211354.6500001</v>
      </c>
      <c r="M24" s="33">
        <f t="shared" si="10"/>
        <v>-1940211354.6500001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836184133.6400001</v>
      </c>
      <c r="K25" s="33">
        <f t="shared" si="11"/>
        <v>0</v>
      </c>
      <c r="L25" s="33">
        <f t="shared" si="11"/>
        <v>836184133.6400001</v>
      </c>
      <c r="M25" s="33">
        <f t="shared" si="11"/>
        <v>-836184133.6400001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836184133.6400001</v>
      </c>
      <c r="K26" s="33">
        <f t="shared" si="12"/>
        <v>0</v>
      </c>
      <c r="L26" s="33">
        <f t="shared" si="12"/>
        <v>836184133.6400001</v>
      </c>
      <c r="M26" s="33">
        <f t="shared" si="12"/>
        <v>-836184133.6400001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2440619.54+1348851.36+3580374.56</f>
        <v>7369845.4600000009</v>
      </c>
      <c r="K27" s="38">
        <v>0</v>
      </c>
      <c r="L27" s="35">
        <f>J27-K27</f>
        <v>7369845.4600000009</v>
      </c>
      <c r="M27" s="35">
        <f>H27-L27</f>
        <v>-7369845.4600000009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260516832.27+316502219.95+251795235.96</f>
        <v>828814288.18000007</v>
      </c>
      <c r="K28" s="38">
        <v>0</v>
      </c>
      <c r="L28" s="35">
        <f>J28-K28</f>
        <v>828814288.18000007</v>
      </c>
      <c r="M28" s="35">
        <f>H28-L28</f>
        <v>-828814288.18000007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1104027221.01</v>
      </c>
      <c r="K29" s="33">
        <f t="shared" si="13"/>
        <v>0</v>
      </c>
      <c r="L29" s="33">
        <f t="shared" si="13"/>
        <v>1104027221.01</v>
      </c>
      <c r="M29" s="33">
        <f t="shared" si="13"/>
        <v>-1104027221.01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1074440866.68+20447695.98+9138658.35</f>
        <v>1104027221.01</v>
      </c>
      <c r="K30" s="38">
        <v>0</v>
      </c>
      <c r="L30" s="35">
        <f>J30-K30</f>
        <v>1104027221.01</v>
      </c>
      <c r="M30" s="35">
        <f>H30-L30</f>
        <v>-1104027221.01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>H36+H37+H38</f>
        <v>7997263849591</v>
      </c>
      <c r="I35" s="51">
        <f t="shared" si="1"/>
        <v>0.96423658408907631</v>
      </c>
      <c r="J35" s="66">
        <f>J36+J37+J38</f>
        <v>1333707599530.8601</v>
      </c>
      <c r="K35" s="66">
        <f t="shared" si="17"/>
        <v>0</v>
      </c>
      <c r="L35" s="66">
        <f t="shared" si="17"/>
        <v>1333707599530.8601</v>
      </c>
      <c r="M35" s="66">
        <f t="shared" si="17"/>
        <v>6663556250060.1396</v>
      </c>
      <c r="N35" s="67">
        <f>+L35/H35</f>
        <v>0.16677048858392601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2048911.96</v>
      </c>
      <c r="K36" s="63">
        <v>0</v>
      </c>
      <c r="L36" s="59">
        <f>J36-K36</f>
        <v>2048911.96</v>
      </c>
      <c r="M36" s="59">
        <f>H36-L36</f>
        <v>5645207088.04</v>
      </c>
      <c r="N36" s="79">
        <f>+L36/H36</f>
        <v>3.6281549127576296E-4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249389339510</v>
      </c>
      <c r="K37" s="38">
        <v>0</v>
      </c>
      <c r="L37" s="41">
        <f>J37-K37</f>
        <v>249389339510</v>
      </c>
      <c r="M37" s="59">
        <f>H37-L37</f>
        <v>1764450417581</v>
      </c>
      <c r="N37" s="73">
        <f>+L37/H37</f>
        <v>0.12383772771982809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1084316211108.9</v>
      </c>
      <c r="K38" s="38">
        <v>0</v>
      </c>
      <c r="L38" s="41">
        <f>J38-K38</f>
        <v>1084316211108.9</v>
      </c>
      <c r="M38" s="41">
        <f>H38-L38</f>
        <v>4893460625391.0996</v>
      </c>
      <c r="N38" s="73">
        <f>+L38/H38</f>
        <v>0.18139121629434551</v>
      </c>
      <c r="O38" s="15"/>
      <c r="P38" s="9"/>
    </row>
    <row r="39" spans="1:16" s="7" customFormat="1" ht="33" customHeight="1" thickBot="1" x14ac:dyDescent="0.3">
      <c r="A39" s="94" t="s">
        <v>47</v>
      </c>
      <c r="B39" s="95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1391386060510.1401</v>
      </c>
      <c r="K39" s="24">
        <f>K8+K35</f>
        <v>0</v>
      </c>
      <c r="L39" s="24">
        <f>L8+L35</f>
        <v>1391386060510.1401</v>
      </c>
      <c r="M39" s="24">
        <f>M8+M35</f>
        <v>6902495318348.8594</v>
      </c>
      <c r="N39" s="26">
        <f>+L39/H39</f>
        <v>0.16776054502741813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87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805D-8DB4-4DFD-94EB-C69B4C168424}">
  <dimension ref="A1:X57"/>
  <sheetViews>
    <sheetView topLeftCell="A35" zoomScale="60" zoomScaleNormal="60" workbookViewId="0">
      <selection activeCell="F51" sqref="F51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88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110.2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22" si="1">H8/$H$42</f>
        <v>3.5763415910923732E-2</v>
      </c>
      <c r="J8" s="50">
        <f t="shared" si="0"/>
        <v>74639073054.439987</v>
      </c>
      <c r="K8" s="50">
        <f t="shared" si="0"/>
        <v>0</v>
      </c>
      <c r="L8" s="50">
        <f>L9</f>
        <v>74639073054.439987</v>
      </c>
      <c r="M8" s="50">
        <f t="shared" si="0"/>
        <v>221978456213.56</v>
      </c>
      <c r="N8" s="52">
        <f>+L8/H8</f>
        <v>0.25163405965465396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74639073054.439987</v>
      </c>
      <c r="K9" s="46">
        <f t="shared" si="0"/>
        <v>0</v>
      </c>
      <c r="L9" s="46">
        <f>L10</f>
        <v>74639073054.439987</v>
      </c>
      <c r="M9" s="46">
        <f t="shared" si="0"/>
        <v>221978456213.56</v>
      </c>
      <c r="N9" s="69">
        <f t="shared" ref="N9:N13" si="2">+L9/H9</f>
        <v>0.25163405965465396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74639073054.439987</v>
      </c>
      <c r="K10" s="29">
        <f t="shared" si="3"/>
        <v>0</v>
      </c>
      <c r="L10" s="29">
        <f>L11+L26</f>
        <v>74639073054.439987</v>
      </c>
      <c r="M10" s="29">
        <f t="shared" si="3"/>
        <v>221978456213.56</v>
      </c>
      <c r="N10" s="71">
        <f t="shared" si="2"/>
        <v>0.25163405965465396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71251045523.469986</v>
      </c>
      <c r="K11" s="29">
        <f>K12+K15+K18</f>
        <v>0</v>
      </c>
      <c r="L11" s="29">
        <f>+L12</f>
        <v>71251045523.469986</v>
      </c>
      <c r="M11" s="29">
        <f>+M12</f>
        <v>225366483744.53</v>
      </c>
      <c r="N11" s="71">
        <f t="shared" si="2"/>
        <v>0.24021185025478792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71251045523.469986</v>
      </c>
      <c r="K12" s="33">
        <f>+K13</f>
        <v>0</v>
      </c>
      <c r="L12" s="33">
        <f>+L13+L15+L18+L23</f>
        <v>71251045523.469986</v>
      </c>
      <c r="M12" s="33">
        <f>+M13+M15+M18+M23</f>
        <v>225366483744.53</v>
      </c>
      <c r="N12" s="71">
        <f t="shared" si="2"/>
        <v>0.24021185025478792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71003819722.829987</v>
      </c>
      <c r="K13" s="33">
        <f>+K14</f>
        <v>0</v>
      </c>
      <c r="L13" s="33">
        <f>+L14</f>
        <v>71003819722.829987</v>
      </c>
      <c r="M13" s="33">
        <f>+M14</f>
        <v>225613709545.17001</v>
      </c>
      <c r="N13" s="71">
        <f t="shared" si="2"/>
        <v>0.2393783668081079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</f>
        <v>71003819722.829987</v>
      </c>
      <c r="K14" s="38">
        <v>0</v>
      </c>
      <c r="L14" s="35">
        <f>J14-K14</f>
        <v>71003819722.829987</v>
      </c>
      <c r="M14" s="35">
        <f>H14-L14</f>
        <v>225613709545.17001</v>
      </c>
      <c r="N14" s="73">
        <f>+L14/H14</f>
        <v>0.2393783668081079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172094712.63999999</v>
      </c>
      <c r="K18" s="33">
        <f t="shared" si="8"/>
        <v>0</v>
      </c>
      <c r="L18" s="33">
        <f t="shared" si="8"/>
        <v>172094712.63999999</v>
      </c>
      <c r="M18" s="33">
        <f t="shared" si="8"/>
        <v>-172094712.63999999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172094712.63999999</v>
      </c>
      <c r="K19" s="33">
        <f t="shared" si="8"/>
        <v>0</v>
      </c>
      <c r="L19" s="33">
        <f t="shared" si="8"/>
        <v>172094712.63999999</v>
      </c>
      <c r="M19" s="33">
        <f t="shared" si="8"/>
        <v>-172094712.63999999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172094712.63999999</v>
      </c>
      <c r="K20" s="33">
        <f t="shared" si="8"/>
        <v>0</v>
      </c>
      <c r="L20" s="33">
        <f t="shared" si="8"/>
        <v>172094712.63999999</v>
      </c>
      <c r="M20" s="33">
        <f t="shared" si="8"/>
        <v>-172094712.63999999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172094712.63999999</v>
      </c>
      <c r="K21" s="33">
        <f t="shared" si="8"/>
        <v>0</v>
      </c>
      <c r="L21" s="33">
        <f t="shared" si="8"/>
        <v>172094712.63999999</v>
      </c>
      <c r="M21" s="33">
        <f t="shared" si="8"/>
        <v>-172094712.63999999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</f>
        <v>172094712.63999999</v>
      </c>
      <c r="K22" s="38">
        <v>0</v>
      </c>
      <c r="L22" s="35">
        <f>J22-K22</f>
        <v>172094712.63999999</v>
      </c>
      <c r="M22" s="35">
        <f>H22-L22</f>
        <v>-172094712.63999999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H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ref="I23:I25" si="10">H23/$H$42</f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1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ref="C24:H24" si="12">C25+C33</f>
        <v>0</v>
      </c>
      <c r="D24" s="33">
        <f t="shared" si="12"/>
        <v>0</v>
      </c>
      <c r="E24" s="33">
        <f t="shared" si="12"/>
        <v>0</v>
      </c>
      <c r="F24" s="33">
        <f t="shared" si="12"/>
        <v>0</v>
      </c>
      <c r="G24" s="33">
        <f t="shared" si="12"/>
        <v>0</v>
      </c>
      <c r="H24" s="33">
        <f t="shared" si="12"/>
        <v>0</v>
      </c>
      <c r="I24" s="37">
        <f t="shared" si="10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1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ref="C25:H25" si="13">C26+C34</f>
        <v>0</v>
      </c>
      <c r="D25" s="33">
        <f t="shared" si="13"/>
        <v>0</v>
      </c>
      <c r="E25" s="33">
        <f t="shared" si="13"/>
        <v>0</v>
      </c>
      <c r="F25" s="33">
        <f t="shared" si="13"/>
        <v>0</v>
      </c>
      <c r="G25" s="33">
        <f t="shared" si="13"/>
        <v>0</v>
      </c>
      <c r="H25" s="33">
        <f t="shared" si="13"/>
        <v>0</v>
      </c>
      <c r="I25" s="37">
        <f t="shared" si="10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1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ref="C26:M26" si="14">C27+C35</f>
        <v>0</v>
      </c>
      <c r="D26" s="33">
        <f t="shared" si="14"/>
        <v>0</v>
      </c>
      <c r="E26" s="33">
        <f t="shared" si="14"/>
        <v>0</v>
      </c>
      <c r="F26" s="33">
        <f t="shared" si="14"/>
        <v>0</v>
      </c>
      <c r="G26" s="33">
        <f t="shared" si="14"/>
        <v>0</v>
      </c>
      <c r="H26" s="33">
        <f t="shared" si="14"/>
        <v>0</v>
      </c>
      <c r="I26" s="31">
        <f t="shared" ref="I26:I42" si="15">H26/$H$42</f>
        <v>0</v>
      </c>
      <c r="J26" s="33">
        <f t="shared" si="14"/>
        <v>3388027530.9700003</v>
      </c>
      <c r="K26" s="33">
        <f t="shared" si="14"/>
        <v>0</v>
      </c>
      <c r="L26" s="33">
        <f t="shared" si="14"/>
        <v>3388027530.9700003</v>
      </c>
      <c r="M26" s="33">
        <f t="shared" si="14"/>
        <v>-3388027530.9700003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6">C28+C32</f>
        <v>0</v>
      </c>
      <c r="D27" s="33">
        <f t="shared" si="16"/>
        <v>0</v>
      </c>
      <c r="E27" s="33">
        <f t="shared" si="16"/>
        <v>0</v>
      </c>
      <c r="F27" s="33">
        <f t="shared" si="16"/>
        <v>0</v>
      </c>
      <c r="G27" s="33">
        <f t="shared" si="16"/>
        <v>0</v>
      </c>
      <c r="H27" s="33">
        <f t="shared" si="16"/>
        <v>0</v>
      </c>
      <c r="I27" s="31">
        <f t="shared" si="15"/>
        <v>0</v>
      </c>
      <c r="J27" s="33">
        <f t="shared" si="16"/>
        <v>3379308627.9700003</v>
      </c>
      <c r="K27" s="33">
        <f t="shared" si="16"/>
        <v>0</v>
      </c>
      <c r="L27" s="33">
        <f t="shared" si="16"/>
        <v>3379308627.9700003</v>
      </c>
      <c r="M27" s="33">
        <f t="shared" si="16"/>
        <v>-3379308627.9700003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7">C29</f>
        <v>0</v>
      </c>
      <c r="D28" s="33">
        <f t="shared" si="17"/>
        <v>0</v>
      </c>
      <c r="E28" s="33">
        <f t="shared" si="17"/>
        <v>0</v>
      </c>
      <c r="F28" s="33">
        <f t="shared" si="17"/>
        <v>0</v>
      </c>
      <c r="G28" s="33">
        <f t="shared" si="17"/>
        <v>0</v>
      </c>
      <c r="H28" s="33">
        <f t="shared" si="17"/>
        <v>0</v>
      </c>
      <c r="I28" s="31">
        <f t="shared" si="15"/>
        <v>0</v>
      </c>
      <c r="J28" s="33">
        <f t="shared" si="17"/>
        <v>1103230980.8399999</v>
      </c>
      <c r="K28" s="33">
        <f t="shared" si="17"/>
        <v>0</v>
      </c>
      <c r="L28" s="33">
        <f t="shared" si="17"/>
        <v>1103230980.8399999</v>
      </c>
      <c r="M28" s="33">
        <f t="shared" si="17"/>
        <v>-1103230980.8399999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8">C30+C31</f>
        <v>0</v>
      </c>
      <c r="D29" s="33">
        <f t="shared" si="18"/>
        <v>0</v>
      </c>
      <c r="E29" s="33">
        <f t="shared" si="18"/>
        <v>0</v>
      </c>
      <c r="F29" s="33">
        <f t="shared" si="18"/>
        <v>0</v>
      </c>
      <c r="G29" s="33">
        <f t="shared" si="18"/>
        <v>0</v>
      </c>
      <c r="H29" s="33">
        <f t="shared" si="18"/>
        <v>0</v>
      </c>
      <c r="I29" s="31">
        <f t="shared" si="15"/>
        <v>0</v>
      </c>
      <c r="J29" s="33">
        <f t="shared" si="18"/>
        <v>1103230980.8399999</v>
      </c>
      <c r="K29" s="33">
        <f t="shared" si="18"/>
        <v>0</v>
      </c>
      <c r="L29" s="33">
        <f t="shared" si="18"/>
        <v>1103230980.8399999</v>
      </c>
      <c r="M29" s="33">
        <f t="shared" si="18"/>
        <v>-1103230980.8399999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9">D31</f>
        <v>0</v>
      </c>
      <c r="E30" s="36">
        <f t="shared" si="19"/>
        <v>0</v>
      </c>
      <c r="F30" s="36">
        <f t="shared" si="19"/>
        <v>0</v>
      </c>
      <c r="G30" s="35">
        <f>+D30-E30-F30</f>
        <v>0</v>
      </c>
      <c r="H30" s="35">
        <f>+C30+G30</f>
        <v>0</v>
      </c>
      <c r="I30" s="37">
        <f t="shared" si="15"/>
        <v>0</v>
      </c>
      <c r="J30" s="38">
        <f>2440619.54+1348851.36+3580374.56+1667204.62</f>
        <v>9037050.0800000019</v>
      </c>
      <c r="K30" s="38">
        <v>0</v>
      </c>
      <c r="L30" s="35">
        <f>J30-K30</f>
        <v>9037050.0800000019</v>
      </c>
      <c r="M30" s="35">
        <f>H30-L30</f>
        <v>-9037050.0800000019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9"/>
        <v>0</v>
      </c>
      <c r="E31" s="36">
        <f t="shared" si="19"/>
        <v>0</v>
      </c>
      <c r="F31" s="36">
        <f t="shared" si="19"/>
        <v>0</v>
      </c>
      <c r="G31" s="35">
        <f>+D31-E31-F31</f>
        <v>0</v>
      </c>
      <c r="H31" s="35">
        <f>+C31+G31</f>
        <v>0</v>
      </c>
      <c r="I31" s="37">
        <f t="shared" si="15"/>
        <v>0</v>
      </c>
      <c r="J31" s="38">
        <f>260516832.27+316502219.95+251795235.96+265379642.58</f>
        <v>1094193930.76</v>
      </c>
      <c r="K31" s="38">
        <v>0</v>
      </c>
      <c r="L31" s="35">
        <f>J31-K31</f>
        <v>1094193930.76</v>
      </c>
      <c r="M31" s="35">
        <f>H31-L31</f>
        <v>-1094193930.76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9"/>
        <v>0</v>
      </c>
      <c r="E32" s="33">
        <f t="shared" si="19"/>
        <v>0</v>
      </c>
      <c r="F32" s="33">
        <f t="shared" si="19"/>
        <v>0</v>
      </c>
      <c r="G32" s="33">
        <f t="shared" si="19"/>
        <v>0</v>
      </c>
      <c r="H32" s="33">
        <f t="shared" si="19"/>
        <v>0</v>
      </c>
      <c r="I32" s="31">
        <f t="shared" si="15"/>
        <v>0</v>
      </c>
      <c r="J32" s="33">
        <f t="shared" si="19"/>
        <v>2276077647.1300001</v>
      </c>
      <c r="K32" s="33">
        <f t="shared" si="19"/>
        <v>0</v>
      </c>
      <c r="L32" s="33">
        <f t="shared" si="19"/>
        <v>2276077647.1300001</v>
      </c>
      <c r="M32" s="33">
        <f t="shared" si="19"/>
        <v>-2276077647.1300001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5"/>
        <v>0</v>
      </c>
      <c r="J33" s="38">
        <f>1074440866.68+20447695.98+9138658.35+1172050426.12</f>
        <v>2276077647.1300001</v>
      </c>
      <c r="K33" s="38">
        <v>0</v>
      </c>
      <c r="L33" s="35">
        <f>J33-K33</f>
        <v>2276077647.1300001</v>
      </c>
      <c r="M33" s="35">
        <f>H33-L33</f>
        <v>-2276077647.1300001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20">C35</f>
        <v>0</v>
      </c>
      <c r="D34" s="33">
        <f t="shared" si="20"/>
        <v>0</v>
      </c>
      <c r="E34" s="33">
        <f t="shared" si="20"/>
        <v>0</v>
      </c>
      <c r="F34" s="33">
        <f t="shared" si="20"/>
        <v>0</v>
      </c>
      <c r="G34" s="33">
        <f t="shared" si="20"/>
        <v>0</v>
      </c>
      <c r="H34" s="33">
        <f t="shared" si="20"/>
        <v>0</v>
      </c>
      <c r="I34" s="37">
        <f t="shared" si="15"/>
        <v>0</v>
      </c>
      <c r="J34" s="33">
        <f t="shared" si="20"/>
        <v>8718903</v>
      </c>
      <c r="K34" s="33">
        <f t="shared" si="20"/>
        <v>0</v>
      </c>
      <c r="L34" s="33">
        <f t="shared" si="20"/>
        <v>8718903</v>
      </c>
      <c r="M34" s="33">
        <f t="shared" si="20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21">D36+D37</f>
        <v>0</v>
      </c>
      <c r="E35" s="33">
        <f t="shared" si="21"/>
        <v>0</v>
      </c>
      <c r="F35" s="33">
        <f t="shared" si="21"/>
        <v>0</v>
      </c>
      <c r="G35" s="33">
        <f t="shared" si="21"/>
        <v>0</v>
      </c>
      <c r="H35" s="33">
        <f t="shared" si="21"/>
        <v>0</v>
      </c>
      <c r="I35" s="31">
        <f t="shared" si="15"/>
        <v>0</v>
      </c>
      <c r="J35" s="33">
        <f>J36+J37</f>
        <v>8718903</v>
      </c>
      <c r="K35" s="33">
        <f t="shared" ref="K35:M35" si="22">K36+K37</f>
        <v>0</v>
      </c>
      <c r="L35" s="33">
        <f>L36+L37</f>
        <v>8718903</v>
      </c>
      <c r="M35" s="33">
        <f t="shared" si="22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5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5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23">C39+C40+C41</f>
        <v>9233748278525</v>
      </c>
      <c r="D38" s="66">
        <f t="shared" si="23"/>
        <v>0</v>
      </c>
      <c r="E38" s="66">
        <f t="shared" si="23"/>
        <v>0</v>
      </c>
      <c r="F38" s="66">
        <f t="shared" si="23"/>
        <v>1236484428934</v>
      </c>
      <c r="G38" s="66">
        <f t="shared" si="23"/>
        <v>-1236484428934</v>
      </c>
      <c r="H38" s="66">
        <f>H39+H40+H41</f>
        <v>7997263849591</v>
      </c>
      <c r="I38" s="51">
        <f t="shared" si="15"/>
        <v>0.96423658408907631</v>
      </c>
      <c r="J38" s="66">
        <f>J39+J40+J41</f>
        <v>1335134197007.54</v>
      </c>
      <c r="K38" s="66">
        <f t="shared" si="23"/>
        <v>0</v>
      </c>
      <c r="L38" s="66">
        <f t="shared" si="23"/>
        <v>1335134197007.54</v>
      </c>
      <c r="M38" s="66">
        <f t="shared" si="23"/>
        <v>6662129652583.46</v>
      </c>
      <c r="N38" s="67">
        <f>+L38/H38</f>
        <v>0.16694887427977284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5"/>
        <v>6.8089423299382901E-4</v>
      </c>
      <c r="J39" s="63">
        <v>367048911.96000004</v>
      </c>
      <c r="K39" s="63">
        <v>0</v>
      </c>
      <c r="L39" s="59">
        <f>J39-K39</f>
        <v>367048911.96000004</v>
      </c>
      <c r="M39" s="59">
        <f>H39-L39</f>
        <v>5280207088.04</v>
      </c>
      <c r="N39" s="79">
        <f>+L39/H39</f>
        <v>6.4995975383442872E-2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5"/>
        <v>0.24281029171989998</v>
      </c>
      <c r="J40" s="38">
        <v>249389339510</v>
      </c>
      <c r="K40" s="38">
        <v>0</v>
      </c>
      <c r="L40" s="41">
        <f>J40-K40</f>
        <v>249389339510</v>
      </c>
      <c r="M40" s="59">
        <f>H40-L40</f>
        <v>1764450417581</v>
      </c>
      <c r="N40" s="73">
        <f>+L40/H40</f>
        <v>0.12383772771982809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5"/>
        <v>0.72074539813618244</v>
      </c>
      <c r="J41" s="38">
        <v>1085377808585.58</v>
      </c>
      <c r="K41" s="38">
        <v>0</v>
      </c>
      <c r="L41" s="41">
        <f>J41-K41</f>
        <v>1085377808585.58</v>
      </c>
      <c r="M41" s="41">
        <f>H41-L41</f>
        <v>4892399027914.4199</v>
      </c>
      <c r="N41" s="73">
        <f>+L41/H41</f>
        <v>0.18156880697825964</v>
      </c>
      <c r="O41" s="15"/>
      <c r="P41" s="9"/>
    </row>
    <row r="42" spans="1:16" s="7" customFormat="1" ht="33" customHeight="1" thickBot="1" x14ac:dyDescent="0.3">
      <c r="A42" s="94" t="s">
        <v>47</v>
      </c>
      <c r="B42" s="95"/>
      <c r="C42" s="24">
        <f t="shared" ref="C42:H42" si="24">C8+C38</f>
        <v>9530365807793</v>
      </c>
      <c r="D42" s="24">
        <f t="shared" si="24"/>
        <v>0</v>
      </c>
      <c r="E42" s="24">
        <f t="shared" si="24"/>
        <v>0</v>
      </c>
      <c r="F42" s="24">
        <f t="shared" si="24"/>
        <v>1236484428934</v>
      </c>
      <c r="G42" s="24">
        <f t="shared" si="24"/>
        <v>-1236484428934</v>
      </c>
      <c r="H42" s="24">
        <f t="shared" si="24"/>
        <v>8293881378859</v>
      </c>
      <c r="I42" s="25">
        <f t="shared" si="15"/>
        <v>1</v>
      </c>
      <c r="J42" s="24">
        <f>J8+J38</f>
        <v>1409773270061.98</v>
      </c>
      <c r="K42" s="24">
        <f>K8+K38</f>
        <v>0</v>
      </c>
      <c r="L42" s="24">
        <f>L8+L38</f>
        <v>1409773270061.98</v>
      </c>
      <c r="M42" s="24">
        <f>M8+M38</f>
        <v>6884108108797.0195</v>
      </c>
      <c r="N42" s="26">
        <f>+L42/H42</f>
        <v>0.16997750578582838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89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EC2-9F95-4EBA-AD34-060B040581D6}">
  <dimension ref="A1:X57"/>
  <sheetViews>
    <sheetView topLeftCell="A5" zoomScale="60" zoomScaleNormal="60" workbookViewId="0">
      <pane xSplit="2" ySplit="3" topLeftCell="G37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96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110.2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85343263696.889984</v>
      </c>
      <c r="K8" s="50">
        <f t="shared" si="0"/>
        <v>0</v>
      </c>
      <c r="L8" s="50">
        <f>L9</f>
        <v>85343263696.889984</v>
      </c>
      <c r="M8" s="50">
        <f t="shared" si="0"/>
        <v>211274265571.11002</v>
      </c>
      <c r="N8" s="52">
        <f>+L8/H8</f>
        <v>0.28772157838244483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85343263696.889984</v>
      </c>
      <c r="K9" s="46">
        <f t="shared" si="0"/>
        <v>0</v>
      </c>
      <c r="L9" s="46">
        <f>L10</f>
        <v>85343263696.889984</v>
      </c>
      <c r="M9" s="46">
        <f t="shared" si="0"/>
        <v>211274265571.11002</v>
      </c>
      <c r="N9" s="69">
        <f t="shared" ref="N9:N13" si="2">+L9/H9</f>
        <v>0.28772157838244483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85343263696.889984</v>
      </c>
      <c r="K10" s="29">
        <f t="shared" si="3"/>
        <v>0</v>
      </c>
      <c r="L10" s="29">
        <f>L11+L26</f>
        <v>85343263696.889984</v>
      </c>
      <c r="M10" s="29">
        <f t="shared" si="3"/>
        <v>211274265571.11002</v>
      </c>
      <c r="N10" s="71">
        <f t="shared" si="2"/>
        <v>0.28772157838244483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81712176734.409988</v>
      </c>
      <c r="K11" s="29">
        <f>K12+K15+K18</f>
        <v>0</v>
      </c>
      <c r="L11" s="29">
        <f>+L12</f>
        <v>81712176734.409988</v>
      </c>
      <c r="M11" s="29">
        <f>+M12</f>
        <v>214905352533.59003</v>
      </c>
      <c r="N11" s="71">
        <f t="shared" si="2"/>
        <v>0.27547993180329328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81712176734.409988</v>
      </c>
      <c r="K12" s="33">
        <f>+K13</f>
        <v>0</v>
      </c>
      <c r="L12" s="33">
        <f>+L13+L15+L18+L23</f>
        <v>81712176734.409988</v>
      </c>
      <c r="M12" s="33">
        <f>+M13+M15+M18+M23</f>
        <v>214905352533.59003</v>
      </c>
      <c r="N12" s="71">
        <f t="shared" si="2"/>
        <v>0.27547993180329328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81429315416.099991</v>
      </c>
      <c r="K13" s="33">
        <f>+K14</f>
        <v>0</v>
      </c>
      <c r="L13" s="33">
        <f>+L14</f>
        <v>81429315416.099991</v>
      </c>
      <c r="M13" s="33">
        <f>+M14</f>
        <v>215188213851.90002</v>
      </c>
      <c r="N13" s="71">
        <f t="shared" si="2"/>
        <v>0.27452630873520267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</f>
        <v>81429315416.099991</v>
      </c>
      <c r="K14" s="38">
        <v>0</v>
      </c>
      <c r="L14" s="35">
        <f>J14-K14</f>
        <v>81429315416.099991</v>
      </c>
      <c r="M14" s="35">
        <f>H14-L14</f>
        <v>215188213851.90002</v>
      </c>
      <c r="N14" s="73">
        <f>+L14/H14</f>
        <v>0.27452630873520267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207730230.31</v>
      </c>
      <c r="K18" s="33">
        <f t="shared" si="8"/>
        <v>0</v>
      </c>
      <c r="L18" s="33">
        <f t="shared" si="8"/>
        <v>207730230.31</v>
      </c>
      <c r="M18" s="33">
        <f t="shared" si="8"/>
        <v>-207730230.31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207730230.31</v>
      </c>
      <c r="K19" s="33">
        <f t="shared" si="8"/>
        <v>0</v>
      </c>
      <c r="L19" s="33">
        <f t="shared" si="8"/>
        <v>207730230.31</v>
      </c>
      <c r="M19" s="33">
        <f t="shared" si="8"/>
        <v>-207730230.31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207730230.31</v>
      </c>
      <c r="K20" s="33">
        <f t="shared" si="8"/>
        <v>0</v>
      </c>
      <c r="L20" s="33">
        <f t="shared" si="8"/>
        <v>207730230.31</v>
      </c>
      <c r="M20" s="33">
        <f t="shared" si="8"/>
        <v>-207730230.31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207730230.31</v>
      </c>
      <c r="K21" s="33">
        <f t="shared" si="8"/>
        <v>0</v>
      </c>
      <c r="L21" s="33">
        <f t="shared" si="8"/>
        <v>207730230.31</v>
      </c>
      <c r="M21" s="33">
        <f t="shared" si="8"/>
        <v>-207730230.31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</f>
        <v>207730230.31</v>
      </c>
      <c r="K22" s="38">
        <v>0</v>
      </c>
      <c r="L22" s="35">
        <f>J22-K22</f>
        <v>207730230.31</v>
      </c>
      <c r="M22" s="35">
        <f>H22-L22</f>
        <v>-207730230.31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3631086962.4800005</v>
      </c>
      <c r="K26" s="33">
        <f t="shared" si="9"/>
        <v>0</v>
      </c>
      <c r="L26" s="33">
        <f t="shared" si="9"/>
        <v>3631086962.4800005</v>
      </c>
      <c r="M26" s="33">
        <f t="shared" si="9"/>
        <v>-3631086962.4800005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3622368059.4800005</v>
      </c>
      <c r="K27" s="33">
        <f t="shared" si="11"/>
        <v>0</v>
      </c>
      <c r="L27" s="33">
        <f t="shared" si="11"/>
        <v>3622368059.4800005</v>
      </c>
      <c r="M27" s="33">
        <f t="shared" si="11"/>
        <v>-3622368059.4800005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1333052545.72</v>
      </c>
      <c r="K28" s="33">
        <f t="shared" si="12"/>
        <v>0</v>
      </c>
      <c r="L28" s="33">
        <f t="shared" si="12"/>
        <v>1333052545.72</v>
      </c>
      <c r="M28" s="33">
        <f t="shared" si="12"/>
        <v>-1333052545.72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1333052545.72</v>
      </c>
      <c r="K29" s="33">
        <f t="shared" si="13"/>
        <v>0</v>
      </c>
      <c r="L29" s="33">
        <f t="shared" si="13"/>
        <v>1333052545.72</v>
      </c>
      <c r="M29" s="33">
        <f t="shared" si="13"/>
        <v>-1333052545.72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</f>
        <v>10544301.510000002</v>
      </c>
      <c r="K30" s="38">
        <v>0</v>
      </c>
      <c r="L30" s="35">
        <f>J30-K30</f>
        <v>10544301.510000002</v>
      </c>
      <c r="M30" s="35">
        <f>H30-L30</f>
        <v>-10544301.510000002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</f>
        <v>1322508244.21</v>
      </c>
      <c r="K31" s="38">
        <v>0</v>
      </c>
      <c r="L31" s="35">
        <f>J31-K31</f>
        <v>1322508244.21</v>
      </c>
      <c r="M31" s="35">
        <f>H31-L31</f>
        <v>-1322508244.21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2289315513.7600002</v>
      </c>
      <c r="K32" s="33">
        <f t="shared" si="14"/>
        <v>0</v>
      </c>
      <c r="L32" s="33">
        <f t="shared" si="14"/>
        <v>2289315513.7600002</v>
      </c>
      <c r="M32" s="33">
        <f t="shared" si="14"/>
        <v>-2289315513.7600002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</f>
        <v>2289315513.7600002</v>
      </c>
      <c r="K33" s="38">
        <v>0</v>
      </c>
      <c r="L33" s="35">
        <f>J33-K33</f>
        <v>2289315513.7600002</v>
      </c>
      <c r="M33" s="35">
        <f>H33-L33</f>
        <v>-2289315513.7600002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8718903</v>
      </c>
      <c r="K34" s="33">
        <f t="shared" si="15"/>
        <v>0</v>
      </c>
      <c r="L34" s="33">
        <f t="shared" si="15"/>
        <v>8718903</v>
      </c>
      <c r="M34" s="33">
        <f t="shared" si="15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8718903</v>
      </c>
      <c r="K35" s="33">
        <f t="shared" ref="K35:M35" si="17">K36+K37</f>
        <v>0</v>
      </c>
      <c r="L35" s="33">
        <f>L36+L37</f>
        <v>8718903</v>
      </c>
      <c r="M35" s="33">
        <f t="shared" si="17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1515743947767.52</v>
      </c>
      <c r="K38" s="66">
        <f t="shared" si="18"/>
        <v>0</v>
      </c>
      <c r="L38" s="66">
        <f t="shared" si="18"/>
        <v>1515743947767.52</v>
      </c>
      <c r="M38" s="66">
        <f t="shared" si="18"/>
        <v>6481519901823.4795</v>
      </c>
      <c r="N38" s="67">
        <f>+L38/H38</f>
        <v>0.18953281725787238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1365125041.96</v>
      </c>
      <c r="K39" s="63">
        <v>0</v>
      </c>
      <c r="L39" s="59">
        <f>J39-K39</f>
        <v>1365125041.96</v>
      </c>
      <c r="M39" s="59">
        <f>H39-L39</f>
        <v>4282130958.04</v>
      </c>
      <c r="N39" s="79">
        <f>+L39/H39</f>
        <v>0.24173245235562194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427750793615</v>
      </c>
      <c r="K40" s="38">
        <v>0</v>
      </c>
      <c r="L40" s="41">
        <f>J40-K40</f>
        <v>427750793615</v>
      </c>
      <c r="M40" s="59">
        <f>H40-L40</f>
        <v>1586088963476</v>
      </c>
      <c r="N40" s="73">
        <f>+L40/H40</f>
        <v>0.21240557601906113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1086628029110.5601</v>
      </c>
      <c r="K41" s="38">
        <v>0</v>
      </c>
      <c r="L41" s="41">
        <f>J41-K41</f>
        <v>1086628029110.5601</v>
      </c>
      <c r="M41" s="41">
        <f>H41-L41</f>
        <v>4891148807389.4395</v>
      </c>
      <c r="N41" s="73">
        <f>+L41/H41</f>
        <v>0.18177795170867952</v>
      </c>
      <c r="O41" s="15"/>
      <c r="P41" s="9"/>
    </row>
    <row r="42" spans="1:16" s="7" customFormat="1" ht="33" customHeight="1" thickBot="1" x14ac:dyDescent="0.3">
      <c r="A42" s="94" t="s">
        <v>47</v>
      </c>
      <c r="B42" s="95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1601087211464.4099</v>
      </c>
      <c r="K42" s="24">
        <f>K8+K38</f>
        <v>0</v>
      </c>
      <c r="L42" s="24">
        <f>L8+L38</f>
        <v>1601087211464.4099</v>
      </c>
      <c r="M42" s="24">
        <f>M8+M38</f>
        <v>6692794167394.5898</v>
      </c>
      <c r="N42" s="26">
        <f>+L42/H42</f>
        <v>0.19304438275974881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97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D5E2-FB5E-440C-9BA9-9CC4416A3E4F}">
  <dimension ref="A1:X57"/>
  <sheetViews>
    <sheetView topLeftCell="A5" zoomScale="60" zoomScaleNormal="60" workbookViewId="0">
      <pane xSplit="2" ySplit="3" topLeftCell="G35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99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110.2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99543910868.889999</v>
      </c>
      <c r="K8" s="50">
        <f t="shared" si="0"/>
        <v>0</v>
      </c>
      <c r="L8" s="50">
        <f>L9</f>
        <v>99543910868.889999</v>
      </c>
      <c r="M8" s="50">
        <f t="shared" si="0"/>
        <v>197073618399.11002</v>
      </c>
      <c r="N8" s="52">
        <f>+L8/H8</f>
        <v>0.33559685806346945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99543910868.889999</v>
      </c>
      <c r="K9" s="46">
        <f t="shared" si="0"/>
        <v>0</v>
      </c>
      <c r="L9" s="46">
        <f>L10</f>
        <v>99543910868.889999</v>
      </c>
      <c r="M9" s="46">
        <f t="shared" si="0"/>
        <v>197073618399.11002</v>
      </c>
      <c r="N9" s="69">
        <f t="shared" ref="N9:N13" si="2">+L9/H9</f>
        <v>0.33559685806346945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99543910868.889999</v>
      </c>
      <c r="K10" s="29">
        <f t="shared" si="3"/>
        <v>0</v>
      </c>
      <c r="L10" s="29">
        <f>L11+L26</f>
        <v>99543910868.889999</v>
      </c>
      <c r="M10" s="29">
        <f t="shared" si="3"/>
        <v>197073618399.11002</v>
      </c>
      <c r="N10" s="71">
        <f t="shared" si="2"/>
        <v>0.33559685806346945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93843294179.589996</v>
      </c>
      <c r="K11" s="29">
        <f>K12+K15+K18</f>
        <v>0</v>
      </c>
      <c r="L11" s="29">
        <f>+L12</f>
        <v>93843294179.589996</v>
      </c>
      <c r="M11" s="29">
        <f>+M12</f>
        <v>202774235088.41</v>
      </c>
      <c r="N11" s="71">
        <f t="shared" si="2"/>
        <v>0.31637811295636764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93843294179.589996</v>
      </c>
      <c r="K12" s="33">
        <f>+K13</f>
        <v>0</v>
      </c>
      <c r="L12" s="33">
        <f>+L13+L15+L18+L23</f>
        <v>93843294179.589996</v>
      </c>
      <c r="M12" s="33">
        <f>+M13+M15+M18+M23</f>
        <v>202774235088.41</v>
      </c>
      <c r="N12" s="71">
        <f t="shared" si="2"/>
        <v>0.31637811295636764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93559430198.48999</v>
      </c>
      <c r="K13" s="33">
        <f>+K14</f>
        <v>0</v>
      </c>
      <c r="L13" s="33">
        <f>+L14</f>
        <v>93559430198.48999</v>
      </c>
      <c r="M13" s="33">
        <f>+M14</f>
        <v>203058099069.51001</v>
      </c>
      <c r="N13" s="71">
        <f t="shared" si="2"/>
        <v>0.31542110956617514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</f>
        <v>93559430198.48999</v>
      </c>
      <c r="K14" s="38">
        <v>0</v>
      </c>
      <c r="L14" s="35">
        <f>J14-K14</f>
        <v>93559430198.48999</v>
      </c>
      <c r="M14" s="35">
        <f>H14-L14</f>
        <v>203058099069.51001</v>
      </c>
      <c r="N14" s="73">
        <f>+L14/H14</f>
        <v>0.31542110956617514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208732893.09999999</v>
      </c>
      <c r="K18" s="33">
        <f t="shared" si="8"/>
        <v>0</v>
      </c>
      <c r="L18" s="33">
        <f t="shared" si="8"/>
        <v>208732893.09999999</v>
      </c>
      <c r="M18" s="33">
        <f t="shared" si="8"/>
        <v>-208732893.09999999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208732893.09999999</v>
      </c>
      <c r="K19" s="33">
        <f t="shared" si="8"/>
        <v>0</v>
      </c>
      <c r="L19" s="33">
        <f t="shared" si="8"/>
        <v>208732893.09999999</v>
      </c>
      <c r="M19" s="33">
        <f t="shared" si="8"/>
        <v>-208732893.09999999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208732893.09999999</v>
      </c>
      <c r="K20" s="33">
        <f t="shared" si="8"/>
        <v>0</v>
      </c>
      <c r="L20" s="33">
        <f t="shared" si="8"/>
        <v>208732893.09999999</v>
      </c>
      <c r="M20" s="33">
        <f t="shared" si="8"/>
        <v>-208732893.09999999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208732893.09999999</v>
      </c>
      <c r="K21" s="33">
        <f t="shared" si="8"/>
        <v>0</v>
      </c>
      <c r="L21" s="33">
        <f t="shared" si="8"/>
        <v>208732893.09999999</v>
      </c>
      <c r="M21" s="33">
        <f t="shared" si="8"/>
        <v>-208732893.09999999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</f>
        <v>208732893.09999999</v>
      </c>
      <c r="K22" s="38">
        <v>0</v>
      </c>
      <c r="L22" s="35">
        <f>J22-K22</f>
        <v>208732893.09999999</v>
      </c>
      <c r="M22" s="35">
        <f>H22-L22</f>
        <v>-208732893.09999999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5700616689.3000002</v>
      </c>
      <c r="K26" s="33">
        <f t="shared" si="9"/>
        <v>0</v>
      </c>
      <c r="L26" s="33">
        <f t="shared" si="9"/>
        <v>5700616689.3000002</v>
      </c>
      <c r="M26" s="33">
        <f t="shared" si="9"/>
        <v>-5700616689.3000002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3952813851.3000002</v>
      </c>
      <c r="K27" s="33">
        <f t="shared" si="11"/>
        <v>0</v>
      </c>
      <c r="L27" s="33">
        <f t="shared" si="11"/>
        <v>3952813851.3000002</v>
      </c>
      <c r="M27" s="33">
        <f t="shared" si="11"/>
        <v>-3952813851.3000002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1654354838.72</v>
      </c>
      <c r="K28" s="33">
        <f t="shared" si="12"/>
        <v>0</v>
      </c>
      <c r="L28" s="33">
        <f t="shared" si="12"/>
        <v>1654354838.72</v>
      </c>
      <c r="M28" s="33">
        <f t="shared" si="12"/>
        <v>-1654354838.72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1654354838.72</v>
      </c>
      <c r="K29" s="33">
        <f t="shared" si="13"/>
        <v>0</v>
      </c>
      <c r="L29" s="33">
        <f t="shared" si="13"/>
        <v>1654354838.72</v>
      </c>
      <c r="M29" s="33">
        <f t="shared" si="13"/>
        <v>-1654354838.72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</f>
        <v>12327190.170000002</v>
      </c>
      <c r="K30" s="38">
        <v>0</v>
      </c>
      <c r="L30" s="35">
        <f>J30-K30</f>
        <v>12327190.170000002</v>
      </c>
      <c r="M30" s="35">
        <f>H30-L30</f>
        <v>-12327190.170000002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</f>
        <v>1642027648.55</v>
      </c>
      <c r="K31" s="38">
        <v>0</v>
      </c>
      <c r="L31" s="35">
        <f>J31-K31</f>
        <v>1642027648.55</v>
      </c>
      <c r="M31" s="35">
        <f>H31-L31</f>
        <v>-1642027648.55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2298459012.5800004</v>
      </c>
      <c r="K32" s="33">
        <f t="shared" si="14"/>
        <v>0</v>
      </c>
      <c r="L32" s="33">
        <f t="shared" si="14"/>
        <v>2298459012.5800004</v>
      </c>
      <c r="M32" s="33">
        <f t="shared" si="14"/>
        <v>-2298459012.5800004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</f>
        <v>2298459012.5800004</v>
      </c>
      <c r="K33" s="38">
        <v>0</v>
      </c>
      <c r="L33" s="35">
        <f>J33-K33</f>
        <v>2298459012.5800004</v>
      </c>
      <c r="M33" s="35">
        <f>H33-L33</f>
        <v>-2298459012.5800004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1747802838</v>
      </c>
      <c r="K34" s="33">
        <f t="shared" si="15"/>
        <v>0</v>
      </c>
      <c r="L34" s="33">
        <f t="shared" si="15"/>
        <v>1747802838</v>
      </c>
      <c r="M34" s="33">
        <f t="shared" si="15"/>
        <v>-1747802838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1747802838</v>
      </c>
      <c r="K35" s="33">
        <f t="shared" ref="K35:M35" si="17">K36+K37</f>
        <v>0</v>
      </c>
      <c r="L35" s="33">
        <f>L36+L37</f>
        <v>1747802838</v>
      </c>
      <c r="M35" s="33">
        <f t="shared" si="17"/>
        <v>-1747802838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</f>
        <v>4899111</v>
      </c>
      <c r="K36" s="38">
        <v>0</v>
      </c>
      <c r="L36" s="35">
        <f>J36-K36</f>
        <v>4899111</v>
      </c>
      <c r="M36" s="35">
        <f>H36-L36</f>
        <v>-4899111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2204976749911.2402</v>
      </c>
      <c r="K38" s="66">
        <f t="shared" si="18"/>
        <v>0</v>
      </c>
      <c r="L38" s="66">
        <f t="shared" si="18"/>
        <v>2204976749911.2402</v>
      </c>
      <c r="M38" s="66">
        <f t="shared" si="18"/>
        <v>5792287099679.7607</v>
      </c>
      <c r="N38" s="67">
        <f>+L38/H38</f>
        <v>0.27571639392940728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85">
        <v>2859712140.5500002</v>
      </c>
      <c r="K39" s="63">
        <v>0</v>
      </c>
      <c r="L39" s="59">
        <f>J39-K39</f>
        <v>2859712140.5500002</v>
      </c>
      <c r="M39" s="59">
        <f>H39-L39</f>
        <v>2787543859.4499998</v>
      </c>
      <c r="N39" s="79">
        <f>+L39/H39</f>
        <v>0.50638967678284819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6">
        <v>1113969718093</v>
      </c>
      <c r="K40" s="38">
        <v>0</v>
      </c>
      <c r="L40" s="41">
        <f>J40-K40</f>
        <v>1113969718093</v>
      </c>
      <c r="M40" s="59">
        <f>H40-L40</f>
        <v>899870038998</v>
      </c>
      <c r="N40" s="73">
        <f>+L40/H40</f>
        <v>0.55315707924156488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6">
        <v>1088147319677.6899</v>
      </c>
      <c r="K41" s="38">
        <v>0</v>
      </c>
      <c r="L41" s="41">
        <f>J41-K41</f>
        <v>1088147319677.6899</v>
      </c>
      <c r="M41" s="41">
        <f>H41-L41</f>
        <v>4889629516822.3105</v>
      </c>
      <c r="N41" s="73">
        <f>+L41/H41</f>
        <v>0.18203210816327534</v>
      </c>
      <c r="O41" s="15"/>
      <c r="P41" s="9"/>
    </row>
    <row r="42" spans="1:16" s="7" customFormat="1" ht="33" customHeight="1" thickBot="1" x14ac:dyDescent="0.3">
      <c r="A42" s="94" t="s">
        <v>47</v>
      </c>
      <c r="B42" s="95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2304520660780.1304</v>
      </c>
      <c r="K42" s="24">
        <f>K8+K38</f>
        <v>0</v>
      </c>
      <c r="L42" s="24">
        <f>L8+L38</f>
        <v>2304520660780.1304</v>
      </c>
      <c r="M42" s="24">
        <f>M8+M38</f>
        <v>5989360718078.8711</v>
      </c>
      <c r="N42" s="26">
        <f>+L42/H42</f>
        <v>0.27785792387317293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98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BFEC-FF9A-4829-8341-8501E845416E}">
  <dimension ref="A1:X57"/>
  <sheetViews>
    <sheetView zoomScale="64" zoomScaleNormal="64" workbookViewId="0">
      <selection activeCell="G9" sqref="G9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100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110.2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117922022450.27</v>
      </c>
      <c r="K8" s="50">
        <f t="shared" si="0"/>
        <v>0</v>
      </c>
      <c r="L8" s="50">
        <f>L9</f>
        <v>117922022450.27</v>
      </c>
      <c r="M8" s="50">
        <f t="shared" si="0"/>
        <v>178695506817.73001</v>
      </c>
      <c r="N8" s="52">
        <f>+L8/H8</f>
        <v>0.39755581115276922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117922022450.27</v>
      </c>
      <c r="K9" s="46">
        <f t="shared" si="0"/>
        <v>0</v>
      </c>
      <c r="L9" s="46">
        <f>L10</f>
        <v>117922022450.27</v>
      </c>
      <c r="M9" s="46">
        <f t="shared" si="0"/>
        <v>178695506817.73001</v>
      </c>
      <c r="N9" s="69">
        <f t="shared" ref="N9:N13" si="2">+L9/H9</f>
        <v>0.39755581115276922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117922022450.27</v>
      </c>
      <c r="K10" s="29">
        <f t="shared" si="3"/>
        <v>0</v>
      </c>
      <c r="L10" s="29">
        <f>L11+L26</f>
        <v>117922022450.27</v>
      </c>
      <c r="M10" s="29">
        <f t="shared" si="3"/>
        <v>178695506817.73001</v>
      </c>
      <c r="N10" s="71">
        <f t="shared" si="2"/>
        <v>0.39755581115276922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110635434137.78</v>
      </c>
      <c r="K11" s="29">
        <f>K12+K15+K18</f>
        <v>0</v>
      </c>
      <c r="L11" s="29">
        <f>+L12</f>
        <v>110635434137.78</v>
      </c>
      <c r="M11" s="29">
        <f>+M12</f>
        <v>185982095130.22</v>
      </c>
      <c r="N11" s="71">
        <f t="shared" si="2"/>
        <v>0.37299020867313148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110635434137.78</v>
      </c>
      <c r="K12" s="33">
        <f>+K13</f>
        <v>0</v>
      </c>
      <c r="L12" s="33">
        <f>+L13+L15+L18+L23</f>
        <v>110635434137.78</v>
      </c>
      <c r="M12" s="33">
        <f>+M13+M15+M18+M23</f>
        <v>185982095130.22</v>
      </c>
      <c r="N12" s="71">
        <f t="shared" si="2"/>
        <v>0.37299020867313148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110260515227.28</v>
      </c>
      <c r="K13" s="33">
        <f>+K14</f>
        <v>0</v>
      </c>
      <c r="L13" s="33">
        <f>+L14</f>
        <v>110260515227.28</v>
      </c>
      <c r="M13" s="33">
        <f>+M14</f>
        <v>186357014040.72</v>
      </c>
      <c r="N13" s="71">
        <f t="shared" si="2"/>
        <v>0.37172622770941283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88">
        <f>21141448505.01+15907735044.91+18498703109.98+15455933062.93+10425495693.27+12130114782.39+16701085028.79</f>
        <v>110260515227.28</v>
      </c>
      <c r="K14" s="38">
        <v>0</v>
      </c>
      <c r="L14" s="35">
        <f>J14-K14</f>
        <v>110260515227.28</v>
      </c>
      <c r="M14" s="35">
        <f>H14-L14</f>
        <v>186357014040.72</v>
      </c>
      <c r="N14" s="73">
        <f>+L14/H14</f>
        <v>0.37172622770941283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8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8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0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87">
        <f t="shared" si="8"/>
        <v>299787822.5</v>
      </c>
      <c r="K18" s="33">
        <f t="shared" si="8"/>
        <v>0</v>
      </c>
      <c r="L18" s="33">
        <f t="shared" si="8"/>
        <v>299787822.5</v>
      </c>
      <c r="M18" s="33">
        <f t="shared" si="8"/>
        <v>-299787822.5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87">
        <f t="shared" si="8"/>
        <v>299787822.5</v>
      </c>
      <c r="K19" s="33">
        <f t="shared" si="8"/>
        <v>0</v>
      </c>
      <c r="L19" s="33">
        <f t="shared" si="8"/>
        <v>299787822.5</v>
      </c>
      <c r="M19" s="33">
        <f t="shared" si="8"/>
        <v>-299787822.5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87">
        <f t="shared" si="8"/>
        <v>299787822.5</v>
      </c>
      <c r="K20" s="33">
        <f t="shared" si="8"/>
        <v>0</v>
      </c>
      <c r="L20" s="33">
        <f t="shared" si="8"/>
        <v>299787822.5</v>
      </c>
      <c r="M20" s="33">
        <f t="shared" si="8"/>
        <v>-299787822.5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87">
        <f t="shared" si="8"/>
        <v>299787822.5</v>
      </c>
      <c r="K21" s="33">
        <f t="shared" si="8"/>
        <v>0</v>
      </c>
      <c r="L21" s="33">
        <f t="shared" si="8"/>
        <v>299787822.5</v>
      </c>
      <c r="M21" s="33">
        <f t="shared" si="8"/>
        <v>-299787822.5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88">
        <f>36557935.74+82583612.78+371425.21+52581738.91+35635517.67+1002662.79+91054929.4</f>
        <v>299787822.5</v>
      </c>
      <c r="K22" s="38">
        <v>0</v>
      </c>
      <c r="L22" s="35">
        <f>J22-K22</f>
        <v>299787822.5</v>
      </c>
      <c r="M22" s="35">
        <f>H22-L22</f>
        <v>-299787822.5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87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87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8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87">
        <f t="shared" si="9"/>
        <v>7286588312.4899998</v>
      </c>
      <c r="K26" s="33">
        <f t="shared" si="9"/>
        <v>0</v>
      </c>
      <c r="L26" s="33">
        <f t="shared" si="9"/>
        <v>7286588312.4899998</v>
      </c>
      <c r="M26" s="33">
        <f t="shared" si="9"/>
        <v>-7286588312.4899998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87">
        <f t="shared" si="11"/>
        <v>5537817749.4899998</v>
      </c>
      <c r="K27" s="33">
        <f t="shared" si="11"/>
        <v>0</v>
      </c>
      <c r="L27" s="33">
        <f t="shared" si="11"/>
        <v>5537817749.4899998</v>
      </c>
      <c r="M27" s="33">
        <f t="shared" si="11"/>
        <v>-5537817749.4899998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87">
        <f t="shared" si="12"/>
        <v>2042874971.1099999</v>
      </c>
      <c r="K28" s="33">
        <f t="shared" si="12"/>
        <v>0</v>
      </c>
      <c r="L28" s="33">
        <f t="shared" si="12"/>
        <v>2042874971.1099999</v>
      </c>
      <c r="M28" s="33">
        <f t="shared" si="12"/>
        <v>-2042874971.1099999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87">
        <f t="shared" si="13"/>
        <v>2042874971.1099999</v>
      </c>
      <c r="K29" s="33">
        <f t="shared" si="13"/>
        <v>0</v>
      </c>
      <c r="L29" s="33">
        <f t="shared" si="13"/>
        <v>2042874971.1099999</v>
      </c>
      <c r="M29" s="33">
        <f t="shared" si="13"/>
        <v>-2042874971.1099999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88">
        <f>2440619.54+1348851.36+3580374.56+1667204.62+1507251.43+1782888.66+2385980.92</f>
        <v>14713171.090000002</v>
      </c>
      <c r="K30" s="38">
        <v>0</v>
      </c>
      <c r="L30" s="35">
        <f>J30-K30</f>
        <v>14713171.090000002</v>
      </c>
      <c r="M30" s="35">
        <f>H30-L30</f>
        <v>-14713171.090000002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88">
        <f>260516832.27+316502219.95+251795235.96+265379642.58+228314313.45+319519404.34+386134151.47</f>
        <v>2028161800.02</v>
      </c>
      <c r="K31" s="38">
        <v>0</v>
      </c>
      <c r="L31" s="35">
        <f>J31-K31</f>
        <v>2028161800.02</v>
      </c>
      <c r="M31" s="35">
        <f>H31-L31</f>
        <v>-2028161800.02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87">
        <f t="shared" si="14"/>
        <v>3494942778.3800001</v>
      </c>
      <c r="K32" s="33">
        <f t="shared" si="14"/>
        <v>0</v>
      </c>
      <c r="L32" s="33">
        <f t="shared" si="14"/>
        <v>3494942778.3800001</v>
      </c>
      <c r="M32" s="33">
        <f t="shared" si="14"/>
        <v>-3494942778.3800001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88">
        <f>1074440866.68+20447695.98+9138658.35+1172050426.12+13237866.63+9143498.82+1196483765.8</f>
        <v>3494942778.3800001</v>
      </c>
      <c r="K33" s="38">
        <v>0</v>
      </c>
      <c r="L33" s="35">
        <f>J33-K33</f>
        <v>3494942778.3800001</v>
      </c>
      <c r="M33" s="35">
        <f>H33-L33</f>
        <v>-3494942778.3800001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87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87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8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8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2220469977127.6001</v>
      </c>
      <c r="K38" s="66">
        <f t="shared" si="18"/>
        <v>0</v>
      </c>
      <c r="L38" s="66">
        <f t="shared" si="18"/>
        <v>2220469977127.6001</v>
      </c>
      <c r="M38" s="66">
        <f t="shared" si="18"/>
        <v>5776793872463.4004</v>
      </c>
      <c r="N38" s="67">
        <f>+L38/H38</f>
        <v>0.27765370992994814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91">
        <v>2920679555.3000002</v>
      </c>
      <c r="K39" s="63">
        <v>0</v>
      </c>
      <c r="L39" s="59">
        <f>J39-K39</f>
        <v>2920679555.3000002</v>
      </c>
      <c r="M39" s="59">
        <f>H39-L39</f>
        <v>2726576444.6999998</v>
      </c>
      <c r="N39" s="79">
        <f>+L39/H39</f>
        <v>0.51718561285339293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8">
        <v>1127248569555</v>
      </c>
      <c r="K40" s="38">
        <v>0</v>
      </c>
      <c r="L40" s="41">
        <f>J40-K40</f>
        <v>1127248569555</v>
      </c>
      <c r="M40" s="59">
        <f>H40-L40</f>
        <v>886591187536</v>
      </c>
      <c r="N40" s="73">
        <f>+L40/H40</f>
        <v>0.55975087669503321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8">
        <v>1090300728017.3</v>
      </c>
      <c r="K41" s="38">
        <v>0</v>
      </c>
      <c r="L41" s="41">
        <f>J41-K41</f>
        <v>1090300728017.3</v>
      </c>
      <c r="M41" s="41">
        <f>H41-L41</f>
        <v>4887476108482.7002</v>
      </c>
      <c r="N41" s="73">
        <f>+L41/H41</f>
        <v>0.18239234381584463</v>
      </c>
      <c r="O41" s="15"/>
      <c r="P41" s="9"/>
    </row>
    <row r="42" spans="1:16" s="7" customFormat="1" ht="33" customHeight="1" thickBot="1" x14ac:dyDescent="0.3">
      <c r="A42" s="94" t="s">
        <v>47</v>
      </c>
      <c r="B42" s="95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2338391999577.8701</v>
      </c>
      <c r="K42" s="24">
        <f>K8+K38</f>
        <v>0</v>
      </c>
      <c r="L42" s="24">
        <f>L8+L38</f>
        <v>2338391999577.8701</v>
      </c>
      <c r="M42" s="24">
        <f>M8+M38</f>
        <v>5955489379281.1309</v>
      </c>
      <c r="N42" s="26">
        <f>+L42/H42</f>
        <v>0.28194181864457357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101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207C-1805-460F-BFA3-0B3D3C07F863}">
  <dimension ref="A1:X57"/>
  <sheetViews>
    <sheetView topLeftCell="A32" zoomScale="64" zoomScaleNormal="64" workbookViewId="0">
      <selection activeCell="I36" sqref="I36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102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110.2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182328064463.44</v>
      </c>
      <c r="K8" s="50">
        <f t="shared" si="0"/>
        <v>0</v>
      </c>
      <c r="L8" s="50">
        <f>L9</f>
        <v>182328064463.44</v>
      </c>
      <c r="M8" s="50">
        <f t="shared" si="0"/>
        <v>114289464804.55998</v>
      </c>
      <c r="N8" s="52">
        <f>+L8/H8</f>
        <v>0.61469079360681633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182328064463.44</v>
      </c>
      <c r="K9" s="46">
        <f t="shared" si="0"/>
        <v>0</v>
      </c>
      <c r="L9" s="46">
        <f>L10</f>
        <v>182328064463.44</v>
      </c>
      <c r="M9" s="46">
        <f t="shared" si="0"/>
        <v>114289464804.55998</v>
      </c>
      <c r="N9" s="69">
        <f t="shared" ref="N9:N13" si="2">+L9/H9</f>
        <v>0.61469079360681633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182328064463.44</v>
      </c>
      <c r="K10" s="29">
        <f t="shared" si="3"/>
        <v>0</v>
      </c>
      <c r="L10" s="29">
        <f>L11+L26</f>
        <v>182328064463.44</v>
      </c>
      <c r="M10" s="29">
        <f t="shared" si="3"/>
        <v>114289464804.55998</v>
      </c>
      <c r="N10" s="71">
        <f t="shared" si="2"/>
        <v>0.61469079360681633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174564956993.88</v>
      </c>
      <c r="K11" s="29">
        <f>K12+K15+K18</f>
        <v>0</v>
      </c>
      <c r="L11" s="29">
        <f>+L12</f>
        <v>174564956993.88</v>
      </c>
      <c r="M11" s="29">
        <f>+M12</f>
        <v>122052572274.11998</v>
      </c>
      <c r="N11" s="71">
        <f t="shared" si="2"/>
        <v>0.58851868068848012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174564956993.88</v>
      </c>
      <c r="K12" s="33">
        <f>+K13</f>
        <v>0</v>
      </c>
      <c r="L12" s="33">
        <f>+L13+L15+L18+L23</f>
        <v>174564956993.88</v>
      </c>
      <c r="M12" s="33">
        <f>+M13+M15+M18+M23</f>
        <v>122052572274.11998</v>
      </c>
      <c r="N12" s="71">
        <f t="shared" si="2"/>
        <v>0.58851868068848012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174068693829.83002</v>
      </c>
      <c r="K13" s="33">
        <f>+K14</f>
        <v>0</v>
      </c>
      <c r="L13" s="33">
        <f>+L14</f>
        <v>174068693829.83002</v>
      </c>
      <c r="M13" s="33">
        <f>+M14</f>
        <v>122548835438.16998</v>
      </c>
      <c r="N13" s="71">
        <f t="shared" si="2"/>
        <v>0.5868456063921812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</f>
        <v>174068693829.83002</v>
      </c>
      <c r="K14" s="38">
        <v>0</v>
      </c>
      <c r="L14" s="35">
        <f>J14-K14</f>
        <v>174068693829.83002</v>
      </c>
      <c r="M14" s="35">
        <f>H14-L14</f>
        <v>122548835438.16998</v>
      </c>
      <c r="N14" s="73">
        <f>+L14/H14</f>
        <v>0.5868456063921812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421132076.05000001</v>
      </c>
      <c r="K18" s="33">
        <f t="shared" si="8"/>
        <v>0</v>
      </c>
      <c r="L18" s="33">
        <f t="shared" si="8"/>
        <v>421132076.05000001</v>
      </c>
      <c r="M18" s="33">
        <f t="shared" si="8"/>
        <v>-421132076.05000001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421132076.05000001</v>
      </c>
      <c r="K19" s="33">
        <f t="shared" si="8"/>
        <v>0</v>
      </c>
      <c r="L19" s="33">
        <f t="shared" si="8"/>
        <v>421132076.05000001</v>
      </c>
      <c r="M19" s="33">
        <f t="shared" si="8"/>
        <v>-421132076.05000001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421132076.05000001</v>
      </c>
      <c r="K20" s="33">
        <f t="shared" si="8"/>
        <v>0</v>
      </c>
      <c r="L20" s="33">
        <f t="shared" si="8"/>
        <v>421132076.05000001</v>
      </c>
      <c r="M20" s="33">
        <f t="shared" si="8"/>
        <v>-421132076.05000001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421132076.05000001</v>
      </c>
      <c r="K21" s="33">
        <f t="shared" si="8"/>
        <v>0</v>
      </c>
      <c r="L21" s="33">
        <f t="shared" si="8"/>
        <v>421132076.05000001</v>
      </c>
      <c r="M21" s="33">
        <f t="shared" si="8"/>
        <v>-421132076.05000001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36557935.74+82583612.78+371425.21+52581738.91+35635517.67+1002662.79+91054929.4+121344253.55</f>
        <v>421132076.05000001</v>
      </c>
      <c r="K22" s="38">
        <v>0</v>
      </c>
      <c r="L22" s="35">
        <f>J22-K22</f>
        <v>421132076.05000001</v>
      </c>
      <c r="M22" s="35">
        <f>H22-L22</f>
        <v>-421132076.05000001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7763107469.5599995</v>
      </c>
      <c r="K26" s="33">
        <f t="shared" si="9"/>
        <v>0</v>
      </c>
      <c r="L26" s="33">
        <f t="shared" si="9"/>
        <v>7763107469.5599995</v>
      </c>
      <c r="M26" s="33">
        <f t="shared" si="9"/>
        <v>-7763107469.5599995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6014336906.5599995</v>
      </c>
      <c r="K27" s="33">
        <f t="shared" si="11"/>
        <v>0</v>
      </c>
      <c r="L27" s="33">
        <f t="shared" si="11"/>
        <v>6014336906.5599995</v>
      </c>
      <c r="M27" s="33">
        <f t="shared" si="11"/>
        <v>-6014336906.5599995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2504191192.75</v>
      </c>
      <c r="K28" s="33">
        <f t="shared" si="12"/>
        <v>0</v>
      </c>
      <c r="L28" s="33">
        <f t="shared" si="12"/>
        <v>2504191192.75</v>
      </c>
      <c r="M28" s="33">
        <f t="shared" si="12"/>
        <v>-2504191192.75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2504191192.75</v>
      </c>
      <c r="K29" s="33">
        <f t="shared" si="13"/>
        <v>0</v>
      </c>
      <c r="L29" s="33">
        <f t="shared" si="13"/>
        <v>2504191192.75</v>
      </c>
      <c r="M29" s="33">
        <f t="shared" si="13"/>
        <v>-2504191192.75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2440619.54+1348851.36+3580374.56+1667204.62+1507251.43+1782888.66+2385980.92+2155808.14</f>
        <v>16868979.23</v>
      </c>
      <c r="K30" s="38">
        <v>0</v>
      </c>
      <c r="L30" s="35">
        <f>J30-K30</f>
        <v>16868979.23</v>
      </c>
      <c r="M30" s="35">
        <f>H30-L30</f>
        <v>-16868979.23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260516832.27+316502219.95+251795235.96+265379642.58+228314313.45+319519404.34+386134151.47+459160413.5</f>
        <v>2487322213.52</v>
      </c>
      <c r="K31" s="38">
        <v>0</v>
      </c>
      <c r="L31" s="35">
        <f>J31-K31</f>
        <v>2487322213.52</v>
      </c>
      <c r="M31" s="35">
        <f>H31-L31</f>
        <v>-2487322213.52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3510145713.8099999</v>
      </c>
      <c r="K32" s="33">
        <f t="shared" si="14"/>
        <v>0</v>
      </c>
      <c r="L32" s="33">
        <f t="shared" si="14"/>
        <v>3510145713.8099999</v>
      </c>
      <c r="M32" s="33">
        <f t="shared" si="14"/>
        <v>-3510145713.8099999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1074440866.68+20447695.98+9138658.35+1172050426.12+13237866.63+9143498.82+1196483765.8+15202935.43</f>
        <v>3510145713.8099999</v>
      </c>
      <c r="K33" s="38">
        <v>0</v>
      </c>
      <c r="L33" s="35">
        <f>J33-K33</f>
        <v>3510145713.8099999</v>
      </c>
      <c r="M33" s="35">
        <f>H33-L33</f>
        <v>-3510145713.8099999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2443988040162.4399</v>
      </c>
      <c r="K38" s="66">
        <f t="shared" si="18"/>
        <v>0</v>
      </c>
      <c r="L38" s="66">
        <f t="shared" si="18"/>
        <v>2443988040162.4399</v>
      </c>
      <c r="M38" s="66">
        <f t="shared" si="18"/>
        <v>5553275809428.5605</v>
      </c>
      <c r="N38" s="67">
        <f>+L38/H38</f>
        <v>0.30560302700122011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5626876195.2700005</v>
      </c>
      <c r="K39" s="63">
        <v>0</v>
      </c>
      <c r="L39" s="59">
        <f>J39-K39</f>
        <v>5626876195.2700005</v>
      </c>
      <c r="M39" s="59">
        <f>H39-L39</f>
        <v>20379804.729999542</v>
      </c>
      <c r="N39" s="79">
        <f>+L39/H39</f>
        <v>0.99639120225291722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1345761766190</v>
      </c>
      <c r="K40" s="38">
        <v>0</v>
      </c>
      <c r="L40" s="41">
        <f>J40-K40</f>
        <v>1345761766190</v>
      </c>
      <c r="M40" s="59">
        <f>H40-L40</f>
        <v>668077990901</v>
      </c>
      <c r="N40" s="73">
        <f>+L40/H40</f>
        <v>0.66825662838932054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1092599397777.17</v>
      </c>
      <c r="K41" s="38">
        <v>0</v>
      </c>
      <c r="L41" s="41">
        <f>J41-K41</f>
        <v>1092599397777.17</v>
      </c>
      <c r="M41" s="41">
        <f>H41-L41</f>
        <v>4885177438722.8301</v>
      </c>
      <c r="N41" s="73">
        <f>+L41/H41</f>
        <v>0.18277687970983023</v>
      </c>
      <c r="O41" s="15"/>
      <c r="P41" s="9"/>
    </row>
    <row r="42" spans="1:16" s="7" customFormat="1" ht="33" customHeight="1" thickBot="1" x14ac:dyDescent="0.3">
      <c r="A42" s="94" t="s">
        <v>47</v>
      </c>
      <c r="B42" s="95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2626316104625.8799</v>
      </c>
      <c r="K42" s="24">
        <f>K8+K38</f>
        <v>0</v>
      </c>
      <c r="L42" s="24">
        <f>L8+L38</f>
        <v>2626316104625.8799</v>
      </c>
      <c r="M42" s="24">
        <f>M8+M38</f>
        <v>5667565274233.1201</v>
      </c>
      <c r="N42" s="26">
        <f>+L42/H42</f>
        <v>0.31665706135131455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103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E9E1-EA4E-4CD4-91AF-C2E7F4FD884C}">
  <dimension ref="A1:X58"/>
  <sheetViews>
    <sheetView tabSelected="1" topLeftCell="F32" zoomScale="64" zoomScaleNormal="64" workbookViewId="0">
      <selection activeCell="N37" sqref="N37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7" t="s">
        <v>104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66</v>
      </c>
      <c r="I6" s="101" t="s">
        <v>8</v>
      </c>
      <c r="J6" s="101" t="s">
        <v>79</v>
      </c>
      <c r="K6" s="101" t="s">
        <v>68</v>
      </c>
      <c r="L6" s="101" t="s">
        <v>9</v>
      </c>
      <c r="M6" s="101" t="s">
        <v>10</v>
      </c>
      <c r="N6" s="103" t="s">
        <v>11</v>
      </c>
    </row>
    <row r="7" spans="1:24" ht="110.25" customHeight="1" thickBot="1" x14ac:dyDescent="0.3">
      <c r="A7" s="100"/>
      <c r="B7" s="102"/>
      <c r="C7" s="102"/>
      <c r="D7" s="81" t="s">
        <v>12</v>
      </c>
      <c r="E7" s="81" t="s">
        <v>13</v>
      </c>
      <c r="F7" s="81" t="s">
        <v>65</v>
      </c>
      <c r="G7" s="81" t="s">
        <v>67</v>
      </c>
      <c r="H7" s="102"/>
      <c r="I7" s="102"/>
      <c r="J7" s="102"/>
      <c r="K7" s="102"/>
      <c r="L7" s="102"/>
      <c r="M7" s="102"/>
      <c r="N7" s="104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201308507271.47003</v>
      </c>
      <c r="K8" s="50">
        <f t="shared" si="0"/>
        <v>0</v>
      </c>
      <c r="L8" s="50">
        <f>L9</f>
        <v>201308507271.47003</v>
      </c>
      <c r="M8" s="50">
        <f t="shared" si="0"/>
        <v>95309021996.529968</v>
      </c>
      <c r="N8" s="52">
        <f>+L8/H8</f>
        <v>0.67868041301626403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201308507271.47003</v>
      </c>
      <c r="K9" s="46">
        <f t="shared" si="0"/>
        <v>0</v>
      </c>
      <c r="L9" s="46">
        <f>L10</f>
        <v>201308507271.47003</v>
      </c>
      <c r="M9" s="46">
        <f t="shared" si="0"/>
        <v>95309021996.529968</v>
      </c>
      <c r="N9" s="69">
        <f t="shared" ref="N9:N13" si="2">+L9/H9</f>
        <v>0.67868041301626403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201308507271.47003</v>
      </c>
      <c r="K10" s="29">
        <f t="shared" si="3"/>
        <v>0</v>
      </c>
      <c r="L10" s="29">
        <f>L11+L27</f>
        <v>201308507271.47003</v>
      </c>
      <c r="M10" s="29">
        <f t="shared" si="3"/>
        <v>95309021996.529968</v>
      </c>
      <c r="N10" s="71">
        <f t="shared" si="2"/>
        <v>0.67868041301626403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193142670469.63004</v>
      </c>
      <c r="K11" s="29">
        <f>K12+K15+K19</f>
        <v>0</v>
      </c>
      <c r="L11" s="29">
        <f>+L12</f>
        <v>193142670469.63004</v>
      </c>
      <c r="M11" s="29">
        <f>+M12</f>
        <v>103474858798.36996</v>
      </c>
      <c r="N11" s="71">
        <f t="shared" si="2"/>
        <v>0.65115056061006327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193142670469.63004</v>
      </c>
      <c r="K12" s="33">
        <f>+K13</f>
        <v>0</v>
      </c>
      <c r="L12" s="33">
        <f>+L13+L15+L19+L24</f>
        <v>193142670469.63004</v>
      </c>
      <c r="M12" s="33">
        <f>+M13+M15+M19+M24</f>
        <v>103474858798.36996</v>
      </c>
      <c r="N12" s="71">
        <f t="shared" si="2"/>
        <v>0.65115056061006327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190314680773.75003</v>
      </c>
      <c r="K13" s="33">
        <f>+K14</f>
        <v>0</v>
      </c>
      <c r="L13" s="33">
        <f>+L14</f>
        <v>190314680773.75003</v>
      </c>
      <c r="M13" s="33">
        <f>+M14</f>
        <v>106302848494.24997</v>
      </c>
      <c r="N13" s="71">
        <f t="shared" si="2"/>
        <v>0.64161643191962814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21141448505.01+15907735044.91+18498703109.98+15455933062.93+10425495693.27+12130114782.39+16701085028.79+63808178602.55+16245986943.92</f>
        <v>190314680773.75003</v>
      </c>
      <c r="K14" s="38">
        <v>0</v>
      </c>
      <c r="L14" s="35">
        <f>J14-K14</f>
        <v>190314680773.75003</v>
      </c>
      <c r="M14" s="35">
        <f>H14-L14</f>
        <v>106302848494.24997</v>
      </c>
      <c r="N14" s="73">
        <f>+L14/H14</f>
        <v>0.64161643191962814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2288011167.5700002</v>
      </c>
      <c r="K15" s="39">
        <f t="shared" si="7"/>
        <v>0</v>
      </c>
      <c r="L15" s="39">
        <f t="shared" si="7"/>
        <v>2288011167.5700002</v>
      </c>
      <c r="M15" s="39">
        <f t="shared" si="7"/>
        <v>-2288011167.5700002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2288011167.5700002</v>
      </c>
      <c r="K16" s="39">
        <f t="shared" si="7"/>
        <v>0</v>
      </c>
      <c r="L16" s="39">
        <f>+L17+L18</f>
        <v>2288011167.5700002</v>
      </c>
      <c r="M16" s="39">
        <f>+M17+M18</f>
        <v>-2288011167.5700002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92" t="s">
        <v>76</v>
      </c>
      <c r="B18" s="93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35">
        <v>2225880079.5700002</v>
      </c>
      <c r="K18" s="35">
        <v>0</v>
      </c>
      <c r="L18" s="35">
        <f>J18-K18</f>
        <v>2225880079.5700002</v>
      </c>
      <c r="M18" s="35">
        <f>H18-L18</f>
        <v>-2225880079.5700002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512165390.31</v>
      </c>
      <c r="K19" s="33">
        <f t="shared" si="8"/>
        <v>0</v>
      </c>
      <c r="L19" s="33">
        <f t="shared" si="8"/>
        <v>512165390.31</v>
      </c>
      <c r="M19" s="33">
        <f t="shared" si="8"/>
        <v>-512165390.31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512165390.31</v>
      </c>
      <c r="K20" s="33">
        <f t="shared" si="8"/>
        <v>0</v>
      </c>
      <c r="L20" s="33">
        <f t="shared" si="8"/>
        <v>512165390.31</v>
      </c>
      <c r="M20" s="33">
        <f t="shared" si="8"/>
        <v>-512165390.31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512165390.31</v>
      </c>
      <c r="K21" s="33">
        <f t="shared" si="8"/>
        <v>0</v>
      </c>
      <c r="L21" s="33">
        <f t="shared" si="8"/>
        <v>512165390.31</v>
      </c>
      <c r="M21" s="33">
        <f t="shared" si="8"/>
        <v>-512165390.31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512165390.31</v>
      </c>
      <c r="K22" s="33">
        <f t="shared" si="8"/>
        <v>0</v>
      </c>
      <c r="L22" s="33">
        <f t="shared" si="8"/>
        <v>512165390.31</v>
      </c>
      <c r="M22" s="33">
        <f t="shared" si="8"/>
        <v>-512165390.31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38">
        <f>36557935.74+82583612.78+371425.21+52581738.91+35635517.67+1002662.79+91054929.4+121344253.55+91033314.26</f>
        <v>512165390.31</v>
      </c>
      <c r="K23" s="38">
        <v>0</v>
      </c>
      <c r="L23" s="35">
        <f>J23-K23</f>
        <v>512165390.31</v>
      </c>
      <c r="M23" s="35">
        <f>H23-L23</f>
        <v>-512165390.31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38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8165836801.8400002</v>
      </c>
      <c r="K27" s="33">
        <f t="shared" si="9"/>
        <v>0</v>
      </c>
      <c r="L27" s="33">
        <f t="shared" si="9"/>
        <v>8165836801.8400002</v>
      </c>
      <c r="M27" s="33">
        <f t="shared" si="9"/>
        <v>-8165836801.8400002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6415995010.8400002</v>
      </c>
      <c r="K28" s="33">
        <f t="shared" si="11"/>
        <v>0</v>
      </c>
      <c r="L28" s="33">
        <f t="shared" si="11"/>
        <v>6415995010.8400002</v>
      </c>
      <c r="M28" s="33">
        <f t="shared" si="11"/>
        <v>-6415995010.8400002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2894638582.4500003</v>
      </c>
      <c r="K29" s="33">
        <f t="shared" si="12"/>
        <v>0</v>
      </c>
      <c r="L29" s="33">
        <f t="shared" si="12"/>
        <v>2894638582.4500003</v>
      </c>
      <c r="M29" s="33">
        <f t="shared" si="12"/>
        <v>-2894638582.4500003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2894638582.4500003</v>
      </c>
      <c r="K30" s="33">
        <f t="shared" si="13"/>
        <v>0</v>
      </c>
      <c r="L30" s="33">
        <f t="shared" si="13"/>
        <v>2894638582.4500003</v>
      </c>
      <c r="M30" s="33">
        <f t="shared" si="13"/>
        <v>-2894638582.4500003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2440619.54+1348851.36+3580374.56+1667204.62+1507251.43+1782888.66+2385980.92+2155808.14+12067792.03</f>
        <v>28936771.259999998</v>
      </c>
      <c r="K31" s="38">
        <v>0</v>
      </c>
      <c r="L31" s="35">
        <f>J31-K31</f>
        <v>28936771.259999998</v>
      </c>
      <c r="M31" s="35">
        <f>H31-L31</f>
        <v>-28936771.259999998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38">
        <f>260516832.27+316502219.95+251795235.96+265379642.58+228314313.45+319519404.34+386134151.47+459160413.5+378379597.67</f>
        <v>2865701811.1900001</v>
      </c>
      <c r="K32" s="38">
        <v>0</v>
      </c>
      <c r="L32" s="35">
        <f>J32-K32</f>
        <v>2865701811.1900001</v>
      </c>
      <c r="M32" s="35">
        <f>H32-L32</f>
        <v>-2865701811.1900001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3521356428.3899999</v>
      </c>
      <c r="K33" s="33">
        <f t="shared" si="14"/>
        <v>0</v>
      </c>
      <c r="L33" s="33">
        <f t="shared" si="14"/>
        <v>3521356428.3899999</v>
      </c>
      <c r="M33" s="33">
        <f t="shared" si="14"/>
        <v>-3521356428.3899999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f>1074440866.68+20447695.98+9138658.35+1172050426.12+13237866.63+9143498.82+1196483765.8+15202935.43+11210714.58</f>
        <v>3521356428.3899999</v>
      </c>
      <c r="K34" s="38">
        <v>0</v>
      </c>
      <c r="L34" s="35">
        <f>J34-K34</f>
        <v>3521356428.3899999</v>
      </c>
      <c r="M34" s="35">
        <f>H34-L34</f>
        <v>-3521356428.3899999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38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2491290422184.5498</v>
      </c>
      <c r="K39" s="66">
        <f t="shared" si="18"/>
        <v>0</v>
      </c>
      <c r="L39" s="66">
        <f t="shared" si="18"/>
        <v>2491290422184.5498</v>
      </c>
      <c r="M39" s="66">
        <f t="shared" si="18"/>
        <v>5505973427406.4492</v>
      </c>
      <c r="N39" s="67">
        <f>+L39/H39</f>
        <v>0.31151784773387969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63">
        <v>5646366464.3199997</v>
      </c>
      <c r="K40" s="63">
        <v>0</v>
      </c>
      <c r="L40" s="59">
        <f>J40-K40</f>
        <v>5646366464.3199997</v>
      </c>
      <c r="M40" s="59">
        <f>H40-L40</f>
        <v>889535.68000030518</v>
      </c>
      <c r="N40" s="79">
        <f>+L40/H40</f>
        <v>0.99984248355661576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38">
        <v>1386815262945</v>
      </c>
      <c r="K41" s="38">
        <v>0</v>
      </c>
      <c r="L41" s="41">
        <f>J41-K41</f>
        <v>1386815262945</v>
      </c>
      <c r="M41" s="59">
        <f>H41-L41</f>
        <v>627024494146</v>
      </c>
      <c r="N41" s="73">
        <f>+L41/H41</f>
        <v>0.68864231032376699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38">
        <v>1098828792775.23</v>
      </c>
      <c r="K42" s="38">
        <v>0</v>
      </c>
      <c r="L42" s="41">
        <f>J42-K42</f>
        <v>1098828792775.23</v>
      </c>
      <c r="M42" s="41">
        <f>H42-L42</f>
        <v>4878948043724.7695</v>
      </c>
      <c r="N42" s="73">
        <f>+L42/H42</f>
        <v>0.18381897197396824</v>
      </c>
      <c r="O42" s="15"/>
      <c r="P42" s="9"/>
    </row>
    <row r="43" spans="1:16" s="7" customFormat="1" ht="33" customHeight="1" thickBot="1" x14ac:dyDescent="0.3">
      <c r="A43" s="94" t="s">
        <v>47</v>
      </c>
      <c r="B43" s="95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2692598929456.02</v>
      </c>
      <c r="K43" s="24">
        <f>K8+K39</f>
        <v>0</v>
      </c>
      <c r="L43" s="24">
        <f>L8+L39</f>
        <v>2692598929456.02</v>
      </c>
      <c r="M43" s="24">
        <f>M8+M39</f>
        <v>5601282449402.9795</v>
      </c>
      <c r="N43" s="26">
        <f>+L43/H43</f>
        <v>0.32464883526299532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105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ENERO 2025</vt:lpstr>
      <vt:lpstr>FEBRERO 2025</vt:lpstr>
      <vt:lpstr>MARZO 2025 </vt:lpstr>
      <vt:lpstr>ABRIL 2025</vt:lpstr>
      <vt:lpstr>MAYO 2025</vt:lpstr>
      <vt:lpstr>JUNIO 2025</vt:lpstr>
      <vt:lpstr>JULIO 2025</vt:lpstr>
      <vt:lpstr>AGOSTO 2025</vt:lpstr>
      <vt:lpstr>SEPTIEMBRE 2025</vt:lpstr>
      <vt:lpstr>'ABRIL 2025'!Área_de_impresión</vt:lpstr>
      <vt:lpstr>'AGOSTO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 '!Área_de_impresión</vt:lpstr>
      <vt:lpstr>'MAYO 2025'!Área_de_impresión</vt:lpstr>
      <vt:lpstr>'SEPTIEMBRE 2025'!Área_de_impresión</vt:lpstr>
      <vt:lpstr>'ABRIL 2025'!Títulos_a_imprimir</vt:lpstr>
      <vt:lpstr>'AGOSTO 2025'!Títulos_a_imprimir</vt:lpstr>
      <vt:lpstr>'ENERO 2025'!Títulos_a_imprimir</vt:lpstr>
      <vt:lpstr>'FEBRERO 2025'!Títulos_a_imprimir</vt:lpstr>
      <vt:lpstr>'JULIO 2025'!Títulos_a_imprimir</vt:lpstr>
      <vt:lpstr>'JUNIO 2025'!Títulos_a_imprimir</vt:lpstr>
      <vt:lpstr>'MARZO 2025 '!Títulos_a_imprimir</vt:lpstr>
      <vt:lpstr>'MAYO 2025'!Títulos_a_imprimir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2025-06-24T20:32:54Z</cp:lastPrinted>
  <dcterms:created xsi:type="dcterms:W3CDTF">2024-02-17T01:42:10Z</dcterms:created>
  <dcterms:modified xsi:type="dcterms:W3CDTF">2025-10-24T16:09:55Z</dcterms:modified>
</cp:coreProperties>
</file>