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marzo 2025/INGRESOS MARZO 25/"/>
    </mc:Choice>
  </mc:AlternateContent>
  <xr:revisionPtr revIDLastSave="44" documentId="8_{CED8EE72-2E93-48AF-A2E0-935131D41579}" xr6:coauthVersionLast="47" xr6:coauthVersionMax="47" xr10:uidLastSave="{BAF77A15-7871-4B17-8393-C17759268E89}"/>
  <bookViews>
    <workbookView xWindow="5985" yWindow="0" windowWidth="14505" windowHeight="10920" tabRatio="875" activeTab="2" xr2:uid="{3A2219E2-A8D4-4B5C-9433-D31C68F267EC}"/>
  </bookViews>
  <sheets>
    <sheet name="ENERO 2025" sheetId="15" r:id="rId1"/>
    <sheet name="FEBRERO 2025" sheetId="16" r:id="rId2"/>
    <sheet name="MARZO 2025 " sheetId="17" r:id="rId3"/>
  </sheets>
  <definedNames>
    <definedName name="_xlnm._FilterDatabase" localSheetId="0" hidden="1">'ENERO 2025'!$N$6:$N$54</definedName>
    <definedName name="_xlnm._FilterDatabase" localSheetId="1" hidden="1">'FEBRERO 2025'!$N$6:$N$54</definedName>
    <definedName name="_xlnm._FilterDatabase" localSheetId="2" hidden="1">'MARZO 2025 '!$N$6:$N$54</definedName>
    <definedName name="_xlnm.Print_Area" localSheetId="0">'ENERO 2025'!$A$6:$M$39</definedName>
    <definedName name="_xlnm.Print_Area" localSheetId="1">'FEBRERO 2025'!$A$6:$M$39</definedName>
    <definedName name="_xlnm.Print_Area" localSheetId="2">'MARZO 2025 '!$A$6:$M$39</definedName>
    <definedName name="_xlnm.Print_Titles" localSheetId="0">'ENERO 2025'!$6:$7</definedName>
    <definedName name="_xlnm.Print_Titles" localSheetId="1">'FEBRERO 2025'!$6:$7</definedName>
    <definedName name="_xlnm.Print_Titles" localSheetId="2">'MARZO 2025 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7" l="1"/>
  <c r="J35" i="17"/>
  <c r="H35" i="17"/>
  <c r="J30" i="17" l="1"/>
  <c r="J28" i="17"/>
  <c r="J27" i="17"/>
  <c r="J22" i="17"/>
  <c r="J14" i="17"/>
  <c r="L38" i="17" l="1"/>
  <c r="N38" i="17" s="1"/>
  <c r="G38" i="17"/>
  <c r="H38" i="17" s="1"/>
  <c r="L37" i="17"/>
  <c r="G37" i="17"/>
  <c r="H37" i="17" s="1"/>
  <c r="L36" i="17"/>
  <c r="L35" i="17" s="1"/>
  <c r="G36" i="17"/>
  <c r="G35" i="17" s="1"/>
  <c r="K35" i="17"/>
  <c r="F35" i="17"/>
  <c r="E35" i="17"/>
  <c r="D35" i="17"/>
  <c r="C35" i="17"/>
  <c r="L34" i="17"/>
  <c r="G34" i="17"/>
  <c r="H34" i="17" s="1"/>
  <c r="M33" i="17"/>
  <c r="L33" i="17"/>
  <c r="H33" i="17"/>
  <c r="G33" i="17"/>
  <c r="L32" i="17"/>
  <c r="L31" i="17" s="1"/>
  <c r="K32" i="17"/>
  <c r="J32" i="17"/>
  <c r="G32" i="17"/>
  <c r="G31" i="17" s="1"/>
  <c r="F32" i="17"/>
  <c r="F31" i="17" s="1"/>
  <c r="E32" i="17"/>
  <c r="D32" i="17"/>
  <c r="C32" i="17"/>
  <c r="C31" i="17" s="1"/>
  <c r="K31" i="17"/>
  <c r="J31" i="17"/>
  <c r="E31" i="17"/>
  <c r="D31" i="17"/>
  <c r="L30" i="17"/>
  <c r="L29" i="17" s="1"/>
  <c r="H30" i="17"/>
  <c r="H29" i="17" s="1"/>
  <c r="G30" i="17"/>
  <c r="K29" i="17"/>
  <c r="J29" i="17"/>
  <c r="G29" i="17"/>
  <c r="F29" i="17"/>
  <c r="F28" i="17" s="1"/>
  <c r="F27" i="17" s="1"/>
  <c r="F26" i="17" s="1"/>
  <c r="F25" i="17" s="1"/>
  <c r="F24" i="17" s="1"/>
  <c r="F23" i="17" s="1"/>
  <c r="E29" i="17"/>
  <c r="D29" i="17"/>
  <c r="D28" i="17" s="1"/>
  <c r="C29" i="17"/>
  <c r="L28" i="17"/>
  <c r="E28" i="17"/>
  <c r="L27" i="17"/>
  <c r="L26" i="17" s="1"/>
  <c r="L25" i="17" s="1"/>
  <c r="L24" i="17" s="1"/>
  <c r="L23" i="17" s="1"/>
  <c r="J26" i="17"/>
  <c r="J25" i="17" s="1"/>
  <c r="E27" i="17"/>
  <c r="E26" i="17" s="1"/>
  <c r="E25" i="17" s="1"/>
  <c r="E24" i="17" s="1"/>
  <c r="E23" i="17" s="1"/>
  <c r="K26" i="17"/>
  <c r="C26" i="17"/>
  <c r="C25" i="17" s="1"/>
  <c r="C24" i="17" s="1"/>
  <c r="C23" i="17" s="1"/>
  <c r="K25" i="17"/>
  <c r="K24" i="17" s="1"/>
  <c r="K23" i="17" s="1"/>
  <c r="J21" i="17"/>
  <c r="J20" i="17" s="1"/>
  <c r="J19" i="17" s="1"/>
  <c r="J18" i="17" s="1"/>
  <c r="G22" i="17"/>
  <c r="H22" i="17" s="1"/>
  <c r="K21" i="17"/>
  <c r="K20" i="17" s="1"/>
  <c r="K19" i="17" s="1"/>
  <c r="K18" i="17" s="1"/>
  <c r="F21" i="17"/>
  <c r="F20" i="17" s="1"/>
  <c r="F19" i="17" s="1"/>
  <c r="F18" i="17" s="1"/>
  <c r="E21" i="17"/>
  <c r="E20" i="17" s="1"/>
  <c r="E19" i="17" s="1"/>
  <c r="E18" i="17" s="1"/>
  <c r="D21" i="17"/>
  <c r="C21" i="17"/>
  <c r="D20" i="17"/>
  <c r="D19" i="17" s="1"/>
  <c r="D18" i="17" s="1"/>
  <c r="C20" i="17"/>
  <c r="C19" i="17"/>
  <c r="C18" i="17" s="1"/>
  <c r="M17" i="17"/>
  <c r="M16" i="17" s="1"/>
  <c r="M15" i="17" s="1"/>
  <c r="L17" i="17"/>
  <c r="L16" i="17" s="1"/>
  <c r="L15" i="17" s="1"/>
  <c r="H17" i="17"/>
  <c r="K16" i="17"/>
  <c r="K15" i="17" s="1"/>
  <c r="J16" i="17"/>
  <c r="H16" i="17"/>
  <c r="G16" i="17"/>
  <c r="F16" i="17"/>
  <c r="F15" i="17" s="1"/>
  <c r="E16" i="17"/>
  <c r="E15" i="17" s="1"/>
  <c r="D16" i="17"/>
  <c r="C16" i="17"/>
  <c r="J15" i="17"/>
  <c r="G15" i="17"/>
  <c r="D15" i="17"/>
  <c r="D12" i="17" s="1"/>
  <c r="D11" i="17" s="1"/>
  <c r="C15" i="17"/>
  <c r="L14" i="17"/>
  <c r="H14" i="17"/>
  <c r="M14" i="17" s="1"/>
  <c r="M13" i="17" s="1"/>
  <c r="G14" i="17"/>
  <c r="G13" i="17" s="1"/>
  <c r="K13" i="17"/>
  <c r="K12" i="17" s="1"/>
  <c r="K11" i="17" s="1"/>
  <c r="K10" i="17" s="1"/>
  <c r="K9" i="17" s="1"/>
  <c r="K8" i="17" s="1"/>
  <c r="K39" i="17" s="1"/>
  <c r="J13" i="17"/>
  <c r="F13" i="17"/>
  <c r="E13" i="17"/>
  <c r="D13" i="17"/>
  <c r="C13" i="17"/>
  <c r="L38" i="16"/>
  <c r="N37" i="17" l="1"/>
  <c r="M37" i="17"/>
  <c r="J24" i="17"/>
  <c r="J23" i="17" s="1"/>
  <c r="J12" i="17"/>
  <c r="J11" i="17" s="1"/>
  <c r="J10" i="17" s="1"/>
  <c r="J9" i="17" s="1"/>
  <c r="J8" i="17" s="1"/>
  <c r="N14" i="17"/>
  <c r="L13" i="17"/>
  <c r="H21" i="17"/>
  <c r="G28" i="17"/>
  <c r="H28" i="17" s="1"/>
  <c r="D27" i="17"/>
  <c r="M32" i="17"/>
  <c r="M31" i="17" s="1"/>
  <c r="C12" i="17"/>
  <c r="C11" i="17" s="1"/>
  <c r="C10" i="17" s="1"/>
  <c r="C9" i="17" s="1"/>
  <c r="C8" i="17" s="1"/>
  <c r="C39" i="17" s="1"/>
  <c r="M34" i="17"/>
  <c r="E12" i="17"/>
  <c r="E11" i="17" s="1"/>
  <c r="E10" i="17" s="1"/>
  <c r="E9" i="17" s="1"/>
  <c r="E8" i="17" s="1"/>
  <c r="E39" i="17" s="1"/>
  <c r="F12" i="17"/>
  <c r="F11" i="17" s="1"/>
  <c r="F10" i="17" s="1"/>
  <c r="F9" i="17" s="1"/>
  <c r="F8" i="17" s="1"/>
  <c r="F39" i="17" s="1"/>
  <c r="M38" i="17"/>
  <c r="L22" i="17"/>
  <c r="L21" i="17" s="1"/>
  <c r="L20" i="17" s="1"/>
  <c r="L19" i="17" s="1"/>
  <c r="L18" i="17" s="1"/>
  <c r="H36" i="17"/>
  <c r="G21" i="17"/>
  <c r="G20" i="17" s="1"/>
  <c r="G19" i="17" s="1"/>
  <c r="G18" i="17" s="1"/>
  <c r="G12" i="17" s="1"/>
  <c r="G11" i="17" s="1"/>
  <c r="H32" i="17"/>
  <c r="H13" i="17"/>
  <c r="M30" i="17"/>
  <c r="M29" i="17" s="1"/>
  <c r="H15" i="17"/>
  <c r="L34" i="16"/>
  <c r="M34" i="16" s="1"/>
  <c r="G34" i="16"/>
  <c r="H34" i="16" s="1"/>
  <c r="J30" i="16"/>
  <c r="C32" i="16"/>
  <c r="J28" i="16"/>
  <c r="J27" i="16"/>
  <c r="J22" i="16"/>
  <c r="N13" i="17" l="1"/>
  <c r="L12" i="17"/>
  <c r="G27" i="17"/>
  <c r="D26" i="17"/>
  <c r="D25" i="17" s="1"/>
  <c r="D24" i="17" s="1"/>
  <c r="D23" i="17" s="1"/>
  <c r="D10" i="17" s="1"/>
  <c r="D9" i="17" s="1"/>
  <c r="D8" i="17" s="1"/>
  <c r="D39" i="17" s="1"/>
  <c r="M36" i="17"/>
  <c r="M35" i="17" s="1"/>
  <c r="M28" i="17"/>
  <c r="N36" i="17"/>
  <c r="M22" i="17"/>
  <c r="M21" i="17" s="1"/>
  <c r="M20" i="17" s="1"/>
  <c r="M19" i="17" s="1"/>
  <c r="M18" i="17" s="1"/>
  <c r="M12" i="17" s="1"/>
  <c r="M11" i="17" s="1"/>
  <c r="H20" i="17"/>
  <c r="H31" i="17"/>
  <c r="J14" i="16"/>
  <c r="L11" i="17" l="1"/>
  <c r="N35" i="17"/>
  <c r="G26" i="17"/>
  <c r="G25" i="17" s="1"/>
  <c r="G24" i="17" s="1"/>
  <c r="G23" i="17" s="1"/>
  <c r="G10" i="17" s="1"/>
  <c r="G9" i="17" s="1"/>
  <c r="G8" i="17" s="1"/>
  <c r="G39" i="17" s="1"/>
  <c r="H27" i="17"/>
  <c r="H19" i="17"/>
  <c r="G38" i="16"/>
  <c r="H38" i="16" s="1"/>
  <c r="L37" i="16"/>
  <c r="G37" i="16"/>
  <c r="H37" i="16" s="1"/>
  <c r="L36" i="16"/>
  <c r="L35" i="16" s="1"/>
  <c r="G36" i="16"/>
  <c r="K35" i="16"/>
  <c r="J35" i="16"/>
  <c r="F35" i="16"/>
  <c r="E35" i="16"/>
  <c r="D35" i="16"/>
  <c r="C35" i="16"/>
  <c r="L33" i="16"/>
  <c r="L32" i="16" s="1"/>
  <c r="L31" i="16" s="1"/>
  <c r="G33" i="16"/>
  <c r="H33" i="16" s="1"/>
  <c r="K32" i="16"/>
  <c r="K31" i="16" s="1"/>
  <c r="J32" i="16"/>
  <c r="J31" i="16" s="1"/>
  <c r="F32" i="16"/>
  <c r="F31" i="16" s="1"/>
  <c r="E32" i="16"/>
  <c r="E31" i="16" s="1"/>
  <c r="D32" i="16"/>
  <c r="D31" i="16" s="1"/>
  <c r="C31" i="16"/>
  <c r="L30" i="16"/>
  <c r="L29" i="16" s="1"/>
  <c r="G30" i="16"/>
  <c r="G29" i="16" s="1"/>
  <c r="K29" i="16"/>
  <c r="J29" i="16"/>
  <c r="F29" i="16"/>
  <c r="F28" i="16" s="1"/>
  <c r="F27" i="16" s="1"/>
  <c r="F26" i="16" s="1"/>
  <c r="F25" i="16" s="1"/>
  <c r="F24" i="16" s="1"/>
  <c r="E29" i="16"/>
  <c r="E28" i="16" s="1"/>
  <c r="E27" i="16" s="1"/>
  <c r="E26" i="16" s="1"/>
  <c r="E25" i="16" s="1"/>
  <c r="E24" i="16" s="1"/>
  <c r="D29" i="16"/>
  <c r="D28" i="16" s="1"/>
  <c r="C29" i="16"/>
  <c r="L28" i="16"/>
  <c r="L27" i="16"/>
  <c r="K26" i="16"/>
  <c r="K25" i="16" s="1"/>
  <c r="J26" i="16"/>
  <c r="J25" i="16" s="1"/>
  <c r="C26" i="16"/>
  <c r="C25" i="16" s="1"/>
  <c r="L22" i="16"/>
  <c r="L21" i="16" s="1"/>
  <c r="L20" i="16" s="1"/>
  <c r="L19" i="16" s="1"/>
  <c r="L18" i="16" s="1"/>
  <c r="G22" i="16"/>
  <c r="H22" i="16" s="1"/>
  <c r="K21" i="16"/>
  <c r="K20" i="16" s="1"/>
  <c r="K19" i="16" s="1"/>
  <c r="K18" i="16" s="1"/>
  <c r="J21" i="16"/>
  <c r="J20" i="16" s="1"/>
  <c r="J19" i="16" s="1"/>
  <c r="J18" i="16" s="1"/>
  <c r="F21" i="16"/>
  <c r="F20" i="16" s="1"/>
  <c r="F19" i="16" s="1"/>
  <c r="F18" i="16" s="1"/>
  <c r="E21" i="16"/>
  <c r="E20" i="16" s="1"/>
  <c r="E19" i="16" s="1"/>
  <c r="E18" i="16" s="1"/>
  <c r="D21" i="16"/>
  <c r="D20" i="16" s="1"/>
  <c r="D19" i="16" s="1"/>
  <c r="D18" i="16" s="1"/>
  <c r="C21" i="16"/>
  <c r="C20" i="16" s="1"/>
  <c r="C19" i="16" s="1"/>
  <c r="C18" i="16" s="1"/>
  <c r="L17" i="16"/>
  <c r="L16" i="16" s="1"/>
  <c r="L15" i="16" s="1"/>
  <c r="H17" i="16"/>
  <c r="K16" i="16"/>
  <c r="K15" i="16" s="1"/>
  <c r="J16" i="16"/>
  <c r="J15" i="16" s="1"/>
  <c r="G16" i="16"/>
  <c r="G15" i="16" s="1"/>
  <c r="F16" i="16"/>
  <c r="F15" i="16" s="1"/>
  <c r="E16" i="16"/>
  <c r="E15" i="16" s="1"/>
  <c r="D16" i="16"/>
  <c r="D15" i="16" s="1"/>
  <c r="C16" i="16"/>
  <c r="C15" i="16" s="1"/>
  <c r="L14" i="16"/>
  <c r="G14" i="16"/>
  <c r="H14" i="16" s="1"/>
  <c r="K13" i="16"/>
  <c r="K12" i="16" s="1"/>
  <c r="J13" i="16"/>
  <c r="F13" i="16"/>
  <c r="E13" i="16"/>
  <c r="D13" i="16"/>
  <c r="C13" i="16"/>
  <c r="L32" i="15"/>
  <c r="K32" i="15"/>
  <c r="K31" i="15" s="1"/>
  <c r="J32" i="15"/>
  <c r="J31" i="15" s="1"/>
  <c r="D32" i="15"/>
  <c r="D31" i="15" s="1"/>
  <c r="E32" i="15"/>
  <c r="F32" i="15"/>
  <c r="G32" i="15"/>
  <c r="H32" i="15"/>
  <c r="C32" i="15"/>
  <c r="C31" i="15" s="1"/>
  <c r="G34" i="15"/>
  <c r="H34" i="15" s="1"/>
  <c r="L34" i="15"/>
  <c r="F31" i="15"/>
  <c r="E31" i="15"/>
  <c r="L38" i="15"/>
  <c r="G38" i="15"/>
  <c r="H38" i="15" s="1"/>
  <c r="L37" i="15"/>
  <c r="G37" i="15"/>
  <c r="H37" i="15" s="1"/>
  <c r="L36" i="15"/>
  <c r="G36" i="15"/>
  <c r="H36" i="15" s="1"/>
  <c r="K35" i="15"/>
  <c r="J35" i="15"/>
  <c r="F35" i="15"/>
  <c r="E35" i="15"/>
  <c r="D35" i="15"/>
  <c r="C35" i="15"/>
  <c r="L33" i="15"/>
  <c r="G33" i="15"/>
  <c r="L30" i="15"/>
  <c r="L29" i="15" s="1"/>
  <c r="G30" i="15"/>
  <c r="H30" i="15" s="1"/>
  <c r="K29" i="15"/>
  <c r="J29" i="15"/>
  <c r="F29" i="15"/>
  <c r="F28" i="15" s="1"/>
  <c r="F27" i="15" s="1"/>
  <c r="F26" i="15" s="1"/>
  <c r="F25" i="15" s="1"/>
  <c r="F24" i="15" s="1"/>
  <c r="E29" i="15"/>
  <c r="E28" i="15" s="1"/>
  <c r="E27" i="15" s="1"/>
  <c r="E26" i="15" s="1"/>
  <c r="E25" i="15" s="1"/>
  <c r="E24" i="15" s="1"/>
  <c r="D29" i="15"/>
  <c r="D28" i="15" s="1"/>
  <c r="C29" i="15"/>
  <c r="L28" i="15"/>
  <c r="J26" i="15"/>
  <c r="J25" i="15" s="1"/>
  <c r="K26" i="15"/>
  <c r="K25" i="15" s="1"/>
  <c r="C26" i="15"/>
  <c r="C25" i="15" s="1"/>
  <c r="L22" i="15"/>
  <c r="L21" i="15" s="1"/>
  <c r="L20" i="15" s="1"/>
  <c r="L19" i="15" s="1"/>
  <c r="L18" i="15" s="1"/>
  <c r="G22" i="15"/>
  <c r="H22" i="15" s="1"/>
  <c r="K21" i="15"/>
  <c r="J21" i="15"/>
  <c r="J20" i="15" s="1"/>
  <c r="J19" i="15" s="1"/>
  <c r="J18" i="15" s="1"/>
  <c r="F21" i="15"/>
  <c r="F20" i="15" s="1"/>
  <c r="F19" i="15" s="1"/>
  <c r="F18" i="15" s="1"/>
  <c r="E21" i="15"/>
  <c r="E20" i="15" s="1"/>
  <c r="E19" i="15" s="1"/>
  <c r="E18" i="15" s="1"/>
  <c r="D21" i="15"/>
  <c r="D20" i="15" s="1"/>
  <c r="D19" i="15" s="1"/>
  <c r="D18" i="15" s="1"/>
  <c r="C21" i="15"/>
  <c r="C20" i="15" s="1"/>
  <c r="C19" i="15" s="1"/>
  <c r="C18" i="15" s="1"/>
  <c r="K20" i="15"/>
  <c r="K19" i="15" s="1"/>
  <c r="K18" i="15" s="1"/>
  <c r="J16" i="15"/>
  <c r="J15" i="15" s="1"/>
  <c r="H17" i="15"/>
  <c r="H16" i="15" s="1"/>
  <c r="K16" i="15"/>
  <c r="K15" i="15" s="1"/>
  <c r="G16" i="15"/>
  <c r="G15" i="15" s="1"/>
  <c r="F16" i="15"/>
  <c r="F15" i="15" s="1"/>
  <c r="E16" i="15"/>
  <c r="E15" i="15" s="1"/>
  <c r="D16" i="15"/>
  <c r="D15" i="15" s="1"/>
  <c r="C16" i="15"/>
  <c r="C15" i="15" s="1"/>
  <c r="L14" i="15"/>
  <c r="G14" i="15"/>
  <c r="G13" i="15" s="1"/>
  <c r="K13" i="15"/>
  <c r="J13" i="15"/>
  <c r="F13" i="15"/>
  <c r="E13" i="15"/>
  <c r="D13" i="15"/>
  <c r="C13" i="15"/>
  <c r="K12" i="15"/>
  <c r="H18" i="17" l="1"/>
  <c r="L10" i="17"/>
  <c r="H26" i="17"/>
  <c r="M27" i="17"/>
  <c r="M26" i="17" s="1"/>
  <c r="M25" i="17" s="1"/>
  <c r="M24" i="17" s="1"/>
  <c r="M23" i="17" s="1"/>
  <c r="M10" i="17" s="1"/>
  <c r="M9" i="17" s="1"/>
  <c r="M8" i="17" s="1"/>
  <c r="M39" i="17" s="1"/>
  <c r="J24" i="16"/>
  <c r="J23" i="16" s="1"/>
  <c r="K24" i="16"/>
  <c r="F23" i="16"/>
  <c r="E23" i="16"/>
  <c r="K23" i="16"/>
  <c r="H30" i="16"/>
  <c r="G13" i="16"/>
  <c r="G32" i="16"/>
  <c r="G31" i="16" s="1"/>
  <c r="L26" i="16"/>
  <c r="L25" i="16" s="1"/>
  <c r="L24" i="16" s="1"/>
  <c r="L23" i="16" s="1"/>
  <c r="J12" i="16"/>
  <c r="J11" i="16" s="1"/>
  <c r="C12" i="16"/>
  <c r="C11" i="16" s="1"/>
  <c r="N14" i="16"/>
  <c r="F12" i="16"/>
  <c r="F11" i="16" s="1"/>
  <c r="M14" i="16"/>
  <c r="M13" i="16" s="1"/>
  <c r="K11" i="16"/>
  <c r="D27" i="16"/>
  <c r="G28" i="16"/>
  <c r="H28" i="16" s="1"/>
  <c r="M22" i="16"/>
  <c r="M21" i="16" s="1"/>
  <c r="M20" i="16" s="1"/>
  <c r="M19" i="16" s="1"/>
  <c r="M18" i="16" s="1"/>
  <c r="M38" i="16"/>
  <c r="L13" i="16"/>
  <c r="M17" i="16"/>
  <c r="M16" i="16" s="1"/>
  <c r="M15" i="16" s="1"/>
  <c r="G21" i="16"/>
  <c r="G20" i="16" s="1"/>
  <c r="G19" i="16" s="1"/>
  <c r="G18" i="16" s="1"/>
  <c r="G12" i="16" s="1"/>
  <c r="G11" i="16" s="1"/>
  <c r="H32" i="16"/>
  <c r="N38" i="16"/>
  <c r="H21" i="16"/>
  <c r="G35" i="16"/>
  <c r="H36" i="16"/>
  <c r="N36" i="16" s="1"/>
  <c r="M37" i="16"/>
  <c r="D12" i="16"/>
  <c r="D11" i="16" s="1"/>
  <c r="N37" i="16"/>
  <c r="E12" i="16"/>
  <c r="E11" i="16" s="1"/>
  <c r="C24" i="16"/>
  <c r="C23" i="16" s="1"/>
  <c r="H29" i="16"/>
  <c r="M30" i="16"/>
  <c r="M29" i="16" s="1"/>
  <c r="H13" i="16"/>
  <c r="H16" i="16"/>
  <c r="M33" i="16"/>
  <c r="M34" i="15"/>
  <c r="M32" i="15" s="1"/>
  <c r="G31" i="15"/>
  <c r="C24" i="15"/>
  <c r="C23" i="15" s="1"/>
  <c r="D12" i="15"/>
  <c r="D11" i="15" s="1"/>
  <c r="E12" i="15"/>
  <c r="E11" i="15" s="1"/>
  <c r="G28" i="15"/>
  <c r="H28" i="15" s="1"/>
  <c r="M28" i="15" s="1"/>
  <c r="G21" i="15"/>
  <c r="G20" i="15" s="1"/>
  <c r="G19" i="15" s="1"/>
  <c r="G18" i="15" s="1"/>
  <c r="G12" i="15" s="1"/>
  <c r="G11" i="15" s="1"/>
  <c r="E23" i="15"/>
  <c r="F12" i="15"/>
  <c r="F11" i="15" s="1"/>
  <c r="K24" i="15"/>
  <c r="K23" i="15" s="1"/>
  <c r="F23" i="15"/>
  <c r="G29" i="15"/>
  <c r="L35" i="15"/>
  <c r="J12" i="15"/>
  <c r="J11" i="15" s="1"/>
  <c r="J24" i="15"/>
  <c r="J23" i="15" s="1"/>
  <c r="L31" i="15"/>
  <c r="C12" i="15"/>
  <c r="C11" i="15" s="1"/>
  <c r="H35" i="15"/>
  <c r="M36" i="15"/>
  <c r="N36" i="15"/>
  <c r="H15" i="15"/>
  <c r="N37" i="15"/>
  <c r="H29" i="15"/>
  <c r="M30" i="15"/>
  <c r="M29" i="15" s="1"/>
  <c r="M38" i="15"/>
  <c r="L13" i="15"/>
  <c r="K11" i="15"/>
  <c r="M37" i="15"/>
  <c r="H21" i="15"/>
  <c r="M22" i="15"/>
  <c r="M21" i="15" s="1"/>
  <c r="M20" i="15" s="1"/>
  <c r="M19" i="15" s="1"/>
  <c r="M18" i="15" s="1"/>
  <c r="N38" i="15"/>
  <c r="H14" i="15"/>
  <c r="N14" i="15" s="1"/>
  <c r="L17" i="15"/>
  <c r="L16" i="15" s="1"/>
  <c r="L15" i="15" s="1"/>
  <c r="D27" i="15"/>
  <c r="H33" i="15"/>
  <c r="L27" i="15"/>
  <c r="L26" i="15" s="1"/>
  <c r="L25" i="15" s="1"/>
  <c r="L24" i="15" s="1"/>
  <c r="G35" i="15"/>
  <c r="H25" i="17" l="1"/>
  <c r="L9" i="17"/>
  <c r="H12" i="17"/>
  <c r="J10" i="16"/>
  <c r="J9" i="16" s="1"/>
  <c r="J8" i="16" s="1"/>
  <c r="J39" i="16" s="1"/>
  <c r="E10" i="16"/>
  <c r="E9" i="16" s="1"/>
  <c r="E8" i="16" s="1"/>
  <c r="E39" i="16" s="1"/>
  <c r="F10" i="16"/>
  <c r="F9" i="16" s="1"/>
  <c r="F8" i="16" s="1"/>
  <c r="F39" i="16" s="1"/>
  <c r="K10" i="16"/>
  <c r="K9" i="16" s="1"/>
  <c r="K8" i="16" s="1"/>
  <c r="K39" i="16" s="1"/>
  <c r="C10" i="16"/>
  <c r="C9" i="16" s="1"/>
  <c r="C8" i="16" s="1"/>
  <c r="C39" i="16" s="1"/>
  <c r="M12" i="16"/>
  <c r="M11" i="16" s="1"/>
  <c r="H20" i="16"/>
  <c r="M28" i="16"/>
  <c r="N13" i="16"/>
  <c r="L12" i="16"/>
  <c r="G27" i="16"/>
  <c r="D26" i="16"/>
  <c r="D25" i="16" s="1"/>
  <c r="D24" i="16" s="1"/>
  <c r="D23" i="16" s="1"/>
  <c r="D10" i="16" s="1"/>
  <c r="D9" i="16" s="1"/>
  <c r="D8" i="16" s="1"/>
  <c r="D39" i="16" s="1"/>
  <c r="H15" i="16"/>
  <c r="H35" i="16"/>
  <c r="M36" i="16"/>
  <c r="M35" i="16" s="1"/>
  <c r="M32" i="16"/>
  <c r="M31" i="16" s="1"/>
  <c r="H31" i="16"/>
  <c r="C10" i="15"/>
  <c r="C9" i="15" s="1"/>
  <c r="C8" i="15" s="1"/>
  <c r="C39" i="15" s="1"/>
  <c r="F10" i="15"/>
  <c r="F9" i="15" s="1"/>
  <c r="F8" i="15" s="1"/>
  <c r="F39" i="15" s="1"/>
  <c r="K10" i="15"/>
  <c r="K9" i="15" s="1"/>
  <c r="K8" i="15" s="1"/>
  <c r="K39" i="15" s="1"/>
  <c r="E10" i="15"/>
  <c r="E9" i="15" s="1"/>
  <c r="E8" i="15" s="1"/>
  <c r="E39" i="15" s="1"/>
  <c r="J10" i="15"/>
  <c r="J9" i="15" s="1"/>
  <c r="J8" i="15" s="1"/>
  <c r="J39" i="15" s="1"/>
  <c r="N35" i="15"/>
  <c r="L23" i="15"/>
  <c r="D26" i="15"/>
  <c r="D25" i="15" s="1"/>
  <c r="D24" i="15" s="1"/>
  <c r="D23" i="15" s="1"/>
  <c r="D10" i="15" s="1"/>
  <c r="D9" i="15" s="1"/>
  <c r="D8" i="15" s="1"/>
  <c r="D39" i="15" s="1"/>
  <c r="G27" i="15"/>
  <c r="M35" i="15"/>
  <c r="H13" i="15"/>
  <c r="M14" i="15"/>
  <c r="M13" i="15" s="1"/>
  <c r="M33" i="15"/>
  <c r="L12" i="15"/>
  <c r="H20" i="15"/>
  <c r="M17" i="15"/>
  <c r="M16" i="15" s="1"/>
  <c r="M15" i="15" s="1"/>
  <c r="H11" i="17" l="1"/>
  <c r="N12" i="17"/>
  <c r="L8" i="17"/>
  <c r="H24" i="17"/>
  <c r="N35" i="16"/>
  <c r="G26" i="16"/>
  <c r="G25" i="16" s="1"/>
  <c r="G24" i="16" s="1"/>
  <c r="G23" i="16" s="1"/>
  <c r="G10" i="16" s="1"/>
  <c r="G9" i="16" s="1"/>
  <c r="G8" i="16" s="1"/>
  <c r="G39" i="16" s="1"/>
  <c r="H27" i="16"/>
  <c r="H19" i="16"/>
  <c r="L11" i="16"/>
  <c r="M31" i="15"/>
  <c r="L11" i="15"/>
  <c r="H31" i="15"/>
  <c r="H19" i="15"/>
  <c r="G26" i="15"/>
  <c r="G25" i="15" s="1"/>
  <c r="G24" i="15" s="1"/>
  <c r="G23" i="15" s="1"/>
  <c r="G10" i="15" s="1"/>
  <c r="G9" i="15" s="1"/>
  <c r="G8" i="15" s="1"/>
  <c r="G39" i="15" s="1"/>
  <c r="H27" i="15"/>
  <c r="N13" i="15"/>
  <c r="M12" i="15"/>
  <c r="M11" i="15" s="1"/>
  <c r="H23" i="17" l="1"/>
  <c r="L39" i="17"/>
  <c r="H10" i="17"/>
  <c r="N11" i="17"/>
  <c r="M27" i="16"/>
  <c r="M26" i="16" s="1"/>
  <c r="M25" i="16" s="1"/>
  <c r="M24" i="16" s="1"/>
  <c r="M23" i="16" s="1"/>
  <c r="M10" i="16" s="1"/>
  <c r="M9" i="16" s="1"/>
  <c r="M8" i="16" s="1"/>
  <c r="M39" i="16" s="1"/>
  <c r="H26" i="16"/>
  <c r="L10" i="16"/>
  <c r="H18" i="16"/>
  <c r="M27" i="15"/>
  <c r="M26" i="15" s="1"/>
  <c r="M25" i="15" s="1"/>
  <c r="M24" i="15" s="1"/>
  <c r="M23" i="15" s="1"/>
  <c r="M10" i="15" s="1"/>
  <c r="M9" i="15" s="1"/>
  <c r="M8" i="15" s="1"/>
  <c r="M39" i="15" s="1"/>
  <c r="H26" i="15"/>
  <c r="H18" i="15"/>
  <c r="L10" i="15"/>
  <c r="H9" i="17" l="1"/>
  <c r="N10" i="17"/>
  <c r="L9" i="16"/>
  <c r="H25" i="16"/>
  <c r="H12" i="16"/>
  <c r="H25" i="15"/>
  <c r="L9" i="15"/>
  <c r="H12" i="15"/>
  <c r="H8" i="17" l="1"/>
  <c r="N9" i="17"/>
  <c r="H11" i="16"/>
  <c r="N12" i="16"/>
  <c r="H24" i="16"/>
  <c r="L8" i="16"/>
  <c r="H11" i="15"/>
  <c r="N12" i="15"/>
  <c r="H24" i="15"/>
  <c r="L8" i="15"/>
  <c r="L39" i="15" s="1"/>
  <c r="H39" i="17" l="1"/>
  <c r="N8" i="17"/>
  <c r="N11" i="16"/>
  <c r="H23" i="16"/>
  <c r="L39" i="16"/>
  <c r="H23" i="15"/>
  <c r="H10" i="15" s="1"/>
  <c r="N11" i="15"/>
  <c r="I39" i="17" l="1"/>
  <c r="I30" i="17"/>
  <c r="I14" i="17"/>
  <c r="I22" i="17"/>
  <c r="I38" i="17"/>
  <c r="I33" i="17"/>
  <c r="I37" i="17"/>
  <c r="I34" i="17"/>
  <c r="I16" i="17"/>
  <c r="I29" i="17"/>
  <c r="I17" i="17"/>
  <c r="I15" i="17"/>
  <c r="I36" i="17"/>
  <c r="I21" i="17"/>
  <c r="I28" i="17"/>
  <c r="I32" i="17"/>
  <c r="I13" i="17"/>
  <c r="I31" i="17"/>
  <c r="I20" i="17"/>
  <c r="I35" i="17"/>
  <c r="I19" i="17"/>
  <c r="I27" i="17"/>
  <c r="I26" i="17"/>
  <c r="I18" i="17"/>
  <c r="I25" i="17"/>
  <c r="I12" i="17"/>
  <c r="I24" i="17"/>
  <c r="I11" i="17"/>
  <c r="I10" i="17"/>
  <c r="N39" i="17"/>
  <c r="I23" i="17"/>
  <c r="I9" i="17"/>
  <c r="I8" i="17"/>
  <c r="H10" i="16"/>
  <c r="H9" i="15"/>
  <c r="N10" i="15"/>
  <c r="H9" i="16" l="1"/>
  <c r="N10" i="16"/>
  <c r="H8" i="15"/>
  <c r="N9" i="15"/>
  <c r="H8" i="16" l="1"/>
  <c r="N9" i="16"/>
  <c r="H39" i="15"/>
  <c r="I34" i="15" s="1"/>
  <c r="N8" i="15"/>
  <c r="H39" i="16" l="1"/>
  <c r="I34" i="16" s="1"/>
  <c r="N8" i="16"/>
  <c r="I8" i="15"/>
  <c r="I39" i="15"/>
  <c r="I16" i="15"/>
  <c r="I22" i="15"/>
  <c r="I36" i="15"/>
  <c r="I38" i="15"/>
  <c r="I37" i="15"/>
  <c r="I17" i="15"/>
  <c r="I30" i="15"/>
  <c r="I28" i="15"/>
  <c r="I29" i="15"/>
  <c r="I21" i="15"/>
  <c r="I33" i="15"/>
  <c r="I14" i="15"/>
  <c r="I35" i="15"/>
  <c r="I15" i="15"/>
  <c r="I20" i="15"/>
  <c r="I32" i="15"/>
  <c r="I13" i="15"/>
  <c r="I27" i="15"/>
  <c r="I31" i="15"/>
  <c r="I19" i="15"/>
  <c r="I26" i="15"/>
  <c r="I18" i="15"/>
  <c r="I12" i="15"/>
  <c r="I25" i="15"/>
  <c r="I24" i="15"/>
  <c r="I11" i="15"/>
  <c r="I10" i="15"/>
  <c r="N39" i="15"/>
  <c r="I23" i="15"/>
  <c r="I9" i="15"/>
  <c r="I8" i="16" l="1"/>
  <c r="I39" i="16"/>
  <c r="I17" i="16"/>
  <c r="I14" i="16"/>
  <c r="I22" i="16"/>
  <c r="I38" i="16"/>
  <c r="I33" i="16"/>
  <c r="I37" i="16"/>
  <c r="I30" i="16"/>
  <c r="I16" i="16"/>
  <c r="I29" i="16"/>
  <c r="I21" i="16"/>
  <c r="I32" i="16"/>
  <c r="I13" i="16"/>
  <c r="I28" i="16"/>
  <c r="I36" i="16"/>
  <c r="I15" i="16"/>
  <c r="I20" i="16"/>
  <c r="I35" i="16"/>
  <c r="I31" i="16"/>
  <c r="I27" i="16"/>
  <c r="I19" i="16"/>
  <c r="I26" i="16"/>
  <c r="I18" i="16"/>
  <c r="I12" i="16"/>
  <c r="I25" i="16"/>
  <c r="I11" i="16"/>
  <c r="I24" i="16"/>
  <c r="I23" i="16"/>
  <c r="N39" i="16"/>
  <c r="I10" i="16"/>
  <c r="I9" i="16"/>
</calcChain>
</file>

<file path=xl/sharedStrings.xml><?xml version="1.0" encoding="utf-8"?>
<sst xmlns="http://schemas.openxmlformats.org/spreadsheetml/2006/main" count="300" uniqueCount="88">
  <si>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</si>
  <si>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</si>
  <si>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</si>
  <si>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</si>
  <si>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</si>
  <si>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</si>
  <si>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</si>
  <si>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</si>
  <si>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</si>
  <si>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</si>
  <si>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</si>
  <si>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</si>
  <si>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</si>
  <si>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</si>
  <si>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</si>
  <si>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</si>
  <si>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</si>
  <si>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</si>
  <si>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</si>
  <si>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</si>
  <si>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</si>
  <si>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</si>
  <si>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</si>
  <si>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</si>
  <si>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</si>
  <si>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</si>
  <si>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</si>
  <si>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</si>
  <si>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</si>
  <si>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</si>
  <si>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</si>
  <si>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</si>
  <si>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</si>
  <si>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</si>
  <si>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</si>
  <si>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</si>
  <si>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</si>
  <si>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</si>
  <si>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</si>
  <si>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</si>
  <si>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</si>
  <si>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</si>
  <si>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</si>
  <si>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</si>
  <si>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</si>
  <si>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</si>
  <si>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</si>
  <si>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</si>
  <si>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</si>
  <si>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</si>
  <si>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</si>
  <si>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</si>
  <si>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</si>
  <si>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</si>
  <si>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</si>
  <si>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</si>
  <si>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</si>
  <si>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</si>
  <si>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</si>
  <si>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</si>
  <si>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</si>
  <si>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</si>
  <si>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</si>
  <si>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</si>
  <si>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</si>
  <si>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Aplazamiento
(c)</t>
  </si>
  <si>
    <t>Aforo
Vigente
(3)= (1)+(2)</t>
  </si>
  <si>
    <t>Total Modificaciones Presupuestales
(d) = (a)-(b)-(c)</t>
  </si>
  <si>
    <t>Devoluciones Pagadas Acumuladas
 (6)</t>
  </si>
  <si>
    <t>REINTEGROS GASTOS DE INVERSION</t>
  </si>
  <si>
    <t>3-1-01-2-13-1-05</t>
  </si>
  <si>
    <t>3-1-01-1-02-3</t>
  </si>
  <si>
    <t>MULTAS, SANCIONES E INTERESES DE MORA</t>
  </si>
  <si>
    <t>MULTAS Y SANCIONES</t>
  </si>
  <si>
    <t>SANCIONES CONTRACTUALES</t>
  </si>
  <si>
    <t>3-1-01-1-02-3-01</t>
  </si>
  <si>
    <t>3-1-01-1-02-3-01-04</t>
  </si>
  <si>
    <t>PERIODO: 01/01/2025 AL 31/01/2025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</si>
  <si>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2025</t>
    </r>
  </si>
  <si>
    <t>Recaudo Efectivo
   Acumulado                        
(5)</t>
  </si>
  <si>
    <t>PERIODO: 01/01/2025 AL 28/02/2025</t>
  </si>
  <si>
    <t>3-1-01-1-02-3-01-03</t>
  </si>
  <si>
    <t>SANCIONES DISCIPLINARIAS</t>
  </si>
  <si>
    <t>3-1-01-2-13-1-01</t>
  </si>
  <si>
    <t>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</si>
  <si>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28 de febrero 2025.</t>
    </r>
  </si>
  <si>
    <t>PERIODO: 01/01/2025 AL 31/03/2025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</si>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</sst>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8" fillId="0" borderId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39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164" fontId="15" fillId="3" borderId="4" xfId="0" applyNumberFormat="1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10" fontId="15" fillId="3" borderId="5" xfId="0" applyNumberFormat="1" applyFont="1" applyFill="1" applyBorder="1" applyAlignment="1">
      <alignment vertical="center"/>
    </xf>
    <xf numFmtId="43" fontId="10" fillId="2" borderId="0" xfId="0" applyNumberFormat="1" applyFont="1" applyFill="1" applyAlignment="1">
      <alignment vertical="center"/>
    </xf>
    <xf numFmtId="0" fontId="9" fillId="0" borderId="1" xfId="0" applyFont="1" applyBorder="1" applyAlignment="1">
      <alignment vertical="center" wrapText="1" readingOrder="1"/>
    </xf>
    <xf numFmtId="43" fontId="10" fillId="0" borderId="1" xfId="1" applyNumberFormat="1" applyFont="1" applyBorder="1" applyAlignment="1">
      <alignment vertical="center"/>
    </xf>
    <xf numFmtId="10" fontId="10" fillId="0" borderId="1" xfId="1" applyNumberFormat="1" applyFont="1" applyBorder="1" applyAlignment="1">
      <alignment vertical="center"/>
    </xf>
    <xf numFmtId="10" fontId="10" fillId="2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 readingOrder="1"/>
    </xf>
    <xf numFmtId="43" fontId="10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 readingOrder="1"/>
    </xf>
    <xf numFmtId="43" fontId="12" fillId="2" borderId="1" xfId="0" applyNumberFormat="1" applyFont="1" applyFill="1" applyBorder="1" applyAlignment="1">
      <alignment vertical="center" readingOrder="1"/>
    </xf>
    <xf numFmtId="43" fontId="12" fillId="2" borderId="1" xfId="0" applyNumberFormat="1" applyFont="1" applyFill="1" applyBorder="1" applyAlignment="1">
      <alignment horizontal="right" vertical="center"/>
    </xf>
    <xf numFmtId="10" fontId="12" fillId="2" borderId="1" xfId="1" applyNumberFormat="1" applyFont="1" applyFill="1" applyBorder="1" applyAlignment="1">
      <alignment vertical="center"/>
    </xf>
    <xf numFmtId="43" fontId="12" fillId="2" borderId="1" xfId="1" applyNumberFormat="1" applyFont="1" applyFill="1" applyBorder="1" applyAlignment="1">
      <alignment vertical="center"/>
    </xf>
    <xf numFmtId="43" fontId="10" fillId="2" borderId="1" xfId="0" applyNumberFormat="1" applyFont="1" applyFill="1" applyBorder="1" applyAlignment="1">
      <alignment vertical="center" readingOrder="1"/>
    </xf>
    <xf numFmtId="0" fontId="13" fillId="2" borderId="1" xfId="0" applyFont="1" applyFill="1" applyBorder="1" applyAlignment="1">
      <alignment vertical="center"/>
    </xf>
    <xf numFmtId="43" fontId="12" fillId="2" borderId="1" xfId="0" applyNumberFormat="1" applyFont="1" applyFill="1" applyBorder="1" applyAlignment="1">
      <alignment vertical="center"/>
    </xf>
    <xf numFmtId="41" fontId="12" fillId="2" borderId="1" xfId="0" applyNumberFormat="1" applyFont="1" applyFill="1" applyBorder="1" applyAlignment="1">
      <alignment horizontal="right" vertical="center"/>
    </xf>
    <xf numFmtId="39" fontId="13" fillId="2" borderId="1" xfId="3" applyNumberFormat="1" applyFont="1" applyFill="1" applyBorder="1" applyAlignment="1">
      <alignment horizontal="right" vertical="center"/>
    </xf>
    <xf numFmtId="41" fontId="13" fillId="2" borderId="1" xfId="3" applyNumberFormat="1" applyFont="1" applyFill="1" applyBorder="1" applyAlignment="1">
      <alignment horizontal="left" vertical="center"/>
    </xf>
    <xf numFmtId="0" fontId="9" fillId="0" borderId="6" xfId="0" applyFont="1" applyBorder="1" applyAlignment="1">
      <alignment vertical="center" wrapText="1" readingOrder="1"/>
    </xf>
    <xf numFmtId="43" fontId="10" fillId="0" borderId="6" xfId="1" applyNumberFormat="1" applyFont="1" applyBorder="1" applyAlignment="1">
      <alignment vertical="center"/>
    </xf>
    <xf numFmtId="10" fontId="10" fillId="0" borderId="6" xfId="1" applyNumberFormat="1" applyFont="1" applyBorder="1" applyAlignment="1">
      <alignment vertical="center"/>
    </xf>
    <xf numFmtId="0" fontId="19" fillId="4" borderId="10" xfId="0" applyFont="1" applyFill="1" applyBorder="1" applyAlignment="1">
      <alignment horizontal="left" vertical="center" wrapText="1"/>
    </xf>
    <xf numFmtId="0" fontId="19" fillId="4" borderId="11" xfId="0" applyFont="1" applyFill="1" applyBorder="1" applyAlignment="1">
      <alignment vertical="center" wrapText="1"/>
    </xf>
    <xf numFmtId="43" fontId="20" fillId="4" borderId="11" xfId="1" applyNumberFormat="1" applyFont="1" applyFill="1" applyBorder="1" applyAlignment="1">
      <alignment vertical="center"/>
    </xf>
    <xf numFmtId="10" fontId="20" fillId="4" borderId="11" xfId="1" applyNumberFormat="1" applyFont="1" applyFill="1" applyBorder="1" applyAlignment="1">
      <alignment vertical="center"/>
    </xf>
    <xf numFmtId="10" fontId="21" fillId="4" borderId="12" xfId="1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 wrapText="1" readingOrder="1"/>
    </xf>
    <xf numFmtId="43" fontId="12" fillId="2" borderId="2" xfId="0" applyNumberFormat="1" applyFont="1" applyFill="1" applyBorder="1" applyAlignment="1">
      <alignment vertical="center" readingOrder="1"/>
    </xf>
    <xf numFmtId="43" fontId="12" fillId="2" borderId="2" xfId="0" applyNumberFormat="1" applyFont="1" applyFill="1" applyBorder="1" applyAlignment="1">
      <alignment horizontal="right" vertical="center"/>
    </xf>
    <xf numFmtId="10" fontId="12" fillId="2" borderId="2" xfId="1" applyNumberFormat="1" applyFont="1" applyFill="1" applyBorder="1" applyAlignment="1">
      <alignment vertical="center"/>
    </xf>
    <xf numFmtId="43" fontId="12" fillId="2" borderId="2" xfId="1" applyNumberFormat="1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43" fontId="12" fillId="2" borderId="6" xfId="0" applyNumberFormat="1" applyFont="1" applyFill="1" applyBorder="1" applyAlignment="1">
      <alignment vertical="center"/>
    </xf>
    <xf numFmtId="41" fontId="12" fillId="2" borderId="6" xfId="0" applyNumberFormat="1" applyFont="1" applyFill="1" applyBorder="1" applyAlignment="1">
      <alignment horizontal="right" vertical="center"/>
    </xf>
    <xf numFmtId="43" fontId="12" fillId="2" borderId="6" xfId="0" applyNumberFormat="1" applyFont="1" applyFill="1" applyBorder="1" applyAlignment="1">
      <alignment vertical="center" readingOrder="1"/>
    </xf>
    <xf numFmtId="10" fontId="12" fillId="2" borderId="6" xfId="1" applyNumberFormat="1" applyFont="1" applyFill="1" applyBorder="1" applyAlignment="1">
      <alignment vertical="center"/>
    </xf>
    <xf numFmtId="43" fontId="12" fillId="2" borderId="6" xfId="1" applyNumberFormat="1" applyFont="1" applyFill="1" applyBorder="1" applyAlignment="1">
      <alignment vertical="center"/>
    </xf>
    <xf numFmtId="0" fontId="22" fillId="4" borderId="10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20" fillId="4" borderId="12" xfId="1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left" vertical="center" wrapText="1" readingOrder="1"/>
    </xf>
    <xf numFmtId="10" fontId="10" fillId="2" borderId="14" xfId="1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left" vertical="center" wrapText="1" readingOrder="1"/>
    </xf>
    <xf numFmtId="10" fontId="10" fillId="2" borderId="16" xfId="1" applyNumberFormat="1" applyFont="1" applyFill="1" applyBorder="1" applyAlignment="1">
      <alignment vertical="center"/>
    </xf>
    <xf numFmtId="49" fontId="11" fillId="2" borderId="15" xfId="0" applyNumberFormat="1" applyFont="1" applyFill="1" applyBorder="1" applyAlignment="1">
      <alignment horizontal="left" vertical="center" wrapText="1" readingOrder="1"/>
    </xf>
    <xf numFmtId="10" fontId="12" fillId="2" borderId="16" xfId="1" applyNumberFormat="1" applyFont="1" applyFill="1" applyBorder="1" applyAlignment="1">
      <alignment vertical="center"/>
    </xf>
    <xf numFmtId="10" fontId="10" fillId="2" borderId="16" xfId="1" applyNumberFormat="1" applyFont="1" applyFill="1" applyBorder="1" applyAlignment="1">
      <alignment horizontal="right" vertical="center"/>
    </xf>
    <xf numFmtId="10" fontId="12" fillId="2" borderId="16" xfId="1" applyNumberFormat="1" applyFont="1" applyFill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left" vertical="center" wrapText="1" readingOrder="1"/>
    </xf>
    <xf numFmtId="10" fontId="12" fillId="2" borderId="18" xfId="1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left" vertical="center"/>
    </xf>
    <xf numFmtId="10" fontId="12" fillId="2" borderId="14" xfId="1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left" vertical="center"/>
    </xf>
    <xf numFmtId="0" fontId="17" fillId="3" borderId="20" xfId="2" applyFont="1" applyFill="1" applyBorder="1" applyAlignment="1">
      <alignment horizontal="center" vertical="center" wrapText="1"/>
    </xf>
    <xf numFmtId="43" fontId="12" fillId="5" borderId="2" xfId="0" applyNumberFormat="1" applyFont="1" applyFill="1" applyBorder="1" applyAlignment="1">
      <alignment vertical="center" readingOrder="1"/>
    </xf>
    <xf numFmtId="4" fontId="4" fillId="2" borderId="0" xfId="0" applyNumberFormat="1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7" fillId="3" borderId="7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20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</cellXfs>
  <cellStyles count="8">
    <cellStyle name="Millares 2 2" xfId="3" xr:uid="{BBCBE508-7770-43C9-BD23-A9F0BF01F73B}"/>
    <cellStyle name="Millares 2 2 2" xfId="5" xr:uid="{AAB74FFC-EA0D-4EBA-998B-9FC27E88F971}"/>
    <cellStyle name="Normal" xfId="0" builtinId="0"/>
    <cellStyle name="Normal 14" xfId="2" xr:uid="{C20E0106-98E7-4D7F-9693-3A0EADC7A29D}"/>
    <cellStyle name="Normal 2" xfId="7" xr:uid="{33455A0D-2F7A-4F51-8ABE-8D12DAF4B5DF}"/>
    <cellStyle name="Normal 2 2" xfId="4" xr:uid="{9EAFF564-7113-44C9-87CD-E2BFCBE17FFE}"/>
    <cellStyle name="Normal 2 2 2 2 4" xfId="6" xr:uid="{CE3679EF-1C03-4C52-A1E8-E65945F9259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D7AFB13-2C5D-4C57-B2F9-910115BAF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0218" y="44649"/>
          <a:ext cx="1136282" cy="1311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E9A4F47-8037-46E0-8A00-CDF6B849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F991CCB-2014-48B1-AA93-629B3AB18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3E8E4-3248-4F8A-BEDB-90CD5F9E4828}">
  <dimension ref="A1:X54"/>
  <sheetViews>
    <sheetView topLeftCell="F24" zoomScale="60" zoomScaleNormal="60" workbookViewId="0">
      <selection activeCell="J29" sqref="J29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"/>
      <c r="P1" s="1"/>
      <c r="Q1" s="1"/>
      <c r="X1" s="2"/>
    </row>
    <row r="2" spans="1:24" ht="15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"/>
      <c r="P2" s="1"/>
      <c r="Q2" s="1"/>
      <c r="X2" s="2"/>
    </row>
    <row r="3" spans="1:24" ht="31.5" customHeight="1" x14ac:dyDescent="0.25">
      <c r="A3" s="87" t="s">
        <v>77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8" t="s">
        <v>3</v>
      </c>
      <c r="M4" s="88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/>
      <c r="H6" s="91" t="s">
        <v>66</v>
      </c>
      <c r="I6" s="91" t="s">
        <v>8</v>
      </c>
      <c r="J6" s="91" t="s">
        <v>79</v>
      </c>
      <c r="K6" s="91" t="s">
        <v>68</v>
      </c>
      <c r="L6" s="91" t="s">
        <v>9</v>
      </c>
      <c r="M6" s="91" t="s">
        <v>10</v>
      </c>
      <c r="N6" s="93" t="s">
        <v>11</v>
      </c>
    </row>
    <row r="7" spans="1:24" ht="78.75" customHeight="1" thickBot="1" x14ac:dyDescent="0.3">
      <c r="A7" s="90"/>
      <c r="B7" s="92"/>
      <c r="C7" s="92"/>
      <c r="D7" s="81" t="s">
        <v>12</v>
      </c>
      <c r="E7" s="81" t="s">
        <v>13</v>
      </c>
      <c r="F7" s="81" t="s">
        <v>65</v>
      </c>
      <c r="G7" s="81" t="s">
        <v>67</v>
      </c>
      <c r="H7" s="92"/>
      <c r="I7" s="92"/>
      <c r="J7" s="92"/>
      <c r="K7" s="92"/>
      <c r="L7" s="92"/>
      <c r="M7" s="92"/>
      <c r="N7" s="94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3" si="1">H8/$H$39</f>
        <v>3.5763415910923732E-2</v>
      </c>
      <c r="J8" s="50">
        <f t="shared" si="0"/>
        <v>22522110361.240002</v>
      </c>
      <c r="K8" s="50">
        <f t="shared" si="0"/>
        <v>0</v>
      </c>
      <c r="L8" s="50">
        <f t="shared" si="0"/>
        <v>22522110361.240002</v>
      </c>
      <c r="M8" s="50">
        <f t="shared" si="0"/>
        <v>274095418906.76001</v>
      </c>
      <c r="N8" s="52">
        <f>+L8/H8</f>
        <v>7.5929802317552225E-2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22522110361.240002</v>
      </c>
      <c r="K9" s="46">
        <f t="shared" si="0"/>
        <v>0</v>
      </c>
      <c r="L9" s="46">
        <f t="shared" si="0"/>
        <v>22522110361.240002</v>
      </c>
      <c r="M9" s="46">
        <f t="shared" si="0"/>
        <v>274095418906.76001</v>
      </c>
      <c r="N9" s="69">
        <f t="shared" ref="N9:N13" si="2">+L9/H9</f>
        <v>7.5929802317552225E-2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22522110361.240002</v>
      </c>
      <c r="K10" s="29">
        <f t="shared" si="3"/>
        <v>0</v>
      </c>
      <c r="L10" s="29">
        <f t="shared" si="3"/>
        <v>22522110361.240002</v>
      </c>
      <c r="M10" s="29">
        <f t="shared" si="3"/>
        <v>274095418906.76001</v>
      </c>
      <c r="N10" s="71">
        <f t="shared" si="2"/>
        <v>7.5929802317552225E-2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21178006440.75</v>
      </c>
      <c r="K11" s="29">
        <f>K12+K15+K18</f>
        <v>0</v>
      </c>
      <c r="L11" s="29">
        <f>+L12</f>
        <v>21178006440.75</v>
      </c>
      <c r="M11" s="29">
        <f>+M12</f>
        <v>275439522827.25</v>
      </c>
      <c r="N11" s="71">
        <f t="shared" si="2"/>
        <v>7.1398364395434094E-2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21178006440.75</v>
      </c>
      <c r="K12" s="33">
        <f>+K13</f>
        <v>0</v>
      </c>
      <c r="L12" s="33">
        <f>+L13+L15+L18</f>
        <v>21178006440.75</v>
      </c>
      <c r="M12" s="33">
        <f>+M13+M15+M18</f>
        <v>275439522827.25</v>
      </c>
      <c r="N12" s="71">
        <f t="shared" si="2"/>
        <v>7.1398364395434094E-2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21141448505.009998</v>
      </c>
      <c r="K13" s="33">
        <f>+K14</f>
        <v>0</v>
      </c>
      <c r="L13" s="33">
        <f>+L14</f>
        <v>21141448505.009998</v>
      </c>
      <c r="M13" s="33">
        <f>+M14</f>
        <v>275476080762.98999</v>
      </c>
      <c r="N13" s="71">
        <f t="shared" si="2"/>
        <v>7.127511498455058E-2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v>21141448505.009998</v>
      </c>
      <c r="K14" s="38">
        <v>0</v>
      </c>
      <c r="L14" s="35">
        <f>J14-K14</f>
        <v>21141448505.009998</v>
      </c>
      <c r="M14" s="35">
        <f>H14-L14</f>
        <v>275476080762.98999</v>
      </c>
      <c r="N14" s="73">
        <f>+L14/H14</f>
        <v>7.127511498455058E-2</v>
      </c>
    </row>
    <row r="15" spans="1:24" s="13" customFormat="1" ht="47.25" hidden="1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0</v>
      </c>
      <c r="K15" s="39">
        <f t="shared" si="7"/>
        <v>0</v>
      </c>
      <c r="L15" s="39">
        <f t="shared" si="7"/>
        <v>0</v>
      </c>
      <c r="M15" s="39">
        <f t="shared" si="7"/>
        <v>0</v>
      </c>
      <c r="N15" s="74" t="s">
        <v>26</v>
      </c>
    </row>
    <row r="16" spans="1:24" s="13" customFormat="1" ht="47.25" hidden="1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0</v>
      </c>
      <c r="K16" s="39">
        <f t="shared" si="7"/>
        <v>0</v>
      </c>
      <c r="L16" s="39">
        <f t="shared" si="7"/>
        <v>0</v>
      </c>
      <c r="M16" s="39">
        <f t="shared" si="7"/>
        <v>0</v>
      </c>
      <c r="N16" s="74" t="s">
        <v>26</v>
      </c>
    </row>
    <row r="17" spans="1:14" s="13" customFormat="1" ht="47.25" hidden="1" customHeight="1" x14ac:dyDescent="0.25">
      <c r="A17" s="72" t="s">
        <v>76</v>
      </c>
      <c r="B17" s="34" t="s">
        <v>74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0</v>
      </c>
      <c r="K17" s="35">
        <v>0</v>
      </c>
      <c r="L17" s="35">
        <f>J17-K17</f>
        <v>0</v>
      </c>
      <c r="M17" s="35">
        <f>H17-L17</f>
        <v>0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36557935.740000002</v>
      </c>
      <c r="K18" s="33">
        <f t="shared" si="8"/>
        <v>0</v>
      </c>
      <c r="L18" s="33">
        <f t="shared" si="8"/>
        <v>36557935.740000002</v>
      </c>
      <c r="M18" s="33">
        <f t="shared" si="8"/>
        <v>-36557935.740000002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36557935.740000002</v>
      </c>
      <c r="K19" s="33">
        <f t="shared" si="8"/>
        <v>0</v>
      </c>
      <c r="L19" s="33">
        <f t="shared" si="8"/>
        <v>36557935.740000002</v>
      </c>
      <c r="M19" s="33">
        <f t="shared" si="8"/>
        <v>-36557935.740000002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36557935.740000002</v>
      </c>
      <c r="K20" s="33">
        <f t="shared" si="8"/>
        <v>0</v>
      </c>
      <c r="L20" s="33">
        <f t="shared" si="8"/>
        <v>36557935.740000002</v>
      </c>
      <c r="M20" s="33">
        <f t="shared" si="8"/>
        <v>-36557935.740000002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36557935.740000002</v>
      </c>
      <c r="K21" s="33">
        <f t="shared" si="8"/>
        <v>0</v>
      </c>
      <c r="L21" s="33">
        <f t="shared" si="8"/>
        <v>36557935.740000002</v>
      </c>
      <c r="M21" s="33">
        <f t="shared" si="8"/>
        <v>-36557935.740000002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v>36557935.740000002</v>
      </c>
      <c r="K22" s="38">
        <v>0</v>
      </c>
      <c r="L22" s="35">
        <f>J22-K22</f>
        <v>36557935.740000002</v>
      </c>
      <c r="M22" s="35">
        <f>H22-L22</f>
        <v>-36557935.740000002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1344103920.49</v>
      </c>
      <c r="K23" s="33">
        <f t="shared" si="9"/>
        <v>0</v>
      </c>
      <c r="L23" s="33">
        <f t="shared" si="9"/>
        <v>1344103920.49</v>
      </c>
      <c r="M23" s="33">
        <f t="shared" si="9"/>
        <v>-1344103920.49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1337398318.49</v>
      </c>
      <c r="K24" s="33">
        <f t="shared" si="10"/>
        <v>0</v>
      </c>
      <c r="L24" s="33">
        <f t="shared" si="10"/>
        <v>1337398318.49</v>
      </c>
      <c r="M24" s="33">
        <f t="shared" si="10"/>
        <v>-1337398318.49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262957451.81</v>
      </c>
      <c r="K25" s="33">
        <f t="shared" si="11"/>
        <v>0</v>
      </c>
      <c r="L25" s="33">
        <f t="shared" si="11"/>
        <v>262957451.81</v>
      </c>
      <c r="M25" s="33">
        <f t="shared" si="11"/>
        <v>-262957451.81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262957451.81</v>
      </c>
      <c r="K26" s="33">
        <f t="shared" si="12"/>
        <v>0</v>
      </c>
      <c r="L26" s="33">
        <f t="shared" si="12"/>
        <v>262957451.81</v>
      </c>
      <c r="M26" s="33">
        <f t="shared" si="12"/>
        <v>-262957451.81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v>2440619.54</v>
      </c>
      <c r="K27" s="38">
        <v>0</v>
      </c>
      <c r="L27" s="35">
        <f>J27-K27</f>
        <v>2440619.54</v>
      </c>
      <c r="M27" s="35">
        <f>H27-L27</f>
        <v>-2440619.54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v>260516832.27000001</v>
      </c>
      <c r="K28" s="38">
        <v>0</v>
      </c>
      <c r="L28" s="35">
        <f>J28-K28</f>
        <v>260516832.27000001</v>
      </c>
      <c r="M28" s="35">
        <f>H28-L28</f>
        <v>-260516832.27000001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1074440866.6800001</v>
      </c>
      <c r="K29" s="33">
        <f t="shared" si="13"/>
        <v>0</v>
      </c>
      <c r="L29" s="33">
        <f t="shared" si="13"/>
        <v>1074440866.6800001</v>
      </c>
      <c r="M29" s="33">
        <f t="shared" si="13"/>
        <v>-1074440866.6800001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v>1074440866.6800001</v>
      </c>
      <c r="K30" s="38">
        <v>0</v>
      </c>
      <c r="L30" s="35">
        <f>J30-K30</f>
        <v>1074440866.6800001</v>
      </c>
      <c r="M30" s="35">
        <f>H30-L30</f>
        <v>-1074440866.6800001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6705602</v>
      </c>
      <c r="K31" s="33">
        <f t="shared" si="14"/>
        <v>0</v>
      </c>
      <c r="L31" s="33">
        <f t="shared" si="14"/>
        <v>6705602</v>
      </c>
      <c r="M31" s="33">
        <f t="shared" si="14"/>
        <v>-6705602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6705602</v>
      </c>
      <c r="K32" s="33">
        <f t="shared" ref="K32:M32" si="16">K33+K34</f>
        <v>0</v>
      </c>
      <c r="L32" s="33">
        <f>L33+L34</f>
        <v>6705602</v>
      </c>
      <c r="M32" s="33">
        <f t="shared" si="16"/>
        <v>-6705602</v>
      </c>
      <c r="N32" s="74" t="s">
        <v>26</v>
      </c>
    </row>
    <row r="33" spans="1:16" s="13" customFormat="1" ht="42.75" customHeight="1" thickBot="1" x14ac:dyDescent="0.3">
      <c r="A33" s="72" t="s">
        <v>49</v>
      </c>
      <c r="B33" s="34" t="s">
        <v>50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6705602</v>
      </c>
      <c r="K33" s="38">
        <v>0</v>
      </c>
      <c r="L33" s="35">
        <f>J33-K33</f>
        <v>6705602</v>
      </c>
      <c r="M33" s="35">
        <f>H33-L33</f>
        <v>-6705602</v>
      </c>
      <c r="N33" s="75" t="s">
        <v>26</v>
      </c>
    </row>
    <row r="34" spans="1:16" s="13" customFormat="1" ht="42.75" hidden="1" customHeight="1" thickBot="1" x14ac:dyDescent="0.3">
      <c r="A34" s="76" t="s">
        <v>70</v>
      </c>
      <c r="B34" s="53" t="s">
        <v>69</v>
      </c>
      <c r="C34" s="82">
        <v>0</v>
      </c>
      <c r="D34" s="55">
        <v>0</v>
      </c>
      <c r="E34" s="55">
        <v>0</v>
      </c>
      <c r="F34" s="55">
        <v>0</v>
      </c>
      <c r="G34" s="54">
        <f>+D34-E34-F34</f>
        <v>0</v>
      </c>
      <c r="H34" s="54">
        <f>+C34+G34</f>
        <v>0</v>
      </c>
      <c r="I34" s="56">
        <f t="shared" ref="I34" si="17">H34/$H$39</f>
        <v>0</v>
      </c>
      <c r="J34" s="57">
        <v>0</v>
      </c>
      <c r="K34" s="57"/>
      <c r="L34" s="54">
        <f>J34-K34</f>
        <v>0</v>
      </c>
      <c r="M34" s="54">
        <f>H34-L34</f>
        <v>0</v>
      </c>
      <c r="N34" s="77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8">C36+C37+C38</f>
        <v>9233748278525</v>
      </c>
      <c r="D35" s="66">
        <f t="shared" si="18"/>
        <v>0</v>
      </c>
      <c r="E35" s="66">
        <f t="shared" si="18"/>
        <v>0</v>
      </c>
      <c r="F35" s="66">
        <f t="shared" si="18"/>
        <v>1236484428934</v>
      </c>
      <c r="G35" s="66">
        <f t="shared" si="18"/>
        <v>-1236484428934</v>
      </c>
      <c r="H35" s="66">
        <f t="shared" si="18"/>
        <v>7997263849591</v>
      </c>
      <c r="I35" s="51">
        <f>H35/$H$39</f>
        <v>0.96423658408907631</v>
      </c>
      <c r="J35" s="66">
        <f t="shared" si="18"/>
        <v>5000000000</v>
      </c>
      <c r="K35" s="66">
        <f t="shared" si="18"/>
        <v>0</v>
      </c>
      <c r="L35" s="66">
        <f t="shared" si="18"/>
        <v>5000000000</v>
      </c>
      <c r="M35" s="66">
        <f t="shared" si="18"/>
        <v>7992263849591</v>
      </c>
      <c r="N35" s="67">
        <f>+L35/H35</f>
        <v>6.2521383488625454E-4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>H36/$H$39</f>
        <v>6.8089423299382901E-4</v>
      </c>
      <c r="J36" s="63">
        <v>0</v>
      </c>
      <c r="K36" s="63">
        <v>0</v>
      </c>
      <c r="L36" s="59">
        <f>J36-K36</f>
        <v>0</v>
      </c>
      <c r="M36" s="59">
        <f>H36-L36</f>
        <v>5647256000</v>
      </c>
      <c r="N36" s="79">
        <f>+L36/H36</f>
        <v>0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>H37/$H$39</f>
        <v>0.24281029171989998</v>
      </c>
      <c r="J37" s="38">
        <v>0</v>
      </c>
      <c r="K37" s="38">
        <v>0</v>
      </c>
      <c r="L37" s="41">
        <f>J37-K37</f>
        <v>0</v>
      </c>
      <c r="M37" s="59">
        <f>H37-L37</f>
        <v>2013839757091</v>
      </c>
      <c r="N37" s="73">
        <f>+L37/H37</f>
        <v>0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>H38/$H$39</f>
        <v>0.72074539813618244</v>
      </c>
      <c r="J38" s="38">
        <v>5000000000</v>
      </c>
      <c r="K38" s="38">
        <v>0</v>
      </c>
      <c r="L38" s="41">
        <f>J38-K38</f>
        <v>5000000000</v>
      </c>
      <c r="M38" s="41">
        <f>H38-L38</f>
        <v>5972776836500</v>
      </c>
      <c r="N38" s="73">
        <f>+L38/H38</f>
        <v>8.3643135847264415E-4</v>
      </c>
      <c r="O38" s="15"/>
      <c r="P38" s="9"/>
    </row>
    <row r="39" spans="1:16" s="7" customFormat="1" ht="33" customHeight="1" thickBot="1" x14ac:dyDescent="0.3">
      <c r="A39" s="84" t="s">
        <v>47</v>
      </c>
      <c r="B39" s="85"/>
      <c r="C39" s="24">
        <f t="shared" ref="C39:H39" si="19">C8+C35</f>
        <v>9530365807793</v>
      </c>
      <c r="D39" s="24">
        <f t="shared" si="19"/>
        <v>0</v>
      </c>
      <c r="E39" s="24">
        <f t="shared" si="19"/>
        <v>0</v>
      </c>
      <c r="F39" s="24">
        <f t="shared" si="19"/>
        <v>1236484428934</v>
      </c>
      <c r="G39" s="24">
        <f t="shared" si="19"/>
        <v>-1236484428934</v>
      </c>
      <c r="H39" s="24">
        <f t="shared" si="19"/>
        <v>8293881378859</v>
      </c>
      <c r="I39" s="25">
        <f>H39/$H$39</f>
        <v>1</v>
      </c>
      <c r="J39" s="24">
        <f>J8+J35</f>
        <v>27522110361.240002</v>
      </c>
      <c r="K39" s="24">
        <f>K8+K35</f>
        <v>0</v>
      </c>
      <c r="L39" s="24">
        <f>L8+L35</f>
        <v>27522110361.240002</v>
      </c>
      <c r="M39" s="24">
        <f>M8+M35</f>
        <v>8266359268497.7598</v>
      </c>
      <c r="N39" s="26">
        <f>+L39/H39</f>
        <v>3.3183631527927944E-3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78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1811023622047245" right="0.11811023622047245" top="0.43307086614173229" bottom="0.11811023622047245" header="0.23622047244094491" footer="0.19685039370078741"/>
  <pageSetup paperSize="228" scale="45" orientation="landscape" horizontalDpi="4294967293" r:id="rId1"/>
  <headerFooter>
    <oddFooter>&amp;RPAG.&amp;P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22E1-D397-4DF7-820A-5C2B110D79ED}">
  <dimension ref="A1:X54"/>
  <sheetViews>
    <sheetView zoomScale="64" zoomScaleNormal="64" workbookViewId="0">
      <selection activeCell="J8" sqref="J8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"/>
      <c r="P1" s="1"/>
      <c r="Q1" s="1"/>
      <c r="X1" s="2"/>
    </row>
    <row r="2" spans="1:24" ht="15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"/>
      <c r="P2" s="1"/>
      <c r="Q2" s="1"/>
      <c r="X2" s="2"/>
    </row>
    <row r="3" spans="1:24" ht="31.5" customHeight="1" x14ac:dyDescent="0.25">
      <c r="A3" s="87" t="s">
        <v>80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8" t="s">
        <v>3</v>
      </c>
      <c r="M4" s="88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/>
      <c r="H6" s="91" t="s">
        <v>66</v>
      </c>
      <c r="I6" s="91" t="s">
        <v>8</v>
      </c>
      <c r="J6" s="91" t="s">
        <v>79</v>
      </c>
      <c r="K6" s="91" t="s">
        <v>68</v>
      </c>
      <c r="L6" s="91" t="s">
        <v>9</v>
      </c>
      <c r="M6" s="91" t="s">
        <v>10</v>
      </c>
      <c r="N6" s="93" t="s">
        <v>11</v>
      </c>
    </row>
    <row r="7" spans="1:24" ht="78.75" customHeight="1" thickBot="1" x14ac:dyDescent="0.3">
      <c r="A7" s="90"/>
      <c r="B7" s="92"/>
      <c r="C7" s="92"/>
      <c r="D7" s="81" t="s">
        <v>12</v>
      </c>
      <c r="E7" s="81" t="s">
        <v>13</v>
      </c>
      <c r="F7" s="81" t="s">
        <v>65</v>
      </c>
      <c r="G7" s="81" t="s">
        <v>67</v>
      </c>
      <c r="H7" s="92"/>
      <c r="I7" s="92"/>
      <c r="J7" s="92"/>
      <c r="K7" s="92"/>
      <c r="L7" s="92"/>
      <c r="M7" s="92"/>
      <c r="N7" s="94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9" si="1">H8/$H$39</f>
        <v>3.5763415910923732E-2</v>
      </c>
      <c r="J8" s="50">
        <f t="shared" si="0"/>
        <v>38914872175.219994</v>
      </c>
      <c r="K8" s="50">
        <f t="shared" si="0"/>
        <v>0</v>
      </c>
      <c r="L8" s="50">
        <f t="shared" si="0"/>
        <v>38914872175.219994</v>
      </c>
      <c r="M8" s="50">
        <f t="shared" si="0"/>
        <v>257702657092.78003</v>
      </c>
      <c r="N8" s="52">
        <f>+L8/H8</f>
        <v>0.1311954565573217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38914872175.219994</v>
      </c>
      <c r="K9" s="46">
        <f t="shared" si="0"/>
        <v>0</v>
      </c>
      <c r="L9" s="46">
        <f t="shared" si="0"/>
        <v>38914872175.219994</v>
      </c>
      <c r="M9" s="46">
        <f t="shared" si="0"/>
        <v>257702657092.78003</v>
      </c>
      <c r="N9" s="69">
        <f t="shared" ref="N9:N13" si="2">+L9/H9</f>
        <v>0.1311954565573217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38914872175.219994</v>
      </c>
      <c r="K10" s="29">
        <f t="shared" si="3"/>
        <v>0</v>
      </c>
      <c r="L10" s="29">
        <f t="shared" si="3"/>
        <v>38914872175.219994</v>
      </c>
      <c r="M10" s="29">
        <f t="shared" si="3"/>
        <v>257702657092.78003</v>
      </c>
      <c r="N10" s="71">
        <f t="shared" si="2"/>
        <v>0.1311954565573217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37230456186.439995</v>
      </c>
      <c r="K11" s="29">
        <f>K12+K15+K18</f>
        <v>0</v>
      </c>
      <c r="L11" s="29">
        <f>+L12</f>
        <v>37230456186.439995</v>
      </c>
      <c r="M11" s="29">
        <f>+M12</f>
        <v>259387073081.56003</v>
      </c>
      <c r="N11" s="71">
        <f t="shared" si="2"/>
        <v>0.12551670927311082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37230456186.439995</v>
      </c>
      <c r="K12" s="33">
        <f>+K13</f>
        <v>0</v>
      </c>
      <c r="L12" s="33">
        <f>+L13+L15+L18</f>
        <v>37230456186.439995</v>
      </c>
      <c r="M12" s="33">
        <f>+M13+M15+M18</f>
        <v>259387073081.56003</v>
      </c>
      <c r="N12" s="71">
        <f t="shared" si="2"/>
        <v>0.12551670927311082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37049183549.919998</v>
      </c>
      <c r="K13" s="33">
        <f>+K14</f>
        <v>0</v>
      </c>
      <c r="L13" s="33">
        <f>+L14</f>
        <v>37049183549.919998</v>
      </c>
      <c r="M13" s="33">
        <f>+M14</f>
        <v>259568345718.08002</v>
      </c>
      <c r="N13" s="71">
        <f t="shared" si="2"/>
        <v>0.12490557669113785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</f>
        <v>37049183549.919998</v>
      </c>
      <c r="K14" s="38">
        <v>0</v>
      </c>
      <c r="L14" s="35">
        <f>J14-K14</f>
        <v>37049183549.919998</v>
      </c>
      <c r="M14" s="35">
        <f>H14-L14</f>
        <v>259568345718.08002</v>
      </c>
      <c r="N14" s="73">
        <f>+L14/H14</f>
        <v>0.12490557669113785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119141548.52000001</v>
      </c>
      <c r="K18" s="33">
        <f t="shared" si="8"/>
        <v>0</v>
      </c>
      <c r="L18" s="33">
        <f t="shared" si="8"/>
        <v>119141548.52000001</v>
      </c>
      <c r="M18" s="33">
        <f t="shared" si="8"/>
        <v>-119141548.52000001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119141548.52000001</v>
      </c>
      <c r="K19" s="33">
        <f t="shared" si="8"/>
        <v>0</v>
      </c>
      <c r="L19" s="33">
        <f t="shared" si="8"/>
        <v>119141548.52000001</v>
      </c>
      <c r="M19" s="33">
        <f t="shared" si="8"/>
        <v>-119141548.52000001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119141548.52000001</v>
      </c>
      <c r="K20" s="33">
        <f t="shared" si="8"/>
        <v>0</v>
      </c>
      <c r="L20" s="33">
        <f t="shared" si="8"/>
        <v>119141548.52000001</v>
      </c>
      <c r="M20" s="33">
        <f t="shared" si="8"/>
        <v>-119141548.52000001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119141548.52000001</v>
      </c>
      <c r="K21" s="33">
        <f t="shared" si="8"/>
        <v>0</v>
      </c>
      <c r="L21" s="33">
        <f t="shared" si="8"/>
        <v>119141548.52000001</v>
      </c>
      <c r="M21" s="33">
        <f t="shared" si="8"/>
        <v>-119141548.52000001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</f>
        <v>119141548.52000001</v>
      </c>
      <c r="K22" s="38">
        <v>0</v>
      </c>
      <c r="L22" s="35">
        <f>J22-K22</f>
        <v>119141548.52000001</v>
      </c>
      <c r="M22" s="35">
        <f>H22-L22</f>
        <v>-119141548.52000001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1684415988.7800002</v>
      </c>
      <c r="K23" s="33">
        <f t="shared" si="9"/>
        <v>0</v>
      </c>
      <c r="L23" s="33">
        <f t="shared" si="9"/>
        <v>1684415988.7800002</v>
      </c>
      <c r="M23" s="33">
        <f t="shared" si="9"/>
        <v>-1684415988.7800002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1675697085.7800002</v>
      </c>
      <c r="K24" s="33">
        <f t="shared" si="10"/>
        <v>0</v>
      </c>
      <c r="L24" s="33">
        <f t="shared" si="10"/>
        <v>1675697085.7800002</v>
      </c>
      <c r="M24" s="33">
        <f t="shared" si="10"/>
        <v>-1675697085.7800002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580808523.12</v>
      </c>
      <c r="K25" s="33">
        <f t="shared" si="11"/>
        <v>0</v>
      </c>
      <c r="L25" s="33">
        <f t="shared" si="11"/>
        <v>580808523.12</v>
      </c>
      <c r="M25" s="33">
        <f t="shared" si="11"/>
        <v>-580808523.12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580808523.12</v>
      </c>
      <c r="K26" s="33">
        <f t="shared" si="12"/>
        <v>0</v>
      </c>
      <c r="L26" s="33">
        <f t="shared" si="12"/>
        <v>580808523.12</v>
      </c>
      <c r="M26" s="33">
        <f t="shared" si="12"/>
        <v>-580808523.12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f>2440619.54+1348851.36</f>
        <v>3789470.9000000004</v>
      </c>
      <c r="K27" s="38">
        <v>0</v>
      </c>
      <c r="L27" s="35">
        <f>J27-K27</f>
        <v>3789470.9000000004</v>
      </c>
      <c r="M27" s="35">
        <f>H27-L27</f>
        <v>-3789470.9000000004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f>260516832.27+316502219.95</f>
        <v>577019052.22000003</v>
      </c>
      <c r="K28" s="38">
        <v>0</v>
      </c>
      <c r="L28" s="35">
        <f>J28-K28</f>
        <v>577019052.22000003</v>
      </c>
      <c r="M28" s="35">
        <f>H28-L28</f>
        <v>-577019052.22000003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1094888562.6600001</v>
      </c>
      <c r="K29" s="33">
        <f t="shared" si="13"/>
        <v>0</v>
      </c>
      <c r="L29" s="33">
        <f t="shared" si="13"/>
        <v>1094888562.6600001</v>
      </c>
      <c r="M29" s="33">
        <f t="shared" si="13"/>
        <v>-1094888562.6600001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1074440866.68+20447695.98</f>
        <v>1094888562.6600001</v>
      </c>
      <c r="K30" s="38">
        <v>0</v>
      </c>
      <c r="L30" s="35">
        <f>J30-K30</f>
        <v>1094888562.6600001</v>
      </c>
      <c r="M30" s="35">
        <f>H30-L30</f>
        <v>-1094888562.6600001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8718903</v>
      </c>
      <c r="K31" s="33">
        <f t="shared" si="14"/>
        <v>0</v>
      </c>
      <c r="L31" s="33">
        <f t="shared" si="14"/>
        <v>8718903</v>
      </c>
      <c r="M31" s="33">
        <f t="shared" si="14"/>
        <v>-8718903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8718903</v>
      </c>
      <c r="K32" s="33">
        <f t="shared" ref="K32:M32" si="16">K33+K34</f>
        <v>0</v>
      </c>
      <c r="L32" s="33">
        <f>L33+L34</f>
        <v>8718903</v>
      </c>
      <c r="M32" s="33">
        <f t="shared" si="16"/>
        <v>-8718903</v>
      </c>
      <c r="N32" s="74" t="s">
        <v>26</v>
      </c>
    </row>
    <row r="33" spans="1:16" s="13" customFormat="1" ht="42.75" customHeight="1" x14ac:dyDescent="0.25">
      <c r="A33" s="72" t="s">
        <v>83</v>
      </c>
      <c r="B33" s="34" t="s">
        <v>84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2013301</v>
      </c>
      <c r="K33" s="38">
        <v>0</v>
      </c>
      <c r="L33" s="35">
        <f>J33-K33</f>
        <v>2013301</v>
      </c>
      <c r="M33" s="35">
        <f>H33-L33</f>
        <v>-2013301</v>
      </c>
      <c r="N33" s="75" t="s">
        <v>26</v>
      </c>
    </row>
    <row r="34" spans="1:16" s="13" customFormat="1" ht="42.75" customHeight="1" thickBot="1" x14ac:dyDescent="0.3">
      <c r="A34" s="72" t="s">
        <v>49</v>
      </c>
      <c r="B34" s="34" t="s">
        <v>50</v>
      </c>
      <c r="C34" s="35">
        <v>0</v>
      </c>
      <c r="D34" s="36">
        <v>0</v>
      </c>
      <c r="E34" s="36">
        <v>0</v>
      </c>
      <c r="F34" s="36">
        <v>0</v>
      </c>
      <c r="G34" s="35">
        <f>+D34-E34-F34</f>
        <v>0</v>
      </c>
      <c r="H34" s="35">
        <f>+C34+G34</f>
        <v>0</v>
      </c>
      <c r="I34" s="37">
        <f t="shared" si="1"/>
        <v>0</v>
      </c>
      <c r="J34" s="38">
        <v>6705602</v>
      </c>
      <c r="K34" s="38">
        <v>0</v>
      </c>
      <c r="L34" s="35">
        <f>J34-K34</f>
        <v>6705602</v>
      </c>
      <c r="M34" s="35">
        <f>H34-L34</f>
        <v>-6705602</v>
      </c>
      <c r="N34" s="75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7">C36+C37+C38</f>
        <v>9233748278525</v>
      </c>
      <c r="D35" s="66">
        <f t="shared" si="17"/>
        <v>0</v>
      </c>
      <c r="E35" s="66">
        <f t="shared" si="17"/>
        <v>0</v>
      </c>
      <c r="F35" s="66">
        <f t="shared" si="17"/>
        <v>1236484428934</v>
      </c>
      <c r="G35" s="66">
        <f t="shared" si="17"/>
        <v>-1236484428934</v>
      </c>
      <c r="H35" s="66">
        <f t="shared" si="17"/>
        <v>7997263849591</v>
      </c>
      <c r="I35" s="51">
        <f t="shared" si="1"/>
        <v>0.96423658408907631</v>
      </c>
      <c r="J35" s="66">
        <f t="shared" si="17"/>
        <v>8158544448.1099997</v>
      </c>
      <c r="K35" s="66">
        <f t="shared" si="17"/>
        <v>0</v>
      </c>
      <c r="L35" s="66">
        <f t="shared" si="17"/>
        <v>8158544448.1099997</v>
      </c>
      <c r="M35" s="66">
        <f t="shared" si="17"/>
        <v>7989105305142.8896</v>
      </c>
      <c r="N35" s="67">
        <f>+L35/H35</f>
        <v>1.0201669722985629E-3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 t="shared" si="1"/>
        <v>6.8089423299382901E-4</v>
      </c>
      <c r="J36" s="63">
        <v>0</v>
      </c>
      <c r="K36" s="63">
        <v>0</v>
      </c>
      <c r="L36" s="59">
        <f>J36-K36</f>
        <v>0</v>
      </c>
      <c r="M36" s="59">
        <f>H36-L36</f>
        <v>5647256000</v>
      </c>
      <c r="N36" s="79">
        <f>+L36/H36</f>
        <v>0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 t="shared" si="1"/>
        <v>0.24281029171989998</v>
      </c>
      <c r="J37" s="38">
        <v>0</v>
      </c>
      <c r="K37" s="38">
        <v>0</v>
      </c>
      <c r="L37" s="41">
        <f>J37-K37</f>
        <v>0</v>
      </c>
      <c r="M37" s="59">
        <f>H37-L37</f>
        <v>2013839757091</v>
      </c>
      <c r="N37" s="73">
        <f>+L37/H37</f>
        <v>0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 t="shared" si="1"/>
        <v>0.72074539813618244</v>
      </c>
      <c r="J38" s="38">
        <v>8158544448.1099997</v>
      </c>
      <c r="K38" s="38">
        <v>0</v>
      </c>
      <c r="L38" s="41">
        <f>J38-K38</f>
        <v>8158544448.1099997</v>
      </c>
      <c r="M38" s="41">
        <f>H38-L38</f>
        <v>5969618292051.8896</v>
      </c>
      <c r="N38" s="73">
        <f>+L38/H38</f>
        <v>1.3648124831784191E-3</v>
      </c>
      <c r="O38" s="15"/>
      <c r="P38" s="9"/>
    </row>
    <row r="39" spans="1:16" s="7" customFormat="1" ht="33" customHeight="1" thickBot="1" x14ac:dyDescent="0.3">
      <c r="A39" s="84" t="s">
        <v>47</v>
      </c>
      <c r="B39" s="85"/>
      <c r="C39" s="24">
        <f t="shared" ref="C39:H39" si="18">C8+C35</f>
        <v>9530365807793</v>
      </c>
      <c r="D39" s="24">
        <f t="shared" si="18"/>
        <v>0</v>
      </c>
      <c r="E39" s="24">
        <f t="shared" si="18"/>
        <v>0</v>
      </c>
      <c r="F39" s="24">
        <f t="shared" si="18"/>
        <v>1236484428934</v>
      </c>
      <c r="G39" s="24">
        <f t="shared" si="18"/>
        <v>-1236484428934</v>
      </c>
      <c r="H39" s="24">
        <f t="shared" si="18"/>
        <v>8293881378859</v>
      </c>
      <c r="I39" s="25">
        <f t="shared" si="1"/>
        <v>1</v>
      </c>
      <c r="J39" s="24">
        <f>J8+J35</f>
        <v>47073416623.329994</v>
      </c>
      <c r="K39" s="24">
        <f>K8+K35</f>
        <v>0</v>
      </c>
      <c r="L39" s="24">
        <f>L8+L35</f>
        <v>47073416623.329994</v>
      </c>
      <c r="M39" s="24">
        <f>M8+M35</f>
        <v>8246807962235.6699</v>
      </c>
      <c r="N39" s="26">
        <f>+L39/H39</f>
        <v>5.6756799950526838E-3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85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1811023622047245" right="0.11811023622047245" top="0.43307086614173229" bottom="0.11811023622047245" header="0.23622047244094491" footer="0.19685039370078741"/>
  <pageSetup paperSize="228" scale="45" orientation="landscape" horizontalDpi="4294967293" r:id="rId1"/>
  <headerFooter>
    <oddFooter>&amp;RPAG.&amp;P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BD0AA-D7FA-4E30-B72A-27A1322D49A9}">
  <sheetPr>
    <pageSetUpPr fitToPage="1"/>
  </sheetPr>
  <dimension ref="A1:X54"/>
  <sheetViews>
    <sheetView tabSelected="1" zoomScale="60" zoomScaleNormal="60" workbookViewId="0">
      <pane xSplit="5" ySplit="7" topLeftCell="I34" activePane="bottomRight" state="frozen"/>
      <selection pane="topRight" activeCell="F1" sqref="F1"/>
      <selection pane="bottomLeft" activeCell="A8" sqref="A8"/>
      <selection pane="bottomRight" activeCell="J36" sqref="J36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"/>
      <c r="P1" s="1"/>
      <c r="Q1" s="1"/>
      <c r="X1" s="2"/>
    </row>
    <row r="2" spans="1:24" ht="15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"/>
      <c r="P2" s="1"/>
      <c r="Q2" s="1"/>
      <c r="X2" s="2"/>
    </row>
    <row r="3" spans="1:24" ht="31.5" customHeight="1" x14ac:dyDescent="0.25">
      <c r="A3" s="87" t="s">
        <v>86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8" t="s">
        <v>3</v>
      </c>
      <c r="M4" s="88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/>
      <c r="H6" s="91" t="s">
        <v>66</v>
      </c>
      <c r="I6" s="91" t="s">
        <v>8</v>
      </c>
      <c r="J6" s="91" t="s">
        <v>79</v>
      </c>
      <c r="K6" s="91" t="s">
        <v>68</v>
      </c>
      <c r="L6" s="91" t="s">
        <v>9</v>
      </c>
      <c r="M6" s="91" t="s">
        <v>10</v>
      </c>
      <c r="N6" s="93" t="s">
        <v>11</v>
      </c>
    </row>
    <row r="7" spans="1:24" ht="110.25" customHeight="1" thickBot="1" x14ac:dyDescent="0.3">
      <c r="A7" s="90"/>
      <c r="B7" s="92"/>
      <c r="C7" s="92"/>
      <c r="D7" s="81" t="s">
        <v>12</v>
      </c>
      <c r="E7" s="81" t="s">
        <v>13</v>
      </c>
      <c r="F7" s="81" t="s">
        <v>65</v>
      </c>
      <c r="G7" s="81" t="s">
        <v>67</v>
      </c>
      <c r="H7" s="92"/>
      <c r="I7" s="92"/>
      <c r="J7" s="92"/>
      <c r="K7" s="92"/>
      <c r="L7" s="92"/>
      <c r="M7" s="92"/>
      <c r="N7" s="94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9" si="1">H8/$H$39</f>
        <v>3.5763415910923732E-2</v>
      </c>
      <c r="J8" s="50">
        <f t="shared" si="0"/>
        <v>57678460979.279999</v>
      </c>
      <c r="K8" s="50">
        <f t="shared" si="0"/>
        <v>0</v>
      </c>
      <c r="L8" s="50">
        <f t="shared" si="0"/>
        <v>57678460979.279999</v>
      </c>
      <c r="M8" s="50">
        <f t="shared" si="0"/>
        <v>238939068288.72</v>
      </c>
      <c r="N8" s="52">
        <f>+L8/H8</f>
        <v>0.19445398632245478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57678460979.279999</v>
      </c>
      <c r="K9" s="46">
        <f t="shared" si="0"/>
        <v>0</v>
      </c>
      <c r="L9" s="46">
        <f t="shared" si="0"/>
        <v>57678460979.279999</v>
      </c>
      <c r="M9" s="46">
        <f t="shared" si="0"/>
        <v>238939068288.72</v>
      </c>
      <c r="N9" s="69">
        <f t="shared" ref="N9:N13" si="2">+L9/H9</f>
        <v>0.19445398632245478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57678460979.279999</v>
      </c>
      <c r="K10" s="29">
        <f t="shared" si="3"/>
        <v>0</v>
      </c>
      <c r="L10" s="29">
        <f t="shared" si="3"/>
        <v>57678460979.279999</v>
      </c>
      <c r="M10" s="29">
        <f t="shared" si="3"/>
        <v>238939068288.72</v>
      </c>
      <c r="N10" s="71">
        <f t="shared" si="2"/>
        <v>0.19445398632245478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55729530721.629997</v>
      </c>
      <c r="K11" s="29">
        <f>K12+K15+K18</f>
        <v>0</v>
      </c>
      <c r="L11" s="29">
        <f>+L12</f>
        <v>55729530721.629997</v>
      </c>
      <c r="M11" s="29">
        <f>+M12</f>
        <v>240887998546.37</v>
      </c>
      <c r="N11" s="71">
        <f t="shared" si="2"/>
        <v>0.1878834702020501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55729530721.629997</v>
      </c>
      <c r="K12" s="33">
        <f>+K13</f>
        <v>0</v>
      </c>
      <c r="L12" s="33">
        <f>+L13+L15+L18</f>
        <v>55729530721.629997</v>
      </c>
      <c r="M12" s="33">
        <f>+M13+M15+M18</f>
        <v>240887998546.37</v>
      </c>
      <c r="N12" s="71">
        <f t="shared" si="2"/>
        <v>0.1878834702020501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55547886659.899994</v>
      </c>
      <c r="K13" s="33">
        <f>+K14</f>
        <v>0</v>
      </c>
      <c r="L13" s="33">
        <f>+L14</f>
        <v>55547886659.899994</v>
      </c>
      <c r="M13" s="33">
        <f>+M14</f>
        <v>241069642608.10001</v>
      </c>
      <c r="N13" s="71">
        <f t="shared" si="2"/>
        <v>0.18727108541758281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</f>
        <v>55547886659.899994</v>
      </c>
      <c r="K14" s="38">
        <v>0</v>
      </c>
      <c r="L14" s="35">
        <f>J14-K14</f>
        <v>55547886659.899994</v>
      </c>
      <c r="M14" s="35">
        <f>H14-L14</f>
        <v>241069642608.10001</v>
      </c>
      <c r="N14" s="73">
        <f>+L14/H14</f>
        <v>0.18727108541758281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119512973.73</v>
      </c>
      <c r="K18" s="33">
        <f t="shared" si="8"/>
        <v>0</v>
      </c>
      <c r="L18" s="33">
        <f t="shared" si="8"/>
        <v>119512973.73</v>
      </c>
      <c r="M18" s="33">
        <f t="shared" si="8"/>
        <v>-119512973.73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119512973.73</v>
      </c>
      <c r="K19" s="33">
        <f t="shared" si="8"/>
        <v>0</v>
      </c>
      <c r="L19" s="33">
        <f t="shared" si="8"/>
        <v>119512973.73</v>
      </c>
      <c r="M19" s="33">
        <f t="shared" si="8"/>
        <v>-119512973.73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119512973.73</v>
      </c>
      <c r="K20" s="33">
        <f t="shared" si="8"/>
        <v>0</v>
      </c>
      <c r="L20" s="33">
        <f t="shared" si="8"/>
        <v>119512973.73</v>
      </c>
      <c r="M20" s="33">
        <f t="shared" si="8"/>
        <v>-119512973.73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119512973.73</v>
      </c>
      <c r="K21" s="33">
        <f t="shared" si="8"/>
        <v>0</v>
      </c>
      <c r="L21" s="33">
        <f t="shared" si="8"/>
        <v>119512973.73</v>
      </c>
      <c r="M21" s="33">
        <f t="shared" si="8"/>
        <v>-119512973.73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</f>
        <v>119512973.73</v>
      </c>
      <c r="K22" s="38">
        <v>0</v>
      </c>
      <c r="L22" s="35">
        <f>J22-K22</f>
        <v>119512973.73</v>
      </c>
      <c r="M22" s="35">
        <f>H22-L22</f>
        <v>-119512973.73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1948930257.6500001</v>
      </c>
      <c r="K23" s="33">
        <f t="shared" si="9"/>
        <v>0</v>
      </c>
      <c r="L23" s="33">
        <f t="shared" si="9"/>
        <v>1948930257.6500001</v>
      </c>
      <c r="M23" s="33">
        <f t="shared" si="9"/>
        <v>-1948930257.6500001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1940211354.6500001</v>
      </c>
      <c r="K24" s="33">
        <f t="shared" si="10"/>
        <v>0</v>
      </c>
      <c r="L24" s="33">
        <f t="shared" si="10"/>
        <v>1940211354.6500001</v>
      </c>
      <c r="M24" s="33">
        <f t="shared" si="10"/>
        <v>-1940211354.6500001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836184133.6400001</v>
      </c>
      <c r="K25" s="33">
        <f t="shared" si="11"/>
        <v>0</v>
      </c>
      <c r="L25" s="33">
        <f t="shared" si="11"/>
        <v>836184133.6400001</v>
      </c>
      <c r="M25" s="33">
        <f t="shared" si="11"/>
        <v>-836184133.6400001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836184133.6400001</v>
      </c>
      <c r="K26" s="33">
        <f t="shared" si="12"/>
        <v>0</v>
      </c>
      <c r="L26" s="33">
        <f t="shared" si="12"/>
        <v>836184133.6400001</v>
      </c>
      <c r="M26" s="33">
        <f t="shared" si="12"/>
        <v>-836184133.6400001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f>2440619.54+1348851.36+3580374.56</f>
        <v>7369845.4600000009</v>
      </c>
      <c r="K27" s="38">
        <v>0</v>
      </c>
      <c r="L27" s="35">
        <f>J27-K27</f>
        <v>7369845.4600000009</v>
      </c>
      <c r="M27" s="35">
        <f>H27-L27</f>
        <v>-7369845.4600000009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f>260516832.27+316502219.95+251795235.96</f>
        <v>828814288.18000007</v>
      </c>
      <c r="K28" s="38">
        <v>0</v>
      </c>
      <c r="L28" s="35">
        <f>J28-K28</f>
        <v>828814288.18000007</v>
      </c>
      <c r="M28" s="35">
        <f>H28-L28</f>
        <v>-828814288.18000007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1104027221.01</v>
      </c>
      <c r="K29" s="33">
        <f t="shared" si="13"/>
        <v>0</v>
      </c>
      <c r="L29" s="33">
        <f t="shared" si="13"/>
        <v>1104027221.01</v>
      </c>
      <c r="M29" s="33">
        <f t="shared" si="13"/>
        <v>-1104027221.01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1074440866.68+20447695.98+9138658.35</f>
        <v>1104027221.01</v>
      </c>
      <c r="K30" s="38">
        <v>0</v>
      </c>
      <c r="L30" s="35">
        <f>J30-K30</f>
        <v>1104027221.01</v>
      </c>
      <c r="M30" s="35">
        <f>H30-L30</f>
        <v>-1104027221.01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8718903</v>
      </c>
      <c r="K31" s="33">
        <f t="shared" si="14"/>
        <v>0</v>
      </c>
      <c r="L31" s="33">
        <f t="shared" si="14"/>
        <v>8718903</v>
      </c>
      <c r="M31" s="33">
        <f t="shared" si="14"/>
        <v>-8718903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8718903</v>
      </c>
      <c r="K32" s="33">
        <f t="shared" ref="K32:M32" si="16">K33+K34</f>
        <v>0</v>
      </c>
      <c r="L32" s="33">
        <f>L33+L34</f>
        <v>8718903</v>
      </c>
      <c r="M32" s="33">
        <f t="shared" si="16"/>
        <v>-8718903</v>
      </c>
      <c r="N32" s="74" t="s">
        <v>26</v>
      </c>
    </row>
    <row r="33" spans="1:16" s="13" customFormat="1" ht="42.75" customHeight="1" x14ac:dyDescent="0.25">
      <c r="A33" s="72" t="s">
        <v>83</v>
      </c>
      <c r="B33" s="34" t="s">
        <v>84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2013301</v>
      </c>
      <c r="K33" s="38">
        <v>0</v>
      </c>
      <c r="L33" s="35">
        <f>J33-K33</f>
        <v>2013301</v>
      </c>
      <c r="M33" s="35">
        <f>H33-L33</f>
        <v>-2013301</v>
      </c>
      <c r="N33" s="75" t="s">
        <v>26</v>
      </c>
    </row>
    <row r="34" spans="1:16" s="13" customFormat="1" ht="42.75" customHeight="1" thickBot="1" x14ac:dyDescent="0.3">
      <c r="A34" s="72" t="s">
        <v>49</v>
      </c>
      <c r="B34" s="34" t="s">
        <v>50</v>
      </c>
      <c r="C34" s="35">
        <v>0</v>
      </c>
      <c r="D34" s="36">
        <v>0</v>
      </c>
      <c r="E34" s="36">
        <v>0</v>
      </c>
      <c r="F34" s="36">
        <v>0</v>
      </c>
      <c r="G34" s="35">
        <f>+D34-E34-F34</f>
        <v>0</v>
      </c>
      <c r="H34" s="35">
        <f>+C34+G34</f>
        <v>0</v>
      </c>
      <c r="I34" s="37">
        <f t="shared" si="1"/>
        <v>0</v>
      </c>
      <c r="J34" s="38">
        <v>6705602</v>
      </c>
      <c r="K34" s="38">
        <v>0</v>
      </c>
      <c r="L34" s="35">
        <f>J34-K34</f>
        <v>6705602</v>
      </c>
      <c r="M34" s="35">
        <f>H34-L34</f>
        <v>-6705602</v>
      </c>
      <c r="N34" s="75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7">C36+C37+C38</f>
        <v>9233748278525</v>
      </c>
      <c r="D35" s="66">
        <f t="shared" si="17"/>
        <v>0</v>
      </c>
      <c r="E35" s="66">
        <f t="shared" si="17"/>
        <v>0</v>
      </c>
      <c r="F35" s="66">
        <f t="shared" si="17"/>
        <v>1236484428934</v>
      </c>
      <c r="G35" s="66">
        <f t="shared" si="17"/>
        <v>-1236484428934</v>
      </c>
      <c r="H35" s="66">
        <f>H36+H37+H38</f>
        <v>7997263849591</v>
      </c>
      <c r="I35" s="51">
        <f t="shared" si="1"/>
        <v>0.96423658408907631</v>
      </c>
      <c r="J35" s="66">
        <f>J36+J37+J38</f>
        <v>1333707599530.8601</v>
      </c>
      <c r="K35" s="66">
        <f t="shared" si="17"/>
        <v>0</v>
      </c>
      <c r="L35" s="66">
        <f t="shared" si="17"/>
        <v>1333707599530.8601</v>
      </c>
      <c r="M35" s="66">
        <f t="shared" si="17"/>
        <v>6663556250060.1396</v>
      </c>
      <c r="N35" s="67">
        <f>+L35/H35</f>
        <v>0.16677048858392601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 t="shared" si="1"/>
        <v>6.8089423299382901E-4</v>
      </c>
      <c r="J36" s="63">
        <v>2048911.96</v>
      </c>
      <c r="K36" s="63">
        <v>0</v>
      </c>
      <c r="L36" s="59">
        <f>J36-K36</f>
        <v>2048911.96</v>
      </c>
      <c r="M36" s="59">
        <f>H36-L36</f>
        <v>5645207088.04</v>
      </c>
      <c r="N36" s="79">
        <f>+L36/H36</f>
        <v>3.6281549127576296E-4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 t="shared" si="1"/>
        <v>0.24281029171989998</v>
      </c>
      <c r="J37" s="38">
        <v>249389339510</v>
      </c>
      <c r="K37" s="38">
        <v>0</v>
      </c>
      <c r="L37" s="41">
        <f>J37-K37</f>
        <v>249389339510</v>
      </c>
      <c r="M37" s="59">
        <f>H37-L37</f>
        <v>1764450417581</v>
      </c>
      <c r="N37" s="73">
        <f>+L37/H37</f>
        <v>0.12383772771982809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 t="shared" si="1"/>
        <v>0.72074539813618244</v>
      </c>
      <c r="J38" s="38">
        <v>1084316211108.9</v>
      </c>
      <c r="K38" s="38">
        <v>0</v>
      </c>
      <c r="L38" s="41">
        <f>J38-K38</f>
        <v>1084316211108.9</v>
      </c>
      <c r="M38" s="41">
        <f>H38-L38</f>
        <v>4893460625391.0996</v>
      </c>
      <c r="N38" s="73">
        <f>+L38/H38</f>
        <v>0.18139121629434551</v>
      </c>
      <c r="O38" s="15"/>
      <c r="P38" s="9"/>
    </row>
    <row r="39" spans="1:16" s="7" customFormat="1" ht="33" customHeight="1" thickBot="1" x14ac:dyDescent="0.3">
      <c r="A39" s="84" t="s">
        <v>47</v>
      </c>
      <c r="B39" s="85"/>
      <c r="C39" s="24">
        <f t="shared" ref="C39:H39" si="18">C8+C35</f>
        <v>9530365807793</v>
      </c>
      <c r="D39" s="24">
        <f t="shared" si="18"/>
        <v>0</v>
      </c>
      <c r="E39" s="24">
        <f t="shared" si="18"/>
        <v>0</v>
      </c>
      <c r="F39" s="24">
        <f t="shared" si="18"/>
        <v>1236484428934</v>
      </c>
      <c r="G39" s="24">
        <f t="shared" si="18"/>
        <v>-1236484428934</v>
      </c>
      <c r="H39" s="24">
        <f t="shared" si="18"/>
        <v>8293881378859</v>
      </c>
      <c r="I39" s="25">
        <f t="shared" si="1"/>
        <v>1</v>
      </c>
      <c r="J39" s="24">
        <f>J8+J35</f>
        <v>1391386060510.1401</v>
      </c>
      <c r="K39" s="24">
        <f>K8+K35</f>
        <v>0</v>
      </c>
      <c r="L39" s="24">
        <f>L8+L35</f>
        <v>1391386060510.1401</v>
      </c>
      <c r="M39" s="24">
        <f>M8+M35</f>
        <v>6902495318348.8594</v>
      </c>
      <c r="N39" s="26">
        <f>+L39/H39</f>
        <v>0.16776054502741813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87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1811023622047245" right="0.11811023622047245" top="0.43307086614173229" bottom="0.11811023622047245" header="0.23622047244094491" footer="0.19685039370078741"/>
  <pageSetup paperSize="5" scale="34" orientation="landscape" r:id="rId1"/>
  <headerFooter>
    <oddFooter>&amp;RPAG.&amp;P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ENERO 2025</vt:lpstr>
      <vt:lpstr>FEBRERO 2025</vt:lpstr>
      <vt:lpstr>MARZO 2025 </vt:lpstr>
      <vt:lpstr>'ENERO 2025'!Área_de_impresión</vt:lpstr>
      <vt:lpstr>'FEBRERO 2025'!Área_de_impresión</vt:lpstr>
      <vt:lpstr>'MARZO 2025 '!Área_de_impresión</vt:lpstr>
      <vt:lpstr>'ENERO 2025'!Títulos_a_imprimir</vt:lpstr>
      <vt:lpstr>'FEBRERO 2025'!Títulos_a_imprimir</vt:lpstr>
      <vt:lpstr>'MARZO 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2025-04-21T17:25:14Z</cp:lastPrinted>
  <dcterms:created xsi:type="dcterms:W3CDTF">2024-02-17T01:42:10Z</dcterms:created>
  <dcterms:modified xsi:type="dcterms:W3CDTF">2025-04-21T22:29:01Z</dcterms:modified>
</cp:coreProperties>
</file>