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6 publicar/ingresos  enero 2026/"/>
    </mc:Choice>
  </mc:AlternateContent>
  <xr:revisionPtr revIDLastSave="381" documentId="8_{E53F3F17-E11E-4F3E-81BA-2A3CEBFC84C9}" xr6:coauthVersionLast="47" xr6:coauthVersionMax="47" xr10:uidLastSave="{2FD716B3-31F3-4562-A33D-2D9FA87C3E7E}"/>
  <bookViews>
    <workbookView xWindow="-120" yWindow="-120" windowWidth="20730" windowHeight="11160" tabRatio="875" xr2:uid="{3A2219E2-A8D4-4B5C-9433-D31C68F267EC}"/>
  </bookViews>
  <sheets>
    <sheet name="ENERO 2026" sheetId="15" r:id="rId1"/>
  </sheets>
  <definedNames>
    <definedName name="_xlnm._FilterDatabase" localSheetId="0" hidden="1">'ENERO 2026'!$N$6:$N$62</definedName>
    <definedName name="_xlnm.Print_Area" localSheetId="0">'ENERO 2026'!$A$6:$M$47</definedName>
    <definedName name="_xlnm.Print_Titles" localSheetId="0">'ENERO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5" l="1"/>
  <c r="N34" i="15"/>
  <c r="N26" i="15"/>
  <c r="N25" i="15"/>
  <c r="N24" i="15"/>
  <c r="N23" i="15"/>
  <c r="M34" i="15"/>
  <c r="L34" i="15"/>
  <c r="K34" i="15"/>
  <c r="J34" i="15"/>
  <c r="H34" i="15"/>
  <c r="G34" i="15"/>
  <c r="F34" i="15"/>
  <c r="E34" i="15"/>
  <c r="D34" i="15"/>
  <c r="C34" i="15"/>
  <c r="C41" i="15"/>
  <c r="C40" i="15"/>
  <c r="C39" i="15"/>
  <c r="N39" i="15"/>
  <c r="M39" i="15"/>
  <c r="L39" i="15"/>
  <c r="K39" i="15"/>
  <c r="J39" i="15"/>
  <c r="H39" i="15"/>
  <c r="G39" i="15"/>
  <c r="F39" i="15"/>
  <c r="E39" i="15"/>
  <c r="D39" i="15"/>
  <c r="L26" i="15"/>
  <c r="L25" i="15" s="1"/>
  <c r="L24" i="15" s="1"/>
  <c r="K25" i="15"/>
  <c r="K24" i="15" s="1"/>
  <c r="J25" i="15"/>
  <c r="J24" i="15" s="1"/>
  <c r="D25" i="15"/>
  <c r="D24" i="15" s="1"/>
  <c r="C24" i="15"/>
  <c r="C25" i="15"/>
  <c r="L46" i="15" l="1"/>
  <c r="L45" i="15"/>
  <c r="L44" i="15"/>
  <c r="G46" i="15"/>
  <c r="H46" i="15" s="1"/>
  <c r="G45" i="15"/>
  <c r="H45" i="15" s="1"/>
  <c r="G44" i="15"/>
  <c r="H44" i="15" s="1"/>
  <c r="M44" i="15" l="1"/>
  <c r="N44" i="15"/>
  <c r="N45" i="15"/>
  <c r="N46" i="15"/>
  <c r="M45" i="15"/>
  <c r="M46" i="15"/>
  <c r="L41" i="15" l="1"/>
  <c r="L40" i="15"/>
  <c r="C16" i="15"/>
  <c r="G42" i="15" l="1"/>
  <c r="G41" i="15" s="1"/>
  <c r="G40" i="15" s="1"/>
  <c r="G38" i="15"/>
  <c r="G37" i="15"/>
  <c r="G36" i="15"/>
  <c r="G33" i="15"/>
  <c r="G32" i="15" s="1"/>
  <c r="G22" i="15"/>
  <c r="G21" i="15"/>
  <c r="G20" i="15" s="1"/>
  <c r="G19" i="15" s="1"/>
  <c r="G18" i="15" s="1"/>
  <c r="G17" i="15"/>
  <c r="G16" i="15" s="1"/>
  <c r="G15" i="15" s="1"/>
  <c r="G14" i="15"/>
  <c r="H14" i="15" s="1"/>
  <c r="G13" i="15"/>
  <c r="L37" i="15"/>
  <c r="M37" i="15" s="1"/>
  <c r="L42" i="15"/>
  <c r="N42" i="15" s="1"/>
  <c r="L38" i="15"/>
  <c r="M38" i="15" s="1"/>
  <c r="L33" i="15"/>
  <c r="L32" i="15" s="1"/>
  <c r="L31" i="15"/>
  <c r="M31" i="15" s="1"/>
  <c r="L30" i="15"/>
  <c r="L29" i="15" s="1"/>
  <c r="L28" i="15" s="1"/>
  <c r="J35" i="15"/>
  <c r="J32" i="15"/>
  <c r="J29" i="15"/>
  <c r="J28" i="15" s="1"/>
  <c r="H41" i="15"/>
  <c r="H40" i="15" s="1"/>
  <c r="N40" i="15" s="1"/>
  <c r="H35" i="15"/>
  <c r="H32" i="15"/>
  <c r="H29" i="15"/>
  <c r="H28" i="15"/>
  <c r="C35" i="15"/>
  <c r="C32" i="15"/>
  <c r="C29" i="15"/>
  <c r="C28" i="15"/>
  <c r="L27" i="15" l="1"/>
  <c r="M33" i="15"/>
  <c r="M32" i="15" s="1"/>
  <c r="G35" i="15"/>
  <c r="M30" i="15"/>
  <c r="M29" i="15" s="1"/>
  <c r="M28" i="15" s="1"/>
  <c r="M27" i="15" s="1"/>
  <c r="J27" i="15"/>
  <c r="J23" i="15" s="1"/>
  <c r="M42" i="15"/>
  <c r="M41" i="15" s="1"/>
  <c r="M40" i="15" s="1"/>
  <c r="H27" i="15"/>
  <c r="C27" i="15"/>
  <c r="N41" i="15"/>
  <c r="G12" i="15"/>
  <c r="G11" i="15" s="1"/>
  <c r="K36" i="15" l="1"/>
  <c r="L36" i="15" s="1"/>
  <c r="K35" i="15"/>
  <c r="D35" i="15"/>
  <c r="E35" i="15"/>
  <c r="F35" i="15"/>
  <c r="K43" i="15"/>
  <c r="J43" i="15"/>
  <c r="F43" i="15"/>
  <c r="E43" i="15"/>
  <c r="D43" i="15"/>
  <c r="C43" i="15"/>
  <c r="K32" i="15"/>
  <c r="F32" i="15"/>
  <c r="F31" i="15" s="1"/>
  <c r="F30" i="15" s="1"/>
  <c r="F29" i="15" s="1"/>
  <c r="F28" i="15" s="1"/>
  <c r="F27" i="15" s="1"/>
  <c r="F26" i="15" s="1"/>
  <c r="F24" i="15" s="1"/>
  <c r="E32" i="15"/>
  <c r="E31" i="15" s="1"/>
  <c r="E30" i="15" s="1"/>
  <c r="E29" i="15" s="1"/>
  <c r="E28" i="15" s="1"/>
  <c r="E27" i="15" s="1"/>
  <c r="E26" i="15" s="1"/>
  <c r="E24" i="15" s="1"/>
  <c r="D32" i="15"/>
  <c r="D31" i="15" s="1"/>
  <c r="G31" i="15" s="1"/>
  <c r="K29" i="15"/>
  <c r="K28" i="15" s="1"/>
  <c r="L22" i="15"/>
  <c r="L21" i="15" s="1"/>
  <c r="L20" i="15" s="1"/>
  <c r="L19" i="15" s="1"/>
  <c r="L18" i="15" s="1"/>
  <c r="H22" i="15"/>
  <c r="K21" i="15"/>
  <c r="K20" i="15" s="1"/>
  <c r="K19" i="15" s="1"/>
  <c r="K18" i="15" s="1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J16" i="15"/>
  <c r="J15" i="15" s="1"/>
  <c r="H17" i="15"/>
  <c r="K16" i="15"/>
  <c r="K15" i="15" s="1"/>
  <c r="F16" i="15"/>
  <c r="F15" i="15" s="1"/>
  <c r="E16" i="15"/>
  <c r="E15" i="15" s="1"/>
  <c r="D16" i="15"/>
  <c r="D15" i="15" s="1"/>
  <c r="C15" i="15"/>
  <c r="L14" i="15"/>
  <c r="N14" i="15" s="1"/>
  <c r="K13" i="15"/>
  <c r="K12" i="15" s="1"/>
  <c r="J13" i="15"/>
  <c r="F13" i="15"/>
  <c r="E13" i="15"/>
  <c r="D13" i="15"/>
  <c r="C13" i="15"/>
  <c r="H16" i="15" l="1"/>
  <c r="H15" i="15" s="1"/>
  <c r="L35" i="15"/>
  <c r="M36" i="15"/>
  <c r="M35" i="15" s="1"/>
  <c r="D12" i="15"/>
  <c r="D11" i="15" s="1"/>
  <c r="E12" i="15"/>
  <c r="E11" i="15" s="1"/>
  <c r="E23" i="15"/>
  <c r="F12" i="15"/>
  <c r="F11" i="15" s="1"/>
  <c r="K27" i="15"/>
  <c r="K23" i="15" s="1"/>
  <c r="F23" i="15"/>
  <c r="L43" i="15"/>
  <c r="J12" i="15"/>
  <c r="J11" i="15" s="1"/>
  <c r="C12" i="15"/>
  <c r="C11" i="15" s="1"/>
  <c r="H43" i="15"/>
  <c r="L13" i="15"/>
  <c r="K11" i="15"/>
  <c r="H21" i="15"/>
  <c r="M22" i="15"/>
  <c r="M21" i="15" s="1"/>
  <c r="M20" i="15" s="1"/>
  <c r="M19" i="15" s="1"/>
  <c r="M18" i="15" s="1"/>
  <c r="L17" i="15"/>
  <c r="L16" i="15" s="1"/>
  <c r="L15" i="15" s="1"/>
  <c r="D30" i="15"/>
  <c r="G30" i="15" s="1"/>
  <c r="G29" i="15" s="1"/>
  <c r="G28" i="15" s="1"/>
  <c r="G27" i="15" s="1"/>
  <c r="G23" i="15" s="1"/>
  <c r="G10" i="15" s="1"/>
  <c r="G9" i="15" s="1"/>
  <c r="G8" i="15" s="1"/>
  <c r="G43" i="15"/>
  <c r="L23" i="15" l="1"/>
  <c r="M14" i="15"/>
  <c r="M13" i="15" s="1"/>
  <c r="C10" i="15"/>
  <c r="C9" i="15" s="1"/>
  <c r="F10" i="15"/>
  <c r="F9" i="15" s="1"/>
  <c r="F8" i="15" s="1"/>
  <c r="F47" i="15" s="1"/>
  <c r="K10" i="15"/>
  <c r="K9" i="15" s="1"/>
  <c r="K8" i="15" s="1"/>
  <c r="K47" i="15" s="1"/>
  <c r="E10" i="15"/>
  <c r="E9" i="15" s="1"/>
  <c r="E8" i="15" s="1"/>
  <c r="E47" i="15" s="1"/>
  <c r="J10" i="15"/>
  <c r="J9" i="15" s="1"/>
  <c r="J8" i="15" s="1"/>
  <c r="J47" i="15" s="1"/>
  <c r="N43" i="15"/>
  <c r="D29" i="15"/>
  <c r="D28" i="15" s="1"/>
  <c r="D27" i="15" s="1"/>
  <c r="M43" i="15"/>
  <c r="H13" i="15"/>
  <c r="L12" i="15"/>
  <c r="H20" i="15"/>
  <c r="M17" i="15"/>
  <c r="M16" i="15" s="1"/>
  <c r="M15" i="15" s="1"/>
  <c r="C8" i="15" l="1"/>
  <c r="C47" i="15" s="1"/>
  <c r="C59" i="15" s="1"/>
  <c r="M12" i="15"/>
  <c r="M11" i="15" s="1"/>
  <c r="D23" i="15"/>
  <c r="D10" i="15" s="1"/>
  <c r="D9" i="15" s="1"/>
  <c r="D8" i="15" s="1"/>
  <c r="D47" i="15" s="1"/>
  <c r="G26" i="15"/>
  <c r="L11" i="15"/>
  <c r="H19" i="15"/>
  <c r="G47" i="15"/>
  <c r="N13" i="15"/>
  <c r="G24" i="15" l="1"/>
  <c r="H26" i="15"/>
  <c r="H18" i="15"/>
  <c r="L10" i="15"/>
  <c r="M26" i="15" l="1"/>
  <c r="M25" i="15" s="1"/>
  <c r="M24" i="15" s="1"/>
  <c r="M23" i="15" s="1"/>
  <c r="H25" i="15"/>
  <c r="L9" i="15"/>
  <c r="H12" i="15"/>
  <c r="H24" i="15" l="1"/>
  <c r="H23" i="15" s="1"/>
  <c r="H11" i="15"/>
  <c r="N12" i="15"/>
  <c r="L8" i="15"/>
  <c r="L47" i="15" s="1"/>
  <c r="H10" i="15" l="1"/>
  <c r="M10" i="15" s="1"/>
  <c r="M9" i="15" s="1"/>
  <c r="M8" i="15" s="1"/>
  <c r="M47" i="15" s="1"/>
  <c r="N11" i="15"/>
  <c r="H9" i="15" l="1"/>
  <c r="N10" i="15"/>
  <c r="H8" i="15" l="1"/>
  <c r="N9" i="15"/>
  <c r="H47" i="15" l="1"/>
  <c r="I39" i="15" s="1"/>
  <c r="N8" i="15"/>
  <c r="I26" i="15" l="1"/>
  <c r="I25" i="15"/>
  <c r="I44" i="15"/>
  <c r="I45" i="15"/>
  <c r="I46" i="15"/>
  <c r="I22" i="15"/>
  <c r="I17" i="15"/>
  <c r="I15" i="15"/>
  <c r="I16" i="15"/>
  <c r="I21" i="15"/>
  <c r="I20" i="15"/>
  <c r="I19" i="15"/>
  <c r="I18" i="15"/>
  <c r="N47" i="15"/>
  <c r="I40" i="15"/>
  <c r="I41" i="15"/>
  <c r="I38" i="15"/>
  <c r="I36" i="15"/>
  <c r="I42" i="15"/>
  <c r="I24" i="15"/>
  <c r="I8" i="15"/>
  <c r="I33" i="15"/>
  <c r="I31" i="15"/>
  <c r="I32" i="15"/>
  <c r="I37" i="15"/>
  <c r="I14" i="15"/>
  <c r="I43" i="15"/>
  <c r="I35" i="15"/>
  <c r="I13" i="15"/>
  <c r="I30" i="15"/>
  <c r="I34" i="15"/>
  <c r="I29" i="15"/>
  <c r="I12" i="15"/>
  <c r="I28" i="15"/>
  <c r="I27" i="15"/>
  <c r="I11" i="15"/>
  <c r="I10" i="15"/>
  <c r="I23" i="15"/>
  <c r="I9" i="15"/>
  <c r="I47" i="15" l="1"/>
</calcChain>
</file>

<file path=xl/sharedStrings.xml><?xml version="1.0" encoding="utf-8"?>
<sst xmlns="http://schemas.openxmlformats.org/spreadsheetml/2006/main" count="115" uniqueCount="94">
  <si>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</si>
  <si>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</si>
  <si>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</si>
  <si>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</si>
  <si>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</si>
  <si>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</si>
  <si>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</si>
  <si>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</si>
  <si>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</si>
  <si>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</si>
  <si>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</si>
  <si>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</si>
  <si>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</si>
  <si>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</si>
  <si>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</si>
  <si>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</si>
  <si>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</si>
  <si>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</si>
  <si>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</si>
  <si>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</si>
  <si>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</si>
  <si>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</si>
  <si>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</si>
  <si>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</si>
  <si>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</si>
  <si>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</si>
  <si>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</si>
  <si>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</si>
  <si>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</si>
  <si>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</si>
  <si>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</si>
  <si>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</si>
  <si>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</si>
  <si>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</si>
  <si>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</si>
  <si>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</si>
  <si>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</si>
  <si>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</si>
  <si>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</si>
  <si>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</si>
  <si>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</si>
  <si>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</si>
  <si>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</si>
  <si>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</si>
  <si>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</si>
  <si>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</si>
  <si>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</si>
  <si>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</si>
  <si>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</si>
  <si>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</si>
  <si>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</si>
  <si>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</si>
  <si>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</si>
  <si>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</si>
  <si>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</si>
  <si>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</si>
  <si>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</si>
  <si>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</si>
  <si>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</si>
  <si>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</si>
  <si>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</si>
  <si>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</si>
  <si>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</si>
  <si>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</si>
  <si>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</si>
  <si>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</si>
  <si>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</si>
  <si>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</si>
  <si>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</si>
  <si>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</si>
  <si>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</si>
  <si>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</si>
  <si>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</si>
  <si>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</si>
  <si>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</si>
  <si>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</si>
  <si>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Recaudo Efectivo
   Acumulado                        
(5)</t>
  </si>
  <si>
    <t>PERIODO: 01/01/2026 AL 31/01/2026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</si>
  <si>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2026</t>
    </r>
  </si>
  <si>
    <t>3-1-01-2-02</t>
  </si>
  <si>
    <t>3-1-01-2-02-1-02</t>
  </si>
  <si>
    <t>3-1-01-2-13-1-01</t>
  </si>
  <si>
    <t>3-1-01-2-13-2-02-02</t>
  </si>
  <si>
    <t>EXCEDENTES FINANCIEROS</t>
  </si>
  <si>
    <t>DISTRIBUCIÓN DE EXCEDENTES FINANCIEROS</t>
  </si>
  <si>
    <t>REINTEGROS INCAPACIDADES</t>
  </si>
  <si>
    <t>DE ACTIVOS NO FINANCIEROS DADOS DE BAJA EN PERIODOS ANTERIORES</t>
  </si>
  <si>
    <t>3-1-01-2-13-2</t>
  </si>
  <si>
    <t>3-1-01-2-13-2-02</t>
  </si>
  <si>
    <t>RECURSOS NO APROPIADOS</t>
  </si>
  <si>
    <t>RECUPERACIONES</t>
  </si>
  <si>
    <t>Bloqueo
(c)</t>
  </si>
  <si>
    <t>3-1-01-2-02-1</t>
  </si>
  <si>
    <t>ESTABLECIMIENTOS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</si>
</sst>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107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19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3" fontId="10" fillId="0" borderId="1" xfId="1" applyNumberFormat="1" applyFont="1" applyFill="1" applyBorder="1" applyAlignment="1">
      <alignment vertical="center"/>
    </xf>
    <xf numFmtId="49" fontId="9" fillId="0" borderId="15" xfId="0" applyNumberFormat="1" applyFont="1" applyBorder="1" applyAlignment="1">
      <alignment horizontal="left" vertical="center" wrapText="1" readingOrder="1"/>
    </xf>
    <xf numFmtId="49" fontId="11" fillId="0" borderId="15" xfId="0" applyNumberFormat="1" applyFont="1" applyBorder="1" applyAlignment="1">
      <alignment horizontal="left" vertical="center" wrapText="1" readingOrder="1"/>
    </xf>
    <xf numFmtId="43" fontId="12" fillId="0" borderId="2" xfId="0" applyNumberFormat="1" applyFont="1" applyBorder="1" applyAlignment="1">
      <alignment vertical="center" readingOrder="1"/>
    </xf>
    <xf numFmtId="49" fontId="11" fillId="6" borderId="17" xfId="0" applyNumberFormat="1" applyFont="1" applyFill="1" applyBorder="1" applyAlignment="1">
      <alignment horizontal="left" vertical="center" wrapText="1" readingOrder="1"/>
    </xf>
    <xf numFmtId="0" fontId="11" fillId="6" borderId="2" xfId="0" applyFont="1" applyFill="1" applyBorder="1" applyAlignment="1">
      <alignment vertical="center" wrapText="1" readingOrder="1"/>
    </xf>
    <xf numFmtId="43" fontId="12" fillId="0" borderId="1" xfId="0" applyNumberFormat="1" applyFont="1" applyBorder="1" applyAlignment="1">
      <alignment vertical="center" readingOrder="1"/>
    </xf>
    <xf numFmtId="43" fontId="10" fillId="0" borderId="2" xfId="0" applyNumberFormat="1" applyFont="1" applyBorder="1" applyAlignment="1">
      <alignment vertical="center" readingOrder="1"/>
    </xf>
    <xf numFmtId="164" fontId="4" fillId="2" borderId="0" xfId="0" applyNumberFormat="1" applyFont="1" applyFill="1" applyAlignment="1">
      <alignment vertical="center"/>
    </xf>
    <xf numFmtId="39" fontId="13" fillId="2" borderId="1" xfId="3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43" fontId="10" fillId="2" borderId="2" xfId="0" applyNumberFormat="1" applyFont="1" applyFill="1" applyBorder="1" applyAlignment="1">
      <alignment vertical="center" readingOrder="1"/>
    </xf>
    <xf numFmtId="10" fontId="10" fillId="2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vertical="center" wrapText="1" readingOrder="1"/>
    </xf>
    <xf numFmtId="43" fontId="10" fillId="2" borderId="2" xfId="0" applyNumberFormat="1" applyFont="1" applyFill="1" applyBorder="1" applyAlignment="1">
      <alignment horizontal="right" vertical="center"/>
    </xf>
    <xf numFmtId="43" fontId="10" fillId="2" borderId="2" xfId="1" applyNumberFormat="1" applyFont="1" applyFill="1" applyBorder="1" applyAlignment="1">
      <alignment vertical="center"/>
    </xf>
    <xf numFmtId="166" fontId="10" fillId="2" borderId="16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62"/>
  <sheetViews>
    <sheetView tabSelected="1" zoomScale="60" zoomScaleNormal="60" workbookViewId="0">
      <selection activeCell="A6" sqref="A6:N47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X1" s="2"/>
    </row>
    <row r="2" spans="1:24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"/>
      <c r="P2" s="1"/>
      <c r="Q2" s="1"/>
      <c r="X2" s="2"/>
    </row>
    <row r="3" spans="1:24" ht="31.5" customHeight="1" x14ac:dyDescent="0.25">
      <c r="A3" s="97" t="s">
        <v>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65</v>
      </c>
      <c r="I6" s="101" t="s">
        <v>8</v>
      </c>
      <c r="J6" s="103" t="s">
        <v>76</v>
      </c>
      <c r="K6" s="101" t="s">
        <v>67</v>
      </c>
      <c r="L6" s="101" t="s">
        <v>9</v>
      </c>
      <c r="M6" s="101" t="s">
        <v>10</v>
      </c>
      <c r="N6" s="105" t="s">
        <v>11</v>
      </c>
    </row>
    <row r="7" spans="1:24" ht="78.75" customHeight="1" thickBot="1" x14ac:dyDescent="0.3">
      <c r="A7" s="100"/>
      <c r="B7" s="102"/>
      <c r="C7" s="102"/>
      <c r="D7" s="74" t="s">
        <v>12</v>
      </c>
      <c r="E7" s="74" t="s">
        <v>13</v>
      </c>
      <c r="F7" s="74" t="s">
        <v>91</v>
      </c>
      <c r="G7" s="74" t="s">
        <v>66</v>
      </c>
      <c r="H7" s="102"/>
      <c r="I7" s="102"/>
      <c r="J7" s="104"/>
      <c r="K7" s="102"/>
      <c r="L7" s="102"/>
      <c r="M7" s="102"/>
      <c r="N7" s="106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24" si="1">H8/$H$47</f>
        <v>9.4590307441862642E-2</v>
      </c>
      <c r="J8" s="47">
        <f t="shared" si="0"/>
        <v>23054553492.470001</v>
      </c>
      <c r="K8" s="47">
        <f t="shared" si="0"/>
        <v>0</v>
      </c>
      <c r="L8" s="47">
        <f t="shared" si="0"/>
        <v>23054553492.470001</v>
      </c>
      <c r="M8" s="47">
        <f t="shared" si="0"/>
        <v>946627684840.53003</v>
      </c>
      <c r="N8" s="49">
        <f>+L8/H8</f>
        <v>2.3775369477844147E-2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23054553492.470001</v>
      </c>
      <c r="K9" s="43">
        <f t="shared" si="0"/>
        <v>0</v>
      </c>
      <c r="L9" s="43">
        <f t="shared" si="0"/>
        <v>23054553492.470001</v>
      </c>
      <c r="M9" s="43">
        <f>M10</f>
        <v>946627684840.53003</v>
      </c>
      <c r="N9" s="65">
        <f t="shared" ref="N9:N42" si="2">+L9/H9</f>
        <v>2.3775369477844147E-2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23054553492.470001</v>
      </c>
      <c r="K10" s="27">
        <f t="shared" si="3"/>
        <v>0</v>
      </c>
      <c r="L10" s="27">
        <f t="shared" si="3"/>
        <v>23054553492.470001</v>
      </c>
      <c r="M10" s="33">
        <f>H10-L10</f>
        <v>946627684840.53003</v>
      </c>
      <c r="N10" s="67">
        <f t="shared" si="2"/>
        <v>2.3775369477844147E-2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21772120388.52</v>
      </c>
      <c r="K11" s="27">
        <f>K12+K15+K18</f>
        <v>0</v>
      </c>
      <c r="L11" s="27">
        <f>+L12</f>
        <v>21772120388.52</v>
      </c>
      <c r="M11" s="27">
        <f>+M12</f>
        <v>330372832117.47998</v>
      </c>
      <c r="N11" s="67">
        <f t="shared" si="2"/>
        <v>6.1827154510042386E-2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21772120388.52</v>
      </c>
      <c r="K12" s="31">
        <f>+K13</f>
        <v>0</v>
      </c>
      <c r="L12" s="31">
        <f>+L13+L15+L18</f>
        <v>21772120388.52</v>
      </c>
      <c r="M12" s="31">
        <f>+M13+M15+M18</f>
        <v>330372832117.47998</v>
      </c>
      <c r="N12" s="67">
        <f t="shared" si="2"/>
        <v>6.1827154510042386E-2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21241132027.310001</v>
      </c>
      <c r="K13" s="31">
        <f>+K14</f>
        <v>0</v>
      </c>
      <c r="L13" s="31">
        <f>+L14</f>
        <v>21241132027.310001</v>
      </c>
      <c r="M13" s="31">
        <f>+M14</f>
        <v>330903820478.69</v>
      </c>
      <c r="N13" s="67">
        <f t="shared" si="2"/>
        <v>6.0319285783169321E-2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v>21241132027.310001</v>
      </c>
      <c r="K14" s="36">
        <v>0</v>
      </c>
      <c r="L14" s="33">
        <f>J14-K14</f>
        <v>21241132027.310001</v>
      </c>
      <c r="M14" s="33">
        <f>H14-L14</f>
        <v>330903820478.69</v>
      </c>
      <c r="N14" s="69">
        <f>+L14/H14</f>
        <v>6.0319285783169321E-2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 t="shared" ref="J23:M23" si="9">+J24+J27+J34</f>
        <v>1282433103.95</v>
      </c>
      <c r="K23" s="31">
        <f t="shared" si="9"/>
        <v>0</v>
      </c>
      <c r="L23" s="31">
        <f t="shared" si="9"/>
        <v>1282433103.95</v>
      </c>
      <c r="M23" s="31">
        <f t="shared" si="9"/>
        <v>616254852723.05005</v>
      </c>
      <c r="N23" s="67">
        <f t="shared" ref="N23:N34" si="10">+L23/H23</f>
        <v>2.0766893487776661E-3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ref="I25:I26" si="13">H25/$H$47</f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4">E27</f>
        <v>0</v>
      </c>
      <c r="F26" s="34">
        <f t="shared" si="14"/>
        <v>0</v>
      </c>
      <c r="G26" s="33">
        <f>+D26-E26-F26</f>
        <v>0</v>
      </c>
      <c r="H26" s="33">
        <f>+C26+G26</f>
        <v>88590285827</v>
      </c>
      <c r="I26" s="35">
        <f t="shared" si="13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5">D28+D32</f>
        <v>0</v>
      </c>
      <c r="E27" s="31">
        <f t="shared" si="15"/>
        <v>0</v>
      </c>
      <c r="F27" s="31">
        <f t="shared" si="15"/>
        <v>0</v>
      </c>
      <c r="G27" s="31">
        <f>G28+G32</f>
        <v>0</v>
      </c>
      <c r="H27" s="76">
        <f>H28+H32</f>
        <v>0</v>
      </c>
      <c r="I27" s="29">
        <f t="shared" ref="I27:I41" si="16">H27/$H$47</f>
        <v>0</v>
      </c>
      <c r="J27" s="31">
        <f t="shared" ref="J27" si="17">J28+J32</f>
        <v>1274663708.95</v>
      </c>
      <c r="K27" s="31">
        <f t="shared" si="15"/>
        <v>0</v>
      </c>
      <c r="L27" s="31">
        <f t="shared" si="15"/>
        <v>1274663708.95</v>
      </c>
      <c r="M27" s="31">
        <f t="shared" si="15"/>
        <v>-1274663708.95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" si="18">C29</f>
        <v>0</v>
      </c>
      <c r="D28" s="31">
        <f t="shared" ref="D28:M28" si="19">D29</f>
        <v>0</v>
      </c>
      <c r="E28" s="31">
        <f t="shared" si="19"/>
        <v>0</v>
      </c>
      <c r="F28" s="31">
        <f t="shared" si="19"/>
        <v>0</v>
      </c>
      <c r="G28" s="31">
        <f t="shared" si="19"/>
        <v>0</v>
      </c>
      <c r="H28" s="76">
        <f t="shared" si="19"/>
        <v>0</v>
      </c>
      <c r="I28" s="29">
        <f t="shared" si="16"/>
        <v>0</v>
      </c>
      <c r="J28" s="31">
        <f t="shared" ref="J28" si="20">J29</f>
        <v>209700627.09999999</v>
      </c>
      <c r="K28" s="31">
        <f t="shared" si="19"/>
        <v>0</v>
      </c>
      <c r="L28" s="31">
        <f t="shared" si="19"/>
        <v>209700627.09999999</v>
      </c>
      <c r="M28" s="31">
        <f t="shared" si="19"/>
        <v>-209700627.09999999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" si="21">C30+C31</f>
        <v>0</v>
      </c>
      <c r="D29" s="31">
        <f t="shared" ref="D29:M29" si="22">D30+D31</f>
        <v>0</v>
      </c>
      <c r="E29" s="31">
        <f t="shared" si="22"/>
        <v>0</v>
      </c>
      <c r="F29" s="31">
        <f t="shared" si="22"/>
        <v>0</v>
      </c>
      <c r="G29" s="31">
        <f t="shared" si="22"/>
        <v>0</v>
      </c>
      <c r="H29" s="76">
        <f t="shared" si="22"/>
        <v>0</v>
      </c>
      <c r="I29" s="29">
        <f t="shared" si="16"/>
        <v>0</v>
      </c>
      <c r="J29" s="31">
        <f t="shared" ref="J29" si="23">J30+J31</f>
        <v>209700627.09999999</v>
      </c>
      <c r="K29" s="31">
        <f t="shared" si="22"/>
        <v>0</v>
      </c>
      <c r="L29" s="31">
        <f t="shared" si="22"/>
        <v>209700627.09999999</v>
      </c>
      <c r="M29" s="31">
        <f t="shared" si="22"/>
        <v>-209700627.09999999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4">D31</f>
        <v>0</v>
      </c>
      <c r="E30" s="34">
        <f t="shared" si="24"/>
        <v>0</v>
      </c>
      <c r="F30" s="34">
        <f t="shared" si="24"/>
        <v>0</v>
      </c>
      <c r="G30" s="33">
        <f>+D30-E30-F30</f>
        <v>0</v>
      </c>
      <c r="H30" s="82">
        <v>0</v>
      </c>
      <c r="I30" s="35">
        <f t="shared" si="16"/>
        <v>0</v>
      </c>
      <c r="J30" s="36">
        <v>1812737.46</v>
      </c>
      <c r="K30" s="36">
        <v>0</v>
      </c>
      <c r="L30" s="33">
        <f>J30-K30</f>
        <v>1812737.46</v>
      </c>
      <c r="M30" s="33">
        <f>H30-L30</f>
        <v>-1812737.46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4"/>
        <v>0</v>
      </c>
      <c r="E31" s="34">
        <f t="shared" si="24"/>
        <v>0</v>
      </c>
      <c r="F31" s="34">
        <f t="shared" si="24"/>
        <v>0</v>
      </c>
      <c r="G31" s="33">
        <f>+D31-E31-F31</f>
        <v>0</v>
      </c>
      <c r="H31" s="82">
        <v>0</v>
      </c>
      <c r="I31" s="35">
        <f t="shared" si="16"/>
        <v>0</v>
      </c>
      <c r="J31" s="36">
        <v>207887889.63999999</v>
      </c>
      <c r="K31" s="36">
        <v>0</v>
      </c>
      <c r="L31" s="33">
        <f>J31-K31</f>
        <v>207887889.63999999</v>
      </c>
      <c r="M31" s="33">
        <f>H31-L31</f>
        <v>-207887889.63999999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4"/>
        <v>0</v>
      </c>
      <c r="E32" s="31">
        <f t="shared" si="24"/>
        <v>0</v>
      </c>
      <c r="F32" s="31">
        <f t="shared" si="24"/>
        <v>0</v>
      </c>
      <c r="G32" s="31">
        <f t="shared" si="24"/>
        <v>0</v>
      </c>
      <c r="H32" s="76">
        <f>H33</f>
        <v>0</v>
      </c>
      <c r="I32" s="29">
        <f t="shared" si="16"/>
        <v>0</v>
      </c>
      <c r="J32" s="31">
        <f t="shared" ref="J32" si="25">J33</f>
        <v>1064963081.85</v>
      </c>
      <c r="K32" s="31">
        <f t="shared" si="24"/>
        <v>0</v>
      </c>
      <c r="L32" s="31">
        <f t="shared" si="24"/>
        <v>1064963081.85</v>
      </c>
      <c r="M32" s="31">
        <f t="shared" si="24"/>
        <v>-1064963081.85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6"/>
        <v>0</v>
      </c>
      <c r="J33" s="36">
        <v>1064963081.85</v>
      </c>
      <c r="K33" s="36">
        <v>0</v>
      </c>
      <c r="L33" s="33">
        <f>J33-K33</f>
        <v>1064963081.85</v>
      </c>
      <c r="M33" s="33">
        <f>H33-L33</f>
        <v>-1064963081.85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6">D35+D39</f>
        <v>0</v>
      </c>
      <c r="E34" s="31">
        <f t="shared" si="26"/>
        <v>0</v>
      </c>
      <c r="F34" s="31">
        <f t="shared" si="26"/>
        <v>0</v>
      </c>
      <c r="G34" s="31">
        <f t="shared" si="26"/>
        <v>0</v>
      </c>
      <c r="H34" s="31">
        <f t="shared" si="26"/>
        <v>528947000000</v>
      </c>
      <c r="I34" s="29">
        <f t="shared" si="16"/>
        <v>5.1597582561132692E-2</v>
      </c>
      <c r="J34" s="31">
        <f t="shared" ref="J34" si="27">J35+J39</f>
        <v>7769395</v>
      </c>
      <c r="K34" s="31">
        <f t="shared" ref="K34" si="28">K35+K39</f>
        <v>0</v>
      </c>
      <c r="L34" s="31">
        <f t="shared" ref="L34" si="29">L35+L39</f>
        <v>7769395</v>
      </c>
      <c r="M34" s="31">
        <f t="shared" ref="M34" si="30">M35+M39</f>
        <v>528939230605</v>
      </c>
      <c r="N34" s="92">
        <f t="shared" si="10"/>
        <v>1.4688418688450828E-5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31">D37+D38</f>
        <v>0</v>
      </c>
      <c r="E35" s="31">
        <f t="shared" si="31"/>
        <v>0</v>
      </c>
      <c r="F35" s="31">
        <f t="shared" si="31"/>
        <v>0</v>
      </c>
      <c r="G35" s="31">
        <f>+G36+G37+G38</f>
        <v>0</v>
      </c>
      <c r="H35" s="76">
        <f>+H36+H37+H38</f>
        <v>0</v>
      </c>
      <c r="I35" s="29">
        <f t="shared" si="16"/>
        <v>0</v>
      </c>
      <c r="J35" s="31">
        <f>+J36+J37+J38</f>
        <v>7769395</v>
      </c>
      <c r="K35" s="31">
        <f t="shared" ref="K35" si="32">K37+K38</f>
        <v>0</v>
      </c>
      <c r="L35" s="31">
        <f>+L36+L37+L38</f>
        <v>7769395</v>
      </c>
      <c r="M35" s="31">
        <f>+M36+M37+M38</f>
        <v>-7769395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6"/>
        <v>0</v>
      </c>
      <c r="J36" s="36">
        <v>7555895</v>
      </c>
      <c r="K36" s="31">
        <f>K38+K42</f>
        <v>0</v>
      </c>
      <c r="L36" s="33">
        <f>J36-K36</f>
        <v>7555895</v>
      </c>
      <c r="M36" s="33">
        <f>H36-L36</f>
        <v>-7555895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6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6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F39" si="33">+D40</f>
        <v>0</v>
      </c>
      <c r="E39" s="87">
        <f t="shared" si="33"/>
        <v>0</v>
      </c>
      <c r="F39" s="87">
        <f t="shared" si="33"/>
        <v>0</v>
      </c>
      <c r="G39" s="87">
        <f t="shared" ref="G39:H41" si="34">+G40</f>
        <v>0</v>
      </c>
      <c r="H39" s="87">
        <f t="shared" si="34"/>
        <v>528947000000</v>
      </c>
      <c r="I39" s="29">
        <f t="shared" si="16"/>
        <v>5.1597582561132692E-2</v>
      </c>
      <c r="J39" s="87">
        <f t="shared" ref="J39:M39" si="35">+J40</f>
        <v>0</v>
      </c>
      <c r="K39" s="87">
        <f t="shared" si="35"/>
        <v>0</v>
      </c>
      <c r="L39" s="87">
        <f t="shared" si="35"/>
        <v>0</v>
      </c>
      <c r="M39" s="87">
        <f t="shared" si="35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34"/>
        <v>0</v>
      </c>
      <c r="H40" s="83">
        <f t="shared" si="34"/>
        <v>528947000000</v>
      </c>
      <c r="I40" s="29">
        <f t="shared" si="16"/>
        <v>5.1597582561132692E-2</v>
      </c>
      <c r="J40" s="91">
        <v>0</v>
      </c>
      <c r="K40" s="31">
        <v>0</v>
      </c>
      <c r="L40" s="87">
        <f t="shared" ref="L40:L41" si="36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34"/>
        <v>0</v>
      </c>
      <c r="H41" s="79">
        <f t="shared" si="34"/>
        <v>528947000000</v>
      </c>
      <c r="I41" s="35">
        <f t="shared" si="16"/>
        <v>5.1597582561132692E-2</v>
      </c>
      <c r="J41" s="54">
        <v>0</v>
      </c>
      <c r="K41" s="36">
        <v>0</v>
      </c>
      <c r="L41" s="51">
        <f t="shared" si="36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ref="I42:I46" si="37">H42/$H$47</f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38">C44+C45+C46</f>
        <v>9626870222061</v>
      </c>
      <c r="D43" s="62">
        <f t="shared" si="38"/>
        <v>0</v>
      </c>
      <c r="E43" s="62">
        <f t="shared" si="38"/>
        <v>0</v>
      </c>
      <c r="F43" s="62">
        <f t="shared" si="38"/>
        <v>345161334205</v>
      </c>
      <c r="G43" s="62">
        <f t="shared" si="38"/>
        <v>-345161334205</v>
      </c>
      <c r="H43" s="62">
        <f t="shared" si="38"/>
        <v>9281708887856</v>
      </c>
      <c r="I43" s="48">
        <f>H43/$H$47</f>
        <v>0.90540969255813741</v>
      </c>
      <c r="J43" s="62">
        <f t="shared" si="38"/>
        <v>5000000000</v>
      </c>
      <c r="K43" s="62">
        <f t="shared" si="38"/>
        <v>0</v>
      </c>
      <c r="L43" s="62">
        <f t="shared" si="38"/>
        <v>5000000000</v>
      </c>
      <c r="M43" s="62">
        <f t="shared" si="38"/>
        <v>9276708887856</v>
      </c>
      <c r="N43" s="63">
        <f>+L43/H43</f>
        <v>5.3869390436731956E-4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37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37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37"/>
        <v>0.63872234394037508</v>
      </c>
      <c r="J46" s="36">
        <v>5000000000</v>
      </c>
      <c r="K46" s="36">
        <v>0</v>
      </c>
      <c r="L46" s="39">
        <f>J46-K46</f>
        <v>5000000000</v>
      </c>
      <c r="M46" s="39">
        <f>H46-L46</f>
        <v>6542792568769</v>
      </c>
      <c r="N46" s="69">
        <f>+L46/H46</f>
        <v>7.6361612673078488E-4</v>
      </c>
      <c r="O46" s="15"/>
      <c r="P46" s="9"/>
    </row>
    <row r="47" spans="1:16" s="7" customFormat="1" ht="33" customHeight="1" thickBot="1" x14ac:dyDescent="0.3">
      <c r="A47" s="93" t="s">
        <v>47</v>
      </c>
      <c r="B47" s="94"/>
      <c r="C47" s="23">
        <f t="shared" ref="C47:H47" si="39">C8+C43</f>
        <v>10596552460394</v>
      </c>
      <c r="D47" s="23">
        <f t="shared" si="39"/>
        <v>0</v>
      </c>
      <c r="E47" s="23">
        <f t="shared" si="39"/>
        <v>0</v>
      </c>
      <c r="F47" s="23">
        <f t="shared" si="39"/>
        <v>345161334205</v>
      </c>
      <c r="G47" s="23">
        <f t="shared" si="39"/>
        <v>-345161334205</v>
      </c>
      <c r="H47" s="23">
        <f t="shared" si="39"/>
        <v>10251391126189</v>
      </c>
      <c r="I47" s="24">
        <f>+I8+I43</f>
        <v>1</v>
      </c>
      <c r="J47" s="23">
        <f>J8+J43</f>
        <v>28054553492.470001</v>
      </c>
      <c r="K47" s="23">
        <f>K8+K43</f>
        <v>0</v>
      </c>
      <c r="L47" s="23">
        <f>L8+L43</f>
        <v>28054553492.470001</v>
      </c>
      <c r="M47" s="23">
        <f>M8+M43</f>
        <v>10223336572696.529</v>
      </c>
      <c r="N47" s="25">
        <f>+L47/H47</f>
        <v>2.7366581907893126E-3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78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2025-01-30T03:24:13Z</cp:lastPrinted>
  <dcterms:created xsi:type="dcterms:W3CDTF">2024-02-17T01:42:10Z</dcterms:created>
  <dcterms:modified xsi:type="dcterms:W3CDTF">2026-03-03T22:27:20Z</dcterms:modified>
</cp:coreProperties>
</file>