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ionline-my.sharepoint.com/personal/asorozco_ani_gov_co/Documents/PRESUPUESTO/EJECUCIONES PRESUPUESTO/ejecuciones excel2026 publicar/marzo 2026/ingresos/"/>
    </mc:Choice>
  </mc:AlternateContent>
  <xr:revisionPtr revIDLastSave="36" documentId="8_{F1BD12A9-78BA-4AC8-8A16-2C95B29B660A}" xr6:coauthVersionLast="47" xr6:coauthVersionMax="47" xr10:uidLastSave="{57888345-F383-439A-AFC9-AE327F36F872}"/>
  <bookViews>
    <workbookView xWindow="0" yWindow="0" windowWidth="20490" windowHeight="11535" tabRatio="875" activeTab="2" xr2:uid="{3A2219E2-A8D4-4B5C-9433-D31C68F267EC}"/>
  </bookViews>
  <sheets>
    <sheet name="ENERO 2026" sheetId="15" r:id="rId1"/>
    <sheet name="FEBRERO 2026" sheetId="16" r:id="rId2"/>
    <sheet name="MARZO 2026" sheetId="17" r:id="rId3"/>
  </sheets>
  <definedNames>
    <definedName name="_xlnm._FilterDatabase" localSheetId="0" hidden="1">'ENERO 2026'!$N$6:$N$62</definedName>
    <definedName name="_xlnm._FilterDatabase" localSheetId="1" hidden="1">'FEBRERO 2026'!$N$6:$N$62</definedName>
    <definedName name="_xlnm._FilterDatabase" localSheetId="2" hidden="1">'MARZO 2026'!$N$6:$N$62</definedName>
    <definedName name="_xlnm.Print_Area" localSheetId="0">'ENERO 2026'!$A$6:$M$47</definedName>
    <definedName name="_xlnm.Print_Area" localSheetId="1">'FEBRERO 2026'!$A$6:$M$47</definedName>
    <definedName name="_xlnm.Print_Area" localSheetId="2">'MARZO 2026'!$A$6:$M$47</definedName>
    <definedName name="_xlnm.Print_Titles" localSheetId="0">'ENERO 2026'!$6:$7</definedName>
    <definedName name="_xlnm.Print_Titles" localSheetId="1">'FEBRERO 2026'!$6:$7</definedName>
    <definedName name="_xlnm.Print_Titles" localSheetId="2">'MARZO 2026'!$6:$7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7" l="1"/>
  <c r="J36" i="17"/>
  <c r="J33" i="17"/>
  <c r="L33" i="17" s="1"/>
  <c r="M33" i="17" s="1"/>
  <c r="M32" i="17" s="1"/>
  <c r="J31" i="17"/>
  <c r="L31" i="17" s="1"/>
  <c r="J30" i="17"/>
  <c r="J14" i="17"/>
  <c r="L14" i="17" s="1"/>
  <c r="L13" i="17" s="1"/>
  <c r="L46" i="17"/>
  <c r="G46" i="17"/>
  <c r="H46" i="17" s="1"/>
  <c r="L45" i="17"/>
  <c r="G45" i="17"/>
  <c r="H45" i="17" s="1"/>
  <c r="L44" i="17"/>
  <c r="G44" i="17"/>
  <c r="G43" i="17" s="1"/>
  <c r="K43" i="17"/>
  <c r="J43" i="17"/>
  <c r="F43" i="17"/>
  <c r="E43" i="17"/>
  <c r="D43" i="17"/>
  <c r="C43" i="17"/>
  <c r="N42" i="17"/>
  <c r="L42" i="17"/>
  <c r="M42" i="17" s="1"/>
  <c r="M41" i="17" s="1"/>
  <c r="M40" i="17" s="1"/>
  <c r="M39" i="17" s="1"/>
  <c r="G42" i="17"/>
  <c r="L41" i="17"/>
  <c r="H41" i="17"/>
  <c r="N41" i="17" s="1"/>
  <c r="G41" i="17"/>
  <c r="C41" i="17"/>
  <c r="C40" i="17" s="1"/>
  <c r="C39" i="17" s="1"/>
  <c r="L40" i="17"/>
  <c r="G40" i="17"/>
  <c r="G39" i="17" s="1"/>
  <c r="L39" i="17"/>
  <c r="K39" i="17"/>
  <c r="J39" i="17"/>
  <c r="F39" i="17"/>
  <c r="F34" i="17" s="1"/>
  <c r="E39" i="17"/>
  <c r="D39" i="17"/>
  <c r="D34" i="17" s="1"/>
  <c r="L38" i="17"/>
  <c r="M38" i="17" s="1"/>
  <c r="G38" i="17"/>
  <c r="M37" i="17"/>
  <c r="L37" i="17"/>
  <c r="G37" i="17"/>
  <c r="K36" i="17"/>
  <c r="G36" i="17"/>
  <c r="K35" i="17"/>
  <c r="K34" i="17" s="1"/>
  <c r="J35" i="17"/>
  <c r="H35" i="17"/>
  <c r="G35" i="17"/>
  <c r="F35" i="17"/>
  <c r="E35" i="17"/>
  <c r="D35" i="17"/>
  <c r="C35" i="17"/>
  <c r="E34" i="17"/>
  <c r="G33" i="17"/>
  <c r="G32" i="17" s="1"/>
  <c r="K32" i="17"/>
  <c r="H32" i="17"/>
  <c r="F32" i="17"/>
  <c r="E32" i="17"/>
  <c r="E31" i="17" s="1"/>
  <c r="E30" i="17" s="1"/>
  <c r="E29" i="17" s="1"/>
  <c r="E28" i="17" s="1"/>
  <c r="E27" i="17" s="1"/>
  <c r="D32" i="17"/>
  <c r="D31" i="17" s="1"/>
  <c r="C32" i="17"/>
  <c r="F31" i="17"/>
  <c r="F30" i="17" s="1"/>
  <c r="F29" i="17" s="1"/>
  <c r="F28" i="17" s="1"/>
  <c r="F27" i="17" s="1"/>
  <c r="K29" i="17"/>
  <c r="H29" i="17"/>
  <c r="C29" i="17"/>
  <c r="C28" i="17" s="1"/>
  <c r="C27" i="17" s="1"/>
  <c r="K28" i="17"/>
  <c r="K27" i="17"/>
  <c r="L26" i="17"/>
  <c r="L25" i="17" s="1"/>
  <c r="L24" i="17" s="1"/>
  <c r="K25" i="17"/>
  <c r="J25" i="17"/>
  <c r="J24" i="17" s="1"/>
  <c r="D25" i="17"/>
  <c r="C25" i="17"/>
  <c r="K24" i="17"/>
  <c r="D24" i="17"/>
  <c r="C24" i="17"/>
  <c r="L22" i="17"/>
  <c r="G22" i="17"/>
  <c r="H22" i="17" s="1"/>
  <c r="L21" i="17"/>
  <c r="K21" i="17"/>
  <c r="J21" i="17"/>
  <c r="G21" i="17"/>
  <c r="G20" i="17" s="1"/>
  <c r="G19" i="17" s="1"/>
  <c r="G18" i="17" s="1"/>
  <c r="F21" i="17"/>
  <c r="E21" i="17"/>
  <c r="D21" i="17"/>
  <c r="C21" i="17"/>
  <c r="C20" i="17" s="1"/>
  <c r="C19" i="17" s="1"/>
  <c r="C18" i="17" s="1"/>
  <c r="L20" i="17"/>
  <c r="L19" i="17" s="1"/>
  <c r="L18" i="17" s="1"/>
  <c r="K20" i="17"/>
  <c r="J20" i="17"/>
  <c r="F20" i="17"/>
  <c r="F19" i="17" s="1"/>
  <c r="F18" i="17" s="1"/>
  <c r="E20" i="17"/>
  <c r="D20" i="17"/>
  <c r="K19" i="17"/>
  <c r="K18" i="17" s="1"/>
  <c r="K11" i="17" s="1"/>
  <c r="J19" i="17"/>
  <c r="E19" i="17"/>
  <c r="E18" i="17" s="1"/>
  <c r="E12" i="17" s="1"/>
  <c r="E11" i="17" s="1"/>
  <c r="D19" i="17"/>
  <c r="J18" i="17"/>
  <c r="D18" i="17"/>
  <c r="L17" i="17"/>
  <c r="G17" i="17"/>
  <c r="G16" i="17" s="1"/>
  <c r="G15" i="17" s="1"/>
  <c r="L16" i="17"/>
  <c r="K16" i="17"/>
  <c r="J16" i="17"/>
  <c r="J15" i="17" s="1"/>
  <c r="F16" i="17"/>
  <c r="E16" i="17"/>
  <c r="D16" i="17"/>
  <c r="D15" i="17" s="1"/>
  <c r="D12" i="17" s="1"/>
  <c r="D11" i="17" s="1"/>
  <c r="C16" i="17"/>
  <c r="C15" i="17" s="1"/>
  <c r="L15" i="17"/>
  <c r="K15" i="17"/>
  <c r="F15" i="17"/>
  <c r="F12" i="17" s="1"/>
  <c r="F11" i="17" s="1"/>
  <c r="E15" i="17"/>
  <c r="G14" i="17"/>
  <c r="G13" i="17" s="1"/>
  <c r="K13" i="17"/>
  <c r="F13" i="17"/>
  <c r="E13" i="17"/>
  <c r="D13" i="17"/>
  <c r="C13" i="17"/>
  <c r="K12" i="17"/>
  <c r="N34" i="16"/>
  <c r="L43" i="17" l="1"/>
  <c r="J34" i="17"/>
  <c r="L36" i="17"/>
  <c r="L35" i="17" s="1"/>
  <c r="L34" i="17" s="1"/>
  <c r="J32" i="17"/>
  <c r="J29" i="17"/>
  <c r="J28" i="17" s="1"/>
  <c r="J27" i="17" s="1"/>
  <c r="L30" i="17"/>
  <c r="M30" i="17" s="1"/>
  <c r="J12" i="17"/>
  <c r="J11" i="17" s="1"/>
  <c r="J13" i="17"/>
  <c r="K23" i="17"/>
  <c r="G34" i="17"/>
  <c r="C23" i="17"/>
  <c r="K10" i="17"/>
  <c r="K9" i="17" s="1"/>
  <c r="K8" i="17" s="1"/>
  <c r="K47" i="17" s="1"/>
  <c r="C34" i="17"/>
  <c r="M31" i="17"/>
  <c r="N46" i="17"/>
  <c r="M46" i="17"/>
  <c r="E23" i="17"/>
  <c r="E10" i="17" s="1"/>
  <c r="E9" i="17" s="1"/>
  <c r="E8" i="17" s="1"/>
  <c r="E47" i="17" s="1"/>
  <c r="E26" i="17"/>
  <c r="C12" i="17"/>
  <c r="C11" i="17" s="1"/>
  <c r="G12" i="17"/>
  <c r="G11" i="17" s="1"/>
  <c r="M22" i="17"/>
  <c r="M21" i="17" s="1"/>
  <c r="M20" i="17" s="1"/>
  <c r="M19" i="17" s="1"/>
  <c r="M18" i="17" s="1"/>
  <c r="H21" i="17"/>
  <c r="F26" i="17"/>
  <c r="F24" i="17" s="1"/>
  <c r="F23" i="17"/>
  <c r="F10" i="17" s="1"/>
  <c r="F9" i="17" s="1"/>
  <c r="F8" i="17" s="1"/>
  <c r="F47" i="17" s="1"/>
  <c r="N45" i="17"/>
  <c r="M45" i="17"/>
  <c r="L12" i="17"/>
  <c r="D30" i="17"/>
  <c r="G31" i="17"/>
  <c r="H40" i="17"/>
  <c r="H44" i="17"/>
  <c r="H28" i="17"/>
  <c r="L32" i="17"/>
  <c r="H17" i="17"/>
  <c r="H14" i="17"/>
  <c r="J36" i="16"/>
  <c r="J23" i="17" l="1"/>
  <c r="J10" i="17" s="1"/>
  <c r="J9" i="17" s="1"/>
  <c r="J8" i="17" s="1"/>
  <c r="J47" i="17" s="1"/>
  <c r="M36" i="17"/>
  <c r="M35" i="17" s="1"/>
  <c r="M34" i="17" s="1"/>
  <c r="M29" i="17"/>
  <c r="M28" i="17" s="1"/>
  <c r="M27" i="17" s="1"/>
  <c r="L29" i="17"/>
  <c r="L28" i="17" s="1"/>
  <c r="L27" i="17" s="1"/>
  <c r="L23" i="17" s="1"/>
  <c r="C10" i="17"/>
  <c r="C9" i="17" s="1"/>
  <c r="C8" i="17" s="1"/>
  <c r="C47" i="17" s="1"/>
  <c r="C59" i="17" s="1"/>
  <c r="N14" i="17"/>
  <c r="M14" i="17"/>
  <c r="M13" i="17" s="1"/>
  <c r="H13" i="17"/>
  <c r="N44" i="17"/>
  <c r="H43" i="17"/>
  <c r="M44" i="17"/>
  <c r="M43" i="17" s="1"/>
  <c r="M17" i="17"/>
  <c r="M16" i="17" s="1"/>
  <c r="M15" i="17" s="1"/>
  <c r="H16" i="17"/>
  <c r="N40" i="17"/>
  <c r="H39" i="17"/>
  <c r="G30" i="17"/>
  <c r="G29" i="17" s="1"/>
  <c r="G28" i="17" s="1"/>
  <c r="G27" i="17" s="1"/>
  <c r="G23" i="17" s="1"/>
  <c r="G10" i="17" s="1"/>
  <c r="G9" i="17" s="1"/>
  <c r="G8" i="17" s="1"/>
  <c r="G47" i="17" s="1"/>
  <c r="D29" i="17"/>
  <c r="D28" i="17" s="1"/>
  <c r="D27" i="17" s="1"/>
  <c r="D23" i="17" s="1"/>
  <c r="D10" i="17" s="1"/>
  <c r="D9" i="17" s="1"/>
  <c r="D8" i="17" s="1"/>
  <c r="D47" i="17" s="1"/>
  <c r="G26" i="17"/>
  <c r="E24" i="17"/>
  <c r="H27" i="17"/>
  <c r="H20" i="17"/>
  <c r="L11" i="17"/>
  <c r="J33" i="16"/>
  <c r="L33" i="16" s="1"/>
  <c r="J31" i="16"/>
  <c r="L31" i="16" s="1"/>
  <c r="M31" i="16" s="1"/>
  <c r="J30" i="16"/>
  <c r="J29" i="16" s="1"/>
  <c r="J28" i="16" s="1"/>
  <c r="J14" i="16"/>
  <c r="J13" i="16"/>
  <c r="L46" i="16"/>
  <c r="G46" i="16"/>
  <c r="H46" i="16" s="1"/>
  <c r="L45" i="16"/>
  <c r="G45" i="16"/>
  <c r="H45" i="16" s="1"/>
  <c r="L44" i="16"/>
  <c r="G44" i="16"/>
  <c r="G43" i="16" s="1"/>
  <c r="L43" i="16"/>
  <c r="K43" i="16"/>
  <c r="J43" i="16"/>
  <c r="F43" i="16"/>
  <c r="E43" i="16"/>
  <c r="D43" i="16"/>
  <c r="C43" i="16"/>
  <c r="N42" i="16"/>
  <c r="M42" i="16"/>
  <c r="L42" i="16"/>
  <c r="G42" i="16"/>
  <c r="M41" i="16"/>
  <c r="M40" i="16" s="1"/>
  <c r="M39" i="16" s="1"/>
  <c r="L41" i="16"/>
  <c r="N41" i="16" s="1"/>
  <c r="H41" i="16"/>
  <c r="G41" i="16"/>
  <c r="C41" i="16"/>
  <c r="N40" i="16"/>
  <c r="L40" i="16"/>
  <c r="L39" i="16" s="1"/>
  <c r="N39" i="16" s="1"/>
  <c r="H40" i="16"/>
  <c r="G40" i="16"/>
  <c r="G39" i="16" s="1"/>
  <c r="C40" i="16"/>
  <c r="K39" i="16"/>
  <c r="J39" i="16"/>
  <c r="H39" i="16"/>
  <c r="F39" i="16"/>
  <c r="E39" i="16"/>
  <c r="D39" i="16"/>
  <c r="C39" i="16"/>
  <c r="M38" i="16"/>
  <c r="L38" i="16"/>
  <c r="G38" i="16"/>
  <c r="L37" i="16"/>
  <c r="M37" i="16" s="1"/>
  <c r="G37" i="16"/>
  <c r="K36" i="16"/>
  <c r="G36" i="16"/>
  <c r="G35" i="16" s="1"/>
  <c r="K35" i="16"/>
  <c r="J35" i="16"/>
  <c r="J34" i="16" s="1"/>
  <c r="J23" i="16" s="1"/>
  <c r="H35" i="16"/>
  <c r="F35" i="16"/>
  <c r="E35" i="16"/>
  <c r="D35" i="16"/>
  <c r="C35" i="16"/>
  <c r="K34" i="16"/>
  <c r="H34" i="16"/>
  <c r="F34" i="16"/>
  <c r="E34" i="16"/>
  <c r="D34" i="16"/>
  <c r="C34" i="16"/>
  <c r="G33" i="16"/>
  <c r="K32" i="16"/>
  <c r="J32" i="16"/>
  <c r="H32" i="16"/>
  <c r="G32" i="16"/>
  <c r="F32" i="16"/>
  <c r="F31" i="16" s="1"/>
  <c r="F30" i="16" s="1"/>
  <c r="F29" i="16" s="1"/>
  <c r="F28" i="16" s="1"/>
  <c r="F27" i="16" s="1"/>
  <c r="E32" i="16"/>
  <c r="E31" i="16" s="1"/>
  <c r="E30" i="16" s="1"/>
  <c r="E29" i="16" s="1"/>
  <c r="E28" i="16" s="1"/>
  <c r="E27" i="16" s="1"/>
  <c r="D32" i="16"/>
  <c r="D31" i="16" s="1"/>
  <c r="C32" i="16"/>
  <c r="L30" i="16"/>
  <c r="K29" i="16"/>
  <c r="H29" i="16"/>
  <c r="C29" i="16"/>
  <c r="K28" i="16"/>
  <c r="K27" i="16" s="1"/>
  <c r="K23" i="16" s="1"/>
  <c r="C28" i="16"/>
  <c r="C27" i="16"/>
  <c r="L26" i="16"/>
  <c r="L25" i="16"/>
  <c r="K25" i="16"/>
  <c r="J25" i="16"/>
  <c r="D25" i="16"/>
  <c r="C25" i="16"/>
  <c r="K24" i="16"/>
  <c r="J24" i="16"/>
  <c r="D24" i="16"/>
  <c r="C24" i="16"/>
  <c r="C23" i="16"/>
  <c r="L22" i="16"/>
  <c r="G22" i="16"/>
  <c r="H22" i="16" s="1"/>
  <c r="L21" i="16"/>
  <c r="K21" i="16"/>
  <c r="J21" i="16"/>
  <c r="G21" i="16"/>
  <c r="G20" i="16" s="1"/>
  <c r="G19" i="16" s="1"/>
  <c r="G18" i="16" s="1"/>
  <c r="F21" i="16"/>
  <c r="E21" i="16"/>
  <c r="D21" i="16"/>
  <c r="C21" i="16"/>
  <c r="C20" i="16" s="1"/>
  <c r="C19" i="16" s="1"/>
  <c r="C18" i="16" s="1"/>
  <c r="L20" i="16"/>
  <c r="L19" i="16" s="1"/>
  <c r="L18" i="16" s="1"/>
  <c r="K20" i="16"/>
  <c r="J20" i="16"/>
  <c r="F20" i="16"/>
  <c r="F19" i="16" s="1"/>
  <c r="F18" i="16" s="1"/>
  <c r="F12" i="16" s="1"/>
  <c r="F11" i="16" s="1"/>
  <c r="E20" i="16"/>
  <c r="D20" i="16"/>
  <c r="K19" i="16"/>
  <c r="K18" i="16" s="1"/>
  <c r="K11" i="16" s="1"/>
  <c r="J19" i="16"/>
  <c r="E19" i="16"/>
  <c r="E18" i="16" s="1"/>
  <c r="E12" i="16" s="1"/>
  <c r="E11" i="16" s="1"/>
  <c r="D19" i="16"/>
  <c r="J18" i="16"/>
  <c r="D18" i="16"/>
  <c r="L17" i="16"/>
  <c r="L16" i="16" s="1"/>
  <c r="L15" i="16" s="1"/>
  <c r="G17" i="16"/>
  <c r="G16" i="16" s="1"/>
  <c r="G15" i="16" s="1"/>
  <c r="G12" i="16" s="1"/>
  <c r="G11" i="16" s="1"/>
  <c r="K16" i="16"/>
  <c r="J16" i="16"/>
  <c r="J15" i="16" s="1"/>
  <c r="F16" i="16"/>
  <c r="E16" i="16"/>
  <c r="D16" i="16"/>
  <c r="D15" i="16" s="1"/>
  <c r="D12" i="16" s="1"/>
  <c r="D11" i="16" s="1"/>
  <c r="C16" i="16"/>
  <c r="C15" i="16" s="1"/>
  <c r="C12" i="16" s="1"/>
  <c r="C11" i="16" s="1"/>
  <c r="C10" i="16" s="1"/>
  <c r="C9" i="16" s="1"/>
  <c r="C8" i="16" s="1"/>
  <c r="C47" i="16" s="1"/>
  <c r="C59" i="16" s="1"/>
  <c r="K15" i="16"/>
  <c r="F15" i="16"/>
  <c r="E15" i="16"/>
  <c r="G14" i="16"/>
  <c r="H14" i="16" s="1"/>
  <c r="K13" i="16"/>
  <c r="G13" i="16"/>
  <c r="F13" i="16"/>
  <c r="E13" i="16"/>
  <c r="D13" i="16"/>
  <c r="C13" i="16"/>
  <c r="K12" i="16"/>
  <c r="C23" i="15"/>
  <c r="N34" i="15"/>
  <c r="N26" i="15"/>
  <c r="N25" i="15"/>
  <c r="N24" i="15"/>
  <c r="N23" i="15"/>
  <c r="M34" i="15"/>
  <c r="L34" i="15"/>
  <c r="K34" i="15"/>
  <c r="J34" i="15"/>
  <c r="H34" i="15"/>
  <c r="G34" i="15"/>
  <c r="F34" i="15"/>
  <c r="E34" i="15"/>
  <c r="D34" i="15"/>
  <c r="C34" i="15"/>
  <c r="C41" i="15"/>
  <c r="C40" i="15"/>
  <c r="C39" i="15"/>
  <c r="N39" i="15"/>
  <c r="M39" i="15"/>
  <c r="L39" i="15"/>
  <c r="K39" i="15"/>
  <c r="J39" i="15"/>
  <c r="H39" i="15"/>
  <c r="G39" i="15"/>
  <c r="F39" i="15"/>
  <c r="E39" i="15"/>
  <c r="D39" i="15"/>
  <c r="L26" i="15"/>
  <c r="L25" i="15" s="1"/>
  <c r="L24" i="15" s="1"/>
  <c r="K25" i="15"/>
  <c r="K24" i="15" s="1"/>
  <c r="J25" i="15"/>
  <c r="J24" i="15" s="1"/>
  <c r="D25" i="15"/>
  <c r="D24" i="15" s="1"/>
  <c r="C24" i="15"/>
  <c r="C25" i="15"/>
  <c r="L10" i="17" l="1"/>
  <c r="H34" i="17"/>
  <c r="N39" i="17"/>
  <c r="N43" i="17"/>
  <c r="H26" i="17"/>
  <c r="G24" i="17"/>
  <c r="H19" i="17"/>
  <c r="H15" i="17"/>
  <c r="N13" i="17"/>
  <c r="M12" i="17"/>
  <c r="M11" i="17" s="1"/>
  <c r="L36" i="16"/>
  <c r="M36" i="16" s="1"/>
  <c r="M35" i="16" s="1"/>
  <c r="M34" i="16" s="1"/>
  <c r="M33" i="16"/>
  <c r="M32" i="16" s="1"/>
  <c r="L32" i="16"/>
  <c r="J27" i="16"/>
  <c r="L29" i="16"/>
  <c r="L28" i="16" s="1"/>
  <c r="L27" i="16" s="1"/>
  <c r="L14" i="16"/>
  <c r="L13" i="16" s="1"/>
  <c r="L12" i="16" s="1"/>
  <c r="L11" i="16" s="1"/>
  <c r="J12" i="16"/>
  <c r="J11" i="16" s="1"/>
  <c r="J10" i="16" s="1"/>
  <c r="J9" i="16" s="1"/>
  <c r="J8" i="16" s="1"/>
  <c r="J47" i="16" s="1"/>
  <c r="M22" i="16"/>
  <c r="M21" i="16" s="1"/>
  <c r="M20" i="16" s="1"/>
  <c r="M19" i="16" s="1"/>
  <c r="M18" i="16" s="1"/>
  <c r="H21" i="16"/>
  <c r="E23" i="16"/>
  <c r="E26" i="16"/>
  <c r="G34" i="16"/>
  <c r="E10" i="16"/>
  <c r="E9" i="16" s="1"/>
  <c r="E8" i="16" s="1"/>
  <c r="E47" i="16" s="1"/>
  <c r="G31" i="16"/>
  <c r="D30" i="16"/>
  <c r="N14" i="16"/>
  <c r="H13" i="16"/>
  <c r="K10" i="16"/>
  <c r="K9" i="16" s="1"/>
  <c r="K8" i="16" s="1"/>
  <c r="K47" i="16" s="1"/>
  <c r="F26" i="16"/>
  <c r="F24" i="16" s="1"/>
  <c r="F23" i="16"/>
  <c r="F10" i="16" s="1"/>
  <c r="F9" i="16" s="1"/>
  <c r="F8" i="16" s="1"/>
  <c r="F47" i="16" s="1"/>
  <c r="N45" i="16"/>
  <c r="M45" i="16"/>
  <c r="N46" i="16"/>
  <c r="M46" i="16"/>
  <c r="L24" i="16"/>
  <c r="H28" i="16"/>
  <c r="H44" i="16"/>
  <c r="M30" i="16"/>
  <c r="M29" i="16" s="1"/>
  <c r="M28" i="16" s="1"/>
  <c r="H17" i="16"/>
  <c r="L46" i="15"/>
  <c r="L45" i="15"/>
  <c r="L44" i="15"/>
  <c r="G46" i="15"/>
  <c r="H46" i="15" s="1"/>
  <c r="G45" i="15"/>
  <c r="H45" i="15" s="1"/>
  <c r="G44" i="15"/>
  <c r="H44" i="15" s="1"/>
  <c r="H25" i="17" l="1"/>
  <c r="M26" i="17"/>
  <c r="M25" i="17" s="1"/>
  <c r="M24" i="17" s="1"/>
  <c r="M23" i="17" s="1"/>
  <c r="N26" i="17"/>
  <c r="L9" i="17"/>
  <c r="H18" i="17"/>
  <c r="L35" i="16"/>
  <c r="L34" i="16" s="1"/>
  <c r="M27" i="16"/>
  <c r="M14" i="16"/>
  <c r="M13" i="16" s="1"/>
  <c r="N44" i="16"/>
  <c r="H43" i="16"/>
  <c r="M44" i="16"/>
  <c r="M43" i="16" s="1"/>
  <c r="N13" i="16"/>
  <c r="G26" i="16"/>
  <c r="E24" i="16"/>
  <c r="H27" i="16"/>
  <c r="H20" i="16"/>
  <c r="M17" i="16"/>
  <c r="M16" i="16" s="1"/>
  <c r="M15" i="16" s="1"/>
  <c r="M12" i="16" s="1"/>
  <c r="M11" i="16" s="1"/>
  <c r="H16" i="16"/>
  <c r="G30" i="16"/>
  <c r="G29" i="16" s="1"/>
  <c r="G28" i="16" s="1"/>
  <c r="G27" i="16" s="1"/>
  <c r="G23" i="16" s="1"/>
  <c r="G10" i="16" s="1"/>
  <c r="G9" i="16" s="1"/>
  <c r="G8" i="16" s="1"/>
  <c r="G47" i="16" s="1"/>
  <c r="D29" i="16"/>
  <c r="D28" i="16" s="1"/>
  <c r="D27" i="16" s="1"/>
  <c r="D23" i="16" s="1"/>
  <c r="D10" i="16" s="1"/>
  <c r="D9" i="16" s="1"/>
  <c r="D8" i="16" s="1"/>
  <c r="D47" i="16" s="1"/>
  <c r="M44" i="15"/>
  <c r="N44" i="15"/>
  <c r="N45" i="15"/>
  <c r="N46" i="15"/>
  <c r="M45" i="15"/>
  <c r="M46" i="15"/>
  <c r="H24" i="17" l="1"/>
  <c r="N25" i="17"/>
  <c r="L8" i="17"/>
  <c r="H12" i="17"/>
  <c r="L23" i="16"/>
  <c r="L10" i="16" s="1"/>
  <c r="N43" i="16"/>
  <c r="H26" i="16"/>
  <c r="G24" i="16"/>
  <c r="H19" i="16"/>
  <c r="H15" i="16"/>
  <c r="L41" i="15"/>
  <c r="L40" i="15"/>
  <c r="C16" i="15"/>
  <c r="H23" i="17" l="1"/>
  <c r="N24" i="17"/>
  <c r="H11" i="17"/>
  <c r="N12" i="17"/>
  <c r="L47" i="17"/>
  <c r="H18" i="16"/>
  <c r="H12" i="16" s="1"/>
  <c r="M26" i="16"/>
  <c r="M25" i="16" s="1"/>
  <c r="M24" i="16" s="1"/>
  <c r="M23" i="16" s="1"/>
  <c r="H25" i="16"/>
  <c r="N26" i="16"/>
  <c r="L9" i="16"/>
  <c r="G42" i="15"/>
  <c r="G41" i="15" s="1"/>
  <c r="G40" i="15" s="1"/>
  <c r="G38" i="15"/>
  <c r="G37" i="15"/>
  <c r="G36" i="15"/>
  <c r="G33" i="15"/>
  <c r="G32" i="15" s="1"/>
  <c r="G22" i="15"/>
  <c r="G21" i="15"/>
  <c r="G20" i="15" s="1"/>
  <c r="G19" i="15" s="1"/>
  <c r="G18" i="15" s="1"/>
  <c r="G17" i="15"/>
  <c r="G16" i="15" s="1"/>
  <c r="G15" i="15" s="1"/>
  <c r="G14" i="15"/>
  <c r="H14" i="15" s="1"/>
  <c r="G13" i="15"/>
  <c r="L37" i="15"/>
  <c r="M37" i="15" s="1"/>
  <c r="L42" i="15"/>
  <c r="N42" i="15" s="1"/>
  <c r="L38" i="15"/>
  <c r="M38" i="15" s="1"/>
  <c r="L33" i="15"/>
  <c r="L32" i="15" s="1"/>
  <c r="L31" i="15"/>
  <c r="M31" i="15" s="1"/>
  <c r="L30" i="15"/>
  <c r="L29" i="15" s="1"/>
  <c r="L28" i="15" s="1"/>
  <c r="J35" i="15"/>
  <c r="J32" i="15"/>
  <c r="J29" i="15"/>
  <c r="J28" i="15" s="1"/>
  <c r="H41" i="15"/>
  <c r="H40" i="15" s="1"/>
  <c r="N40" i="15" s="1"/>
  <c r="H35" i="15"/>
  <c r="H32" i="15"/>
  <c r="H29" i="15"/>
  <c r="H28" i="15"/>
  <c r="C35" i="15"/>
  <c r="C32" i="15"/>
  <c r="C29" i="15"/>
  <c r="C28" i="15"/>
  <c r="H10" i="17" l="1"/>
  <c r="N11" i="17"/>
  <c r="N23" i="17"/>
  <c r="H11" i="16"/>
  <c r="N12" i="16"/>
  <c r="H24" i="16"/>
  <c r="N25" i="16"/>
  <c r="L8" i="16"/>
  <c r="L27" i="15"/>
  <c r="M33" i="15"/>
  <c r="M32" i="15" s="1"/>
  <c r="G35" i="15"/>
  <c r="M30" i="15"/>
  <c r="M29" i="15" s="1"/>
  <c r="M28" i="15" s="1"/>
  <c r="M27" i="15" s="1"/>
  <c r="J27" i="15"/>
  <c r="J23" i="15" s="1"/>
  <c r="M42" i="15"/>
  <c r="M41" i="15" s="1"/>
  <c r="M40" i="15" s="1"/>
  <c r="H27" i="15"/>
  <c r="C27" i="15"/>
  <c r="N41" i="15"/>
  <c r="G12" i="15"/>
  <c r="G11" i="15" s="1"/>
  <c r="M10" i="17" l="1"/>
  <c r="M9" i="17" s="1"/>
  <c r="M8" i="17" s="1"/>
  <c r="M47" i="17" s="1"/>
  <c r="H9" i="17"/>
  <c r="N10" i="17"/>
  <c r="L47" i="16"/>
  <c r="N11" i="16"/>
  <c r="H23" i="16"/>
  <c r="N24" i="16"/>
  <c r="K36" i="15"/>
  <c r="L36" i="15" s="1"/>
  <c r="K35" i="15"/>
  <c r="D35" i="15"/>
  <c r="E35" i="15"/>
  <c r="F35" i="15"/>
  <c r="K43" i="15"/>
  <c r="J43" i="15"/>
  <c r="F43" i="15"/>
  <c r="E43" i="15"/>
  <c r="D43" i="15"/>
  <c r="C43" i="15"/>
  <c r="K32" i="15"/>
  <c r="F32" i="15"/>
  <c r="F31" i="15" s="1"/>
  <c r="F30" i="15" s="1"/>
  <c r="F29" i="15" s="1"/>
  <c r="F28" i="15" s="1"/>
  <c r="F27" i="15" s="1"/>
  <c r="F26" i="15" s="1"/>
  <c r="F24" i="15" s="1"/>
  <c r="E32" i="15"/>
  <c r="E31" i="15" s="1"/>
  <c r="E30" i="15" s="1"/>
  <c r="E29" i="15" s="1"/>
  <c r="E28" i="15" s="1"/>
  <c r="E27" i="15" s="1"/>
  <c r="E26" i="15" s="1"/>
  <c r="E24" i="15" s="1"/>
  <c r="D32" i="15"/>
  <c r="D31" i="15" s="1"/>
  <c r="G31" i="15" s="1"/>
  <c r="K29" i="15"/>
  <c r="K28" i="15" s="1"/>
  <c r="L22" i="15"/>
  <c r="L21" i="15" s="1"/>
  <c r="L20" i="15" s="1"/>
  <c r="L19" i="15" s="1"/>
  <c r="L18" i="15" s="1"/>
  <c r="H22" i="15"/>
  <c r="K21" i="15"/>
  <c r="K20" i="15" s="1"/>
  <c r="K19" i="15" s="1"/>
  <c r="K18" i="15" s="1"/>
  <c r="J21" i="15"/>
  <c r="J20" i="15" s="1"/>
  <c r="J19" i="15" s="1"/>
  <c r="J18" i="15" s="1"/>
  <c r="F21" i="15"/>
  <c r="F20" i="15" s="1"/>
  <c r="F19" i="15" s="1"/>
  <c r="F18" i="15" s="1"/>
  <c r="E21" i="15"/>
  <c r="E20" i="15" s="1"/>
  <c r="E19" i="15" s="1"/>
  <c r="E18" i="15" s="1"/>
  <c r="D21" i="15"/>
  <c r="D20" i="15" s="1"/>
  <c r="D19" i="15" s="1"/>
  <c r="D18" i="15" s="1"/>
  <c r="C21" i="15"/>
  <c r="C20" i="15" s="1"/>
  <c r="C19" i="15" s="1"/>
  <c r="C18" i="15" s="1"/>
  <c r="J16" i="15"/>
  <c r="J15" i="15" s="1"/>
  <c r="H17" i="15"/>
  <c r="K16" i="15"/>
  <c r="K15" i="15" s="1"/>
  <c r="F16" i="15"/>
  <c r="F15" i="15" s="1"/>
  <c r="E16" i="15"/>
  <c r="E15" i="15" s="1"/>
  <c r="D16" i="15"/>
  <c r="D15" i="15" s="1"/>
  <c r="C15" i="15"/>
  <c r="L14" i="15"/>
  <c r="N14" i="15" s="1"/>
  <c r="K13" i="15"/>
  <c r="K12" i="15" s="1"/>
  <c r="J13" i="15"/>
  <c r="F13" i="15"/>
  <c r="E13" i="15"/>
  <c r="D13" i="15"/>
  <c r="C13" i="15"/>
  <c r="H8" i="17" l="1"/>
  <c r="N9" i="17"/>
  <c r="N23" i="16"/>
  <c r="H10" i="16"/>
  <c r="H16" i="15"/>
  <c r="H15" i="15" s="1"/>
  <c r="L35" i="15"/>
  <c r="M36" i="15"/>
  <c r="M35" i="15" s="1"/>
  <c r="D12" i="15"/>
  <c r="D11" i="15" s="1"/>
  <c r="E12" i="15"/>
  <c r="E11" i="15" s="1"/>
  <c r="E23" i="15"/>
  <c r="F12" i="15"/>
  <c r="F11" i="15" s="1"/>
  <c r="K27" i="15"/>
  <c r="K23" i="15" s="1"/>
  <c r="F23" i="15"/>
  <c r="L43" i="15"/>
  <c r="J12" i="15"/>
  <c r="J11" i="15" s="1"/>
  <c r="C12" i="15"/>
  <c r="C11" i="15" s="1"/>
  <c r="H43" i="15"/>
  <c r="L13" i="15"/>
  <c r="K11" i="15"/>
  <c r="H21" i="15"/>
  <c r="M22" i="15"/>
  <c r="M21" i="15" s="1"/>
  <c r="M20" i="15" s="1"/>
  <c r="M19" i="15" s="1"/>
  <c r="M18" i="15" s="1"/>
  <c r="L17" i="15"/>
  <c r="L16" i="15" s="1"/>
  <c r="L15" i="15" s="1"/>
  <c r="D30" i="15"/>
  <c r="G30" i="15" s="1"/>
  <c r="G29" i="15" s="1"/>
  <c r="G28" i="15" s="1"/>
  <c r="G27" i="15" s="1"/>
  <c r="G23" i="15" s="1"/>
  <c r="G10" i="15" s="1"/>
  <c r="G9" i="15" s="1"/>
  <c r="G8" i="15" s="1"/>
  <c r="G43" i="15"/>
  <c r="H47" i="17" l="1"/>
  <c r="I8" i="17" s="1"/>
  <c r="N8" i="17"/>
  <c r="M10" i="16"/>
  <c r="M9" i="16" s="1"/>
  <c r="M8" i="16" s="1"/>
  <c r="M47" i="16" s="1"/>
  <c r="H9" i="16"/>
  <c r="N10" i="16"/>
  <c r="L23" i="15"/>
  <c r="M14" i="15"/>
  <c r="M13" i="15" s="1"/>
  <c r="C10" i="15"/>
  <c r="C9" i="15" s="1"/>
  <c r="F10" i="15"/>
  <c r="F9" i="15" s="1"/>
  <c r="F8" i="15" s="1"/>
  <c r="F47" i="15" s="1"/>
  <c r="K10" i="15"/>
  <c r="K9" i="15" s="1"/>
  <c r="K8" i="15" s="1"/>
  <c r="K47" i="15" s="1"/>
  <c r="E10" i="15"/>
  <c r="E9" i="15" s="1"/>
  <c r="E8" i="15" s="1"/>
  <c r="E47" i="15" s="1"/>
  <c r="J10" i="15"/>
  <c r="J9" i="15" s="1"/>
  <c r="J8" i="15" s="1"/>
  <c r="J47" i="15" s="1"/>
  <c r="N43" i="15"/>
  <c r="D29" i="15"/>
  <c r="D28" i="15" s="1"/>
  <c r="D27" i="15" s="1"/>
  <c r="M43" i="15"/>
  <c r="H13" i="15"/>
  <c r="L12" i="15"/>
  <c r="H20" i="15"/>
  <c r="M17" i="15"/>
  <c r="M16" i="15" s="1"/>
  <c r="M15" i="15" s="1"/>
  <c r="I33" i="17" l="1"/>
  <c r="I32" i="17"/>
  <c r="I30" i="17"/>
  <c r="I37" i="17"/>
  <c r="I36" i="17"/>
  <c r="I42" i="17"/>
  <c r="I31" i="17"/>
  <c r="I38" i="17"/>
  <c r="I46" i="17"/>
  <c r="I35" i="17"/>
  <c r="I29" i="17"/>
  <c r="I41" i="17"/>
  <c r="I45" i="17"/>
  <c r="I22" i="17"/>
  <c r="I44" i="17"/>
  <c r="I40" i="17"/>
  <c r="I17" i="17"/>
  <c r="I14" i="17"/>
  <c r="I28" i="17"/>
  <c r="I21" i="17"/>
  <c r="I20" i="17"/>
  <c r="I43" i="17"/>
  <c r="I47" i="17" s="1"/>
  <c r="I16" i="17"/>
  <c r="I27" i="17"/>
  <c r="I39" i="17"/>
  <c r="I13" i="17"/>
  <c r="I15" i="17"/>
  <c r="I34" i="17"/>
  <c r="I26" i="17"/>
  <c r="I19" i="17"/>
  <c r="I18" i="17"/>
  <c r="I25" i="17"/>
  <c r="I24" i="17"/>
  <c r="I12" i="17"/>
  <c r="I11" i="17"/>
  <c r="I23" i="17"/>
  <c r="N47" i="17"/>
  <c r="I10" i="17"/>
  <c r="I9" i="17"/>
  <c r="H8" i="16"/>
  <c r="N9" i="16"/>
  <c r="C8" i="15"/>
  <c r="C47" i="15" s="1"/>
  <c r="C59" i="15" s="1"/>
  <c r="M12" i="15"/>
  <c r="M11" i="15" s="1"/>
  <c r="D23" i="15"/>
  <c r="D10" i="15" s="1"/>
  <c r="D9" i="15" s="1"/>
  <c r="D8" i="15" s="1"/>
  <c r="D47" i="15" s="1"/>
  <c r="G26" i="15"/>
  <c r="L11" i="15"/>
  <c r="H19" i="15"/>
  <c r="G47" i="15"/>
  <c r="N13" i="15"/>
  <c r="H47" i="16" l="1"/>
  <c r="I8" i="16"/>
  <c r="N8" i="16"/>
  <c r="G24" i="15"/>
  <c r="H26" i="15"/>
  <c r="H18" i="15"/>
  <c r="L10" i="15"/>
  <c r="I39" i="16" l="1"/>
  <c r="I36" i="16"/>
  <c r="I35" i="16"/>
  <c r="I34" i="16"/>
  <c r="I31" i="16"/>
  <c r="I37" i="16"/>
  <c r="I30" i="16"/>
  <c r="I41" i="16"/>
  <c r="I42" i="16"/>
  <c r="I38" i="16"/>
  <c r="I33" i="16"/>
  <c r="I22" i="16"/>
  <c r="I32" i="16"/>
  <c r="I46" i="16"/>
  <c r="I29" i="16"/>
  <c r="I40" i="16"/>
  <c r="I45" i="16"/>
  <c r="I14" i="16"/>
  <c r="I44" i="16"/>
  <c r="I28" i="16"/>
  <c r="I13" i="16"/>
  <c r="I17" i="16"/>
  <c r="I21" i="16"/>
  <c r="I43" i="16"/>
  <c r="I47" i="16" s="1"/>
  <c r="I16" i="16"/>
  <c r="I20" i="16"/>
  <c r="I27" i="16"/>
  <c r="I19" i="16"/>
  <c r="I26" i="16"/>
  <c r="I15" i="16"/>
  <c r="I18" i="16"/>
  <c r="I25" i="16"/>
  <c r="I12" i="16"/>
  <c r="I11" i="16"/>
  <c r="I24" i="16"/>
  <c r="N47" i="16"/>
  <c r="I23" i="16"/>
  <c r="I10" i="16"/>
  <c r="I9" i="16"/>
  <c r="M26" i="15"/>
  <c r="M25" i="15" s="1"/>
  <c r="M24" i="15" s="1"/>
  <c r="M23" i="15" s="1"/>
  <c r="H25" i="15"/>
  <c r="L9" i="15"/>
  <c r="H12" i="15"/>
  <c r="H24" i="15" l="1"/>
  <c r="H23" i="15" s="1"/>
  <c r="H11" i="15"/>
  <c r="N12" i="15"/>
  <c r="L8" i="15"/>
  <c r="L47" i="15" s="1"/>
  <c r="H10" i="15" l="1"/>
  <c r="M10" i="15" s="1"/>
  <c r="M9" i="15" s="1"/>
  <c r="M8" i="15" s="1"/>
  <c r="M47" i="15" s="1"/>
  <c r="N11" i="15"/>
  <c r="H9" i="15" l="1"/>
  <c r="N10" i="15"/>
  <c r="H8" i="15" l="1"/>
  <c r="N9" i="15"/>
  <c r="H47" i="15" l="1"/>
  <c r="I39" i="15" s="1"/>
  <c r="N8" i="15"/>
  <c r="I26" i="15" l="1"/>
  <c r="I25" i="15"/>
  <c r="I44" i="15"/>
  <c r="I45" i="15"/>
  <c r="I46" i="15"/>
  <c r="I22" i="15"/>
  <c r="I17" i="15"/>
  <c r="I15" i="15"/>
  <c r="I16" i="15"/>
  <c r="I21" i="15"/>
  <c r="I20" i="15"/>
  <c r="I19" i="15"/>
  <c r="I18" i="15"/>
  <c r="N47" i="15"/>
  <c r="I40" i="15"/>
  <c r="I41" i="15"/>
  <c r="I38" i="15"/>
  <c r="I36" i="15"/>
  <c r="I42" i="15"/>
  <c r="I24" i="15"/>
  <c r="I8" i="15"/>
  <c r="I33" i="15"/>
  <c r="I31" i="15"/>
  <c r="I32" i="15"/>
  <c r="I37" i="15"/>
  <c r="I14" i="15"/>
  <c r="I43" i="15"/>
  <c r="I35" i="15"/>
  <c r="I13" i="15"/>
  <c r="I30" i="15"/>
  <c r="I34" i="15"/>
  <c r="I29" i="15"/>
  <c r="I12" i="15"/>
  <c r="I28" i="15"/>
  <c r="I27" i="15"/>
  <c r="I11" i="15"/>
  <c r="I10" i="15"/>
  <c r="I23" i="15"/>
  <c r="I9" i="15"/>
  <c r="I47" i="15" l="1"/>
</calcChain>
</file>

<file path=xl/sharedStrings.xml><?xml version="1.0" encoding="utf-8"?>
<sst xmlns="http://schemas.openxmlformats.org/spreadsheetml/2006/main" count="345" uniqueCount="98">
  <si>
    <t>INFORME DE EJECUCIÓN DEL PRESUPUESTO DE INGRESOS</t>
  </si>
  <si>
    <t>VIGENCIA</t>
  </si>
  <si>
    <t xml:space="preserve">SECCION:   2413 </t>
  </si>
  <si>
    <t xml:space="preserve"> UNIDAD EJECUTORA:        00</t>
  </si>
  <si>
    <t>Codificación Presupuestal</t>
  </si>
  <si>
    <t>Descripción</t>
  </si>
  <si>
    <t>Aforo
Inicial
(1)</t>
  </si>
  <si>
    <t>Modificaciones Aforo  
(2)</t>
  </si>
  <si>
    <t>% Participación en el total
(4)</t>
  </si>
  <si>
    <t>Recaudo Efectivo Acumulado Neto
(7)=(5)-(6)</t>
  </si>
  <si>
    <t>Saldo de Aforo por Recaudar
(8) = (3) - (7)</t>
  </si>
  <si>
    <t>% de Recaudo
(9) = (7) / (3)</t>
  </si>
  <si>
    <t>Adiciones
(a)</t>
  </si>
  <si>
    <t>Reducciones
(b)</t>
  </si>
  <si>
    <t xml:space="preserve">RECURSOS PROPIOS DE ESTABLECIMIENTOS PÚBLICOS </t>
  </si>
  <si>
    <t>3-1</t>
  </si>
  <si>
    <t>RECURSOS PROPIOS DE ESTABLECIMIENTOS PÚBLICOS</t>
  </si>
  <si>
    <t>3-1-01</t>
  </si>
  <si>
    <t>3-1-01-1</t>
  </si>
  <si>
    <t>INGRESOS CORRIENTES</t>
  </si>
  <si>
    <t>3-1-01-1-02</t>
  </si>
  <si>
    <t>INGRESOS NO TRIBUTARIOS</t>
  </si>
  <si>
    <t>3-1-01-1-02-2</t>
  </si>
  <si>
    <t>TASAS Y DERECHOS ADMINISTRATIVOS</t>
  </si>
  <si>
    <t>3-1-01-1-02-2-66</t>
  </si>
  <si>
    <t>TASA POR EL USO DE LA INFRAESTRUCTURA DE TRANSPORTE</t>
  </si>
  <si>
    <t>N.A.</t>
  </si>
  <si>
    <t>3-1-01-2</t>
  </si>
  <si>
    <t>RECURSOS DE CAPITAL</t>
  </si>
  <si>
    <t>3-1-01-2-05</t>
  </si>
  <si>
    <t>RENDIMIENTOS FINANCIEROS</t>
  </si>
  <si>
    <t>3-1-01-2-05-1</t>
  </si>
  <si>
    <t>RECURSOS DE LA ENTIDAD</t>
  </si>
  <si>
    <t>3-1-01-2-05-1-02</t>
  </si>
  <si>
    <t>DEPÓSITOS</t>
  </si>
  <si>
    <t>3-1-01-2-05-1-02-01</t>
  </si>
  <si>
    <t>INTERESES SOBRE DEPOSITOS EN INSTITUCIONES FINANCIERAS</t>
  </si>
  <si>
    <t>3-1-01-2-05-1-02-04</t>
  </si>
  <si>
    <t>RENDIMIENTOS RECURSOS ENTREGADOS EN ADMINISTRACION</t>
  </si>
  <si>
    <t>3-1-01-2-05-3</t>
  </si>
  <si>
    <t>RENDIMIENTOS RECURSOS TERCEROS</t>
  </si>
  <si>
    <t>3-1-01-2-05-3-05</t>
  </si>
  <si>
    <t>RENDIMIENTOS RECURSOS ENTREGADOS POR LA ENTIDAD CONCEDENTE EN LOS PATRIMONIOS AUTÓNOMOS</t>
  </si>
  <si>
    <t>APORTES DE LA NACION</t>
  </si>
  <si>
    <t>FUNCIONAMIENTO</t>
  </si>
  <si>
    <t>DEUDA</t>
  </si>
  <si>
    <t>INVERSIÓN</t>
  </si>
  <si>
    <t>TOTALES</t>
  </si>
  <si>
    <r>
      <rPr>
        <b/>
        <sz val="10"/>
        <rFont val="Calibri"/>
        <family val="2"/>
        <scheme val="minor"/>
      </rPr>
      <t>Consolidó y elaboró:</t>
    </r>
    <r>
      <rPr>
        <sz val="10"/>
        <rFont val="Calibri"/>
        <family val="2"/>
        <scheme val="minor"/>
      </rPr>
      <t xml:space="preserve"> Área de Tesorería y  Presupuesto - GIT Administrativo y Financiero - Vicepresidencia de Gestión Corporativa</t>
    </r>
  </si>
  <si>
    <t>3-1-01-2-13-1-03</t>
  </si>
  <si>
    <t>REINTEGROS GASTOS DE FUNCIONAMIENTO</t>
  </si>
  <si>
    <t>REINTEGROS</t>
  </si>
  <si>
    <t>3-1-01-2-13-1</t>
  </si>
  <si>
    <t>REINTEGROS Y OTROS RECURSOS NO APROPIADOS</t>
  </si>
  <si>
    <t>3-1-01-2-13</t>
  </si>
  <si>
    <t>3-1-01-1-02-5-02-07-3-2</t>
  </si>
  <si>
    <t>3-1-01-1-02-5-02-07-3</t>
  </si>
  <si>
    <t>3-1-01-1-02-5-02-07</t>
  </si>
  <si>
    <t>3-1-01-1-02-5-02</t>
  </si>
  <si>
    <t>3-1-01-1-02-5</t>
  </si>
  <si>
    <t>SERVICIOS DE ARRENDAMIENTO SIN OPCIÓN DE COMPRA DE OTROS BIENES</t>
  </si>
  <si>
    <t>SERVICIOS DE ARRENDAMIENTO O ALQUILER SIN OPERARIO</t>
  </si>
  <si>
    <t>SERVICIOS FINANCIEROS Y SERVICIOS CONEXOS, SERVICIOS INMOBILIARIOS Y SERVICIOS DE ARRENDAMIENTO Y LEASING</t>
  </si>
  <si>
    <t>VENTAS INCIDENTALES DE ESTABLECIMIENTO NO DE MERCADO</t>
  </si>
  <si>
    <t>VENTA DE BIENES Y SERVICIOS</t>
  </si>
  <si>
    <t>Aforo
Vigente
(3)= (1)+(2)</t>
  </si>
  <si>
    <t>Total Modificaciones Presupuestales
(d) = (a)-(b)-(c)</t>
  </si>
  <si>
    <t>Devoluciones Pagadas Acumuladas
 (6)</t>
  </si>
  <si>
    <t>REINTEGROS GASTOS DE INVERSION</t>
  </si>
  <si>
    <t>3-1-01-2-13-1-05</t>
  </si>
  <si>
    <t>3-1-01-1-02-3</t>
  </si>
  <si>
    <t>MULTAS, SANCIONES E INTERESES DE MORA</t>
  </si>
  <si>
    <t>MULTAS Y SANCIONES</t>
  </si>
  <si>
    <t>SANCIONES CONTRACTUALES</t>
  </si>
  <si>
    <t>3-1-01-1-02-3-01</t>
  </si>
  <si>
    <t>3-1-01-1-02-3-01-04</t>
  </si>
  <si>
    <t>Recaudo Efectivo
   Acumulado                        
(5)</t>
  </si>
  <si>
    <t>PERIODO: 01/01/2026 AL 31/01/2026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</si>
  <si>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enero 2026</t>
    </r>
  </si>
  <si>
    <t>3-1-01-2-02</t>
  </si>
  <si>
    <t>3-1-01-2-02-1-02</t>
  </si>
  <si>
    <t>3-1-01-2-13-1-01</t>
  </si>
  <si>
    <t>3-1-01-2-13-2-02-02</t>
  </si>
  <si>
    <t>EXCEDENTES FINANCIEROS</t>
  </si>
  <si>
    <t>DISTRIBUCIÓN DE EXCEDENTES FINANCIEROS</t>
  </si>
  <si>
    <t>REINTEGROS INCAPACIDADES</t>
  </si>
  <si>
    <t>DE ACTIVOS NO FINANCIEROS DADOS DE BAJA EN PERIODOS ANTERIORES</t>
  </si>
  <si>
    <t>3-1-01-2-13-2</t>
  </si>
  <si>
    <t>3-1-01-2-13-2-02</t>
  </si>
  <si>
    <t>RECURSOS NO APROPIADOS</t>
  </si>
  <si>
    <t>RECUPERACIONES</t>
  </si>
  <si>
    <t>Bloqueo
(c)</t>
  </si>
  <si>
    <t>3-1-01-2-02-1</t>
  </si>
  <si>
    <t>ESTABLECIMIENTOS PÚBLICOS</t>
  </si>
  <si>
    <t>PERIODO: 01/01/2026 AL 28/02/2026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</si>
  <si>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28 de febrero 2026</t>
    </r>
  </si>
  <si>
    <t>PERIODO: 01/01/2026 AL 31/03/2026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</si>
  <si>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marzo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</si>
</sst>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(* #,##0.00_);_(* \(#,##0.00\);_(* &quot;-&quot;??_);_(@_)"/>
    <numFmt numFmtId="166" formatCode="0.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8" fillId="0" borderId="0"/>
  </cellStyleXfs>
  <cellXfs count="107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43" fontId="7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43" fontId="4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43" fontId="14" fillId="2" borderId="0" xfId="0" applyNumberFormat="1" applyFont="1" applyFill="1" applyAlignment="1">
      <alignment vertical="center"/>
    </xf>
    <xf numFmtId="0" fontId="3" fillId="2" borderId="0" xfId="4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3" fontId="4" fillId="0" borderId="0" xfId="0" applyNumberFormat="1" applyFont="1" applyAlignment="1">
      <alignment vertical="center"/>
    </xf>
    <xf numFmtId="39" fontId="4" fillId="2" borderId="0" xfId="0" applyNumberFormat="1" applyFont="1" applyFill="1" applyAlignment="1">
      <alignment vertical="center"/>
    </xf>
    <xf numFmtId="41" fontId="4" fillId="2" borderId="0" xfId="0" applyNumberFormat="1" applyFont="1" applyFill="1" applyAlignment="1">
      <alignment horizontal="right" vertical="center"/>
    </xf>
    <xf numFmtId="164" fontId="15" fillId="3" borderId="4" xfId="0" applyNumberFormat="1" applyFont="1" applyFill="1" applyBorder="1" applyAlignment="1">
      <alignment vertical="center"/>
    </xf>
    <xf numFmtId="10" fontId="15" fillId="3" borderId="4" xfId="0" applyNumberFormat="1" applyFont="1" applyFill="1" applyBorder="1" applyAlignment="1">
      <alignment vertical="center"/>
    </xf>
    <xf numFmtId="10" fontId="15" fillId="3" borderId="5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 wrapText="1" readingOrder="1"/>
    </xf>
    <xf numFmtId="43" fontId="10" fillId="0" borderId="1" xfId="1" applyNumberFormat="1" applyFont="1" applyBorder="1" applyAlignment="1">
      <alignment vertical="center"/>
    </xf>
    <xf numFmtId="10" fontId="10" fillId="0" borderId="1" xfId="1" applyNumberFormat="1" applyFont="1" applyBorder="1" applyAlignment="1">
      <alignment vertical="center"/>
    </xf>
    <xf numFmtId="10" fontId="10" fillId="2" borderId="1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 readingOrder="1"/>
    </xf>
    <xf numFmtId="43" fontId="10" fillId="2" borderId="1" xfId="1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 readingOrder="1"/>
    </xf>
    <xf numFmtId="43" fontId="12" fillId="2" borderId="1" xfId="0" applyNumberFormat="1" applyFont="1" applyFill="1" applyBorder="1" applyAlignment="1">
      <alignment vertical="center" readingOrder="1"/>
    </xf>
    <xf numFmtId="43" fontId="12" fillId="2" borderId="1" xfId="0" applyNumberFormat="1" applyFont="1" applyFill="1" applyBorder="1" applyAlignment="1">
      <alignment horizontal="right" vertical="center"/>
    </xf>
    <xf numFmtId="10" fontId="12" fillId="2" borderId="1" xfId="1" applyNumberFormat="1" applyFont="1" applyFill="1" applyBorder="1" applyAlignment="1">
      <alignment vertical="center"/>
    </xf>
    <xf numFmtId="43" fontId="12" fillId="2" borderId="1" xfId="1" applyNumberFormat="1" applyFont="1" applyFill="1" applyBorder="1" applyAlignment="1">
      <alignment vertical="center"/>
    </xf>
    <xf numFmtId="43" fontId="10" fillId="2" borderId="1" xfId="0" applyNumberFormat="1" applyFont="1" applyFill="1" applyBorder="1" applyAlignment="1">
      <alignment vertical="center" readingOrder="1"/>
    </xf>
    <xf numFmtId="0" fontId="13" fillId="2" borderId="1" xfId="0" applyFont="1" applyFill="1" applyBorder="1" applyAlignment="1">
      <alignment vertical="center"/>
    </xf>
    <xf numFmtId="43" fontId="12" fillId="2" borderId="1" xfId="0" applyNumberFormat="1" applyFont="1" applyFill="1" applyBorder="1" applyAlignment="1">
      <alignment vertical="center"/>
    </xf>
    <xf numFmtId="41" fontId="12" fillId="2" borderId="1" xfId="0" applyNumberFormat="1" applyFont="1" applyFill="1" applyBorder="1" applyAlignment="1">
      <alignment horizontal="right" vertical="center"/>
    </xf>
    <xf numFmtId="41" fontId="13" fillId="2" borderId="1" xfId="3" applyNumberFormat="1" applyFont="1" applyFill="1" applyBorder="1" applyAlignment="1">
      <alignment horizontal="left" vertical="center"/>
    </xf>
    <xf numFmtId="0" fontId="9" fillId="0" borderId="6" xfId="0" applyFont="1" applyBorder="1" applyAlignment="1">
      <alignment vertical="center" wrapText="1" readingOrder="1"/>
    </xf>
    <xf numFmtId="43" fontId="10" fillId="0" borderId="6" xfId="1" applyNumberFormat="1" applyFont="1" applyBorder="1" applyAlignment="1">
      <alignment vertical="center"/>
    </xf>
    <xf numFmtId="10" fontId="10" fillId="0" borderId="6" xfId="1" applyNumberFormat="1" applyFont="1" applyBorder="1" applyAlignment="1">
      <alignment vertical="center"/>
    </xf>
    <xf numFmtId="0" fontId="19" fillId="4" borderId="10" xfId="0" applyFont="1" applyFill="1" applyBorder="1" applyAlignment="1">
      <alignment horizontal="left" vertical="center" wrapText="1"/>
    </xf>
    <xf numFmtId="0" fontId="19" fillId="4" borderId="11" xfId="0" applyFont="1" applyFill="1" applyBorder="1" applyAlignment="1">
      <alignment vertical="center" wrapText="1"/>
    </xf>
    <xf numFmtId="43" fontId="20" fillId="4" borderId="11" xfId="1" applyNumberFormat="1" applyFont="1" applyFill="1" applyBorder="1" applyAlignment="1">
      <alignment vertical="center"/>
    </xf>
    <xf numFmtId="10" fontId="20" fillId="4" borderId="11" xfId="1" applyNumberFormat="1" applyFont="1" applyFill="1" applyBorder="1" applyAlignment="1">
      <alignment vertical="center"/>
    </xf>
    <xf numFmtId="10" fontId="21" fillId="4" borderId="12" xfId="1" applyNumberFormat="1" applyFont="1" applyFill="1" applyBorder="1" applyAlignment="1">
      <alignment vertical="center"/>
    </xf>
    <xf numFmtId="0" fontId="11" fillId="2" borderId="2" xfId="0" applyFont="1" applyFill="1" applyBorder="1" applyAlignment="1">
      <alignment vertical="center" wrapText="1" readingOrder="1"/>
    </xf>
    <xf numFmtId="43" fontId="12" fillId="2" borderId="2" xfId="0" applyNumberFormat="1" applyFont="1" applyFill="1" applyBorder="1" applyAlignment="1">
      <alignment vertical="center" readingOrder="1"/>
    </xf>
    <xf numFmtId="43" fontId="12" fillId="2" borderId="2" xfId="0" applyNumberFormat="1" applyFont="1" applyFill="1" applyBorder="1" applyAlignment="1">
      <alignment horizontal="right" vertical="center"/>
    </xf>
    <xf numFmtId="10" fontId="12" fillId="2" borderId="2" xfId="1" applyNumberFormat="1" applyFont="1" applyFill="1" applyBorder="1" applyAlignment="1">
      <alignment vertical="center"/>
    </xf>
    <xf numFmtId="43" fontId="12" fillId="2" borderId="2" xfId="1" applyNumberFormat="1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43" fontId="12" fillId="2" borderId="6" xfId="0" applyNumberFormat="1" applyFont="1" applyFill="1" applyBorder="1" applyAlignment="1">
      <alignment vertical="center"/>
    </xf>
    <xf numFmtId="41" fontId="12" fillId="2" borderId="6" xfId="0" applyNumberFormat="1" applyFont="1" applyFill="1" applyBorder="1" applyAlignment="1">
      <alignment horizontal="right" vertical="center"/>
    </xf>
    <xf numFmtId="43" fontId="12" fillId="2" borderId="6" xfId="0" applyNumberFormat="1" applyFont="1" applyFill="1" applyBorder="1" applyAlignment="1">
      <alignment vertical="center" readingOrder="1"/>
    </xf>
    <xf numFmtId="43" fontId="12" fillId="2" borderId="6" xfId="1" applyNumberFormat="1" applyFont="1" applyFill="1" applyBorder="1" applyAlignment="1">
      <alignment vertical="center"/>
    </xf>
    <xf numFmtId="0" fontId="22" fillId="4" borderId="10" xfId="0" applyFont="1" applyFill="1" applyBorder="1" applyAlignment="1">
      <alignment horizontal="left" vertical="center"/>
    </xf>
    <xf numFmtId="0" fontId="22" fillId="4" borderId="11" xfId="0" applyFont="1" applyFill="1" applyBorder="1" applyAlignment="1">
      <alignment vertical="center"/>
    </xf>
    <xf numFmtId="43" fontId="10" fillId="4" borderId="11" xfId="1" applyNumberFormat="1" applyFont="1" applyFill="1" applyBorder="1" applyAlignment="1">
      <alignment vertical="center"/>
    </xf>
    <xf numFmtId="10" fontId="20" fillId="4" borderId="12" xfId="1" applyNumberFormat="1" applyFont="1" applyFill="1" applyBorder="1" applyAlignment="1">
      <alignment vertical="center"/>
    </xf>
    <xf numFmtId="49" fontId="9" fillId="2" borderId="13" xfId="0" applyNumberFormat="1" applyFont="1" applyFill="1" applyBorder="1" applyAlignment="1">
      <alignment horizontal="left" vertical="center" wrapText="1" readingOrder="1"/>
    </xf>
    <xf numFmtId="10" fontId="10" fillId="2" borderId="14" xfId="1" applyNumberFormat="1" applyFont="1" applyFill="1" applyBorder="1" applyAlignment="1">
      <alignment vertical="center"/>
    </xf>
    <xf numFmtId="49" fontId="9" fillId="2" borderId="15" xfId="0" applyNumberFormat="1" applyFont="1" applyFill="1" applyBorder="1" applyAlignment="1">
      <alignment horizontal="left" vertical="center" wrapText="1" readingOrder="1"/>
    </xf>
    <xf numFmtId="10" fontId="10" fillId="2" borderId="16" xfId="1" applyNumberFormat="1" applyFont="1" applyFill="1" applyBorder="1" applyAlignment="1">
      <alignment vertical="center"/>
    </xf>
    <xf numFmtId="49" fontId="11" fillId="2" borderId="15" xfId="0" applyNumberFormat="1" applyFont="1" applyFill="1" applyBorder="1" applyAlignment="1">
      <alignment horizontal="left" vertical="center" wrapText="1" readingOrder="1"/>
    </xf>
    <xf numFmtId="10" fontId="12" fillId="2" borderId="16" xfId="1" applyNumberFormat="1" applyFont="1" applyFill="1" applyBorder="1" applyAlignment="1">
      <alignment vertical="center"/>
    </xf>
    <xf numFmtId="10" fontId="10" fillId="2" borderId="16" xfId="1" applyNumberFormat="1" applyFont="1" applyFill="1" applyBorder="1" applyAlignment="1">
      <alignment horizontal="right" vertical="center"/>
    </xf>
    <xf numFmtId="10" fontId="12" fillId="2" borderId="16" xfId="1" applyNumberFormat="1" applyFont="1" applyFill="1" applyBorder="1" applyAlignment="1">
      <alignment horizontal="right"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15" xfId="0" applyFont="1" applyFill="1" applyBorder="1" applyAlignment="1">
      <alignment horizontal="left" vertical="center"/>
    </xf>
    <xf numFmtId="0" fontId="17" fillId="3" borderId="19" xfId="2" applyFont="1" applyFill="1" applyBorder="1" applyAlignment="1">
      <alignment horizontal="center" vertical="center" wrapText="1"/>
    </xf>
    <xf numFmtId="43" fontId="12" fillId="5" borderId="2" xfId="0" applyNumberFormat="1" applyFont="1" applyFill="1" applyBorder="1" applyAlignment="1">
      <alignment vertical="center" readingOrder="1"/>
    </xf>
    <xf numFmtId="43" fontId="10" fillId="0" borderId="1" xfId="1" applyNumberFormat="1" applyFont="1" applyFill="1" applyBorder="1" applyAlignment="1">
      <alignment vertical="center"/>
    </xf>
    <xf numFmtId="49" fontId="9" fillId="0" borderId="15" xfId="0" applyNumberFormat="1" applyFont="1" applyBorder="1" applyAlignment="1">
      <alignment horizontal="left" vertical="center" wrapText="1" readingOrder="1"/>
    </xf>
    <xf numFmtId="49" fontId="11" fillId="0" borderId="15" xfId="0" applyNumberFormat="1" applyFont="1" applyBorder="1" applyAlignment="1">
      <alignment horizontal="left" vertical="center" wrapText="1" readingOrder="1"/>
    </xf>
    <xf numFmtId="43" fontId="12" fillId="0" borderId="2" xfId="0" applyNumberFormat="1" applyFont="1" applyBorder="1" applyAlignment="1">
      <alignment vertical="center" readingOrder="1"/>
    </xf>
    <xf numFmtId="49" fontId="11" fillId="6" borderId="17" xfId="0" applyNumberFormat="1" applyFont="1" applyFill="1" applyBorder="1" applyAlignment="1">
      <alignment horizontal="left" vertical="center" wrapText="1" readingOrder="1"/>
    </xf>
    <xf numFmtId="0" fontId="11" fillId="6" borderId="2" xfId="0" applyFont="1" applyFill="1" applyBorder="1" applyAlignment="1">
      <alignment vertical="center" wrapText="1" readingOrder="1"/>
    </xf>
    <xf numFmtId="43" fontId="12" fillId="0" borderId="1" xfId="0" applyNumberFormat="1" applyFont="1" applyBorder="1" applyAlignment="1">
      <alignment vertical="center" readingOrder="1"/>
    </xf>
    <xf numFmtId="43" fontId="10" fillId="0" borderId="2" xfId="0" applyNumberFormat="1" applyFont="1" applyBorder="1" applyAlignment="1">
      <alignment vertical="center" readingOrder="1"/>
    </xf>
    <xf numFmtId="164" fontId="4" fillId="2" borderId="0" xfId="0" applyNumberFormat="1" applyFont="1" applyFill="1" applyAlignment="1">
      <alignment vertical="center"/>
    </xf>
    <xf numFmtId="39" fontId="13" fillId="2" borderId="1" xfId="3" applyNumberFormat="1" applyFont="1" applyFill="1" applyBorder="1" applyAlignment="1">
      <alignment horizontal="right" vertical="center"/>
    </xf>
    <xf numFmtId="49" fontId="11" fillId="2" borderId="17" xfId="0" applyNumberFormat="1" applyFont="1" applyFill="1" applyBorder="1" applyAlignment="1">
      <alignment horizontal="left" vertical="center" wrapText="1" readingOrder="1"/>
    </xf>
    <xf numFmtId="43" fontId="10" fillId="2" borderId="2" xfId="0" applyNumberFormat="1" applyFont="1" applyFill="1" applyBorder="1" applyAlignment="1">
      <alignment vertical="center" readingOrder="1"/>
    </xf>
    <xf numFmtId="10" fontId="10" fillId="2" borderId="0" xfId="0" applyNumberFormat="1" applyFont="1" applyFill="1" applyAlignment="1">
      <alignment vertical="center"/>
    </xf>
    <xf numFmtId="0" fontId="9" fillId="2" borderId="2" xfId="0" applyFont="1" applyFill="1" applyBorder="1" applyAlignment="1">
      <alignment vertical="center" wrapText="1" readingOrder="1"/>
    </xf>
    <xf numFmtId="43" fontId="10" fillId="2" borderId="2" xfId="0" applyNumberFormat="1" applyFont="1" applyFill="1" applyBorder="1" applyAlignment="1">
      <alignment horizontal="right" vertical="center"/>
    </xf>
    <xf numFmtId="43" fontId="10" fillId="2" borderId="2" xfId="1" applyNumberFormat="1" applyFont="1" applyFill="1" applyBorder="1" applyAlignment="1">
      <alignment vertical="center"/>
    </xf>
    <xf numFmtId="166" fontId="10" fillId="2" borderId="16" xfId="1" applyNumberFormat="1" applyFont="1" applyFill="1" applyBorder="1" applyAlignment="1">
      <alignment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7" fillId="3" borderId="7" xfId="2" applyFont="1" applyFill="1" applyBorder="1" applyAlignment="1">
      <alignment horizontal="center" vertical="center" wrapText="1"/>
    </xf>
    <xf numFmtId="0" fontId="17" fillId="3" borderId="18" xfId="2" applyFont="1" applyFill="1" applyBorder="1" applyAlignment="1">
      <alignment horizontal="center" vertical="center" wrapText="1"/>
    </xf>
    <xf numFmtId="0" fontId="17" fillId="3" borderId="8" xfId="2" applyFont="1" applyFill="1" applyBorder="1" applyAlignment="1">
      <alignment horizontal="center" vertical="center" wrapText="1"/>
    </xf>
    <xf numFmtId="0" fontId="17" fillId="3" borderId="19" xfId="2" applyFont="1" applyFill="1" applyBorder="1" applyAlignment="1">
      <alignment horizontal="center" vertical="center" wrapText="1"/>
    </xf>
    <xf numFmtId="0" fontId="17" fillId="3" borderId="21" xfId="2" applyFont="1" applyFill="1" applyBorder="1" applyAlignment="1">
      <alignment horizontal="center" vertical="center" wrapText="1"/>
    </xf>
    <xf numFmtId="0" fontId="17" fillId="3" borderId="22" xfId="2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center" vertical="center" wrapText="1"/>
    </xf>
    <xf numFmtId="0" fontId="17" fillId="3" borderId="20" xfId="2" applyFont="1" applyFill="1" applyBorder="1" applyAlignment="1">
      <alignment horizontal="center" vertical="center" wrapText="1"/>
    </xf>
  </cellXfs>
  <cellStyles count="8">
    <cellStyle name="Millares 2 2" xfId="3" xr:uid="{BBCBE508-7770-43C9-BD23-A9F0BF01F73B}"/>
    <cellStyle name="Millares 2 2 2" xfId="5" xr:uid="{AAB74FFC-EA0D-4EBA-998B-9FC27E88F971}"/>
    <cellStyle name="Normal" xfId="0" builtinId="0"/>
    <cellStyle name="Normal 14" xfId="2" xr:uid="{C20E0106-98E7-4D7F-9693-3A0EADC7A29D}"/>
    <cellStyle name="Normal 2" xfId="7" xr:uid="{33455A0D-2F7A-4F51-8ABE-8D12DAF4B5DF}"/>
    <cellStyle name="Normal 2 2" xfId="4" xr:uid="{9EAFF564-7113-44C9-87CD-E2BFCBE17FFE}"/>
    <cellStyle name="Normal 2 2 2 2 4" xfId="6" xr:uid="{CE3679EF-1C03-4C52-A1E8-E65945F9259D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1D7AFB13-2C5D-4C57-B2F9-910115BAF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10218" y="44649"/>
          <a:ext cx="1136282" cy="13116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D2AF3102-4691-4570-8064-016598010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AE0A180F-DC2E-4EBB-B92D-6F8EE47FA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E8E4-3248-4F8A-BEDB-90CD5F9E4828}">
  <dimension ref="A1:X62"/>
  <sheetViews>
    <sheetView zoomScale="60" zoomScaleNormal="60" workbookViewId="0">
      <selection activeCell="E8" sqref="E8"/>
    </sheetView>
  </sheetViews>
  <sheetFormatPr baseColWidth="10" defaultRowHeight="33" customHeight="1" x14ac:dyDescent="0.25"/>
  <cols>
    <col min="1" max="1" width="30.140625" style="18" customWidth="1"/>
    <col min="2" max="2" width="45.140625" style="3" customWidth="1"/>
    <col min="3" max="3" width="30.42578125" style="3" customWidth="1"/>
    <col min="4" max="4" width="20.28515625" style="19" customWidth="1"/>
    <col min="5" max="5" width="19" style="19" customWidth="1"/>
    <col min="6" max="6" width="27" style="19" customWidth="1"/>
    <col min="7" max="7" width="27.85546875" style="19" customWidth="1"/>
    <col min="8" max="8" width="31.85546875" style="3" customWidth="1"/>
    <col min="9" max="9" width="27.85546875" style="3" customWidth="1"/>
    <col min="10" max="10" width="30.28515625" style="3" customWidth="1"/>
    <col min="11" max="11" width="25.28515625" style="20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4" ht="33" customHeight="1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  <c r="Q1" s="1"/>
      <c r="X1" s="2"/>
    </row>
    <row r="2" spans="1:24" ht="15.75" customHeight="1" x14ac:dyDescent="0.2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1"/>
      <c r="P2" s="1"/>
      <c r="Q2" s="1"/>
      <c r="X2" s="2"/>
    </row>
    <row r="3" spans="1:24" ht="31.5" customHeight="1" x14ac:dyDescent="0.25">
      <c r="A3" s="97" t="s">
        <v>77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98" t="s">
        <v>3</v>
      </c>
      <c r="M4" s="98"/>
      <c r="X4" s="2"/>
    </row>
    <row r="5" spans="1:24" ht="18" customHeight="1" thickBot="1" x14ac:dyDescent="0.3">
      <c r="A5" s="4"/>
      <c r="B5" s="2"/>
      <c r="C5" s="21"/>
      <c r="D5" s="7"/>
      <c r="E5" s="7"/>
      <c r="F5" s="22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99" t="s">
        <v>4</v>
      </c>
      <c r="B6" s="101" t="s">
        <v>5</v>
      </c>
      <c r="C6" s="101" t="s">
        <v>6</v>
      </c>
      <c r="D6" s="101" t="s">
        <v>7</v>
      </c>
      <c r="E6" s="101"/>
      <c r="F6" s="101"/>
      <c r="G6" s="101"/>
      <c r="H6" s="101" t="s">
        <v>65</v>
      </c>
      <c r="I6" s="101" t="s">
        <v>8</v>
      </c>
      <c r="J6" s="103" t="s">
        <v>76</v>
      </c>
      <c r="K6" s="101" t="s">
        <v>67</v>
      </c>
      <c r="L6" s="101" t="s">
        <v>9</v>
      </c>
      <c r="M6" s="101" t="s">
        <v>10</v>
      </c>
      <c r="N6" s="105" t="s">
        <v>11</v>
      </c>
    </row>
    <row r="7" spans="1:24" ht="78.75" customHeight="1" thickBot="1" x14ac:dyDescent="0.3">
      <c r="A7" s="100"/>
      <c r="B7" s="102"/>
      <c r="C7" s="102"/>
      <c r="D7" s="74" t="s">
        <v>12</v>
      </c>
      <c r="E7" s="74" t="s">
        <v>13</v>
      </c>
      <c r="F7" s="74" t="s">
        <v>91</v>
      </c>
      <c r="G7" s="74" t="s">
        <v>66</v>
      </c>
      <c r="H7" s="102"/>
      <c r="I7" s="102"/>
      <c r="J7" s="104"/>
      <c r="K7" s="102"/>
      <c r="L7" s="102"/>
      <c r="M7" s="102"/>
      <c r="N7" s="106"/>
    </row>
    <row r="8" spans="1:24" s="10" customFormat="1" ht="53.25" customHeight="1" thickBot="1" x14ac:dyDescent="0.3">
      <c r="A8" s="45">
        <v>3</v>
      </c>
      <c r="B8" s="46" t="s">
        <v>14</v>
      </c>
      <c r="C8" s="47">
        <f>C9</f>
        <v>969682238333</v>
      </c>
      <c r="D8" s="47">
        <f t="shared" ref="C8:M9" si="0">D9</f>
        <v>0</v>
      </c>
      <c r="E8" s="47">
        <f t="shared" si="0"/>
        <v>0</v>
      </c>
      <c r="F8" s="47">
        <f t="shared" si="0"/>
        <v>0</v>
      </c>
      <c r="G8" s="47">
        <f t="shared" si="0"/>
        <v>0</v>
      </c>
      <c r="H8" s="47">
        <f t="shared" si="0"/>
        <v>969682238333</v>
      </c>
      <c r="I8" s="48">
        <f t="shared" ref="I8:I24" si="1">H8/$H$47</f>
        <v>9.4590307441862642E-2</v>
      </c>
      <c r="J8" s="47">
        <f t="shared" si="0"/>
        <v>23054553492.470001</v>
      </c>
      <c r="K8" s="47">
        <f t="shared" si="0"/>
        <v>0</v>
      </c>
      <c r="L8" s="47">
        <f t="shared" si="0"/>
        <v>23054553492.470001</v>
      </c>
      <c r="M8" s="47">
        <f t="shared" si="0"/>
        <v>946627684840.53003</v>
      </c>
      <c r="N8" s="49">
        <f>+L8/H8</f>
        <v>2.3775369477844147E-2</v>
      </c>
      <c r="O8" s="9"/>
      <c r="P8" s="9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4" t="s">
        <v>15</v>
      </c>
      <c r="B9" s="42" t="s">
        <v>16</v>
      </c>
      <c r="C9" s="43">
        <f t="shared" si="0"/>
        <v>969682238333</v>
      </c>
      <c r="D9" s="43">
        <f t="shared" si="0"/>
        <v>0</v>
      </c>
      <c r="E9" s="43">
        <f t="shared" si="0"/>
        <v>0</v>
      </c>
      <c r="F9" s="43">
        <f t="shared" si="0"/>
        <v>0</v>
      </c>
      <c r="G9" s="43">
        <f t="shared" si="0"/>
        <v>0</v>
      </c>
      <c r="H9" s="43">
        <f t="shared" si="0"/>
        <v>969682238333</v>
      </c>
      <c r="I9" s="44">
        <f t="shared" si="1"/>
        <v>9.4590307441862642E-2</v>
      </c>
      <c r="J9" s="43">
        <f t="shared" si="0"/>
        <v>23054553492.470001</v>
      </c>
      <c r="K9" s="43">
        <f t="shared" si="0"/>
        <v>0</v>
      </c>
      <c r="L9" s="43">
        <f t="shared" si="0"/>
        <v>23054553492.470001</v>
      </c>
      <c r="M9" s="43">
        <f>M10</f>
        <v>946627684840.53003</v>
      </c>
      <c r="N9" s="65">
        <f t="shared" ref="N9:N42" si="2">+L9/H9</f>
        <v>2.3775369477844147E-2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66" t="s">
        <v>17</v>
      </c>
      <c r="B10" s="26" t="s">
        <v>16</v>
      </c>
      <c r="C10" s="27">
        <f t="shared" ref="C10:L10" si="3">C11+C23</f>
        <v>969682238333</v>
      </c>
      <c r="D10" s="27">
        <f t="shared" si="3"/>
        <v>0</v>
      </c>
      <c r="E10" s="27">
        <f t="shared" si="3"/>
        <v>0</v>
      </c>
      <c r="F10" s="27">
        <f t="shared" si="3"/>
        <v>0</v>
      </c>
      <c r="G10" s="27">
        <f t="shared" si="3"/>
        <v>0</v>
      </c>
      <c r="H10" s="27">
        <f t="shared" si="3"/>
        <v>969682238333</v>
      </c>
      <c r="I10" s="28">
        <f t="shared" si="1"/>
        <v>9.4590307441862642E-2</v>
      </c>
      <c r="J10" s="27">
        <f t="shared" si="3"/>
        <v>23054553492.470001</v>
      </c>
      <c r="K10" s="27">
        <f t="shared" si="3"/>
        <v>0</v>
      </c>
      <c r="L10" s="27">
        <f t="shared" si="3"/>
        <v>23054553492.470001</v>
      </c>
      <c r="M10" s="33">
        <f>H10-L10</f>
        <v>946627684840.53003</v>
      </c>
      <c r="N10" s="67">
        <f t="shared" si="2"/>
        <v>2.3775369477844147E-2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66" t="s">
        <v>18</v>
      </c>
      <c r="B11" s="26" t="s">
        <v>19</v>
      </c>
      <c r="C11" s="27">
        <f t="shared" ref="C11:J11" si="4">+C12</f>
        <v>352144952506</v>
      </c>
      <c r="D11" s="27">
        <f t="shared" si="4"/>
        <v>0</v>
      </c>
      <c r="E11" s="27">
        <f t="shared" si="4"/>
        <v>0</v>
      </c>
      <c r="F11" s="27">
        <f t="shared" si="4"/>
        <v>0</v>
      </c>
      <c r="G11" s="27">
        <f t="shared" si="4"/>
        <v>0</v>
      </c>
      <c r="H11" s="27">
        <f t="shared" si="4"/>
        <v>352144952506</v>
      </c>
      <c r="I11" s="28">
        <f t="shared" si="1"/>
        <v>3.4350943025321039E-2</v>
      </c>
      <c r="J11" s="27">
        <f t="shared" si="4"/>
        <v>21772120388.52</v>
      </c>
      <c r="K11" s="27">
        <f>K12+K15+K18</f>
        <v>0</v>
      </c>
      <c r="L11" s="27">
        <f>+L12</f>
        <v>21772120388.52</v>
      </c>
      <c r="M11" s="27">
        <f>+M12</f>
        <v>330372832117.47998</v>
      </c>
      <c r="N11" s="67">
        <f t="shared" si="2"/>
        <v>6.1827154510042386E-2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66" t="s">
        <v>20</v>
      </c>
      <c r="B12" s="26" t="s">
        <v>21</v>
      </c>
      <c r="C12" s="31">
        <f t="shared" ref="C12:J12" si="5">+C13+C15+C18</f>
        <v>352144952506</v>
      </c>
      <c r="D12" s="31">
        <f t="shared" si="5"/>
        <v>0</v>
      </c>
      <c r="E12" s="31">
        <f t="shared" si="5"/>
        <v>0</v>
      </c>
      <c r="F12" s="31">
        <f t="shared" si="5"/>
        <v>0</v>
      </c>
      <c r="G12" s="31">
        <f t="shared" si="5"/>
        <v>0</v>
      </c>
      <c r="H12" s="31">
        <f t="shared" si="5"/>
        <v>352144952506</v>
      </c>
      <c r="I12" s="29">
        <f t="shared" si="1"/>
        <v>3.4350943025321039E-2</v>
      </c>
      <c r="J12" s="31">
        <f t="shared" si="5"/>
        <v>21772120388.52</v>
      </c>
      <c r="K12" s="31">
        <f>+K13</f>
        <v>0</v>
      </c>
      <c r="L12" s="31">
        <f>+L13+L15+L18</f>
        <v>21772120388.52</v>
      </c>
      <c r="M12" s="31">
        <f>+M13+M15+M18</f>
        <v>330372832117.47998</v>
      </c>
      <c r="N12" s="67">
        <f t="shared" si="2"/>
        <v>6.1827154510042386E-2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66" t="s">
        <v>22</v>
      </c>
      <c r="B13" s="30" t="s">
        <v>23</v>
      </c>
      <c r="C13" s="31">
        <f t="shared" ref="C13:J13" si="6">+C14</f>
        <v>352144952506</v>
      </c>
      <c r="D13" s="31">
        <f t="shared" si="6"/>
        <v>0</v>
      </c>
      <c r="E13" s="31">
        <f t="shared" si="6"/>
        <v>0</v>
      </c>
      <c r="F13" s="31">
        <f t="shared" si="6"/>
        <v>0</v>
      </c>
      <c r="G13" s="31">
        <f t="shared" si="6"/>
        <v>0</v>
      </c>
      <c r="H13" s="31">
        <f t="shared" si="6"/>
        <v>352144952506</v>
      </c>
      <c r="I13" s="29">
        <f t="shared" si="1"/>
        <v>3.4350943025321039E-2</v>
      </c>
      <c r="J13" s="31">
        <f t="shared" si="6"/>
        <v>21241132027.310001</v>
      </c>
      <c r="K13" s="31">
        <f>+K14</f>
        <v>0</v>
      </c>
      <c r="L13" s="31">
        <f>+L14</f>
        <v>21241132027.310001</v>
      </c>
      <c r="M13" s="31">
        <f>+M14</f>
        <v>330903820478.69</v>
      </c>
      <c r="N13" s="67">
        <f t="shared" si="2"/>
        <v>6.0319285783169321E-2</v>
      </c>
    </row>
    <row r="14" spans="1:24" s="13" customFormat="1" ht="47.25" customHeight="1" x14ac:dyDescent="0.25">
      <c r="A14" s="68" t="s">
        <v>24</v>
      </c>
      <c r="B14" s="32" t="s">
        <v>25</v>
      </c>
      <c r="C14" s="33">
        <v>352144952506</v>
      </c>
      <c r="D14" s="34">
        <v>0</v>
      </c>
      <c r="E14" s="34">
        <v>0</v>
      </c>
      <c r="F14" s="34">
        <v>0</v>
      </c>
      <c r="G14" s="33">
        <f>+D14-E14-F14</f>
        <v>0</v>
      </c>
      <c r="H14" s="33">
        <f>+C14+G14</f>
        <v>352144952506</v>
      </c>
      <c r="I14" s="35">
        <f t="shared" si="1"/>
        <v>3.4350943025321039E-2</v>
      </c>
      <c r="J14" s="36">
        <v>21241132027.310001</v>
      </c>
      <c r="K14" s="36">
        <v>0</v>
      </c>
      <c r="L14" s="33">
        <f>J14-K14</f>
        <v>21241132027.310001</v>
      </c>
      <c r="M14" s="33">
        <f>H14-L14</f>
        <v>330903820478.69</v>
      </c>
      <c r="N14" s="69">
        <f>+L14/H14</f>
        <v>6.0319285783169321E-2</v>
      </c>
    </row>
    <row r="15" spans="1:24" s="13" customFormat="1" ht="47.25" customHeight="1" x14ac:dyDescent="0.25">
      <c r="A15" s="66" t="s">
        <v>70</v>
      </c>
      <c r="B15" s="30" t="s">
        <v>71</v>
      </c>
      <c r="C15" s="33">
        <f t="shared" ref="C15:L16" si="7">+C16</f>
        <v>0</v>
      </c>
      <c r="D15" s="33">
        <f t="shared" si="7"/>
        <v>0</v>
      </c>
      <c r="E15" s="33">
        <f t="shared" si="7"/>
        <v>0</v>
      </c>
      <c r="F15" s="33">
        <f t="shared" si="7"/>
        <v>0</v>
      </c>
      <c r="G15" s="33">
        <f t="shared" si="7"/>
        <v>0</v>
      </c>
      <c r="H15" s="33">
        <f t="shared" si="7"/>
        <v>0</v>
      </c>
      <c r="I15" s="29">
        <f t="shared" si="1"/>
        <v>0</v>
      </c>
      <c r="J15" s="37">
        <f t="shared" si="7"/>
        <v>519091649.94</v>
      </c>
      <c r="K15" s="37">
        <f t="shared" si="7"/>
        <v>0</v>
      </c>
      <c r="L15" s="37">
        <f t="shared" si="7"/>
        <v>519091649.94</v>
      </c>
      <c r="M15" s="37">
        <f>+M16</f>
        <v>-519091649.94</v>
      </c>
      <c r="N15" s="70" t="s">
        <v>26</v>
      </c>
    </row>
    <row r="16" spans="1:24" s="13" customFormat="1" ht="47.25" customHeight="1" x14ac:dyDescent="0.25">
      <c r="A16" s="66" t="s">
        <v>74</v>
      </c>
      <c r="B16" s="30" t="s">
        <v>72</v>
      </c>
      <c r="C16" s="33">
        <f>+C17</f>
        <v>0</v>
      </c>
      <c r="D16" s="33">
        <f t="shared" si="7"/>
        <v>0</v>
      </c>
      <c r="E16" s="33">
        <f t="shared" si="7"/>
        <v>0</v>
      </c>
      <c r="F16" s="33">
        <f t="shared" si="7"/>
        <v>0</v>
      </c>
      <c r="G16" s="33">
        <f t="shared" si="7"/>
        <v>0</v>
      </c>
      <c r="H16" s="33">
        <f t="shared" si="7"/>
        <v>0</v>
      </c>
      <c r="I16" s="29">
        <f t="shared" si="1"/>
        <v>0</v>
      </c>
      <c r="J16" s="37">
        <f t="shared" si="7"/>
        <v>519091649.94</v>
      </c>
      <c r="K16" s="37">
        <f t="shared" si="7"/>
        <v>0</v>
      </c>
      <c r="L16" s="37">
        <f t="shared" si="7"/>
        <v>519091649.94</v>
      </c>
      <c r="M16" s="37">
        <f>+M17</f>
        <v>-519091649.94</v>
      </c>
      <c r="N16" s="70" t="s">
        <v>26</v>
      </c>
    </row>
    <row r="17" spans="1:14" s="13" customFormat="1" ht="47.25" customHeight="1" x14ac:dyDescent="0.25">
      <c r="A17" s="68" t="s">
        <v>75</v>
      </c>
      <c r="B17" s="32" t="s">
        <v>73</v>
      </c>
      <c r="C17" s="33">
        <v>0</v>
      </c>
      <c r="D17" s="33">
        <v>0</v>
      </c>
      <c r="E17" s="33">
        <v>0</v>
      </c>
      <c r="F17" s="33">
        <v>0</v>
      </c>
      <c r="G17" s="33">
        <f>+D17-E17-F17</f>
        <v>0</v>
      </c>
      <c r="H17" s="33">
        <f>+C17+G17</f>
        <v>0</v>
      </c>
      <c r="I17" s="35">
        <f t="shared" si="1"/>
        <v>0</v>
      </c>
      <c r="J17" s="33">
        <v>519091649.94</v>
      </c>
      <c r="K17" s="33">
        <v>0</v>
      </c>
      <c r="L17" s="33">
        <f>J17-K17</f>
        <v>519091649.94</v>
      </c>
      <c r="M17" s="33">
        <f>H17-L17</f>
        <v>-519091649.94</v>
      </c>
      <c r="N17" s="71" t="s">
        <v>26</v>
      </c>
    </row>
    <row r="18" spans="1:14" s="11" customFormat="1" ht="47.25" customHeight="1" x14ac:dyDescent="0.25">
      <c r="A18" s="66" t="s">
        <v>59</v>
      </c>
      <c r="B18" s="30" t="s">
        <v>64</v>
      </c>
      <c r="C18" s="31">
        <f t="shared" ref="C18:L21" si="8">C19</f>
        <v>0</v>
      </c>
      <c r="D18" s="31">
        <f t="shared" si="8"/>
        <v>0</v>
      </c>
      <c r="E18" s="31">
        <f t="shared" si="8"/>
        <v>0</v>
      </c>
      <c r="F18" s="31">
        <f t="shared" si="8"/>
        <v>0</v>
      </c>
      <c r="G18" s="31">
        <f t="shared" si="8"/>
        <v>0</v>
      </c>
      <c r="H18" s="31">
        <f t="shared" si="8"/>
        <v>0</v>
      </c>
      <c r="I18" s="29">
        <f t="shared" si="1"/>
        <v>0</v>
      </c>
      <c r="J18" s="31">
        <f t="shared" si="8"/>
        <v>11896711.27</v>
      </c>
      <c r="K18" s="31">
        <f t="shared" si="8"/>
        <v>0</v>
      </c>
      <c r="L18" s="31">
        <f t="shared" si="8"/>
        <v>11896711.27</v>
      </c>
      <c r="M18" s="31">
        <f>M19</f>
        <v>-11896711.27</v>
      </c>
      <c r="N18" s="70" t="s">
        <v>26</v>
      </c>
    </row>
    <row r="19" spans="1:14" s="11" customFormat="1" ht="47.25" customHeight="1" x14ac:dyDescent="0.25">
      <c r="A19" s="66" t="s">
        <v>58</v>
      </c>
      <c r="B19" s="30" t="s">
        <v>63</v>
      </c>
      <c r="C19" s="31">
        <f t="shared" si="8"/>
        <v>0</v>
      </c>
      <c r="D19" s="31">
        <f t="shared" si="8"/>
        <v>0</v>
      </c>
      <c r="E19" s="31">
        <f t="shared" si="8"/>
        <v>0</v>
      </c>
      <c r="F19" s="31">
        <f t="shared" si="8"/>
        <v>0</v>
      </c>
      <c r="G19" s="31">
        <f t="shared" si="8"/>
        <v>0</v>
      </c>
      <c r="H19" s="31">
        <f t="shared" si="8"/>
        <v>0</v>
      </c>
      <c r="I19" s="29">
        <f t="shared" si="1"/>
        <v>0</v>
      </c>
      <c r="J19" s="31">
        <f t="shared" si="8"/>
        <v>11896711.27</v>
      </c>
      <c r="K19" s="31">
        <f t="shared" si="8"/>
        <v>0</v>
      </c>
      <c r="L19" s="31">
        <f t="shared" si="8"/>
        <v>11896711.27</v>
      </c>
      <c r="M19" s="31">
        <f>M20</f>
        <v>-11896711.27</v>
      </c>
      <c r="N19" s="70" t="s">
        <v>26</v>
      </c>
    </row>
    <row r="20" spans="1:14" s="11" customFormat="1" ht="79.5" customHeight="1" x14ac:dyDescent="0.25">
      <c r="A20" s="66" t="s">
        <v>57</v>
      </c>
      <c r="B20" s="30" t="s">
        <v>62</v>
      </c>
      <c r="C20" s="31">
        <f t="shared" si="8"/>
        <v>0</v>
      </c>
      <c r="D20" s="31">
        <f t="shared" si="8"/>
        <v>0</v>
      </c>
      <c r="E20" s="31">
        <f t="shared" si="8"/>
        <v>0</v>
      </c>
      <c r="F20" s="31">
        <f t="shared" si="8"/>
        <v>0</v>
      </c>
      <c r="G20" s="31">
        <f t="shared" si="8"/>
        <v>0</v>
      </c>
      <c r="H20" s="31">
        <f t="shared" si="8"/>
        <v>0</v>
      </c>
      <c r="I20" s="29">
        <f t="shared" si="1"/>
        <v>0</v>
      </c>
      <c r="J20" s="31">
        <f t="shared" si="8"/>
        <v>11896711.27</v>
      </c>
      <c r="K20" s="31">
        <f t="shared" si="8"/>
        <v>0</v>
      </c>
      <c r="L20" s="31">
        <f t="shared" si="8"/>
        <v>11896711.27</v>
      </c>
      <c r="M20" s="31">
        <f>M21</f>
        <v>-11896711.27</v>
      </c>
      <c r="N20" s="70" t="s">
        <v>26</v>
      </c>
    </row>
    <row r="21" spans="1:14" s="11" customFormat="1" ht="47.25" customHeight="1" x14ac:dyDescent="0.25">
      <c r="A21" s="66" t="s">
        <v>56</v>
      </c>
      <c r="B21" s="30" t="s">
        <v>61</v>
      </c>
      <c r="C21" s="31">
        <f t="shared" si="8"/>
        <v>0</v>
      </c>
      <c r="D21" s="31">
        <f t="shared" si="8"/>
        <v>0</v>
      </c>
      <c r="E21" s="31">
        <f t="shared" si="8"/>
        <v>0</v>
      </c>
      <c r="F21" s="31">
        <f t="shared" si="8"/>
        <v>0</v>
      </c>
      <c r="G21" s="31">
        <f t="shared" si="8"/>
        <v>0</v>
      </c>
      <c r="H21" s="31">
        <f t="shared" si="8"/>
        <v>0</v>
      </c>
      <c r="I21" s="29">
        <f t="shared" si="1"/>
        <v>0</v>
      </c>
      <c r="J21" s="31">
        <f t="shared" si="8"/>
        <v>11896711.27</v>
      </c>
      <c r="K21" s="31">
        <f t="shared" si="8"/>
        <v>0</v>
      </c>
      <c r="L21" s="31">
        <f t="shared" si="8"/>
        <v>11896711.27</v>
      </c>
      <c r="M21" s="31">
        <f>M22</f>
        <v>-11896711.27</v>
      </c>
      <c r="N21" s="70" t="s">
        <v>26</v>
      </c>
    </row>
    <row r="22" spans="1:14" s="13" customFormat="1" ht="61.5" customHeight="1" x14ac:dyDescent="0.25">
      <c r="A22" s="68" t="s">
        <v>55</v>
      </c>
      <c r="B22" s="32" t="s">
        <v>60</v>
      </c>
      <c r="C22" s="33">
        <v>0</v>
      </c>
      <c r="D22" s="34">
        <v>0</v>
      </c>
      <c r="E22" s="34">
        <v>0</v>
      </c>
      <c r="F22" s="34">
        <v>0</v>
      </c>
      <c r="G22" s="33">
        <f>+D22-E22-F22</f>
        <v>0</v>
      </c>
      <c r="H22" s="33">
        <f>+C22+G22</f>
        <v>0</v>
      </c>
      <c r="I22" s="35">
        <f t="shared" si="1"/>
        <v>0</v>
      </c>
      <c r="J22" s="36">
        <v>11896711.27</v>
      </c>
      <c r="K22" s="36">
        <v>0</v>
      </c>
      <c r="L22" s="33">
        <f>J22-K22</f>
        <v>11896711.27</v>
      </c>
      <c r="M22" s="33">
        <f>H22-L22</f>
        <v>-11896711.27</v>
      </c>
      <c r="N22" s="71" t="s">
        <v>26</v>
      </c>
    </row>
    <row r="23" spans="1:14" s="11" customFormat="1" ht="33" customHeight="1" x14ac:dyDescent="0.25">
      <c r="A23" s="66" t="s">
        <v>27</v>
      </c>
      <c r="B23" s="30" t="s">
        <v>28</v>
      </c>
      <c r="C23" s="31">
        <f>+C24+C27+C34</f>
        <v>617537285827</v>
      </c>
      <c r="D23" s="31">
        <f>D27+D35</f>
        <v>0</v>
      </c>
      <c r="E23" s="31">
        <f>E27+E35</f>
        <v>0</v>
      </c>
      <c r="F23" s="31">
        <f>F27+F35</f>
        <v>0</v>
      </c>
      <c r="G23" s="31">
        <f>G27+G34</f>
        <v>0</v>
      </c>
      <c r="H23" s="31">
        <f>+H24+H27+H34</f>
        <v>617537285827</v>
      </c>
      <c r="I23" s="29">
        <f t="shared" si="1"/>
        <v>6.0239364416541603E-2</v>
      </c>
      <c r="J23" s="31">
        <f t="shared" ref="J23:M23" si="9">+J24+J27+J34</f>
        <v>1282433103.95</v>
      </c>
      <c r="K23" s="31">
        <f t="shared" si="9"/>
        <v>0</v>
      </c>
      <c r="L23" s="31">
        <f t="shared" si="9"/>
        <v>1282433103.95</v>
      </c>
      <c r="M23" s="31">
        <f t="shared" si="9"/>
        <v>616254852723.05005</v>
      </c>
      <c r="N23" s="67">
        <f t="shared" ref="N23:N34" si="10">+L23/H23</f>
        <v>2.0766893487776661E-3</v>
      </c>
    </row>
    <row r="24" spans="1:14" s="11" customFormat="1" ht="33" customHeight="1" x14ac:dyDescent="0.25">
      <c r="A24" s="77" t="s">
        <v>79</v>
      </c>
      <c r="B24" s="30" t="s">
        <v>83</v>
      </c>
      <c r="C24" s="31">
        <f>+C25</f>
        <v>88590285827</v>
      </c>
      <c r="D24" s="31">
        <f>+D25</f>
        <v>0</v>
      </c>
      <c r="E24" s="34">
        <f t="shared" ref="E24:F24" si="11">E26</f>
        <v>0</v>
      </c>
      <c r="F24" s="34">
        <f t="shared" si="11"/>
        <v>0</v>
      </c>
      <c r="G24" s="33">
        <f>+G26</f>
        <v>0</v>
      </c>
      <c r="H24" s="31">
        <f>+H25</f>
        <v>88590285827</v>
      </c>
      <c r="I24" s="35">
        <f t="shared" si="1"/>
        <v>8.6417818554089081E-3</v>
      </c>
      <c r="J24" s="31">
        <f t="shared" ref="J24:M25" si="12">+J25</f>
        <v>0</v>
      </c>
      <c r="K24" s="31">
        <f t="shared" si="12"/>
        <v>0</v>
      </c>
      <c r="L24" s="31">
        <f t="shared" si="12"/>
        <v>0</v>
      </c>
      <c r="M24" s="31">
        <f t="shared" si="12"/>
        <v>88590285827</v>
      </c>
      <c r="N24" s="67">
        <f t="shared" si="10"/>
        <v>0</v>
      </c>
    </row>
    <row r="25" spans="1:14" s="11" customFormat="1" ht="39" customHeight="1" x14ac:dyDescent="0.25">
      <c r="A25" s="77" t="s">
        <v>92</v>
      </c>
      <c r="B25" s="30" t="s">
        <v>93</v>
      </c>
      <c r="C25" s="31">
        <f>+C26</f>
        <v>88590285827</v>
      </c>
      <c r="D25" s="31">
        <f>+D26</f>
        <v>0</v>
      </c>
      <c r="E25" s="34"/>
      <c r="F25" s="34"/>
      <c r="G25" s="33"/>
      <c r="H25" s="31">
        <f>+H26</f>
        <v>88590285827</v>
      </c>
      <c r="I25" s="35">
        <f t="shared" ref="I25:I26" si="13">H25/$H$47</f>
        <v>8.6417818554089081E-3</v>
      </c>
      <c r="J25" s="31">
        <f t="shared" si="12"/>
        <v>0</v>
      </c>
      <c r="K25" s="31">
        <f t="shared" si="12"/>
        <v>0</v>
      </c>
      <c r="L25" s="31">
        <f t="shared" si="12"/>
        <v>0</v>
      </c>
      <c r="M25" s="31">
        <f t="shared" si="12"/>
        <v>88590285827</v>
      </c>
      <c r="N25" s="67">
        <f t="shared" si="10"/>
        <v>0</v>
      </c>
    </row>
    <row r="26" spans="1:14" s="11" customFormat="1" ht="44.25" customHeight="1" x14ac:dyDescent="0.25">
      <c r="A26" s="78" t="s">
        <v>80</v>
      </c>
      <c r="B26" s="32" t="s">
        <v>84</v>
      </c>
      <c r="C26" s="36">
        <v>88590285827</v>
      </c>
      <c r="D26" s="36">
        <v>0</v>
      </c>
      <c r="E26" s="34">
        <f t="shared" ref="E26:F26" si="14">E27</f>
        <v>0</v>
      </c>
      <c r="F26" s="34">
        <f t="shared" si="14"/>
        <v>0</v>
      </c>
      <c r="G26" s="33">
        <f>+D26-E26-F26</f>
        <v>0</v>
      </c>
      <c r="H26" s="33">
        <f>+C26+G26</f>
        <v>88590285827</v>
      </c>
      <c r="I26" s="35">
        <f t="shared" si="13"/>
        <v>8.6417818554089081E-3</v>
      </c>
      <c r="J26" s="54">
        <v>0</v>
      </c>
      <c r="K26" s="36">
        <v>0</v>
      </c>
      <c r="L26" s="33">
        <f>J26-K26</f>
        <v>0</v>
      </c>
      <c r="M26" s="33">
        <f>H26-L26</f>
        <v>88590285827</v>
      </c>
      <c r="N26" s="69">
        <f t="shared" si="10"/>
        <v>0</v>
      </c>
    </row>
    <row r="27" spans="1:14" s="11" customFormat="1" ht="33" customHeight="1" x14ac:dyDescent="0.25">
      <c r="A27" s="66" t="s">
        <v>29</v>
      </c>
      <c r="B27" s="30" t="s">
        <v>30</v>
      </c>
      <c r="C27" s="31">
        <f>C28+C32</f>
        <v>0</v>
      </c>
      <c r="D27" s="31">
        <f t="shared" ref="D27:M27" si="15">D28+D32</f>
        <v>0</v>
      </c>
      <c r="E27" s="31">
        <f t="shared" si="15"/>
        <v>0</v>
      </c>
      <c r="F27" s="31">
        <f t="shared" si="15"/>
        <v>0</v>
      </c>
      <c r="G27" s="31">
        <f>G28+G32</f>
        <v>0</v>
      </c>
      <c r="H27" s="76">
        <f>H28+H32</f>
        <v>0</v>
      </c>
      <c r="I27" s="29">
        <f t="shared" ref="I27:I41" si="16">H27/$H$47</f>
        <v>0</v>
      </c>
      <c r="J27" s="31">
        <f t="shared" ref="J27" si="17">J28+J32</f>
        <v>1274663708.95</v>
      </c>
      <c r="K27" s="31">
        <f t="shared" si="15"/>
        <v>0</v>
      </c>
      <c r="L27" s="31">
        <f t="shared" si="15"/>
        <v>1274663708.95</v>
      </c>
      <c r="M27" s="31">
        <f t="shared" si="15"/>
        <v>-1274663708.95</v>
      </c>
      <c r="N27" s="70" t="s">
        <v>26</v>
      </c>
    </row>
    <row r="28" spans="1:14" s="11" customFormat="1" ht="33" customHeight="1" x14ac:dyDescent="0.25">
      <c r="A28" s="66" t="s">
        <v>31</v>
      </c>
      <c r="B28" s="30" t="s">
        <v>32</v>
      </c>
      <c r="C28" s="31">
        <f t="shared" ref="C28" si="18">C29</f>
        <v>0</v>
      </c>
      <c r="D28" s="31">
        <f t="shared" ref="D28:M28" si="19">D29</f>
        <v>0</v>
      </c>
      <c r="E28" s="31">
        <f t="shared" si="19"/>
        <v>0</v>
      </c>
      <c r="F28" s="31">
        <f t="shared" si="19"/>
        <v>0</v>
      </c>
      <c r="G28" s="31">
        <f t="shared" si="19"/>
        <v>0</v>
      </c>
      <c r="H28" s="76">
        <f t="shared" si="19"/>
        <v>0</v>
      </c>
      <c r="I28" s="29">
        <f t="shared" si="16"/>
        <v>0</v>
      </c>
      <c r="J28" s="31">
        <f t="shared" ref="J28" si="20">J29</f>
        <v>209700627.09999999</v>
      </c>
      <c r="K28" s="31">
        <f t="shared" si="19"/>
        <v>0</v>
      </c>
      <c r="L28" s="31">
        <f t="shared" si="19"/>
        <v>209700627.09999999</v>
      </c>
      <c r="M28" s="31">
        <f t="shared" si="19"/>
        <v>-209700627.09999999</v>
      </c>
      <c r="N28" s="70" t="s">
        <v>26</v>
      </c>
    </row>
    <row r="29" spans="1:14" s="11" customFormat="1" ht="33" customHeight="1" x14ac:dyDescent="0.25">
      <c r="A29" s="66" t="s">
        <v>33</v>
      </c>
      <c r="B29" s="30" t="s">
        <v>34</v>
      </c>
      <c r="C29" s="31">
        <f t="shared" ref="C29" si="21">C30+C31</f>
        <v>0</v>
      </c>
      <c r="D29" s="31">
        <f t="shared" ref="D29:M29" si="22">D30+D31</f>
        <v>0</v>
      </c>
      <c r="E29" s="31">
        <f t="shared" si="22"/>
        <v>0</v>
      </c>
      <c r="F29" s="31">
        <f t="shared" si="22"/>
        <v>0</v>
      </c>
      <c r="G29" s="31">
        <f t="shared" si="22"/>
        <v>0</v>
      </c>
      <c r="H29" s="76">
        <f t="shared" si="22"/>
        <v>0</v>
      </c>
      <c r="I29" s="29">
        <f t="shared" si="16"/>
        <v>0</v>
      </c>
      <c r="J29" s="31">
        <f t="shared" ref="J29" si="23">J30+J31</f>
        <v>209700627.09999999</v>
      </c>
      <c r="K29" s="31">
        <f t="shared" si="22"/>
        <v>0</v>
      </c>
      <c r="L29" s="31">
        <f t="shared" si="22"/>
        <v>209700627.09999999</v>
      </c>
      <c r="M29" s="31">
        <f t="shared" si="22"/>
        <v>-209700627.09999999</v>
      </c>
      <c r="N29" s="70" t="s">
        <v>26</v>
      </c>
    </row>
    <row r="30" spans="1:14" s="13" customFormat="1" ht="50.25" customHeight="1" x14ac:dyDescent="0.25">
      <c r="A30" s="68" t="s">
        <v>35</v>
      </c>
      <c r="B30" s="32" t="s">
        <v>36</v>
      </c>
      <c r="C30" s="33">
        <v>0</v>
      </c>
      <c r="D30" s="34">
        <f t="shared" ref="D30:M32" si="24">D31</f>
        <v>0</v>
      </c>
      <c r="E30" s="34">
        <f t="shared" si="24"/>
        <v>0</v>
      </c>
      <c r="F30" s="34">
        <f t="shared" si="24"/>
        <v>0</v>
      </c>
      <c r="G30" s="33">
        <f>+D30-E30-F30</f>
        <v>0</v>
      </c>
      <c r="H30" s="82">
        <v>0</v>
      </c>
      <c r="I30" s="35">
        <f t="shared" si="16"/>
        <v>0</v>
      </c>
      <c r="J30" s="36">
        <v>1812737.46</v>
      </c>
      <c r="K30" s="36">
        <v>0</v>
      </c>
      <c r="L30" s="33">
        <f>J30-K30</f>
        <v>1812737.46</v>
      </c>
      <c r="M30" s="33">
        <f>H30-L30</f>
        <v>-1812737.46</v>
      </c>
      <c r="N30" s="71" t="s">
        <v>26</v>
      </c>
    </row>
    <row r="31" spans="1:14" s="13" customFormat="1" ht="48.75" customHeight="1" x14ac:dyDescent="0.25">
      <c r="A31" s="68" t="s">
        <v>37</v>
      </c>
      <c r="B31" s="32" t="s">
        <v>38</v>
      </c>
      <c r="C31" s="33">
        <v>0</v>
      </c>
      <c r="D31" s="34">
        <f t="shared" si="24"/>
        <v>0</v>
      </c>
      <c r="E31" s="34">
        <f t="shared" si="24"/>
        <v>0</v>
      </c>
      <c r="F31" s="34">
        <f t="shared" si="24"/>
        <v>0</v>
      </c>
      <c r="G31" s="33">
        <f>+D31-E31-F31</f>
        <v>0</v>
      </c>
      <c r="H31" s="82">
        <v>0</v>
      </c>
      <c r="I31" s="35">
        <f t="shared" si="16"/>
        <v>0</v>
      </c>
      <c r="J31" s="36">
        <v>207887889.63999999</v>
      </c>
      <c r="K31" s="36">
        <v>0</v>
      </c>
      <c r="L31" s="33">
        <f>J31-K31</f>
        <v>207887889.63999999</v>
      </c>
      <c r="M31" s="33">
        <f>H31-L31</f>
        <v>-207887889.63999999</v>
      </c>
      <c r="N31" s="71" t="s">
        <v>26</v>
      </c>
    </row>
    <row r="32" spans="1:14" s="11" customFormat="1" ht="33" customHeight="1" x14ac:dyDescent="0.25">
      <c r="A32" s="66" t="s">
        <v>39</v>
      </c>
      <c r="B32" s="30" t="s">
        <v>40</v>
      </c>
      <c r="C32" s="31">
        <f>C33</f>
        <v>0</v>
      </c>
      <c r="D32" s="31">
        <f t="shared" si="24"/>
        <v>0</v>
      </c>
      <c r="E32" s="31">
        <f t="shared" si="24"/>
        <v>0</v>
      </c>
      <c r="F32" s="31">
        <f t="shared" si="24"/>
        <v>0</v>
      </c>
      <c r="G32" s="31">
        <f t="shared" si="24"/>
        <v>0</v>
      </c>
      <c r="H32" s="76">
        <f>H33</f>
        <v>0</v>
      </c>
      <c r="I32" s="29">
        <f t="shared" si="16"/>
        <v>0</v>
      </c>
      <c r="J32" s="31">
        <f t="shared" ref="J32" si="25">J33</f>
        <v>1064963081.85</v>
      </c>
      <c r="K32" s="31">
        <f t="shared" si="24"/>
        <v>0</v>
      </c>
      <c r="L32" s="31">
        <f t="shared" si="24"/>
        <v>1064963081.85</v>
      </c>
      <c r="M32" s="31">
        <f t="shared" si="24"/>
        <v>-1064963081.85</v>
      </c>
      <c r="N32" s="70" t="s">
        <v>26</v>
      </c>
    </row>
    <row r="33" spans="1:16" s="13" customFormat="1" ht="76.5" customHeight="1" x14ac:dyDescent="0.25">
      <c r="A33" s="68" t="s">
        <v>41</v>
      </c>
      <c r="B33" s="32" t="s">
        <v>42</v>
      </c>
      <c r="C33" s="33">
        <v>0</v>
      </c>
      <c r="D33" s="34">
        <v>0</v>
      </c>
      <c r="E33" s="34">
        <v>0</v>
      </c>
      <c r="F33" s="34">
        <v>0</v>
      </c>
      <c r="G33" s="33">
        <f>+D33-E33-F33</f>
        <v>0</v>
      </c>
      <c r="H33" s="82">
        <v>0</v>
      </c>
      <c r="I33" s="35">
        <f t="shared" si="16"/>
        <v>0</v>
      </c>
      <c r="J33" s="36">
        <v>1064963081.85</v>
      </c>
      <c r="K33" s="36">
        <v>0</v>
      </c>
      <c r="L33" s="33">
        <f>J33-K33</f>
        <v>1064963081.85</v>
      </c>
      <c r="M33" s="33">
        <f>H33-L33</f>
        <v>-1064963081.85</v>
      </c>
      <c r="N33" s="71" t="s">
        <v>26</v>
      </c>
    </row>
    <row r="34" spans="1:16" s="13" customFormat="1" ht="42.75" customHeight="1" x14ac:dyDescent="0.25">
      <c r="A34" s="66" t="s">
        <v>54</v>
      </c>
      <c r="B34" s="30" t="s">
        <v>53</v>
      </c>
      <c r="C34" s="31">
        <f>C35+C39</f>
        <v>528947000000</v>
      </c>
      <c r="D34" s="31">
        <f t="shared" ref="D34:H34" si="26">D35+D39</f>
        <v>0</v>
      </c>
      <c r="E34" s="31">
        <f t="shared" si="26"/>
        <v>0</v>
      </c>
      <c r="F34" s="31">
        <f t="shared" si="26"/>
        <v>0</v>
      </c>
      <c r="G34" s="31">
        <f t="shared" si="26"/>
        <v>0</v>
      </c>
      <c r="H34" s="31">
        <f t="shared" si="26"/>
        <v>528947000000</v>
      </c>
      <c r="I34" s="29">
        <f t="shared" si="16"/>
        <v>5.1597582561132692E-2</v>
      </c>
      <c r="J34" s="31">
        <f t="shared" ref="J34" si="27">J35+J39</f>
        <v>7769395</v>
      </c>
      <c r="K34" s="31">
        <f t="shared" ref="K34" si="28">K35+K39</f>
        <v>0</v>
      </c>
      <c r="L34" s="31">
        <f t="shared" ref="L34" si="29">L35+L39</f>
        <v>7769395</v>
      </c>
      <c r="M34" s="31">
        <f t="shared" ref="M34" si="30">M35+M39</f>
        <v>528939230605</v>
      </c>
      <c r="N34" s="92">
        <f t="shared" si="10"/>
        <v>1.4688418688450828E-5</v>
      </c>
    </row>
    <row r="35" spans="1:16" s="11" customFormat="1" ht="42.75" customHeight="1" x14ac:dyDescent="0.25">
      <c r="A35" s="66" t="s">
        <v>52</v>
      </c>
      <c r="B35" s="30" t="s">
        <v>51</v>
      </c>
      <c r="C35" s="31">
        <f>+C36+C37+C38</f>
        <v>0</v>
      </c>
      <c r="D35" s="31">
        <f t="shared" ref="D35:F35" si="31">D37+D38</f>
        <v>0</v>
      </c>
      <c r="E35" s="31">
        <f t="shared" si="31"/>
        <v>0</v>
      </c>
      <c r="F35" s="31">
        <f t="shared" si="31"/>
        <v>0</v>
      </c>
      <c r="G35" s="31">
        <f>+G36+G37+G38</f>
        <v>0</v>
      </c>
      <c r="H35" s="76">
        <f>+H36+H37+H38</f>
        <v>0</v>
      </c>
      <c r="I35" s="29">
        <f t="shared" si="16"/>
        <v>0</v>
      </c>
      <c r="J35" s="31">
        <f>+J36+J37+J38</f>
        <v>7769395</v>
      </c>
      <c r="K35" s="31">
        <f t="shared" ref="K35" si="32">K37+K38</f>
        <v>0</v>
      </c>
      <c r="L35" s="31">
        <f>+L36+L37+L38</f>
        <v>7769395</v>
      </c>
      <c r="M35" s="31">
        <f>+M36+M37+M38</f>
        <v>-7769395</v>
      </c>
      <c r="N35" s="70" t="s">
        <v>26</v>
      </c>
    </row>
    <row r="36" spans="1:16" s="11" customFormat="1" ht="42.75" customHeight="1" x14ac:dyDescent="0.25">
      <c r="A36" s="78" t="s">
        <v>81</v>
      </c>
      <c r="B36" s="32" t="s">
        <v>85</v>
      </c>
      <c r="C36" s="33">
        <v>0</v>
      </c>
      <c r="D36" s="31">
        <v>0</v>
      </c>
      <c r="E36" s="31">
        <v>0</v>
      </c>
      <c r="F36" s="31">
        <v>0</v>
      </c>
      <c r="G36" s="33">
        <f>+D36-E36-F36</f>
        <v>0</v>
      </c>
      <c r="H36" s="82">
        <v>0</v>
      </c>
      <c r="I36" s="29">
        <f t="shared" si="16"/>
        <v>0</v>
      </c>
      <c r="J36" s="36">
        <v>7555895</v>
      </c>
      <c r="K36" s="31">
        <f>K38+K42</f>
        <v>0</v>
      </c>
      <c r="L36" s="33">
        <f>J36-K36</f>
        <v>7555895</v>
      </c>
      <c r="M36" s="33">
        <f>H36-L36</f>
        <v>-7555895</v>
      </c>
      <c r="N36" s="71" t="s">
        <v>26</v>
      </c>
    </row>
    <row r="37" spans="1:16" s="13" customFormat="1" ht="42.75" customHeight="1" x14ac:dyDescent="0.25">
      <c r="A37" s="68" t="s">
        <v>49</v>
      </c>
      <c r="B37" s="32" t="s">
        <v>50</v>
      </c>
      <c r="C37" s="33">
        <v>0</v>
      </c>
      <c r="D37" s="34">
        <v>0</v>
      </c>
      <c r="E37" s="34">
        <v>0</v>
      </c>
      <c r="F37" s="34">
        <v>0</v>
      </c>
      <c r="G37" s="33">
        <f>+D37-E37-F37</f>
        <v>0</v>
      </c>
      <c r="H37" s="82">
        <v>0</v>
      </c>
      <c r="I37" s="35">
        <f t="shared" si="16"/>
        <v>0</v>
      </c>
      <c r="J37" s="36">
        <v>213500</v>
      </c>
      <c r="K37" s="36">
        <v>0</v>
      </c>
      <c r="L37" s="33">
        <f>J37-K37</f>
        <v>213500</v>
      </c>
      <c r="M37" s="33">
        <f>H37-L37</f>
        <v>-213500</v>
      </c>
      <c r="N37" s="71" t="s">
        <v>26</v>
      </c>
    </row>
    <row r="38" spans="1:16" s="13" customFormat="1" ht="42.75" hidden="1" customHeight="1" x14ac:dyDescent="0.25">
      <c r="A38" s="80" t="s">
        <v>69</v>
      </c>
      <c r="B38" s="81" t="s">
        <v>68</v>
      </c>
      <c r="C38" s="75">
        <v>0</v>
      </c>
      <c r="D38" s="52">
        <v>0</v>
      </c>
      <c r="E38" s="52">
        <v>0</v>
      </c>
      <c r="F38" s="52">
        <v>0</v>
      </c>
      <c r="G38" s="51">
        <f>+D38-E38-F38</f>
        <v>0</v>
      </c>
      <c r="H38" s="79">
        <v>0</v>
      </c>
      <c r="I38" s="35">
        <f t="shared" si="16"/>
        <v>0</v>
      </c>
      <c r="J38" s="54">
        <v>0</v>
      </c>
      <c r="K38" s="36">
        <v>0</v>
      </c>
      <c r="L38" s="51">
        <f>J38-K38</f>
        <v>0</v>
      </c>
      <c r="M38" s="51">
        <f>H38-L38</f>
        <v>0</v>
      </c>
      <c r="N38" s="71" t="s">
        <v>26</v>
      </c>
    </row>
    <row r="39" spans="1:16" s="11" customFormat="1" ht="42.75" customHeight="1" x14ac:dyDescent="0.25">
      <c r="A39" s="66" t="s">
        <v>54</v>
      </c>
      <c r="B39" s="89" t="s">
        <v>53</v>
      </c>
      <c r="C39" s="87">
        <f>+C40</f>
        <v>528947000000</v>
      </c>
      <c r="D39" s="87">
        <f t="shared" ref="D39:F39" si="33">+D40</f>
        <v>0</v>
      </c>
      <c r="E39" s="87">
        <f t="shared" si="33"/>
        <v>0</v>
      </c>
      <c r="F39" s="87">
        <f t="shared" si="33"/>
        <v>0</v>
      </c>
      <c r="G39" s="87">
        <f t="shared" ref="G39:H41" si="34">+G40</f>
        <v>0</v>
      </c>
      <c r="H39" s="87">
        <f t="shared" si="34"/>
        <v>528947000000</v>
      </c>
      <c r="I39" s="29">
        <f t="shared" si="16"/>
        <v>5.1597582561132692E-2</v>
      </c>
      <c r="J39" s="87">
        <f t="shared" ref="J39:M39" si="35">+J40</f>
        <v>0</v>
      </c>
      <c r="K39" s="87">
        <f t="shared" si="35"/>
        <v>0</v>
      </c>
      <c r="L39" s="87">
        <f t="shared" si="35"/>
        <v>0</v>
      </c>
      <c r="M39" s="87">
        <f t="shared" si="35"/>
        <v>528947000000</v>
      </c>
      <c r="N39" s="67">
        <f>+L39/H39</f>
        <v>0</v>
      </c>
    </row>
    <row r="40" spans="1:16" s="11" customFormat="1" ht="42.75" customHeight="1" x14ac:dyDescent="0.25">
      <c r="A40" s="66" t="s">
        <v>87</v>
      </c>
      <c r="B40" s="89" t="s">
        <v>89</v>
      </c>
      <c r="C40" s="83">
        <f>+C41</f>
        <v>528947000000</v>
      </c>
      <c r="D40" s="90">
        <v>0</v>
      </c>
      <c r="E40" s="90">
        <v>0</v>
      </c>
      <c r="F40" s="90">
        <v>0</v>
      </c>
      <c r="G40" s="87">
        <f t="shared" si="34"/>
        <v>0</v>
      </c>
      <c r="H40" s="83">
        <f t="shared" si="34"/>
        <v>528947000000</v>
      </c>
      <c r="I40" s="29">
        <f t="shared" si="16"/>
        <v>5.1597582561132692E-2</v>
      </c>
      <c r="J40" s="91">
        <v>0</v>
      </c>
      <c r="K40" s="31">
        <v>0</v>
      </c>
      <c r="L40" s="87">
        <f t="shared" ref="L40:L41" si="36">J40-K40</f>
        <v>0</v>
      </c>
      <c r="M40" s="87">
        <f>+M41</f>
        <v>528947000000</v>
      </c>
      <c r="N40" s="67">
        <f>+L40/H40</f>
        <v>0</v>
      </c>
    </row>
    <row r="41" spans="1:16" s="13" customFormat="1" ht="42.75" customHeight="1" x14ac:dyDescent="0.25">
      <c r="A41" s="86" t="s">
        <v>88</v>
      </c>
      <c r="B41" s="50" t="s">
        <v>90</v>
      </c>
      <c r="C41" s="79">
        <f>+C42</f>
        <v>528947000000</v>
      </c>
      <c r="D41" s="52">
        <v>0</v>
      </c>
      <c r="E41" s="52">
        <v>0</v>
      </c>
      <c r="F41" s="52">
        <v>0</v>
      </c>
      <c r="G41" s="51">
        <f t="shared" si="34"/>
        <v>0</v>
      </c>
      <c r="H41" s="79">
        <f t="shared" si="34"/>
        <v>528947000000</v>
      </c>
      <c r="I41" s="35">
        <f t="shared" si="16"/>
        <v>5.1597582561132692E-2</v>
      </c>
      <c r="J41" s="54">
        <v>0</v>
      </c>
      <c r="K41" s="36">
        <v>0</v>
      </c>
      <c r="L41" s="51">
        <f t="shared" si="36"/>
        <v>0</v>
      </c>
      <c r="M41" s="51">
        <f>+M42</f>
        <v>528947000000</v>
      </c>
      <c r="N41" s="69">
        <f t="shared" si="2"/>
        <v>0</v>
      </c>
    </row>
    <row r="42" spans="1:16" s="13" customFormat="1" ht="42.75" customHeight="1" thickBot="1" x14ac:dyDescent="0.3">
      <c r="A42" s="86" t="s">
        <v>82</v>
      </c>
      <c r="B42" s="50" t="s">
        <v>86</v>
      </c>
      <c r="C42" s="51">
        <v>528947000000</v>
      </c>
      <c r="D42" s="52">
        <v>0</v>
      </c>
      <c r="E42" s="52">
        <v>0</v>
      </c>
      <c r="F42" s="52">
        <v>0</v>
      </c>
      <c r="G42" s="51">
        <f>+D42-E42-F42</f>
        <v>0</v>
      </c>
      <c r="H42" s="79">
        <v>528947000000</v>
      </c>
      <c r="I42" s="53">
        <f t="shared" ref="I42:I46" si="37">H42/$H$47</f>
        <v>5.1597582561132692E-2</v>
      </c>
      <c r="J42" s="54">
        <v>0</v>
      </c>
      <c r="K42" s="36">
        <v>0</v>
      </c>
      <c r="L42" s="51">
        <f>J42-K42</f>
        <v>0</v>
      </c>
      <c r="M42" s="51">
        <f>H42-L42</f>
        <v>528947000000</v>
      </c>
      <c r="N42" s="69">
        <f t="shared" si="2"/>
        <v>0</v>
      </c>
    </row>
    <row r="43" spans="1:16" s="11" customFormat="1" ht="33" customHeight="1" thickBot="1" x14ac:dyDescent="0.3">
      <c r="A43" s="60">
        <v>4</v>
      </c>
      <c r="B43" s="61" t="s">
        <v>43</v>
      </c>
      <c r="C43" s="62">
        <f t="shared" ref="C43:M43" si="38">C44+C45+C46</f>
        <v>9626870222061</v>
      </c>
      <c r="D43" s="62">
        <f t="shared" si="38"/>
        <v>0</v>
      </c>
      <c r="E43" s="62">
        <f t="shared" si="38"/>
        <v>0</v>
      </c>
      <c r="F43" s="62">
        <f t="shared" si="38"/>
        <v>345161334205</v>
      </c>
      <c r="G43" s="62">
        <f t="shared" si="38"/>
        <v>-345161334205</v>
      </c>
      <c r="H43" s="62">
        <f t="shared" si="38"/>
        <v>9281708887856</v>
      </c>
      <c r="I43" s="48">
        <f>H43/$H$47</f>
        <v>0.90540969255813741</v>
      </c>
      <c r="J43" s="62">
        <f t="shared" si="38"/>
        <v>5000000000</v>
      </c>
      <c r="K43" s="62">
        <f t="shared" si="38"/>
        <v>0</v>
      </c>
      <c r="L43" s="62">
        <f t="shared" si="38"/>
        <v>5000000000</v>
      </c>
      <c r="M43" s="62">
        <f t="shared" si="38"/>
        <v>9276708887856</v>
      </c>
      <c r="N43" s="63">
        <f>+L43/H43</f>
        <v>5.3869390436731956E-4</v>
      </c>
      <c r="O43" s="88"/>
    </row>
    <row r="44" spans="1:16" s="14" customFormat="1" ht="33" customHeight="1" x14ac:dyDescent="0.25">
      <c r="A44" s="72">
        <v>41</v>
      </c>
      <c r="B44" s="55" t="s">
        <v>44</v>
      </c>
      <c r="C44" s="56">
        <v>10647256000</v>
      </c>
      <c r="D44" s="57">
        <v>0</v>
      </c>
      <c r="E44" s="57">
        <v>0</v>
      </c>
      <c r="F44" s="57">
        <v>0</v>
      </c>
      <c r="G44" s="57">
        <f>+D44-E44-F44</f>
        <v>0</v>
      </c>
      <c r="H44" s="58">
        <f>+C44+G44</f>
        <v>10647256000</v>
      </c>
      <c r="I44" s="53">
        <f t="shared" si="37"/>
        <v>1.0386157223871493E-3</v>
      </c>
      <c r="J44" s="59">
        <v>0</v>
      </c>
      <c r="K44" s="59">
        <v>0</v>
      </c>
      <c r="L44" s="56">
        <f>J44-K44</f>
        <v>0</v>
      </c>
      <c r="M44" s="56">
        <f>H44-L44</f>
        <v>10647256000</v>
      </c>
      <c r="N44" s="69">
        <f>+L44/H44</f>
        <v>0</v>
      </c>
      <c r="O44" s="15"/>
      <c r="P44" s="9"/>
    </row>
    <row r="45" spans="1:16" s="14" customFormat="1" ht="33" customHeight="1" x14ac:dyDescent="0.25">
      <c r="A45" s="73">
        <v>42</v>
      </c>
      <c r="B45" s="38" t="s">
        <v>45</v>
      </c>
      <c r="C45" s="85">
        <v>2723269063087</v>
      </c>
      <c r="D45" s="41">
        <v>0</v>
      </c>
      <c r="E45" s="41">
        <v>0</v>
      </c>
      <c r="F45" s="41">
        <v>0</v>
      </c>
      <c r="G45" s="57">
        <f>+D45-E45-F45</f>
        <v>0</v>
      </c>
      <c r="H45" s="33">
        <f>+C45+G45</f>
        <v>2723269063087</v>
      </c>
      <c r="I45" s="53">
        <f t="shared" si="37"/>
        <v>0.26564873289537511</v>
      </c>
      <c r="J45" s="36">
        <v>0</v>
      </c>
      <c r="K45" s="36">
        <v>0</v>
      </c>
      <c r="L45" s="39">
        <f>J45-K45</f>
        <v>0</v>
      </c>
      <c r="M45" s="56">
        <f>H45-L45</f>
        <v>2723269063087</v>
      </c>
      <c r="N45" s="69">
        <f>+L45/H45</f>
        <v>0</v>
      </c>
      <c r="O45" s="15"/>
      <c r="P45" s="9"/>
    </row>
    <row r="46" spans="1:16" s="14" customFormat="1" ht="33" customHeight="1" thickBot="1" x14ac:dyDescent="0.3">
      <c r="A46" s="73">
        <v>43</v>
      </c>
      <c r="B46" s="38" t="s">
        <v>46</v>
      </c>
      <c r="C46" s="39">
        <v>6892953902974</v>
      </c>
      <c r="D46" s="40">
        <v>0</v>
      </c>
      <c r="E46" s="40">
        <v>0</v>
      </c>
      <c r="F46" s="34">
        <v>345161334205</v>
      </c>
      <c r="G46" s="57">
        <f>+D46-E46-F46</f>
        <v>-345161334205</v>
      </c>
      <c r="H46" s="33">
        <f>+C46+G46</f>
        <v>6547792568769</v>
      </c>
      <c r="I46" s="53">
        <f t="shared" si="37"/>
        <v>0.63872234394037508</v>
      </c>
      <c r="J46" s="36">
        <v>5000000000</v>
      </c>
      <c r="K46" s="36">
        <v>0</v>
      </c>
      <c r="L46" s="39">
        <f>J46-K46</f>
        <v>5000000000</v>
      </c>
      <c r="M46" s="39">
        <f>H46-L46</f>
        <v>6542792568769</v>
      </c>
      <c r="N46" s="69">
        <f>+L46/H46</f>
        <v>7.6361612673078488E-4</v>
      </c>
      <c r="O46" s="15"/>
      <c r="P46" s="9"/>
    </row>
    <row r="47" spans="1:16" s="7" customFormat="1" ht="33" customHeight="1" thickBot="1" x14ac:dyDescent="0.3">
      <c r="A47" s="93" t="s">
        <v>47</v>
      </c>
      <c r="B47" s="94"/>
      <c r="C47" s="23">
        <f t="shared" ref="C47:H47" si="39">C8+C43</f>
        <v>10596552460394</v>
      </c>
      <c r="D47" s="23">
        <f t="shared" si="39"/>
        <v>0</v>
      </c>
      <c r="E47" s="23">
        <f t="shared" si="39"/>
        <v>0</v>
      </c>
      <c r="F47" s="23">
        <f t="shared" si="39"/>
        <v>345161334205</v>
      </c>
      <c r="G47" s="23">
        <f t="shared" si="39"/>
        <v>-345161334205</v>
      </c>
      <c r="H47" s="23">
        <f t="shared" si="39"/>
        <v>10251391126189</v>
      </c>
      <c r="I47" s="24">
        <f>+I8+I43</f>
        <v>1</v>
      </c>
      <c r="J47" s="23">
        <f>J8+J43</f>
        <v>28054553492.470001</v>
      </c>
      <c r="K47" s="23">
        <f>K8+K43</f>
        <v>0</v>
      </c>
      <c r="L47" s="23">
        <f>L8+L43</f>
        <v>28054553492.470001</v>
      </c>
      <c r="M47" s="23">
        <f>M8+M43</f>
        <v>10223336572696.529</v>
      </c>
      <c r="N47" s="25">
        <f>+L47/H47</f>
        <v>2.7366581907893126E-3</v>
      </c>
      <c r="O47" s="88"/>
      <c r="P47" s="9"/>
    </row>
    <row r="48" spans="1:16" s="2" customFormat="1" ht="14.25" customHeight="1" x14ac:dyDescent="0.25">
      <c r="A48" s="16"/>
      <c r="D48" s="7"/>
      <c r="E48" s="7"/>
      <c r="F48" s="7"/>
      <c r="G48" s="7"/>
      <c r="I48" s="17"/>
      <c r="J48" s="8"/>
      <c r="K48" s="8"/>
      <c r="L48" s="8"/>
      <c r="M48" s="8"/>
      <c r="N48" s="17"/>
    </row>
    <row r="49" spans="1:14" s="2" customFormat="1" ht="14.25" customHeight="1" x14ac:dyDescent="0.25">
      <c r="A49" s="16" t="s">
        <v>78</v>
      </c>
      <c r="D49" s="7"/>
      <c r="E49" s="7"/>
      <c r="F49" s="7"/>
      <c r="G49" s="7"/>
      <c r="I49" s="17"/>
      <c r="J49" s="8"/>
      <c r="K49" s="8"/>
      <c r="L49" s="8"/>
      <c r="M49" s="8"/>
      <c r="N49" s="17"/>
    </row>
    <row r="50" spans="1:14" s="2" customFormat="1" ht="14.25" customHeight="1" x14ac:dyDescent="0.25">
      <c r="A50" s="16" t="s">
        <v>48</v>
      </c>
      <c r="D50" s="7"/>
      <c r="E50" s="7"/>
      <c r="F50" s="7"/>
      <c r="G50" s="7"/>
      <c r="I50" s="17"/>
      <c r="J50" s="8"/>
      <c r="K50" s="8"/>
      <c r="L50" s="8"/>
      <c r="M50" s="8"/>
      <c r="N50" s="17"/>
    </row>
    <row r="51" spans="1:14" s="2" customFormat="1" ht="14.25" customHeight="1" x14ac:dyDescent="0.25">
      <c r="A51" s="16"/>
      <c r="D51" s="7"/>
      <c r="E51" s="7"/>
      <c r="F51" s="7"/>
      <c r="G51" s="7"/>
      <c r="I51" s="17"/>
      <c r="J51" s="8"/>
      <c r="K51" s="8"/>
      <c r="L51" s="8"/>
      <c r="M51" s="8"/>
      <c r="N51" s="17"/>
    </row>
    <row r="52" spans="1:14" s="2" customFormat="1" ht="14.25" customHeight="1" x14ac:dyDescent="0.25">
      <c r="A52" s="16"/>
      <c r="D52" s="7"/>
      <c r="E52" s="7"/>
      <c r="F52" s="7"/>
      <c r="G52" s="7"/>
      <c r="I52" s="17"/>
      <c r="J52" s="8"/>
      <c r="K52" s="8"/>
      <c r="L52" s="8"/>
      <c r="M52" s="8"/>
      <c r="N52" s="17"/>
    </row>
    <row r="53" spans="1:14" s="2" customFormat="1" ht="14.25" customHeight="1" x14ac:dyDescent="0.25">
      <c r="A53" s="16"/>
      <c r="D53" s="7"/>
      <c r="E53" s="7"/>
      <c r="F53" s="7"/>
      <c r="G53" s="7"/>
      <c r="I53" s="17"/>
      <c r="J53" s="8"/>
      <c r="K53" s="8"/>
      <c r="L53" s="8"/>
      <c r="M53" s="8"/>
      <c r="N53" s="17"/>
    </row>
    <row r="54" spans="1:14" s="2" customFormat="1" ht="14.25" customHeight="1" x14ac:dyDescent="0.25">
      <c r="A54" s="16"/>
      <c r="D54" s="7"/>
      <c r="E54" s="7"/>
      <c r="F54" s="7"/>
      <c r="G54" s="7"/>
      <c r="I54" s="17"/>
      <c r="J54" s="8"/>
      <c r="K54" s="8"/>
      <c r="L54" s="8"/>
      <c r="M54" s="8"/>
      <c r="N54" s="17"/>
    </row>
    <row r="55" spans="1:14" s="2" customFormat="1" ht="14.25" customHeight="1" x14ac:dyDescent="0.25">
      <c r="A55" s="16"/>
      <c r="D55" s="7"/>
      <c r="E55" s="7"/>
      <c r="F55" s="7"/>
      <c r="G55" s="7"/>
      <c r="I55" s="17"/>
      <c r="J55" s="8"/>
      <c r="K55" s="8"/>
      <c r="L55" s="8"/>
      <c r="M55" s="8"/>
      <c r="N55" s="17"/>
    </row>
    <row r="56" spans="1:14" s="2" customFormat="1" ht="14.25" customHeight="1" x14ac:dyDescent="0.25">
      <c r="A56" s="16"/>
      <c r="D56" s="7"/>
      <c r="E56" s="7"/>
      <c r="F56" s="7"/>
      <c r="G56" s="7"/>
      <c r="I56" s="17"/>
      <c r="J56" s="8"/>
      <c r="K56" s="8"/>
      <c r="L56" s="8"/>
      <c r="M56" s="8"/>
      <c r="N56" s="17"/>
    </row>
    <row r="57" spans="1:14" s="2" customFormat="1" ht="14.25" customHeight="1" x14ac:dyDescent="0.25">
      <c r="A57" s="16"/>
      <c r="D57" s="7"/>
      <c r="E57" s="7"/>
      <c r="F57" s="7"/>
      <c r="G57" s="7"/>
      <c r="I57" s="17"/>
      <c r="J57" s="8"/>
      <c r="K57" s="8"/>
      <c r="L57" s="8"/>
      <c r="M57" s="8"/>
      <c r="N57" s="17"/>
    </row>
    <row r="58" spans="1:14" s="2" customFormat="1" ht="14.25" customHeight="1" x14ac:dyDescent="0.25">
      <c r="A58" s="16"/>
      <c r="D58" s="7"/>
      <c r="E58" s="7"/>
      <c r="F58" s="7"/>
      <c r="G58" s="7"/>
      <c r="I58" s="17"/>
      <c r="J58" s="8"/>
      <c r="K58" s="8"/>
      <c r="L58" s="8"/>
      <c r="M58" s="8"/>
      <c r="N58" s="17"/>
    </row>
    <row r="59" spans="1:14" s="2" customFormat="1" ht="14.25" customHeight="1" x14ac:dyDescent="0.25">
      <c r="A59" s="16"/>
      <c r="C59" s="84">
        <f>+C47-10596552460394</f>
        <v>0</v>
      </c>
      <c r="D59" s="7"/>
      <c r="E59" s="7"/>
      <c r="F59" s="7"/>
      <c r="G59" s="7"/>
      <c r="I59" s="17"/>
      <c r="J59" s="8"/>
      <c r="K59" s="8"/>
      <c r="L59" s="8"/>
      <c r="M59" s="8"/>
      <c r="N59" s="17"/>
    </row>
    <row r="60" spans="1:14" s="2" customFormat="1" ht="33" customHeight="1" x14ac:dyDescent="0.25">
      <c r="A60" s="4"/>
      <c r="D60" s="7"/>
      <c r="E60" s="7"/>
      <c r="F60" s="7"/>
      <c r="G60" s="7"/>
      <c r="K60" s="8"/>
    </row>
    <row r="61" spans="1:14" s="2" customFormat="1" ht="33" customHeight="1" x14ac:dyDescent="0.25">
      <c r="A61" s="4"/>
      <c r="D61" s="7"/>
      <c r="E61" s="7"/>
      <c r="F61" s="7"/>
      <c r="G61" s="7"/>
      <c r="K61" s="8"/>
    </row>
    <row r="62" spans="1:14" s="2" customFormat="1" ht="33" customHeight="1" x14ac:dyDescent="0.25">
      <c r="A62" s="4"/>
      <c r="D62" s="7"/>
      <c r="E62" s="7"/>
      <c r="F62" s="7"/>
      <c r="G62" s="7"/>
      <c r="K62" s="8"/>
    </row>
  </sheetData>
  <mergeCells count="16">
    <mergeCell ref="A47:B47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/>
  <pageMargins left="0.11811023622047245" right="0.11811023622047245" top="0.43307086614173229" bottom="0.11811023622047245" header="0.23622047244094491" footer="0.19685039370078741"/>
  <pageSetup paperSize="228" scale="45" orientation="landscape" horizontalDpi="4294967293" r:id="rId1"/>
  <headerFooter>
    <oddFooter>&amp;RPAG.&amp;P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E6D5-CF00-4E6B-A098-AED76B828B33}">
  <dimension ref="A1:X62"/>
  <sheetViews>
    <sheetView topLeftCell="D37" zoomScale="73" zoomScaleNormal="73" workbookViewId="0">
      <selection activeCell="J46" sqref="J46"/>
    </sheetView>
  </sheetViews>
  <sheetFormatPr baseColWidth="10" defaultRowHeight="33" customHeight="1" x14ac:dyDescent="0.25"/>
  <cols>
    <col min="1" max="1" width="30.140625" style="18" customWidth="1"/>
    <col min="2" max="2" width="45.140625" style="3" customWidth="1"/>
    <col min="3" max="3" width="30.42578125" style="3" customWidth="1"/>
    <col min="4" max="4" width="20.28515625" style="19" customWidth="1"/>
    <col min="5" max="5" width="19" style="19" customWidth="1"/>
    <col min="6" max="6" width="27" style="19" customWidth="1"/>
    <col min="7" max="7" width="27.85546875" style="19" customWidth="1"/>
    <col min="8" max="8" width="31.85546875" style="3" customWidth="1"/>
    <col min="9" max="9" width="27.85546875" style="3" customWidth="1"/>
    <col min="10" max="10" width="30.28515625" style="3" customWidth="1"/>
    <col min="11" max="11" width="25.28515625" style="20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4" ht="33" customHeight="1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  <c r="Q1" s="1"/>
      <c r="X1" s="2"/>
    </row>
    <row r="2" spans="1:24" ht="15.75" customHeight="1" x14ac:dyDescent="0.2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1"/>
      <c r="P2" s="1"/>
      <c r="Q2" s="1"/>
      <c r="X2" s="2"/>
    </row>
    <row r="3" spans="1:24" ht="31.5" customHeight="1" x14ac:dyDescent="0.25">
      <c r="A3" s="97" t="s">
        <v>94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98" t="s">
        <v>3</v>
      </c>
      <c r="M4" s="98"/>
      <c r="X4" s="2"/>
    </row>
    <row r="5" spans="1:24" ht="18" customHeight="1" thickBot="1" x14ac:dyDescent="0.3">
      <c r="A5" s="4"/>
      <c r="B5" s="2"/>
      <c r="C5" s="21"/>
      <c r="D5" s="7"/>
      <c r="E5" s="7"/>
      <c r="F5" s="22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99" t="s">
        <v>4</v>
      </c>
      <c r="B6" s="101" t="s">
        <v>5</v>
      </c>
      <c r="C6" s="101" t="s">
        <v>6</v>
      </c>
      <c r="D6" s="101" t="s">
        <v>7</v>
      </c>
      <c r="E6" s="101"/>
      <c r="F6" s="101"/>
      <c r="G6" s="101"/>
      <c r="H6" s="101" t="s">
        <v>65</v>
      </c>
      <c r="I6" s="101" t="s">
        <v>8</v>
      </c>
      <c r="J6" s="103" t="s">
        <v>76</v>
      </c>
      <c r="K6" s="101" t="s">
        <v>67</v>
      </c>
      <c r="L6" s="101" t="s">
        <v>9</v>
      </c>
      <c r="M6" s="101" t="s">
        <v>10</v>
      </c>
      <c r="N6" s="105" t="s">
        <v>11</v>
      </c>
    </row>
    <row r="7" spans="1:24" ht="78.75" customHeight="1" thickBot="1" x14ac:dyDescent="0.3">
      <c r="A7" s="100"/>
      <c r="B7" s="102"/>
      <c r="C7" s="102"/>
      <c r="D7" s="74" t="s">
        <v>12</v>
      </c>
      <c r="E7" s="74" t="s">
        <v>13</v>
      </c>
      <c r="F7" s="74" t="s">
        <v>91</v>
      </c>
      <c r="G7" s="74" t="s">
        <v>66</v>
      </c>
      <c r="H7" s="102"/>
      <c r="I7" s="102"/>
      <c r="J7" s="104"/>
      <c r="K7" s="102"/>
      <c r="L7" s="102"/>
      <c r="M7" s="102"/>
      <c r="N7" s="106"/>
    </row>
    <row r="8" spans="1:24" s="10" customFormat="1" ht="53.25" customHeight="1" thickBot="1" x14ac:dyDescent="0.3">
      <c r="A8" s="45">
        <v>3</v>
      </c>
      <c r="B8" s="46" t="s">
        <v>14</v>
      </c>
      <c r="C8" s="47">
        <f>C9</f>
        <v>969682238333</v>
      </c>
      <c r="D8" s="47">
        <f t="shared" ref="C8:M9" si="0">D9</f>
        <v>0</v>
      </c>
      <c r="E8" s="47">
        <f t="shared" si="0"/>
        <v>0</v>
      </c>
      <c r="F8" s="47">
        <f t="shared" si="0"/>
        <v>0</v>
      </c>
      <c r="G8" s="47">
        <f t="shared" si="0"/>
        <v>0</v>
      </c>
      <c r="H8" s="47">
        <f t="shared" si="0"/>
        <v>969682238333</v>
      </c>
      <c r="I8" s="48">
        <f t="shared" ref="I8:I46" si="1">H8/$H$47</f>
        <v>9.4590307441862642E-2</v>
      </c>
      <c r="J8" s="47">
        <f t="shared" si="0"/>
        <v>39057819352.079994</v>
      </c>
      <c r="K8" s="47">
        <f t="shared" si="0"/>
        <v>0</v>
      </c>
      <c r="L8" s="47">
        <f t="shared" si="0"/>
        <v>39057819352.079994</v>
      </c>
      <c r="M8" s="47">
        <f t="shared" si="0"/>
        <v>930624418980.92004</v>
      </c>
      <c r="N8" s="49">
        <f>+L8/H8</f>
        <v>4.0278988113905304E-2</v>
      </c>
      <c r="O8" s="9"/>
      <c r="P8" s="9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4" t="s">
        <v>15</v>
      </c>
      <c r="B9" s="42" t="s">
        <v>16</v>
      </c>
      <c r="C9" s="43">
        <f t="shared" si="0"/>
        <v>969682238333</v>
      </c>
      <c r="D9" s="43">
        <f t="shared" si="0"/>
        <v>0</v>
      </c>
      <c r="E9" s="43">
        <f t="shared" si="0"/>
        <v>0</v>
      </c>
      <c r="F9" s="43">
        <f t="shared" si="0"/>
        <v>0</v>
      </c>
      <c r="G9" s="43">
        <f t="shared" si="0"/>
        <v>0</v>
      </c>
      <c r="H9" s="43">
        <f t="shared" si="0"/>
        <v>969682238333</v>
      </c>
      <c r="I9" s="44">
        <f t="shared" si="1"/>
        <v>9.4590307441862642E-2</v>
      </c>
      <c r="J9" s="43">
        <f t="shared" si="0"/>
        <v>39057819352.079994</v>
      </c>
      <c r="K9" s="43">
        <f t="shared" si="0"/>
        <v>0</v>
      </c>
      <c r="L9" s="43">
        <f t="shared" si="0"/>
        <v>39057819352.079994</v>
      </c>
      <c r="M9" s="43">
        <f>M10</f>
        <v>930624418980.92004</v>
      </c>
      <c r="N9" s="65">
        <f t="shared" ref="N9:N42" si="2">+L9/H9</f>
        <v>4.0278988113905304E-2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66" t="s">
        <v>17</v>
      </c>
      <c r="B10" s="26" t="s">
        <v>16</v>
      </c>
      <c r="C10" s="27">
        <f t="shared" ref="C10:L10" si="3">C11+C23</f>
        <v>969682238333</v>
      </c>
      <c r="D10" s="27">
        <f t="shared" si="3"/>
        <v>0</v>
      </c>
      <c r="E10" s="27">
        <f t="shared" si="3"/>
        <v>0</v>
      </c>
      <c r="F10" s="27">
        <f t="shared" si="3"/>
        <v>0</v>
      </c>
      <c r="G10" s="27">
        <f t="shared" si="3"/>
        <v>0</v>
      </c>
      <c r="H10" s="27">
        <f t="shared" si="3"/>
        <v>969682238333</v>
      </c>
      <c r="I10" s="28">
        <f t="shared" si="1"/>
        <v>9.4590307441862642E-2</v>
      </c>
      <c r="J10" s="27">
        <f t="shared" si="3"/>
        <v>39057819352.079994</v>
      </c>
      <c r="K10" s="27">
        <f t="shared" si="3"/>
        <v>0</v>
      </c>
      <c r="L10" s="27">
        <f t="shared" si="3"/>
        <v>39057819352.079994</v>
      </c>
      <c r="M10" s="33">
        <f>H10-L10</f>
        <v>930624418980.92004</v>
      </c>
      <c r="N10" s="67">
        <f t="shared" si="2"/>
        <v>4.0278988113905304E-2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66" t="s">
        <v>18</v>
      </c>
      <c r="B11" s="26" t="s">
        <v>19</v>
      </c>
      <c r="C11" s="27">
        <f t="shared" ref="C11:J11" si="4">+C12</f>
        <v>352144952506</v>
      </c>
      <c r="D11" s="27">
        <f t="shared" si="4"/>
        <v>0</v>
      </c>
      <c r="E11" s="27">
        <f t="shared" si="4"/>
        <v>0</v>
      </c>
      <c r="F11" s="27">
        <f t="shared" si="4"/>
        <v>0</v>
      </c>
      <c r="G11" s="27">
        <f t="shared" si="4"/>
        <v>0</v>
      </c>
      <c r="H11" s="27">
        <f t="shared" si="4"/>
        <v>352144952506</v>
      </c>
      <c r="I11" s="28">
        <f t="shared" si="1"/>
        <v>3.4350943025321039E-2</v>
      </c>
      <c r="J11" s="27">
        <f t="shared" si="4"/>
        <v>37572493225.519997</v>
      </c>
      <c r="K11" s="27">
        <f>K12+K15+K18</f>
        <v>0</v>
      </c>
      <c r="L11" s="27">
        <f>+L12</f>
        <v>37572493225.519997</v>
      </c>
      <c r="M11" s="27">
        <f>+M12</f>
        <v>314572459280.47998</v>
      </c>
      <c r="N11" s="67">
        <f t="shared" si="2"/>
        <v>0.10669610044994134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66" t="s">
        <v>20</v>
      </c>
      <c r="B12" s="26" t="s">
        <v>21</v>
      </c>
      <c r="C12" s="31">
        <f t="shared" ref="C12:J12" si="5">+C13+C15+C18</f>
        <v>352144952506</v>
      </c>
      <c r="D12" s="31">
        <f t="shared" si="5"/>
        <v>0</v>
      </c>
      <c r="E12" s="31">
        <f t="shared" si="5"/>
        <v>0</v>
      </c>
      <c r="F12" s="31">
        <f t="shared" si="5"/>
        <v>0</v>
      </c>
      <c r="G12" s="31">
        <f t="shared" si="5"/>
        <v>0</v>
      </c>
      <c r="H12" s="31">
        <f t="shared" si="5"/>
        <v>352144952506</v>
      </c>
      <c r="I12" s="29">
        <f t="shared" si="1"/>
        <v>3.4350943025321039E-2</v>
      </c>
      <c r="J12" s="31">
        <f t="shared" si="5"/>
        <v>37572493225.519997</v>
      </c>
      <c r="K12" s="31">
        <f>+K13</f>
        <v>0</v>
      </c>
      <c r="L12" s="31">
        <f>+L13+L15+L18</f>
        <v>37572493225.519997</v>
      </c>
      <c r="M12" s="31">
        <f>+M13+M15+M18</f>
        <v>314572459280.47998</v>
      </c>
      <c r="N12" s="67">
        <f t="shared" si="2"/>
        <v>0.10669610044994134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66" t="s">
        <v>22</v>
      </c>
      <c r="B13" s="30" t="s">
        <v>23</v>
      </c>
      <c r="C13" s="31">
        <f t="shared" ref="C13:J13" si="6">+C14</f>
        <v>352144952506</v>
      </c>
      <c r="D13" s="31">
        <f t="shared" si="6"/>
        <v>0</v>
      </c>
      <c r="E13" s="31">
        <f t="shared" si="6"/>
        <v>0</v>
      </c>
      <c r="F13" s="31">
        <f t="shared" si="6"/>
        <v>0</v>
      </c>
      <c r="G13" s="31">
        <f t="shared" si="6"/>
        <v>0</v>
      </c>
      <c r="H13" s="31">
        <f t="shared" si="6"/>
        <v>352144952506</v>
      </c>
      <c r="I13" s="29">
        <f t="shared" si="1"/>
        <v>3.4350943025321039E-2</v>
      </c>
      <c r="J13" s="31">
        <f t="shared" si="6"/>
        <v>37041504864.309998</v>
      </c>
      <c r="K13" s="31">
        <f>+K14</f>
        <v>0</v>
      </c>
      <c r="L13" s="31">
        <f>+L14</f>
        <v>37041504864.309998</v>
      </c>
      <c r="M13" s="31">
        <f>+M14</f>
        <v>315103447641.69</v>
      </c>
      <c r="N13" s="67">
        <f t="shared" si="2"/>
        <v>0.10518823172306827</v>
      </c>
    </row>
    <row r="14" spans="1:24" s="13" customFormat="1" ht="47.25" customHeight="1" x14ac:dyDescent="0.25">
      <c r="A14" s="68" t="s">
        <v>24</v>
      </c>
      <c r="B14" s="32" t="s">
        <v>25</v>
      </c>
      <c r="C14" s="33">
        <v>352144952506</v>
      </c>
      <c r="D14" s="34">
        <v>0</v>
      </c>
      <c r="E14" s="34">
        <v>0</v>
      </c>
      <c r="F14" s="34">
        <v>0</v>
      </c>
      <c r="G14" s="33">
        <f>+D14-E14-F14</f>
        <v>0</v>
      </c>
      <c r="H14" s="33">
        <f>+C14+G14</f>
        <v>352144952506</v>
      </c>
      <c r="I14" s="35">
        <f t="shared" si="1"/>
        <v>3.4350943025321039E-2</v>
      </c>
      <c r="J14" s="36">
        <f>21241132027.31+15800372837</f>
        <v>37041504864.309998</v>
      </c>
      <c r="K14" s="36">
        <v>0</v>
      </c>
      <c r="L14" s="33">
        <f>J14-K14</f>
        <v>37041504864.309998</v>
      </c>
      <c r="M14" s="33">
        <f>H14-L14</f>
        <v>315103447641.69</v>
      </c>
      <c r="N14" s="69">
        <f>+L14/H14</f>
        <v>0.10518823172306827</v>
      </c>
    </row>
    <row r="15" spans="1:24" s="13" customFormat="1" ht="47.25" customHeight="1" x14ac:dyDescent="0.25">
      <c r="A15" s="66" t="s">
        <v>70</v>
      </c>
      <c r="B15" s="30" t="s">
        <v>71</v>
      </c>
      <c r="C15" s="33">
        <f t="shared" ref="C15:L16" si="7">+C16</f>
        <v>0</v>
      </c>
      <c r="D15" s="33">
        <f t="shared" si="7"/>
        <v>0</v>
      </c>
      <c r="E15" s="33">
        <f t="shared" si="7"/>
        <v>0</v>
      </c>
      <c r="F15" s="33">
        <f t="shared" si="7"/>
        <v>0</v>
      </c>
      <c r="G15" s="33">
        <f t="shared" si="7"/>
        <v>0</v>
      </c>
      <c r="H15" s="33">
        <f t="shared" si="7"/>
        <v>0</v>
      </c>
      <c r="I15" s="29">
        <f t="shared" si="1"/>
        <v>0</v>
      </c>
      <c r="J15" s="37">
        <f t="shared" si="7"/>
        <v>519091649.94</v>
      </c>
      <c r="K15" s="37">
        <f t="shared" si="7"/>
        <v>0</v>
      </c>
      <c r="L15" s="37">
        <f t="shared" si="7"/>
        <v>519091649.94</v>
      </c>
      <c r="M15" s="37">
        <f>+M16</f>
        <v>-519091649.94</v>
      </c>
      <c r="N15" s="70" t="s">
        <v>26</v>
      </c>
    </row>
    <row r="16" spans="1:24" s="13" customFormat="1" ht="47.25" customHeight="1" x14ac:dyDescent="0.25">
      <c r="A16" s="66" t="s">
        <v>74</v>
      </c>
      <c r="B16" s="30" t="s">
        <v>72</v>
      </c>
      <c r="C16" s="33">
        <f>+C17</f>
        <v>0</v>
      </c>
      <c r="D16" s="33">
        <f t="shared" si="7"/>
        <v>0</v>
      </c>
      <c r="E16" s="33">
        <f t="shared" si="7"/>
        <v>0</v>
      </c>
      <c r="F16" s="33">
        <f t="shared" si="7"/>
        <v>0</v>
      </c>
      <c r="G16" s="33">
        <f t="shared" si="7"/>
        <v>0</v>
      </c>
      <c r="H16" s="33">
        <f t="shared" si="7"/>
        <v>0</v>
      </c>
      <c r="I16" s="29">
        <f t="shared" si="1"/>
        <v>0</v>
      </c>
      <c r="J16" s="37">
        <f t="shared" si="7"/>
        <v>519091649.94</v>
      </c>
      <c r="K16" s="37">
        <f t="shared" si="7"/>
        <v>0</v>
      </c>
      <c r="L16" s="37">
        <f t="shared" si="7"/>
        <v>519091649.94</v>
      </c>
      <c r="M16" s="37">
        <f>+M17</f>
        <v>-519091649.94</v>
      </c>
      <c r="N16" s="70" t="s">
        <v>26</v>
      </c>
    </row>
    <row r="17" spans="1:14" s="13" customFormat="1" ht="47.25" customHeight="1" x14ac:dyDescent="0.25">
      <c r="A17" s="68" t="s">
        <v>75</v>
      </c>
      <c r="B17" s="32" t="s">
        <v>73</v>
      </c>
      <c r="C17" s="33">
        <v>0</v>
      </c>
      <c r="D17" s="33">
        <v>0</v>
      </c>
      <c r="E17" s="33">
        <v>0</v>
      </c>
      <c r="F17" s="33">
        <v>0</v>
      </c>
      <c r="G17" s="33">
        <f>+D17-E17-F17</f>
        <v>0</v>
      </c>
      <c r="H17" s="33">
        <f>+C17+G17</f>
        <v>0</v>
      </c>
      <c r="I17" s="35">
        <f t="shared" si="1"/>
        <v>0</v>
      </c>
      <c r="J17" s="33">
        <v>519091649.94</v>
      </c>
      <c r="K17" s="33">
        <v>0</v>
      </c>
      <c r="L17" s="33">
        <f>J17-K17</f>
        <v>519091649.94</v>
      </c>
      <c r="M17" s="33">
        <f>H17-L17</f>
        <v>-519091649.94</v>
      </c>
      <c r="N17" s="71" t="s">
        <v>26</v>
      </c>
    </row>
    <row r="18" spans="1:14" s="11" customFormat="1" ht="47.25" customHeight="1" x14ac:dyDescent="0.25">
      <c r="A18" s="66" t="s">
        <v>59</v>
      </c>
      <c r="B18" s="30" t="s">
        <v>64</v>
      </c>
      <c r="C18" s="31">
        <f t="shared" ref="C18:L21" si="8">C19</f>
        <v>0</v>
      </c>
      <c r="D18" s="31">
        <f t="shared" si="8"/>
        <v>0</v>
      </c>
      <c r="E18" s="31">
        <f t="shared" si="8"/>
        <v>0</v>
      </c>
      <c r="F18" s="31">
        <f t="shared" si="8"/>
        <v>0</v>
      </c>
      <c r="G18" s="31">
        <f t="shared" si="8"/>
        <v>0</v>
      </c>
      <c r="H18" s="31">
        <f t="shared" si="8"/>
        <v>0</v>
      </c>
      <c r="I18" s="29">
        <f t="shared" si="1"/>
        <v>0</v>
      </c>
      <c r="J18" s="31">
        <f t="shared" si="8"/>
        <v>11896711.27</v>
      </c>
      <c r="K18" s="31">
        <f t="shared" si="8"/>
        <v>0</v>
      </c>
      <c r="L18" s="31">
        <f t="shared" si="8"/>
        <v>11896711.27</v>
      </c>
      <c r="M18" s="31">
        <f>M19</f>
        <v>-11896711.27</v>
      </c>
      <c r="N18" s="70" t="s">
        <v>26</v>
      </c>
    </row>
    <row r="19" spans="1:14" s="11" customFormat="1" ht="47.25" customHeight="1" x14ac:dyDescent="0.25">
      <c r="A19" s="66" t="s">
        <v>58</v>
      </c>
      <c r="B19" s="30" t="s">
        <v>63</v>
      </c>
      <c r="C19" s="31">
        <f t="shared" si="8"/>
        <v>0</v>
      </c>
      <c r="D19" s="31">
        <f t="shared" si="8"/>
        <v>0</v>
      </c>
      <c r="E19" s="31">
        <f t="shared" si="8"/>
        <v>0</v>
      </c>
      <c r="F19" s="31">
        <f t="shared" si="8"/>
        <v>0</v>
      </c>
      <c r="G19" s="31">
        <f t="shared" si="8"/>
        <v>0</v>
      </c>
      <c r="H19" s="31">
        <f t="shared" si="8"/>
        <v>0</v>
      </c>
      <c r="I19" s="29">
        <f t="shared" si="1"/>
        <v>0</v>
      </c>
      <c r="J19" s="31">
        <f t="shared" si="8"/>
        <v>11896711.27</v>
      </c>
      <c r="K19" s="31">
        <f t="shared" si="8"/>
        <v>0</v>
      </c>
      <c r="L19" s="31">
        <f t="shared" si="8"/>
        <v>11896711.27</v>
      </c>
      <c r="M19" s="31">
        <f>M20</f>
        <v>-11896711.27</v>
      </c>
      <c r="N19" s="70" t="s">
        <v>26</v>
      </c>
    </row>
    <row r="20" spans="1:14" s="11" customFormat="1" ht="79.5" customHeight="1" x14ac:dyDescent="0.25">
      <c r="A20" s="66" t="s">
        <v>57</v>
      </c>
      <c r="B20" s="30" t="s">
        <v>62</v>
      </c>
      <c r="C20" s="31">
        <f t="shared" si="8"/>
        <v>0</v>
      </c>
      <c r="D20" s="31">
        <f t="shared" si="8"/>
        <v>0</v>
      </c>
      <c r="E20" s="31">
        <f t="shared" si="8"/>
        <v>0</v>
      </c>
      <c r="F20" s="31">
        <f t="shared" si="8"/>
        <v>0</v>
      </c>
      <c r="G20" s="31">
        <f t="shared" si="8"/>
        <v>0</v>
      </c>
      <c r="H20" s="31">
        <f t="shared" si="8"/>
        <v>0</v>
      </c>
      <c r="I20" s="29">
        <f t="shared" si="1"/>
        <v>0</v>
      </c>
      <c r="J20" s="31">
        <f t="shared" si="8"/>
        <v>11896711.27</v>
      </c>
      <c r="K20" s="31">
        <f t="shared" si="8"/>
        <v>0</v>
      </c>
      <c r="L20" s="31">
        <f t="shared" si="8"/>
        <v>11896711.27</v>
      </c>
      <c r="M20" s="31">
        <f>M21</f>
        <v>-11896711.27</v>
      </c>
      <c r="N20" s="70" t="s">
        <v>26</v>
      </c>
    </row>
    <row r="21" spans="1:14" s="11" customFormat="1" ht="47.25" customHeight="1" x14ac:dyDescent="0.25">
      <c r="A21" s="66" t="s">
        <v>56</v>
      </c>
      <c r="B21" s="30" t="s">
        <v>61</v>
      </c>
      <c r="C21" s="31">
        <f t="shared" si="8"/>
        <v>0</v>
      </c>
      <c r="D21" s="31">
        <f t="shared" si="8"/>
        <v>0</v>
      </c>
      <c r="E21" s="31">
        <f t="shared" si="8"/>
        <v>0</v>
      </c>
      <c r="F21" s="31">
        <f t="shared" si="8"/>
        <v>0</v>
      </c>
      <c r="G21" s="31">
        <f t="shared" si="8"/>
        <v>0</v>
      </c>
      <c r="H21" s="31">
        <f t="shared" si="8"/>
        <v>0</v>
      </c>
      <c r="I21" s="29">
        <f t="shared" si="1"/>
        <v>0</v>
      </c>
      <c r="J21" s="31">
        <f t="shared" si="8"/>
        <v>11896711.27</v>
      </c>
      <c r="K21" s="31">
        <f t="shared" si="8"/>
        <v>0</v>
      </c>
      <c r="L21" s="31">
        <f t="shared" si="8"/>
        <v>11896711.27</v>
      </c>
      <c r="M21" s="31">
        <f>M22</f>
        <v>-11896711.27</v>
      </c>
      <c r="N21" s="70" t="s">
        <v>26</v>
      </c>
    </row>
    <row r="22" spans="1:14" s="13" customFormat="1" ht="61.5" customHeight="1" x14ac:dyDescent="0.25">
      <c r="A22" s="68" t="s">
        <v>55</v>
      </c>
      <c r="B22" s="32" t="s">
        <v>60</v>
      </c>
      <c r="C22" s="33">
        <v>0</v>
      </c>
      <c r="D22" s="34">
        <v>0</v>
      </c>
      <c r="E22" s="34">
        <v>0</v>
      </c>
      <c r="F22" s="34">
        <v>0</v>
      </c>
      <c r="G22" s="33">
        <f>+D22-E22-F22</f>
        <v>0</v>
      </c>
      <c r="H22" s="33">
        <f>+C22+G22</f>
        <v>0</v>
      </c>
      <c r="I22" s="35">
        <f t="shared" si="1"/>
        <v>0</v>
      </c>
      <c r="J22" s="36">
        <v>11896711.27</v>
      </c>
      <c r="K22" s="36">
        <v>0</v>
      </c>
      <c r="L22" s="33">
        <f>J22-K22</f>
        <v>11896711.27</v>
      </c>
      <c r="M22" s="33">
        <f>H22-L22</f>
        <v>-11896711.27</v>
      </c>
      <c r="N22" s="71" t="s">
        <v>26</v>
      </c>
    </row>
    <row r="23" spans="1:14" s="11" customFormat="1" ht="33" customHeight="1" x14ac:dyDescent="0.25">
      <c r="A23" s="66" t="s">
        <v>27</v>
      </c>
      <c r="B23" s="30" t="s">
        <v>28</v>
      </c>
      <c r="C23" s="31">
        <f>+C24+C27+C34</f>
        <v>617537285827</v>
      </c>
      <c r="D23" s="31">
        <f>D27+D35</f>
        <v>0</v>
      </c>
      <c r="E23" s="31">
        <f>E27+E35</f>
        <v>0</v>
      </c>
      <c r="F23" s="31">
        <f>F27+F35</f>
        <v>0</v>
      </c>
      <c r="G23" s="31">
        <f>G27+G34</f>
        <v>0</v>
      </c>
      <c r="H23" s="31">
        <f>+H24+H27+H34</f>
        <v>617537285827</v>
      </c>
      <c r="I23" s="29">
        <f t="shared" si="1"/>
        <v>6.0239364416541603E-2</v>
      </c>
      <c r="J23" s="31">
        <f>+J24+J27+J34</f>
        <v>1485326126.5599999</v>
      </c>
      <c r="K23" s="31">
        <f t="shared" ref="K23:M23" si="9">+K24+K27+K34</f>
        <v>0</v>
      </c>
      <c r="L23" s="31">
        <f t="shared" si="9"/>
        <v>1485326126.5599999</v>
      </c>
      <c r="M23" s="31">
        <f t="shared" si="9"/>
        <v>616051959700.43994</v>
      </c>
      <c r="N23" s="67">
        <f t="shared" ref="N23:N26" si="10">+L23/H23</f>
        <v>2.4052412067246524E-3</v>
      </c>
    </row>
    <row r="24" spans="1:14" s="11" customFormat="1" ht="33" customHeight="1" x14ac:dyDescent="0.25">
      <c r="A24" s="77" t="s">
        <v>79</v>
      </c>
      <c r="B24" s="30" t="s">
        <v>83</v>
      </c>
      <c r="C24" s="31">
        <f>+C25</f>
        <v>88590285827</v>
      </c>
      <c r="D24" s="31">
        <f>+D25</f>
        <v>0</v>
      </c>
      <c r="E24" s="34">
        <f t="shared" ref="E24:F24" si="11">E26</f>
        <v>0</v>
      </c>
      <c r="F24" s="34">
        <f t="shared" si="11"/>
        <v>0</v>
      </c>
      <c r="G24" s="33">
        <f>+G26</f>
        <v>0</v>
      </c>
      <c r="H24" s="31">
        <f>+H25</f>
        <v>88590285827</v>
      </c>
      <c r="I24" s="35">
        <f t="shared" si="1"/>
        <v>8.6417818554089081E-3</v>
      </c>
      <c r="J24" s="31">
        <f t="shared" ref="J24:M25" si="12">+J25</f>
        <v>0</v>
      </c>
      <c r="K24" s="31">
        <f t="shared" si="12"/>
        <v>0</v>
      </c>
      <c r="L24" s="31">
        <f t="shared" si="12"/>
        <v>0</v>
      </c>
      <c r="M24" s="31">
        <f t="shared" si="12"/>
        <v>88590285827</v>
      </c>
      <c r="N24" s="67">
        <f t="shared" si="10"/>
        <v>0</v>
      </c>
    </row>
    <row r="25" spans="1:14" s="11" customFormat="1" ht="39" customHeight="1" x14ac:dyDescent="0.25">
      <c r="A25" s="77" t="s">
        <v>92</v>
      </c>
      <c r="B25" s="30" t="s">
        <v>93</v>
      </c>
      <c r="C25" s="31">
        <f>+C26</f>
        <v>88590285827</v>
      </c>
      <c r="D25" s="31">
        <f>+D26</f>
        <v>0</v>
      </c>
      <c r="E25" s="34"/>
      <c r="F25" s="34"/>
      <c r="G25" s="33"/>
      <c r="H25" s="31">
        <f>+H26</f>
        <v>88590285827</v>
      </c>
      <c r="I25" s="35">
        <f t="shared" si="1"/>
        <v>8.6417818554089081E-3</v>
      </c>
      <c r="J25" s="31">
        <f t="shared" si="12"/>
        <v>0</v>
      </c>
      <c r="K25" s="31">
        <f t="shared" si="12"/>
        <v>0</v>
      </c>
      <c r="L25" s="31">
        <f t="shared" si="12"/>
        <v>0</v>
      </c>
      <c r="M25" s="31">
        <f t="shared" si="12"/>
        <v>88590285827</v>
      </c>
      <c r="N25" s="67">
        <f t="shared" si="10"/>
        <v>0</v>
      </c>
    </row>
    <row r="26" spans="1:14" s="11" customFormat="1" ht="44.25" customHeight="1" x14ac:dyDescent="0.25">
      <c r="A26" s="78" t="s">
        <v>80</v>
      </c>
      <c r="B26" s="32" t="s">
        <v>84</v>
      </c>
      <c r="C26" s="36">
        <v>88590285827</v>
      </c>
      <c r="D26" s="36">
        <v>0</v>
      </c>
      <c r="E26" s="34">
        <f t="shared" ref="E26:F26" si="13">E27</f>
        <v>0</v>
      </c>
      <c r="F26" s="34">
        <f t="shared" si="13"/>
        <v>0</v>
      </c>
      <c r="G26" s="33">
        <f>+D26-E26-F26</f>
        <v>0</v>
      </c>
      <c r="H26" s="33">
        <f>+C26+G26</f>
        <v>88590285827</v>
      </c>
      <c r="I26" s="35">
        <f t="shared" si="1"/>
        <v>8.6417818554089081E-3</v>
      </c>
      <c r="J26" s="54">
        <v>0</v>
      </c>
      <c r="K26" s="36">
        <v>0</v>
      </c>
      <c r="L26" s="33">
        <f>J26-K26</f>
        <v>0</v>
      </c>
      <c r="M26" s="33">
        <f>H26-L26</f>
        <v>88590285827</v>
      </c>
      <c r="N26" s="69">
        <f t="shared" si="10"/>
        <v>0</v>
      </c>
    </row>
    <row r="27" spans="1:14" s="11" customFormat="1" ht="33" customHeight="1" x14ac:dyDescent="0.25">
      <c r="A27" s="66" t="s">
        <v>29</v>
      </c>
      <c r="B27" s="30" t="s">
        <v>30</v>
      </c>
      <c r="C27" s="31">
        <f>C28+C32</f>
        <v>0</v>
      </c>
      <c r="D27" s="31">
        <f t="shared" ref="D27:M27" si="14">D28+D32</f>
        <v>0</v>
      </c>
      <c r="E27" s="31">
        <f t="shared" si="14"/>
        <v>0</v>
      </c>
      <c r="F27" s="31">
        <f t="shared" si="14"/>
        <v>0</v>
      </c>
      <c r="G27" s="31">
        <f>G28+G32</f>
        <v>0</v>
      </c>
      <c r="H27" s="76">
        <f>H28+H32</f>
        <v>0</v>
      </c>
      <c r="I27" s="29">
        <f t="shared" si="1"/>
        <v>0</v>
      </c>
      <c r="J27" s="31">
        <f t="shared" ref="J27" si="15">J28+J32</f>
        <v>1465809429.5599999</v>
      </c>
      <c r="K27" s="31">
        <f t="shared" si="14"/>
        <v>0</v>
      </c>
      <c r="L27" s="31">
        <f t="shared" si="14"/>
        <v>1465809429.5599999</v>
      </c>
      <c r="M27" s="31">
        <f t="shared" si="14"/>
        <v>-1465809429.5599999</v>
      </c>
      <c r="N27" s="70" t="s">
        <v>26</v>
      </c>
    </row>
    <row r="28" spans="1:14" s="11" customFormat="1" ht="33" customHeight="1" x14ac:dyDescent="0.25">
      <c r="A28" s="66" t="s">
        <v>31</v>
      </c>
      <c r="B28" s="30" t="s">
        <v>32</v>
      </c>
      <c r="C28" s="31">
        <f t="shared" ref="C28:M28" si="16">C29</f>
        <v>0</v>
      </c>
      <c r="D28" s="31">
        <f t="shared" si="16"/>
        <v>0</v>
      </c>
      <c r="E28" s="31">
        <f t="shared" si="16"/>
        <v>0</v>
      </c>
      <c r="F28" s="31">
        <f t="shared" si="16"/>
        <v>0</v>
      </c>
      <c r="G28" s="31">
        <f t="shared" si="16"/>
        <v>0</v>
      </c>
      <c r="H28" s="76">
        <f t="shared" si="16"/>
        <v>0</v>
      </c>
      <c r="I28" s="29">
        <f t="shared" si="1"/>
        <v>0</v>
      </c>
      <c r="J28" s="31">
        <f t="shared" ref="J28" si="17">J29</f>
        <v>384933798.74000001</v>
      </c>
      <c r="K28" s="31">
        <f t="shared" si="16"/>
        <v>0</v>
      </c>
      <c r="L28" s="31">
        <f t="shared" si="16"/>
        <v>384933798.74000001</v>
      </c>
      <c r="M28" s="31">
        <f t="shared" si="16"/>
        <v>-384933798.74000001</v>
      </c>
      <c r="N28" s="70" t="s">
        <v>26</v>
      </c>
    </row>
    <row r="29" spans="1:14" s="11" customFormat="1" ht="33" customHeight="1" x14ac:dyDescent="0.25">
      <c r="A29" s="66" t="s">
        <v>33</v>
      </c>
      <c r="B29" s="30" t="s">
        <v>34</v>
      </c>
      <c r="C29" s="31">
        <f t="shared" ref="C29:M29" si="18">C30+C31</f>
        <v>0</v>
      </c>
      <c r="D29" s="31">
        <f t="shared" si="18"/>
        <v>0</v>
      </c>
      <c r="E29" s="31">
        <f t="shared" si="18"/>
        <v>0</v>
      </c>
      <c r="F29" s="31">
        <f t="shared" si="18"/>
        <v>0</v>
      </c>
      <c r="G29" s="31">
        <f t="shared" si="18"/>
        <v>0</v>
      </c>
      <c r="H29" s="76">
        <f t="shared" si="18"/>
        <v>0</v>
      </c>
      <c r="I29" s="29">
        <f t="shared" si="1"/>
        <v>0</v>
      </c>
      <c r="J29" s="31">
        <f t="shared" ref="J29" si="19">J30+J31</f>
        <v>384933798.74000001</v>
      </c>
      <c r="K29" s="31">
        <f t="shared" si="18"/>
        <v>0</v>
      </c>
      <c r="L29" s="31">
        <f t="shared" si="18"/>
        <v>384933798.74000001</v>
      </c>
      <c r="M29" s="31">
        <f t="shared" si="18"/>
        <v>-384933798.74000001</v>
      </c>
      <c r="N29" s="70" t="s">
        <v>26</v>
      </c>
    </row>
    <row r="30" spans="1:14" s="13" customFormat="1" ht="50.25" customHeight="1" x14ac:dyDescent="0.25">
      <c r="A30" s="68" t="s">
        <v>35</v>
      </c>
      <c r="B30" s="32" t="s">
        <v>36</v>
      </c>
      <c r="C30" s="33">
        <v>0</v>
      </c>
      <c r="D30" s="34">
        <f t="shared" ref="D30:M32" si="20">D31</f>
        <v>0</v>
      </c>
      <c r="E30" s="34">
        <f t="shared" si="20"/>
        <v>0</v>
      </c>
      <c r="F30" s="34">
        <f t="shared" si="20"/>
        <v>0</v>
      </c>
      <c r="G30" s="33">
        <f>+D30-E30-F30</f>
        <v>0</v>
      </c>
      <c r="H30" s="82">
        <v>0</v>
      </c>
      <c r="I30" s="35">
        <f t="shared" si="1"/>
        <v>0</v>
      </c>
      <c r="J30" s="36">
        <f>1812737.46+835469.08</f>
        <v>2648206.54</v>
      </c>
      <c r="K30" s="36">
        <v>0</v>
      </c>
      <c r="L30" s="33">
        <f>J30-K30</f>
        <v>2648206.54</v>
      </c>
      <c r="M30" s="33">
        <f>H30-L30</f>
        <v>-2648206.54</v>
      </c>
      <c r="N30" s="71" t="s">
        <v>26</v>
      </c>
    </row>
    <row r="31" spans="1:14" s="13" customFormat="1" ht="48.75" customHeight="1" x14ac:dyDescent="0.25">
      <c r="A31" s="68" t="s">
        <v>37</v>
      </c>
      <c r="B31" s="32" t="s">
        <v>38</v>
      </c>
      <c r="C31" s="33">
        <v>0</v>
      </c>
      <c r="D31" s="34">
        <f t="shared" si="20"/>
        <v>0</v>
      </c>
      <c r="E31" s="34">
        <f t="shared" si="20"/>
        <v>0</v>
      </c>
      <c r="F31" s="34">
        <f t="shared" si="20"/>
        <v>0</v>
      </c>
      <c r="G31" s="33">
        <f>+D31-E31-F31</f>
        <v>0</v>
      </c>
      <c r="H31" s="82">
        <v>0</v>
      </c>
      <c r="I31" s="35">
        <f t="shared" si="1"/>
        <v>0</v>
      </c>
      <c r="J31" s="36">
        <f>207887889.64+174397702.56</f>
        <v>382285592.19999999</v>
      </c>
      <c r="K31" s="36">
        <v>0</v>
      </c>
      <c r="L31" s="33">
        <f>J31-K31</f>
        <v>382285592.19999999</v>
      </c>
      <c r="M31" s="33">
        <f>H31-L31</f>
        <v>-382285592.19999999</v>
      </c>
      <c r="N31" s="71" t="s">
        <v>26</v>
      </c>
    </row>
    <row r="32" spans="1:14" s="11" customFormat="1" ht="33" customHeight="1" x14ac:dyDescent="0.25">
      <c r="A32" s="66" t="s">
        <v>39</v>
      </c>
      <c r="B32" s="30" t="s">
        <v>40</v>
      </c>
      <c r="C32" s="31">
        <f>C33</f>
        <v>0</v>
      </c>
      <c r="D32" s="31">
        <f t="shared" si="20"/>
        <v>0</v>
      </c>
      <c r="E32" s="31">
        <f t="shared" si="20"/>
        <v>0</v>
      </c>
      <c r="F32" s="31">
        <f t="shared" si="20"/>
        <v>0</v>
      </c>
      <c r="G32" s="31">
        <f t="shared" si="20"/>
        <v>0</v>
      </c>
      <c r="H32" s="76">
        <f>H33</f>
        <v>0</v>
      </c>
      <c r="I32" s="29">
        <f t="shared" si="1"/>
        <v>0</v>
      </c>
      <c r="J32" s="31">
        <f t="shared" ref="J32" si="21">J33</f>
        <v>1080875630.8199999</v>
      </c>
      <c r="K32" s="31">
        <f t="shared" si="20"/>
        <v>0</v>
      </c>
      <c r="L32" s="31">
        <f t="shared" si="20"/>
        <v>1080875630.8199999</v>
      </c>
      <c r="M32" s="31">
        <f t="shared" si="20"/>
        <v>-1080875630.8199999</v>
      </c>
      <c r="N32" s="70" t="s">
        <v>26</v>
      </c>
    </row>
    <row r="33" spans="1:16" s="13" customFormat="1" ht="76.5" customHeight="1" x14ac:dyDescent="0.25">
      <c r="A33" s="68" t="s">
        <v>41</v>
      </c>
      <c r="B33" s="32" t="s">
        <v>42</v>
      </c>
      <c r="C33" s="33">
        <v>0</v>
      </c>
      <c r="D33" s="34">
        <v>0</v>
      </c>
      <c r="E33" s="34">
        <v>0</v>
      </c>
      <c r="F33" s="34">
        <v>0</v>
      </c>
      <c r="G33" s="33">
        <f>+D33-E33-F33</f>
        <v>0</v>
      </c>
      <c r="H33" s="82">
        <v>0</v>
      </c>
      <c r="I33" s="35">
        <f t="shared" si="1"/>
        <v>0</v>
      </c>
      <c r="J33" s="36">
        <f>1064963081.85+15912548.97</f>
        <v>1080875630.8199999</v>
      </c>
      <c r="K33" s="36">
        <v>0</v>
      </c>
      <c r="L33" s="33">
        <f>J33-K33</f>
        <v>1080875630.8199999</v>
      </c>
      <c r="M33" s="33">
        <f>H33-L33</f>
        <v>-1080875630.8199999</v>
      </c>
      <c r="N33" s="71" t="s">
        <v>26</v>
      </c>
    </row>
    <row r="34" spans="1:16" s="13" customFormat="1" ht="42.75" customHeight="1" x14ac:dyDescent="0.25">
      <c r="A34" s="66" t="s">
        <v>54</v>
      </c>
      <c r="B34" s="30" t="s">
        <v>53</v>
      </c>
      <c r="C34" s="31">
        <f>C35+C39</f>
        <v>528947000000</v>
      </c>
      <c r="D34" s="31">
        <f t="shared" ref="D34:H34" si="22">D35+D39</f>
        <v>0</v>
      </c>
      <c r="E34" s="31">
        <f t="shared" si="22"/>
        <v>0</v>
      </c>
      <c r="F34" s="31">
        <f t="shared" si="22"/>
        <v>0</v>
      </c>
      <c r="G34" s="31">
        <f t="shared" si="22"/>
        <v>0</v>
      </c>
      <c r="H34" s="31">
        <f t="shared" si="22"/>
        <v>528947000000</v>
      </c>
      <c r="I34" s="29">
        <f t="shared" si="1"/>
        <v>5.1597582561132692E-2</v>
      </c>
      <c r="J34" s="31">
        <f t="shared" ref="J34:M34" si="23">J35+J39</f>
        <v>19516697</v>
      </c>
      <c r="K34" s="31">
        <f t="shared" si="23"/>
        <v>0</v>
      </c>
      <c r="L34" s="31">
        <f t="shared" si="23"/>
        <v>19516697</v>
      </c>
      <c r="M34" s="31">
        <f t="shared" si="23"/>
        <v>528927483303</v>
      </c>
      <c r="N34" s="92">
        <f>+L34/H34</f>
        <v>3.6897263809039469E-5</v>
      </c>
    </row>
    <row r="35" spans="1:16" s="11" customFormat="1" ht="42.75" customHeight="1" x14ac:dyDescent="0.25">
      <c r="A35" s="66" t="s">
        <v>52</v>
      </c>
      <c r="B35" s="30" t="s">
        <v>51</v>
      </c>
      <c r="C35" s="31">
        <f>+C36+C37+C38</f>
        <v>0</v>
      </c>
      <c r="D35" s="31">
        <f t="shared" ref="D35:F35" si="24">D37+D38</f>
        <v>0</v>
      </c>
      <c r="E35" s="31">
        <f t="shared" si="24"/>
        <v>0</v>
      </c>
      <c r="F35" s="31">
        <f t="shared" si="24"/>
        <v>0</v>
      </c>
      <c r="G35" s="31">
        <f>+G36+G37+G38</f>
        <v>0</v>
      </c>
      <c r="H35" s="76">
        <f>+H36+H37+H38</f>
        <v>0</v>
      </c>
      <c r="I35" s="29">
        <f t="shared" si="1"/>
        <v>0</v>
      </c>
      <c r="J35" s="31">
        <f>+J36+J37+J38</f>
        <v>19516697</v>
      </c>
      <c r="K35" s="31">
        <f t="shared" ref="K35" si="25">K37+K38</f>
        <v>0</v>
      </c>
      <c r="L35" s="31">
        <f>+L36+L37+L38</f>
        <v>19516697</v>
      </c>
      <c r="M35" s="31">
        <f>+M36+M37+M38</f>
        <v>-19516697</v>
      </c>
      <c r="N35" s="70" t="s">
        <v>26</v>
      </c>
    </row>
    <row r="36" spans="1:16" s="11" customFormat="1" ht="42.75" customHeight="1" x14ac:dyDescent="0.25">
      <c r="A36" s="78" t="s">
        <v>81</v>
      </c>
      <c r="B36" s="32" t="s">
        <v>85</v>
      </c>
      <c r="C36" s="33">
        <v>0</v>
      </c>
      <c r="D36" s="31">
        <v>0</v>
      </c>
      <c r="E36" s="31">
        <v>0</v>
      </c>
      <c r="F36" s="31">
        <v>0</v>
      </c>
      <c r="G36" s="33">
        <f>+D36-E36-F36</f>
        <v>0</v>
      </c>
      <c r="H36" s="82">
        <v>0</v>
      </c>
      <c r="I36" s="29">
        <f t="shared" si="1"/>
        <v>0</v>
      </c>
      <c r="J36" s="36">
        <f>7555895+11747302</f>
        <v>19303197</v>
      </c>
      <c r="K36" s="31">
        <f>K38+K42</f>
        <v>0</v>
      </c>
      <c r="L36" s="33">
        <f>J36-K36</f>
        <v>19303197</v>
      </c>
      <c r="M36" s="33">
        <f>H36-L36</f>
        <v>-19303197</v>
      </c>
      <c r="N36" s="71" t="s">
        <v>26</v>
      </c>
    </row>
    <row r="37" spans="1:16" s="13" customFormat="1" ht="42.75" customHeight="1" x14ac:dyDescent="0.25">
      <c r="A37" s="68" t="s">
        <v>49</v>
      </c>
      <c r="B37" s="32" t="s">
        <v>50</v>
      </c>
      <c r="C37" s="33">
        <v>0</v>
      </c>
      <c r="D37" s="34">
        <v>0</v>
      </c>
      <c r="E37" s="34">
        <v>0</v>
      </c>
      <c r="F37" s="34">
        <v>0</v>
      </c>
      <c r="G37" s="33">
        <f>+D37-E37-F37</f>
        <v>0</v>
      </c>
      <c r="H37" s="82">
        <v>0</v>
      </c>
      <c r="I37" s="35">
        <f t="shared" si="1"/>
        <v>0</v>
      </c>
      <c r="J37" s="36">
        <v>213500</v>
      </c>
      <c r="K37" s="36">
        <v>0</v>
      </c>
      <c r="L37" s="33">
        <f>J37-K37</f>
        <v>213500</v>
      </c>
      <c r="M37" s="33">
        <f>H37-L37</f>
        <v>-213500</v>
      </c>
      <c r="N37" s="71" t="s">
        <v>26</v>
      </c>
    </row>
    <row r="38" spans="1:16" s="13" customFormat="1" ht="42.75" hidden="1" customHeight="1" x14ac:dyDescent="0.25">
      <c r="A38" s="80" t="s">
        <v>69</v>
      </c>
      <c r="B38" s="81" t="s">
        <v>68</v>
      </c>
      <c r="C38" s="75">
        <v>0</v>
      </c>
      <c r="D38" s="52">
        <v>0</v>
      </c>
      <c r="E38" s="52">
        <v>0</v>
      </c>
      <c r="F38" s="52">
        <v>0</v>
      </c>
      <c r="G38" s="51">
        <f>+D38-E38-F38</f>
        <v>0</v>
      </c>
      <c r="H38" s="79">
        <v>0</v>
      </c>
      <c r="I38" s="35">
        <f t="shared" si="1"/>
        <v>0</v>
      </c>
      <c r="J38" s="54">
        <v>0</v>
      </c>
      <c r="K38" s="36">
        <v>0</v>
      </c>
      <c r="L38" s="51">
        <f>J38-K38</f>
        <v>0</v>
      </c>
      <c r="M38" s="51">
        <f>H38-L38</f>
        <v>0</v>
      </c>
      <c r="N38" s="71" t="s">
        <v>26</v>
      </c>
    </row>
    <row r="39" spans="1:16" s="11" customFormat="1" ht="42.75" customHeight="1" x14ac:dyDescent="0.25">
      <c r="A39" s="66" t="s">
        <v>54</v>
      </c>
      <c r="B39" s="89" t="s">
        <v>53</v>
      </c>
      <c r="C39" s="87">
        <f>+C40</f>
        <v>528947000000</v>
      </c>
      <c r="D39" s="87">
        <f t="shared" ref="D39:H41" si="26">+D40</f>
        <v>0</v>
      </c>
      <c r="E39" s="87">
        <f t="shared" si="26"/>
        <v>0</v>
      </c>
      <c r="F39" s="87">
        <f t="shared" si="26"/>
        <v>0</v>
      </c>
      <c r="G39" s="87">
        <f t="shared" si="26"/>
        <v>0</v>
      </c>
      <c r="H39" s="87">
        <f t="shared" si="26"/>
        <v>528947000000</v>
      </c>
      <c r="I39" s="29">
        <f t="shared" si="1"/>
        <v>5.1597582561132692E-2</v>
      </c>
      <c r="J39" s="87">
        <f t="shared" ref="J39:M39" si="27">+J40</f>
        <v>0</v>
      </c>
      <c r="K39" s="87">
        <f t="shared" si="27"/>
        <v>0</v>
      </c>
      <c r="L39" s="87">
        <f t="shared" si="27"/>
        <v>0</v>
      </c>
      <c r="M39" s="87">
        <f t="shared" si="27"/>
        <v>528947000000</v>
      </c>
      <c r="N39" s="67">
        <f>+L39/H39</f>
        <v>0</v>
      </c>
    </row>
    <row r="40" spans="1:16" s="11" customFormat="1" ht="42.75" customHeight="1" x14ac:dyDescent="0.25">
      <c r="A40" s="66" t="s">
        <v>87</v>
      </c>
      <c r="B40" s="89" t="s">
        <v>89</v>
      </c>
      <c r="C40" s="83">
        <f>+C41</f>
        <v>528947000000</v>
      </c>
      <c r="D40" s="90">
        <v>0</v>
      </c>
      <c r="E40" s="90">
        <v>0</v>
      </c>
      <c r="F40" s="90">
        <v>0</v>
      </c>
      <c r="G40" s="87">
        <f t="shared" si="26"/>
        <v>0</v>
      </c>
      <c r="H40" s="83">
        <f t="shared" si="26"/>
        <v>528947000000</v>
      </c>
      <c r="I40" s="29">
        <f t="shared" si="1"/>
        <v>5.1597582561132692E-2</v>
      </c>
      <c r="J40" s="91">
        <v>0</v>
      </c>
      <c r="K40" s="31">
        <v>0</v>
      </c>
      <c r="L40" s="87">
        <f t="shared" ref="L40:L41" si="28">J40-K40</f>
        <v>0</v>
      </c>
      <c r="M40" s="87">
        <f>+M41</f>
        <v>528947000000</v>
      </c>
      <c r="N40" s="67">
        <f>+L40/H40</f>
        <v>0</v>
      </c>
    </row>
    <row r="41" spans="1:16" s="13" customFormat="1" ht="42.75" customHeight="1" x14ac:dyDescent="0.25">
      <c r="A41" s="86" t="s">
        <v>88</v>
      </c>
      <c r="B41" s="50" t="s">
        <v>90</v>
      </c>
      <c r="C41" s="79">
        <f>+C42</f>
        <v>528947000000</v>
      </c>
      <c r="D41" s="52">
        <v>0</v>
      </c>
      <c r="E41" s="52">
        <v>0</v>
      </c>
      <c r="F41" s="52">
        <v>0</v>
      </c>
      <c r="G41" s="51">
        <f t="shared" si="26"/>
        <v>0</v>
      </c>
      <c r="H41" s="79">
        <f t="shared" si="26"/>
        <v>528947000000</v>
      </c>
      <c r="I41" s="35">
        <f t="shared" si="1"/>
        <v>5.1597582561132692E-2</v>
      </c>
      <c r="J41" s="54">
        <v>0</v>
      </c>
      <c r="K41" s="36">
        <v>0</v>
      </c>
      <c r="L41" s="51">
        <f t="shared" si="28"/>
        <v>0</v>
      </c>
      <c r="M41" s="51">
        <f>+M42</f>
        <v>528947000000</v>
      </c>
      <c r="N41" s="69">
        <f t="shared" si="2"/>
        <v>0</v>
      </c>
    </row>
    <row r="42" spans="1:16" s="13" customFormat="1" ht="42.75" customHeight="1" thickBot="1" x14ac:dyDescent="0.3">
      <c r="A42" s="86" t="s">
        <v>82</v>
      </c>
      <c r="B42" s="50" t="s">
        <v>86</v>
      </c>
      <c r="C42" s="51">
        <v>528947000000</v>
      </c>
      <c r="D42" s="52">
        <v>0</v>
      </c>
      <c r="E42" s="52">
        <v>0</v>
      </c>
      <c r="F42" s="52">
        <v>0</v>
      </c>
      <c r="G42" s="51">
        <f>+D42-E42-F42</f>
        <v>0</v>
      </c>
      <c r="H42" s="79">
        <v>528947000000</v>
      </c>
      <c r="I42" s="53">
        <f t="shared" si="1"/>
        <v>5.1597582561132692E-2</v>
      </c>
      <c r="J42" s="54">
        <v>0</v>
      </c>
      <c r="K42" s="36">
        <v>0</v>
      </c>
      <c r="L42" s="51">
        <f>J42-K42</f>
        <v>0</v>
      </c>
      <c r="M42" s="51">
        <f>H42-L42</f>
        <v>528947000000</v>
      </c>
      <c r="N42" s="69">
        <f t="shared" si="2"/>
        <v>0</v>
      </c>
    </row>
    <row r="43" spans="1:16" s="11" customFormat="1" ht="33" customHeight="1" thickBot="1" x14ac:dyDescent="0.3">
      <c r="A43" s="60">
        <v>4</v>
      </c>
      <c r="B43" s="61" t="s">
        <v>43</v>
      </c>
      <c r="C43" s="62">
        <f t="shared" ref="C43:M43" si="29">C44+C45+C46</f>
        <v>9626870222061</v>
      </c>
      <c r="D43" s="62">
        <f t="shared" si="29"/>
        <v>0</v>
      </c>
      <c r="E43" s="62">
        <f t="shared" si="29"/>
        <v>0</v>
      </c>
      <c r="F43" s="62">
        <f t="shared" si="29"/>
        <v>345161334205</v>
      </c>
      <c r="G43" s="62">
        <f t="shared" si="29"/>
        <v>-345161334205</v>
      </c>
      <c r="H43" s="62">
        <f t="shared" si="29"/>
        <v>9281708887856</v>
      </c>
      <c r="I43" s="48">
        <f>H43/$H$47</f>
        <v>0.90540969255813741</v>
      </c>
      <c r="J43" s="62">
        <f t="shared" si="29"/>
        <v>932221138526</v>
      </c>
      <c r="K43" s="62">
        <f t="shared" si="29"/>
        <v>0</v>
      </c>
      <c r="L43" s="62">
        <f t="shared" si="29"/>
        <v>932221138526</v>
      </c>
      <c r="M43" s="62">
        <f t="shared" si="29"/>
        <v>8349487749330</v>
      </c>
      <c r="N43" s="63">
        <f>+L43/H43</f>
        <v>0.10043636896926376</v>
      </c>
      <c r="O43" s="88"/>
    </row>
    <row r="44" spans="1:16" s="14" customFormat="1" ht="33" customHeight="1" x14ac:dyDescent="0.25">
      <c r="A44" s="72">
        <v>41</v>
      </c>
      <c r="B44" s="55" t="s">
        <v>44</v>
      </c>
      <c r="C44" s="56">
        <v>10647256000</v>
      </c>
      <c r="D44" s="57">
        <v>0</v>
      </c>
      <c r="E44" s="57">
        <v>0</v>
      </c>
      <c r="F44" s="57">
        <v>0</v>
      </c>
      <c r="G44" s="57">
        <f>+D44-E44-F44</f>
        <v>0</v>
      </c>
      <c r="H44" s="58">
        <f>+C44+G44</f>
        <v>10647256000</v>
      </c>
      <c r="I44" s="53">
        <f t="shared" si="1"/>
        <v>1.0386157223871493E-3</v>
      </c>
      <c r="J44" s="59">
        <v>0</v>
      </c>
      <c r="K44" s="59">
        <v>0</v>
      </c>
      <c r="L44" s="56">
        <f>J44-K44</f>
        <v>0</v>
      </c>
      <c r="M44" s="56">
        <f>H44-L44</f>
        <v>10647256000</v>
      </c>
      <c r="N44" s="69">
        <f>+L44/H44</f>
        <v>0</v>
      </c>
      <c r="O44" s="15"/>
      <c r="P44" s="9"/>
    </row>
    <row r="45" spans="1:16" s="14" customFormat="1" ht="33" customHeight="1" x14ac:dyDescent="0.25">
      <c r="A45" s="73">
        <v>42</v>
      </c>
      <c r="B45" s="38" t="s">
        <v>45</v>
      </c>
      <c r="C45" s="85">
        <v>2723269063087</v>
      </c>
      <c r="D45" s="41">
        <v>0</v>
      </c>
      <c r="E45" s="41">
        <v>0</v>
      </c>
      <c r="F45" s="41">
        <v>0</v>
      </c>
      <c r="G45" s="57">
        <f>+D45-E45-F45</f>
        <v>0</v>
      </c>
      <c r="H45" s="33">
        <f>+C45+G45</f>
        <v>2723269063087</v>
      </c>
      <c r="I45" s="53">
        <f t="shared" si="1"/>
        <v>0.26564873289537511</v>
      </c>
      <c r="J45" s="36">
        <v>0</v>
      </c>
      <c r="K45" s="36">
        <v>0</v>
      </c>
      <c r="L45" s="39">
        <f>J45-K45</f>
        <v>0</v>
      </c>
      <c r="M45" s="56">
        <f>H45-L45</f>
        <v>2723269063087</v>
      </c>
      <c r="N45" s="69">
        <f>+L45/H45</f>
        <v>0</v>
      </c>
      <c r="O45" s="15"/>
      <c r="P45" s="9"/>
    </row>
    <row r="46" spans="1:16" s="14" customFormat="1" ht="33" customHeight="1" thickBot="1" x14ac:dyDescent="0.3">
      <c r="A46" s="73">
        <v>43</v>
      </c>
      <c r="B46" s="38" t="s">
        <v>46</v>
      </c>
      <c r="C46" s="39">
        <v>6892953902974</v>
      </c>
      <c r="D46" s="40">
        <v>0</v>
      </c>
      <c r="E46" s="40">
        <v>0</v>
      </c>
      <c r="F46" s="34">
        <v>345161334205</v>
      </c>
      <c r="G46" s="57">
        <f>+D46-E46-F46</f>
        <v>-345161334205</v>
      </c>
      <c r="H46" s="33">
        <f>+C46+G46</f>
        <v>6547792568769</v>
      </c>
      <c r="I46" s="53">
        <f t="shared" si="1"/>
        <v>0.63872234394037508</v>
      </c>
      <c r="J46" s="36">
        <v>932221138526</v>
      </c>
      <c r="K46" s="36">
        <v>0</v>
      </c>
      <c r="L46" s="39">
        <f>J46-K46</f>
        <v>932221138526</v>
      </c>
      <c r="M46" s="39">
        <f>H46-L46</f>
        <v>5615571430243</v>
      </c>
      <c r="N46" s="69">
        <f>+L46/H46</f>
        <v>0.14237181901155732</v>
      </c>
      <c r="O46" s="15"/>
      <c r="P46" s="9"/>
    </row>
    <row r="47" spans="1:16" s="7" customFormat="1" ht="33" customHeight="1" thickBot="1" x14ac:dyDescent="0.3">
      <c r="A47" s="93" t="s">
        <v>47</v>
      </c>
      <c r="B47" s="94"/>
      <c r="C47" s="23">
        <f t="shared" ref="C47:H47" si="30">C8+C43</f>
        <v>10596552460394</v>
      </c>
      <c r="D47" s="23">
        <f t="shared" si="30"/>
        <v>0</v>
      </c>
      <c r="E47" s="23">
        <f t="shared" si="30"/>
        <v>0</v>
      </c>
      <c r="F47" s="23">
        <f t="shared" si="30"/>
        <v>345161334205</v>
      </c>
      <c r="G47" s="23">
        <f t="shared" si="30"/>
        <v>-345161334205</v>
      </c>
      <c r="H47" s="23">
        <f t="shared" si="30"/>
        <v>10251391126189</v>
      </c>
      <c r="I47" s="24">
        <f>+I8+I43</f>
        <v>1</v>
      </c>
      <c r="J47" s="23">
        <f>J8+J43</f>
        <v>971278957878.07996</v>
      </c>
      <c r="K47" s="23">
        <f>K8+K43</f>
        <v>0</v>
      </c>
      <c r="L47" s="23">
        <f>L8+L43</f>
        <v>971278957878.07996</v>
      </c>
      <c r="M47" s="23">
        <f>M8+M43</f>
        <v>9280112168310.9199</v>
      </c>
      <c r="N47" s="25">
        <f>+L47/H47</f>
        <v>9.4746063819258181E-2</v>
      </c>
      <c r="O47" s="88"/>
      <c r="P47" s="9"/>
    </row>
    <row r="48" spans="1:16" s="2" customFormat="1" ht="14.25" customHeight="1" x14ac:dyDescent="0.25">
      <c r="A48" s="16"/>
      <c r="D48" s="7"/>
      <c r="E48" s="7"/>
      <c r="F48" s="7"/>
      <c r="G48" s="7"/>
      <c r="I48" s="17"/>
      <c r="J48" s="8"/>
      <c r="K48" s="8"/>
      <c r="L48" s="8"/>
      <c r="M48" s="8"/>
      <c r="N48" s="17"/>
    </row>
    <row r="49" spans="1:14" s="2" customFormat="1" ht="14.25" customHeight="1" x14ac:dyDescent="0.25">
      <c r="A49" s="16" t="s">
        <v>95</v>
      </c>
      <c r="D49" s="7"/>
      <c r="E49" s="7"/>
      <c r="F49" s="7"/>
      <c r="G49" s="7"/>
      <c r="I49" s="17"/>
      <c r="J49" s="8"/>
      <c r="K49" s="8"/>
      <c r="L49" s="8"/>
      <c r="M49" s="8"/>
      <c r="N49" s="17"/>
    </row>
    <row r="50" spans="1:14" s="2" customFormat="1" ht="14.25" customHeight="1" x14ac:dyDescent="0.25">
      <c r="A50" s="16" t="s">
        <v>48</v>
      </c>
      <c r="D50" s="7"/>
      <c r="E50" s="7"/>
      <c r="F50" s="7"/>
      <c r="G50" s="7"/>
      <c r="I50" s="17"/>
      <c r="J50" s="8"/>
      <c r="K50" s="8"/>
      <c r="L50" s="8"/>
      <c r="M50" s="8"/>
      <c r="N50" s="17"/>
    </row>
    <row r="51" spans="1:14" s="2" customFormat="1" ht="14.25" customHeight="1" x14ac:dyDescent="0.25">
      <c r="A51" s="16"/>
      <c r="D51" s="7"/>
      <c r="E51" s="7"/>
      <c r="F51" s="7"/>
      <c r="G51" s="7"/>
      <c r="I51" s="17"/>
      <c r="J51" s="8"/>
      <c r="K51" s="8"/>
      <c r="L51" s="8"/>
      <c r="M51" s="8"/>
      <c r="N51" s="17"/>
    </row>
    <row r="52" spans="1:14" s="2" customFormat="1" ht="14.25" customHeight="1" x14ac:dyDescent="0.25">
      <c r="A52" s="16"/>
      <c r="D52" s="7"/>
      <c r="E52" s="7"/>
      <c r="F52" s="7"/>
      <c r="G52" s="7"/>
      <c r="I52" s="17"/>
      <c r="J52" s="8"/>
      <c r="K52" s="8"/>
      <c r="L52" s="8"/>
      <c r="M52" s="8"/>
      <c r="N52" s="17"/>
    </row>
    <row r="53" spans="1:14" s="2" customFormat="1" ht="14.25" customHeight="1" x14ac:dyDescent="0.25">
      <c r="A53" s="16"/>
      <c r="D53" s="7"/>
      <c r="E53" s="7"/>
      <c r="F53" s="7"/>
      <c r="G53" s="7"/>
      <c r="I53" s="17"/>
      <c r="J53" s="8"/>
      <c r="K53" s="8"/>
      <c r="L53" s="8"/>
      <c r="M53" s="8"/>
      <c r="N53" s="17"/>
    </row>
    <row r="54" spans="1:14" s="2" customFormat="1" ht="14.25" customHeight="1" x14ac:dyDescent="0.25">
      <c r="A54" s="16"/>
      <c r="D54" s="7"/>
      <c r="E54" s="7"/>
      <c r="F54" s="7"/>
      <c r="G54" s="7"/>
      <c r="I54" s="17"/>
      <c r="J54" s="8"/>
      <c r="K54" s="8"/>
      <c r="L54" s="8"/>
      <c r="M54" s="8"/>
      <c r="N54" s="17"/>
    </row>
    <row r="55" spans="1:14" s="2" customFormat="1" ht="14.25" customHeight="1" x14ac:dyDescent="0.25">
      <c r="A55" s="16"/>
      <c r="D55" s="7"/>
      <c r="E55" s="7"/>
      <c r="F55" s="7"/>
      <c r="G55" s="7"/>
      <c r="I55" s="17"/>
      <c r="J55" s="8"/>
      <c r="K55" s="8"/>
      <c r="L55" s="8"/>
      <c r="M55" s="8"/>
      <c r="N55" s="17"/>
    </row>
    <row r="56" spans="1:14" s="2" customFormat="1" ht="14.25" customHeight="1" x14ac:dyDescent="0.25">
      <c r="A56" s="16"/>
      <c r="D56" s="7"/>
      <c r="E56" s="7"/>
      <c r="F56" s="7"/>
      <c r="G56" s="7"/>
      <c r="I56" s="17"/>
      <c r="J56" s="8"/>
      <c r="K56" s="8"/>
      <c r="L56" s="8"/>
      <c r="M56" s="8"/>
      <c r="N56" s="17"/>
    </row>
    <row r="57" spans="1:14" s="2" customFormat="1" ht="14.25" customHeight="1" x14ac:dyDescent="0.25">
      <c r="A57" s="16"/>
      <c r="D57" s="7"/>
      <c r="E57" s="7"/>
      <c r="F57" s="7"/>
      <c r="G57" s="7"/>
      <c r="I57" s="17"/>
      <c r="J57" s="8"/>
      <c r="K57" s="8"/>
      <c r="L57" s="8"/>
      <c r="M57" s="8"/>
      <c r="N57" s="17"/>
    </row>
    <row r="58" spans="1:14" s="2" customFormat="1" ht="14.25" customHeight="1" x14ac:dyDescent="0.25">
      <c r="A58" s="16"/>
      <c r="D58" s="7"/>
      <c r="E58" s="7"/>
      <c r="F58" s="7"/>
      <c r="G58" s="7"/>
      <c r="I58" s="17"/>
      <c r="J58" s="8"/>
      <c r="K58" s="8"/>
      <c r="L58" s="8"/>
      <c r="M58" s="8"/>
      <c r="N58" s="17"/>
    </row>
    <row r="59" spans="1:14" s="2" customFormat="1" ht="14.25" customHeight="1" x14ac:dyDescent="0.25">
      <c r="A59" s="16"/>
      <c r="C59" s="84">
        <f>+C47-10596552460394</f>
        <v>0</v>
      </c>
      <c r="D59" s="7"/>
      <c r="E59" s="7"/>
      <c r="F59" s="7"/>
      <c r="G59" s="7"/>
      <c r="I59" s="17"/>
      <c r="J59" s="8"/>
      <c r="K59" s="8"/>
      <c r="L59" s="8"/>
      <c r="M59" s="8"/>
      <c r="N59" s="17"/>
    </row>
    <row r="60" spans="1:14" s="2" customFormat="1" ht="33" customHeight="1" x14ac:dyDescent="0.25">
      <c r="A60" s="4"/>
      <c r="D60" s="7"/>
      <c r="E60" s="7"/>
      <c r="F60" s="7"/>
      <c r="G60" s="7"/>
      <c r="K60" s="8"/>
    </row>
    <row r="61" spans="1:14" s="2" customFormat="1" ht="33" customHeight="1" x14ac:dyDescent="0.25">
      <c r="A61" s="4"/>
      <c r="D61" s="7"/>
      <c r="E61" s="7"/>
      <c r="F61" s="7"/>
      <c r="G61" s="7"/>
      <c r="K61" s="8"/>
    </row>
    <row r="62" spans="1:14" s="2" customFormat="1" ht="33" customHeight="1" x14ac:dyDescent="0.25">
      <c r="A62" s="4"/>
      <c r="D62" s="7"/>
      <c r="E62" s="7"/>
      <c r="F62" s="7"/>
      <c r="G62" s="7"/>
      <c r="K62" s="8"/>
    </row>
  </sheetData>
  <mergeCells count="16">
    <mergeCell ref="A47:B47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/>
  <pageMargins left="0.11811023622047245" right="0.11811023622047245" top="0.43307086614173229" bottom="0.11811023622047245" header="0.23622047244094491" footer="0.19685039370078741"/>
  <pageSetup paperSize="228" scale="45" orientation="landscape" horizontalDpi="4294967293" r:id="rId1"/>
  <headerFooter>
    <oddFooter>&amp;RPAG.&amp;P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6B0A0-8B50-464D-B9D3-2B012364FC48}">
  <dimension ref="A1:X62"/>
  <sheetViews>
    <sheetView tabSelected="1" topLeftCell="G30" zoomScale="70" zoomScaleNormal="70" workbookViewId="0">
      <selection activeCell="L38" sqref="L38"/>
    </sheetView>
  </sheetViews>
  <sheetFormatPr baseColWidth="10" defaultRowHeight="33" customHeight="1" x14ac:dyDescent="0.25"/>
  <cols>
    <col min="1" max="1" width="30.140625" style="18" customWidth="1"/>
    <col min="2" max="2" width="45.140625" style="3" customWidth="1"/>
    <col min="3" max="3" width="30.42578125" style="3" customWidth="1"/>
    <col min="4" max="4" width="20.28515625" style="19" customWidth="1"/>
    <col min="5" max="5" width="19" style="19" customWidth="1"/>
    <col min="6" max="6" width="27" style="19" customWidth="1"/>
    <col min="7" max="7" width="27.85546875" style="19" customWidth="1"/>
    <col min="8" max="8" width="31.85546875" style="3" customWidth="1"/>
    <col min="9" max="9" width="27.85546875" style="3" customWidth="1"/>
    <col min="10" max="10" width="30.28515625" style="3" customWidth="1"/>
    <col min="11" max="11" width="25.28515625" style="20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4" ht="33" customHeight="1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  <c r="Q1" s="1"/>
      <c r="X1" s="2"/>
    </row>
    <row r="2" spans="1:24" ht="15.75" customHeight="1" x14ac:dyDescent="0.2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1"/>
      <c r="P2" s="1"/>
      <c r="Q2" s="1"/>
      <c r="X2" s="2"/>
    </row>
    <row r="3" spans="1:24" ht="31.5" customHeight="1" x14ac:dyDescent="0.25">
      <c r="A3" s="97" t="s">
        <v>96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98" t="s">
        <v>3</v>
      </c>
      <c r="M4" s="98"/>
      <c r="X4" s="2"/>
    </row>
    <row r="5" spans="1:24" ht="18" customHeight="1" thickBot="1" x14ac:dyDescent="0.3">
      <c r="A5" s="4"/>
      <c r="B5" s="2"/>
      <c r="C5" s="21"/>
      <c r="D5" s="7"/>
      <c r="E5" s="7"/>
      <c r="F5" s="22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99" t="s">
        <v>4</v>
      </c>
      <c r="B6" s="101" t="s">
        <v>5</v>
      </c>
      <c r="C6" s="101" t="s">
        <v>6</v>
      </c>
      <c r="D6" s="101" t="s">
        <v>7</v>
      </c>
      <c r="E6" s="101"/>
      <c r="F6" s="101"/>
      <c r="G6" s="101"/>
      <c r="H6" s="101" t="s">
        <v>65</v>
      </c>
      <c r="I6" s="101" t="s">
        <v>8</v>
      </c>
      <c r="J6" s="103" t="s">
        <v>76</v>
      </c>
      <c r="K6" s="101" t="s">
        <v>67</v>
      </c>
      <c r="L6" s="101" t="s">
        <v>9</v>
      </c>
      <c r="M6" s="101" t="s">
        <v>10</v>
      </c>
      <c r="N6" s="105" t="s">
        <v>11</v>
      </c>
    </row>
    <row r="7" spans="1:24" ht="78.75" customHeight="1" thickBot="1" x14ac:dyDescent="0.3">
      <c r="A7" s="100"/>
      <c r="B7" s="102"/>
      <c r="C7" s="102"/>
      <c r="D7" s="74" t="s">
        <v>12</v>
      </c>
      <c r="E7" s="74" t="s">
        <v>13</v>
      </c>
      <c r="F7" s="74" t="s">
        <v>91</v>
      </c>
      <c r="G7" s="74" t="s">
        <v>66</v>
      </c>
      <c r="H7" s="102"/>
      <c r="I7" s="102"/>
      <c r="J7" s="104"/>
      <c r="K7" s="102"/>
      <c r="L7" s="102"/>
      <c r="M7" s="102"/>
      <c r="N7" s="106"/>
    </row>
    <row r="8" spans="1:24" s="10" customFormat="1" ht="53.25" customHeight="1" thickBot="1" x14ac:dyDescent="0.3">
      <c r="A8" s="45">
        <v>3</v>
      </c>
      <c r="B8" s="46" t="s">
        <v>14</v>
      </c>
      <c r="C8" s="47">
        <f>C9</f>
        <v>969682238333</v>
      </c>
      <c r="D8" s="47">
        <f t="shared" ref="C8:M9" si="0">D9</f>
        <v>0</v>
      </c>
      <c r="E8" s="47">
        <f t="shared" si="0"/>
        <v>0</v>
      </c>
      <c r="F8" s="47">
        <f t="shared" si="0"/>
        <v>0</v>
      </c>
      <c r="G8" s="47">
        <f t="shared" si="0"/>
        <v>0</v>
      </c>
      <c r="H8" s="47">
        <f t="shared" si="0"/>
        <v>969682238333</v>
      </c>
      <c r="I8" s="48">
        <f t="shared" ref="I8:I46" si="1">H8/$H$47</f>
        <v>9.4590307441862642E-2</v>
      </c>
      <c r="J8" s="47">
        <f t="shared" si="0"/>
        <v>59985852995.889999</v>
      </c>
      <c r="K8" s="47">
        <f t="shared" si="0"/>
        <v>0</v>
      </c>
      <c r="L8" s="47">
        <f t="shared" si="0"/>
        <v>59985852995.889999</v>
      </c>
      <c r="M8" s="47">
        <f t="shared" si="0"/>
        <v>909696385337.10999</v>
      </c>
      <c r="N8" s="49">
        <f>+L8/H8</f>
        <v>6.1861350682273886E-2</v>
      </c>
      <c r="O8" s="9"/>
      <c r="P8" s="9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4" t="s">
        <v>15</v>
      </c>
      <c r="B9" s="42" t="s">
        <v>16</v>
      </c>
      <c r="C9" s="43">
        <f t="shared" si="0"/>
        <v>969682238333</v>
      </c>
      <c r="D9" s="43">
        <f t="shared" si="0"/>
        <v>0</v>
      </c>
      <c r="E9" s="43">
        <f t="shared" si="0"/>
        <v>0</v>
      </c>
      <c r="F9" s="43">
        <f t="shared" si="0"/>
        <v>0</v>
      </c>
      <c r="G9" s="43">
        <f t="shared" si="0"/>
        <v>0</v>
      </c>
      <c r="H9" s="43">
        <f t="shared" si="0"/>
        <v>969682238333</v>
      </c>
      <c r="I9" s="44">
        <f t="shared" si="1"/>
        <v>9.4590307441862642E-2</v>
      </c>
      <c r="J9" s="43">
        <f t="shared" si="0"/>
        <v>59985852995.889999</v>
      </c>
      <c r="K9" s="43">
        <f t="shared" si="0"/>
        <v>0</v>
      </c>
      <c r="L9" s="43">
        <f t="shared" si="0"/>
        <v>59985852995.889999</v>
      </c>
      <c r="M9" s="43">
        <f>M10</f>
        <v>909696385337.10999</v>
      </c>
      <c r="N9" s="65">
        <f t="shared" ref="N9:N42" si="2">+L9/H9</f>
        <v>6.1861350682273886E-2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66" t="s">
        <v>17</v>
      </c>
      <c r="B10" s="26" t="s">
        <v>16</v>
      </c>
      <c r="C10" s="27">
        <f t="shared" ref="C10:L10" si="3">C11+C23</f>
        <v>969682238333</v>
      </c>
      <c r="D10" s="27">
        <f t="shared" si="3"/>
        <v>0</v>
      </c>
      <c r="E10" s="27">
        <f t="shared" si="3"/>
        <v>0</v>
      </c>
      <c r="F10" s="27">
        <f t="shared" si="3"/>
        <v>0</v>
      </c>
      <c r="G10" s="27">
        <f t="shared" si="3"/>
        <v>0</v>
      </c>
      <c r="H10" s="27">
        <f t="shared" si="3"/>
        <v>969682238333</v>
      </c>
      <c r="I10" s="28">
        <f t="shared" si="1"/>
        <v>9.4590307441862642E-2</v>
      </c>
      <c r="J10" s="27">
        <f t="shared" si="3"/>
        <v>59985852995.889999</v>
      </c>
      <c r="K10" s="27">
        <f t="shared" si="3"/>
        <v>0</v>
      </c>
      <c r="L10" s="27">
        <f t="shared" si="3"/>
        <v>59985852995.889999</v>
      </c>
      <c r="M10" s="33">
        <f>H10-L10</f>
        <v>909696385337.10999</v>
      </c>
      <c r="N10" s="67">
        <f t="shared" si="2"/>
        <v>6.1861350682273886E-2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66" t="s">
        <v>18</v>
      </c>
      <c r="B11" s="26" t="s">
        <v>19</v>
      </c>
      <c r="C11" s="27">
        <f t="shared" ref="C11:J11" si="4">+C12</f>
        <v>352144952506</v>
      </c>
      <c r="D11" s="27">
        <f t="shared" si="4"/>
        <v>0</v>
      </c>
      <c r="E11" s="27">
        <f t="shared" si="4"/>
        <v>0</v>
      </c>
      <c r="F11" s="27">
        <f t="shared" si="4"/>
        <v>0</v>
      </c>
      <c r="G11" s="27">
        <f t="shared" si="4"/>
        <v>0</v>
      </c>
      <c r="H11" s="27">
        <f t="shared" si="4"/>
        <v>352144952506</v>
      </c>
      <c r="I11" s="28">
        <f t="shared" si="1"/>
        <v>3.4350943025321039E-2</v>
      </c>
      <c r="J11" s="27">
        <f t="shared" si="4"/>
        <v>58057089508.669998</v>
      </c>
      <c r="K11" s="27">
        <f>K12+K15+K18</f>
        <v>0</v>
      </c>
      <c r="L11" s="27">
        <f>+L12</f>
        <v>58057089508.669998</v>
      </c>
      <c r="M11" s="27">
        <f>+M12</f>
        <v>294087862997.32996</v>
      </c>
      <c r="N11" s="67">
        <f t="shared" si="2"/>
        <v>0.16486702164978723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66" t="s">
        <v>20</v>
      </c>
      <c r="B12" s="26" t="s">
        <v>21</v>
      </c>
      <c r="C12" s="31">
        <f t="shared" ref="C12:J12" si="5">+C13+C15+C18</f>
        <v>352144952506</v>
      </c>
      <c r="D12" s="31">
        <f t="shared" si="5"/>
        <v>0</v>
      </c>
      <c r="E12" s="31">
        <f t="shared" si="5"/>
        <v>0</v>
      </c>
      <c r="F12" s="31">
        <f t="shared" si="5"/>
        <v>0</v>
      </c>
      <c r="G12" s="31">
        <f t="shared" si="5"/>
        <v>0</v>
      </c>
      <c r="H12" s="31">
        <f t="shared" si="5"/>
        <v>352144952506</v>
      </c>
      <c r="I12" s="29">
        <f t="shared" si="1"/>
        <v>3.4350943025321039E-2</v>
      </c>
      <c r="J12" s="31">
        <f t="shared" si="5"/>
        <v>58057089508.669998</v>
      </c>
      <c r="K12" s="31">
        <f>+K13</f>
        <v>0</v>
      </c>
      <c r="L12" s="31">
        <f>+L13+L15+L18</f>
        <v>58057089508.669998</v>
      </c>
      <c r="M12" s="31">
        <f>+M13+M15+M18</f>
        <v>294087862997.32996</v>
      </c>
      <c r="N12" s="67">
        <f t="shared" si="2"/>
        <v>0.16486702164978723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66" t="s">
        <v>22</v>
      </c>
      <c r="B13" s="30" t="s">
        <v>23</v>
      </c>
      <c r="C13" s="31">
        <f t="shared" ref="C13:J13" si="6">+C14</f>
        <v>352144952506</v>
      </c>
      <c r="D13" s="31">
        <f t="shared" si="6"/>
        <v>0</v>
      </c>
      <c r="E13" s="31">
        <f t="shared" si="6"/>
        <v>0</v>
      </c>
      <c r="F13" s="31">
        <f t="shared" si="6"/>
        <v>0</v>
      </c>
      <c r="G13" s="31">
        <f t="shared" si="6"/>
        <v>0</v>
      </c>
      <c r="H13" s="31">
        <f t="shared" si="6"/>
        <v>352144952506</v>
      </c>
      <c r="I13" s="29">
        <f t="shared" si="1"/>
        <v>3.4350943025321039E-2</v>
      </c>
      <c r="J13" s="31">
        <f t="shared" si="6"/>
        <v>57526101147.459999</v>
      </c>
      <c r="K13" s="31">
        <f>+K14</f>
        <v>0</v>
      </c>
      <c r="L13" s="31">
        <f>+L14</f>
        <v>57526101147.459999</v>
      </c>
      <c r="M13" s="31">
        <f>+M14</f>
        <v>294618851358.53998</v>
      </c>
      <c r="N13" s="67">
        <f t="shared" si="2"/>
        <v>0.16335915292291417</v>
      </c>
    </row>
    <row r="14" spans="1:24" s="13" customFormat="1" ht="47.25" customHeight="1" x14ac:dyDescent="0.25">
      <c r="A14" s="68" t="s">
        <v>24</v>
      </c>
      <c r="B14" s="32" t="s">
        <v>25</v>
      </c>
      <c r="C14" s="33">
        <v>352144952506</v>
      </c>
      <c r="D14" s="34">
        <v>0</v>
      </c>
      <c r="E14" s="34">
        <v>0</v>
      </c>
      <c r="F14" s="34">
        <v>0</v>
      </c>
      <c r="G14" s="33">
        <f>+D14-E14-F14</f>
        <v>0</v>
      </c>
      <c r="H14" s="33">
        <f>+C14+G14</f>
        <v>352144952506</v>
      </c>
      <c r="I14" s="35">
        <f t="shared" si="1"/>
        <v>3.4350943025321039E-2</v>
      </c>
      <c r="J14" s="36">
        <f>21241132027.31+15800372837+20484596283.15</f>
        <v>57526101147.459999</v>
      </c>
      <c r="K14" s="36">
        <v>0</v>
      </c>
      <c r="L14" s="33">
        <f>J14-K14</f>
        <v>57526101147.459999</v>
      </c>
      <c r="M14" s="33">
        <f>H14-L14</f>
        <v>294618851358.53998</v>
      </c>
      <c r="N14" s="69">
        <f>+L14/H14</f>
        <v>0.16335915292291417</v>
      </c>
    </row>
    <row r="15" spans="1:24" s="13" customFormat="1" ht="47.25" customHeight="1" x14ac:dyDescent="0.25">
      <c r="A15" s="66" t="s">
        <v>70</v>
      </c>
      <c r="B15" s="30" t="s">
        <v>71</v>
      </c>
      <c r="C15" s="33">
        <f t="shared" ref="C15:L16" si="7">+C16</f>
        <v>0</v>
      </c>
      <c r="D15" s="33">
        <f t="shared" si="7"/>
        <v>0</v>
      </c>
      <c r="E15" s="33">
        <f t="shared" si="7"/>
        <v>0</v>
      </c>
      <c r="F15" s="33">
        <f t="shared" si="7"/>
        <v>0</v>
      </c>
      <c r="G15" s="33">
        <f t="shared" si="7"/>
        <v>0</v>
      </c>
      <c r="H15" s="33">
        <f t="shared" si="7"/>
        <v>0</v>
      </c>
      <c r="I15" s="29">
        <f t="shared" si="1"/>
        <v>0</v>
      </c>
      <c r="J15" s="37">
        <f t="shared" si="7"/>
        <v>519091649.94</v>
      </c>
      <c r="K15" s="37">
        <f t="shared" si="7"/>
        <v>0</v>
      </c>
      <c r="L15" s="37">
        <f t="shared" si="7"/>
        <v>519091649.94</v>
      </c>
      <c r="M15" s="37">
        <f>+M16</f>
        <v>-519091649.94</v>
      </c>
      <c r="N15" s="70" t="s">
        <v>26</v>
      </c>
    </row>
    <row r="16" spans="1:24" s="13" customFormat="1" ht="47.25" customHeight="1" x14ac:dyDescent="0.25">
      <c r="A16" s="66" t="s">
        <v>74</v>
      </c>
      <c r="B16" s="30" t="s">
        <v>72</v>
      </c>
      <c r="C16" s="33">
        <f>+C17</f>
        <v>0</v>
      </c>
      <c r="D16" s="33">
        <f t="shared" si="7"/>
        <v>0</v>
      </c>
      <c r="E16" s="33">
        <f t="shared" si="7"/>
        <v>0</v>
      </c>
      <c r="F16" s="33">
        <f t="shared" si="7"/>
        <v>0</v>
      </c>
      <c r="G16" s="33">
        <f t="shared" si="7"/>
        <v>0</v>
      </c>
      <c r="H16" s="33">
        <f t="shared" si="7"/>
        <v>0</v>
      </c>
      <c r="I16" s="29">
        <f t="shared" si="1"/>
        <v>0</v>
      </c>
      <c r="J16" s="37">
        <f t="shared" si="7"/>
        <v>519091649.94</v>
      </c>
      <c r="K16" s="37">
        <f t="shared" si="7"/>
        <v>0</v>
      </c>
      <c r="L16" s="37">
        <f t="shared" si="7"/>
        <v>519091649.94</v>
      </c>
      <c r="M16" s="37">
        <f>+M17</f>
        <v>-519091649.94</v>
      </c>
      <c r="N16" s="70" t="s">
        <v>26</v>
      </c>
    </row>
    <row r="17" spans="1:14" s="13" customFormat="1" ht="47.25" customHeight="1" x14ac:dyDescent="0.25">
      <c r="A17" s="68" t="s">
        <v>75</v>
      </c>
      <c r="B17" s="32" t="s">
        <v>73</v>
      </c>
      <c r="C17" s="33">
        <v>0</v>
      </c>
      <c r="D17" s="33">
        <v>0</v>
      </c>
      <c r="E17" s="33">
        <v>0</v>
      </c>
      <c r="F17" s="33">
        <v>0</v>
      </c>
      <c r="G17" s="33">
        <f>+D17-E17-F17</f>
        <v>0</v>
      </c>
      <c r="H17" s="33">
        <f>+C17+G17</f>
        <v>0</v>
      </c>
      <c r="I17" s="35">
        <f t="shared" si="1"/>
        <v>0</v>
      </c>
      <c r="J17" s="33">
        <v>519091649.94</v>
      </c>
      <c r="K17" s="33">
        <v>0</v>
      </c>
      <c r="L17" s="33">
        <f>J17-K17</f>
        <v>519091649.94</v>
      </c>
      <c r="M17" s="33">
        <f>H17-L17</f>
        <v>-519091649.94</v>
      </c>
      <c r="N17" s="71" t="s">
        <v>26</v>
      </c>
    </row>
    <row r="18" spans="1:14" s="11" customFormat="1" ht="47.25" customHeight="1" x14ac:dyDescent="0.25">
      <c r="A18" s="66" t="s">
        <v>59</v>
      </c>
      <c r="B18" s="30" t="s">
        <v>64</v>
      </c>
      <c r="C18" s="31">
        <f t="shared" ref="C18:L21" si="8">C19</f>
        <v>0</v>
      </c>
      <c r="D18" s="31">
        <f t="shared" si="8"/>
        <v>0</v>
      </c>
      <c r="E18" s="31">
        <f t="shared" si="8"/>
        <v>0</v>
      </c>
      <c r="F18" s="31">
        <f t="shared" si="8"/>
        <v>0</v>
      </c>
      <c r="G18" s="31">
        <f t="shared" si="8"/>
        <v>0</v>
      </c>
      <c r="H18" s="31">
        <f t="shared" si="8"/>
        <v>0</v>
      </c>
      <c r="I18" s="29">
        <f t="shared" si="1"/>
        <v>0</v>
      </c>
      <c r="J18" s="31">
        <f t="shared" si="8"/>
        <v>11896711.27</v>
      </c>
      <c r="K18" s="31">
        <f t="shared" si="8"/>
        <v>0</v>
      </c>
      <c r="L18" s="31">
        <f t="shared" si="8"/>
        <v>11896711.27</v>
      </c>
      <c r="M18" s="31">
        <f>M19</f>
        <v>-11896711.27</v>
      </c>
      <c r="N18" s="70" t="s">
        <v>26</v>
      </c>
    </row>
    <row r="19" spans="1:14" s="11" customFormat="1" ht="47.25" customHeight="1" x14ac:dyDescent="0.25">
      <c r="A19" s="66" t="s">
        <v>58</v>
      </c>
      <c r="B19" s="30" t="s">
        <v>63</v>
      </c>
      <c r="C19" s="31">
        <f t="shared" si="8"/>
        <v>0</v>
      </c>
      <c r="D19" s="31">
        <f t="shared" si="8"/>
        <v>0</v>
      </c>
      <c r="E19" s="31">
        <f t="shared" si="8"/>
        <v>0</v>
      </c>
      <c r="F19" s="31">
        <f t="shared" si="8"/>
        <v>0</v>
      </c>
      <c r="G19" s="31">
        <f t="shared" si="8"/>
        <v>0</v>
      </c>
      <c r="H19" s="31">
        <f t="shared" si="8"/>
        <v>0</v>
      </c>
      <c r="I19" s="29">
        <f t="shared" si="1"/>
        <v>0</v>
      </c>
      <c r="J19" s="31">
        <f t="shared" si="8"/>
        <v>11896711.27</v>
      </c>
      <c r="K19" s="31">
        <f t="shared" si="8"/>
        <v>0</v>
      </c>
      <c r="L19" s="31">
        <f t="shared" si="8"/>
        <v>11896711.27</v>
      </c>
      <c r="M19" s="31">
        <f>M20</f>
        <v>-11896711.27</v>
      </c>
      <c r="N19" s="70" t="s">
        <v>26</v>
      </c>
    </row>
    <row r="20" spans="1:14" s="11" customFormat="1" ht="79.5" customHeight="1" x14ac:dyDescent="0.25">
      <c r="A20" s="66" t="s">
        <v>57</v>
      </c>
      <c r="B20" s="30" t="s">
        <v>62</v>
      </c>
      <c r="C20" s="31">
        <f t="shared" si="8"/>
        <v>0</v>
      </c>
      <c r="D20" s="31">
        <f t="shared" si="8"/>
        <v>0</v>
      </c>
      <c r="E20" s="31">
        <f t="shared" si="8"/>
        <v>0</v>
      </c>
      <c r="F20" s="31">
        <f t="shared" si="8"/>
        <v>0</v>
      </c>
      <c r="G20" s="31">
        <f t="shared" si="8"/>
        <v>0</v>
      </c>
      <c r="H20" s="31">
        <f t="shared" si="8"/>
        <v>0</v>
      </c>
      <c r="I20" s="29">
        <f t="shared" si="1"/>
        <v>0</v>
      </c>
      <c r="J20" s="31">
        <f t="shared" si="8"/>
        <v>11896711.27</v>
      </c>
      <c r="K20" s="31">
        <f t="shared" si="8"/>
        <v>0</v>
      </c>
      <c r="L20" s="31">
        <f t="shared" si="8"/>
        <v>11896711.27</v>
      </c>
      <c r="M20" s="31">
        <f>M21</f>
        <v>-11896711.27</v>
      </c>
      <c r="N20" s="70" t="s">
        <v>26</v>
      </c>
    </row>
    <row r="21" spans="1:14" s="11" customFormat="1" ht="47.25" customHeight="1" x14ac:dyDescent="0.25">
      <c r="A21" s="66" t="s">
        <v>56</v>
      </c>
      <c r="B21" s="30" t="s">
        <v>61</v>
      </c>
      <c r="C21" s="31">
        <f t="shared" si="8"/>
        <v>0</v>
      </c>
      <c r="D21" s="31">
        <f t="shared" si="8"/>
        <v>0</v>
      </c>
      <c r="E21" s="31">
        <f t="shared" si="8"/>
        <v>0</v>
      </c>
      <c r="F21" s="31">
        <f t="shared" si="8"/>
        <v>0</v>
      </c>
      <c r="G21" s="31">
        <f t="shared" si="8"/>
        <v>0</v>
      </c>
      <c r="H21" s="31">
        <f t="shared" si="8"/>
        <v>0</v>
      </c>
      <c r="I21" s="29">
        <f t="shared" si="1"/>
        <v>0</v>
      </c>
      <c r="J21" s="31">
        <f t="shared" si="8"/>
        <v>11896711.27</v>
      </c>
      <c r="K21" s="31">
        <f t="shared" si="8"/>
        <v>0</v>
      </c>
      <c r="L21" s="31">
        <f t="shared" si="8"/>
        <v>11896711.27</v>
      </c>
      <c r="M21" s="31">
        <f>M22</f>
        <v>-11896711.27</v>
      </c>
      <c r="N21" s="70" t="s">
        <v>26</v>
      </c>
    </row>
    <row r="22" spans="1:14" s="13" customFormat="1" ht="61.5" customHeight="1" x14ac:dyDescent="0.25">
      <c r="A22" s="68" t="s">
        <v>55</v>
      </c>
      <c r="B22" s="32" t="s">
        <v>60</v>
      </c>
      <c r="C22" s="33">
        <v>0</v>
      </c>
      <c r="D22" s="34">
        <v>0</v>
      </c>
      <c r="E22" s="34">
        <v>0</v>
      </c>
      <c r="F22" s="34">
        <v>0</v>
      </c>
      <c r="G22" s="33">
        <f>+D22-E22-F22</f>
        <v>0</v>
      </c>
      <c r="H22" s="33">
        <f>+C22+G22</f>
        <v>0</v>
      </c>
      <c r="I22" s="35">
        <f t="shared" si="1"/>
        <v>0</v>
      </c>
      <c r="J22" s="36">
        <v>11896711.27</v>
      </c>
      <c r="K22" s="36">
        <v>0</v>
      </c>
      <c r="L22" s="33">
        <f>J22-K22</f>
        <v>11896711.27</v>
      </c>
      <c r="M22" s="33">
        <f>H22-L22</f>
        <v>-11896711.27</v>
      </c>
      <c r="N22" s="71" t="s">
        <v>26</v>
      </c>
    </row>
    <row r="23" spans="1:14" s="11" customFormat="1" ht="33" customHeight="1" x14ac:dyDescent="0.25">
      <c r="A23" s="66" t="s">
        <v>27</v>
      </c>
      <c r="B23" s="30" t="s">
        <v>28</v>
      </c>
      <c r="C23" s="31">
        <f>+C24+C27+C34</f>
        <v>617537285827</v>
      </c>
      <c r="D23" s="31">
        <f>D27+D35</f>
        <v>0</v>
      </c>
      <c r="E23" s="31">
        <f>E27+E35</f>
        <v>0</v>
      </c>
      <c r="F23" s="31">
        <f>F27+F35</f>
        <v>0</v>
      </c>
      <c r="G23" s="31">
        <f>G27+G34</f>
        <v>0</v>
      </c>
      <c r="H23" s="31">
        <f>+H24+H27+H34</f>
        <v>617537285827</v>
      </c>
      <c r="I23" s="29">
        <f t="shared" si="1"/>
        <v>6.0239364416541603E-2</v>
      </c>
      <c r="J23" s="31">
        <f>+J24+J27+J34</f>
        <v>1928763487.2199998</v>
      </c>
      <c r="K23" s="31">
        <f t="shared" ref="K23:M23" si="9">+K24+K27+K34</f>
        <v>0</v>
      </c>
      <c r="L23" s="31">
        <f t="shared" si="9"/>
        <v>1928763487.2199998</v>
      </c>
      <c r="M23" s="31">
        <f t="shared" si="9"/>
        <v>615608522339.78003</v>
      </c>
      <c r="N23" s="67">
        <f t="shared" ref="N23:N26" si="10">+L23/H23</f>
        <v>3.1233150313134828E-3</v>
      </c>
    </row>
    <row r="24" spans="1:14" s="11" customFormat="1" ht="33" customHeight="1" x14ac:dyDescent="0.25">
      <c r="A24" s="77" t="s">
        <v>79</v>
      </c>
      <c r="B24" s="30" t="s">
        <v>83</v>
      </c>
      <c r="C24" s="31">
        <f>+C25</f>
        <v>88590285827</v>
      </c>
      <c r="D24" s="31">
        <f>+D25</f>
        <v>0</v>
      </c>
      <c r="E24" s="34">
        <f t="shared" ref="E24:F24" si="11">E26</f>
        <v>0</v>
      </c>
      <c r="F24" s="34">
        <f t="shared" si="11"/>
        <v>0</v>
      </c>
      <c r="G24" s="33">
        <f>+G26</f>
        <v>0</v>
      </c>
      <c r="H24" s="31">
        <f>+H25</f>
        <v>88590285827</v>
      </c>
      <c r="I24" s="35">
        <f t="shared" si="1"/>
        <v>8.6417818554089081E-3</v>
      </c>
      <c r="J24" s="31">
        <f t="shared" ref="J24:M25" si="12">+J25</f>
        <v>0</v>
      </c>
      <c r="K24" s="31">
        <f t="shared" si="12"/>
        <v>0</v>
      </c>
      <c r="L24" s="31">
        <f t="shared" si="12"/>
        <v>0</v>
      </c>
      <c r="M24" s="31">
        <f t="shared" si="12"/>
        <v>88590285827</v>
      </c>
      <c r="N24" s="67">
        <f t="shared" si="10"/>
        <v>0</v>
      </c>
    </row>
    <row r="25" spans="1:14" s="11" customFormat="1" ht="39" customHeight="1" x14ac:dyDescent="0.25">
      <c r="A25" s="77" t="s">
        <v>92</v>
      </c>
      <c r="B25" s="30" t="s">
        <v>93</v>
      </c>
      <c r="C25" s="31">
        <f>+C26</f>
        <v>88590285827</v>
      </c>
      <c r="D25" s="31">
        <f>+D26</f>
        <v>0</v>
      </c>
      <c r="E25" s="34"/>
      <c r="F25" s="34"/>
      <c r="G25" s="33"/>
      <c r="H25" s="31">
        <f>+H26</f>
        <v>88590285827</v>
      </c>
      <c r="I25" s="35">
        <f t="shared" si="1"/>
        <v>8.6417818554089081E-3</v>
      </c>
      <c r="J25" s="31">
        <f t="shared" si="12"/>
        <v>0</v>
      </c>
      <c r="K25" s="31">
        <f t="shared" si="12"/>
        <v>0</v>
      </c>
      <c r="L25" s="31">
        <f t="shared" si="12"/>
        <v>0</v>
      </c>
      <c r="M25" s="31">
        <f t="shared" si="12"/>
        <v>88590285827</v>
      </c>
      <c r="N25" s="67">
        <f t="shared" si="10"/>
        <v>0</v>
      </c>
    </row>
    <row r="26" spans="1:14" s="11" customFormat="1" ht="44.25" customHeight="1" x14ac:dyDescent="0.25">
      <c r="A26" s="78" t="s">
        <v>80</v>
      </c>
      <c r="B26" s="32" t="s">
        <v>84</v>
      </c>
      <c r="C26" s="36">
        <v>88590285827</v>
      </c>
      <c r="D26" s="36">
        <v>0</v>
      </c>
      <c r="E26" s="34">
        <f t="shared" ref="E26:F26" si="13">E27</f>
        <v>0</v>
      </c>
      <c r="F26" s="34">
        <f t="shared" si="13"/>
        <v>0</v>
      </c>
      <c r="G26" s="33">
        <f>+D26-E26-F26</f>
        <v>0</v>
      </c>
      <c r="H26" s="33">
        <f>+C26+G26</f>
        <v>88590285827</v>
      </c>
      <c r="I26" s="35">
        <f t="shared" si="1"/>
        <v>8.6417818554089081E-3</v>
      </c>
      <c r="J26" s="31">
        <v>0</v>
      </c>
      <c r="K26" s="36">
        <v>0</v>
      </c>
      <c r="L26" s="33">
        <f>J26-K26</f>
        <v>0</v>
      </c>
      <c r="M26" s="33">
        <f>H26-L26</f>
        <v>88590285827</v>
      </c>
      <c r="N26" s="69">
        <f t="shared" si="10"/>
        <v>0</v>
      </c>
    </row>
    <row r="27" spans="1:14" s="11" customFormat="1" ht="33" customHeight="1" x14ac:dyDescent="0.25">
      <c r="A27" s="66" t="s">
        <v>29</v>
      </c>
      <c r="B27" s="30" t="s">
        <v>30</v>
      </c>
      <c r="C27" s="31">
        <f>C28+C32</f>
        <v>0</v>
      </c>
      <c r="D27" s="31">
        <f t="shared" ref="D27:M27" si="14">D28+D32</f>
        <v>0</v>
      </c>
      <c r="E27" s="31">
        <f t="shared" si="14"/>
        <v>0</v>
      </c>
      <c r="F27" s="31">
        <f t="shared" si="14"/>
        <v>0</v>
      </c>
      <c r="G27" s="31">
        <f>G28+G32</f>
        <v>0</v>
      </c>
      <c r="H27" s="76">
        <f>H28+H32</f>
        <v>0</v>
      </c>
      <c r="I27" s="29">
        <f t="shared" si="1"/>
        <v>0</v>
      </c>
      <c r="J27" s="31">
        <f t="shared" ref="J27" si="15">J28+J32</f>
        <v>1730860720.2199998</v>
      </c>
      <c r="K27" s="31">
        <f t="shared" si="14"/>
        <v>0</v>
      </c>
      <c r="L27" s="31">
        <f t="shared" si="14"/>
        <v>1730860720.2199998</v>
      </c>
      <c r="M27" s="31">
        <f t="shared" si="14"/>
        <v>-1730860720.2199998</v>
      </c>
      <c r="N27" s="70" t="s">
        <v>26</v>
      </c>
    </row>
    <row r="28" spans="1:14" s="11" customFormat="1" ht="33" customHeight="1" x14ac:dyDescent="0.25">
      <c r="A28" s="66" t="s">
        <v>31</v>
      </c>
      <c r="B28" s="30" t="s">
        <v>32</v>
      </c>
      <c r="C28" s="31">
        <f t="shared" ref="C28:M28" si="16">C29</f>
        <v>0</v>
      </c>
      <c r="D28" s="31">
        <f t="shared" si="16"/>
        <v>0</v>
      </c>
      <c r="E28" s="31">
        <f t="shared" si="16"/>
        <v>0</v>
      </c>
      <c r="F28" s="31">
        <f t="shared" si="16"/>
        <v>0</v>
      </c>
      <c r="G28" s="31">
        <f t="shared" si="16"/>
        <v>0</v>
      </c>
      <c r="H28" s="76">
        <f t="shared" si="16"/>
        <v>0</v>
      </c>
      <c r="I28" s="29">
        <f t="shared" si="1"/>
        <v>0</v>
      </c>
      <c r="J28" s="31">
        <f t="shared" ref="J28" si="17">J29</f>
        <v>641475860.56000006</v>
      </c>
      <c r="K28" s="31">
        <f t="shared" si="16"/>
        <v>0</v>
      </c>
      <c r="L28" s="31">
        <f t="shared" si="16"/>
        <v>641475860.56000006</v>
      </c>
      <c r="M28" s="31">
        <f t="shared" si="16"/>
        <v>-641475860.56000006</v>
      </c>
      <c r="N28" s="70" t="s">
        <v>26</v>
      </c>
    </row>
    <row r="29" spans="1:14" s="11" customFormat="1" ht="33" customHeight="1" x14ac:dyDescent="0.25">
      <c r="A29" s="66" t="s">
        <v>33</v>
      </c>
      <c r="B29" s="30" t="s">
        <v>34</v>
      </c>
      <c r="C29" s="31">
        <f t="shared" ref="C29:M29" si="18">C30+C31</f>
        <v>0</v>
      </c>
      <c r="D29" s="31">
        <f t="shared" si="18"/>
        <v>0</v>
      </c>
      <c r="E29" s="31">
        <f t="shared" si="18"/>
        <v>0</v>
      </c>
      <c r="F29" s="31">
        <f t="shared" si="18"/>
        <v>0</v>
      </c>
      <c r="G29" s="31">
        <f t="shared" si="18"/>
        <v>0</v>
      </c>
      <c r="H29" s="76">
        <f t="shared" si="18"/>
        <v>0</v>
      </c>
      <c r="I29" s="29">
        <f t="shared" si="1"/>
        <v>0</v>
      </c>
      <c r="J29" s="31">
        <f t="shared" ref="J29" si="19">J30+J31</f>
        <v>641475860.56000006</v>
      </c>
      <c r="K29" s="31">
        <f t="shared" si="18"/>
        <v>0</v>
      </c>
      <c r="L29" s="31">
        <f t="shared" si="18"/>
        <v>641475860.56000006</v>
      </c>
      <c r="M29" s="31">
        <f t="shared" si="18"/>
        <v>-641475860.56000006</v>
      </c>
      <c r="N29" s="70" t="s">
        <v>26</v>
      </c>
    </row>
    <row r="30" spans="1:14" s="13" customFormat="1" ht="50.25" customHeight="1" x14ac:dyDescent="0.25">
      <c r="A30" s="68" t="s">
        <v>35</v>
      </c>
      <c r="B30" s="32" t="s">
        <v>36</v>
      </c>
      <c r="C30" s="33">
        <v>0</v>
      </c>
      <c r="D30" s="34">
        <f t="shared" ref="D30:M32" si="20">D31</f>
        <v>0</v>
      </c>
      <c r="E30" s="34">
        <f t="shared" si="20"/>
        <v>0</v>
      </c>
      <c r="F30" s="34">
        <f t="shared" si="20"/>
        <v>0</v>
      </c>
      <c r="G30" s="33">
        <f>+D30-E30-F30</f>
        <v>0</v>
      </c>
      <c r="H30" s="82">
        <v>0</v>
      </c>
      <c r="I30" s="35">
        <f t="shared" si="1"/>
        <v>0</v>
      </c>
      <c r="J30" s="36">
        <f>1812737.46+835469.08+3016067.33</f>
        <v>5664273.8700000001</v>
      </c>
      <c r="K30" s="36">
        <v>0</v>
      </c>
      <c r="L30" s="33">
        <f>J30-K30</f>
        <v>5664273.8700000001</v>
      </c>
      <c r="M30" s="33">
        <f>H30-L30</f>
        <v>-5664273.8700000001</v>
      </c>
      <c r="N30" s="71" t="s">
        <v>26</v>
      </c>
    </row>
    <row r="31" spans="1:14" s="13" customFormat="1" ht="48.75" customHeight="1" x14ac:dyDescent="0.25">
      <c r="A31" s="68" t="s">
        <v>37</v>
      </c>
      <c r="B31" s="32" t="s">
        <v>38</v>
      </c>
      <c r="C31" s="33">
        <v>0</v>
      </c>
      <c r="D31" s="34">
        <f t="shared" si="20"/>
        <v>0</v>
      </c>
      <c r="E31" s="34">
        <f t="shared" si="20"/>
        <v>0</v>
      </c>
      <c r="F31" s="34">
        <f t="shared" si="20"/>
        <v>0</v>
      </c>
      <c r="G31" s="33">
        <f>+D31-E31-F31</f>
        <v>0</v>
      </c>
      <c r="H31" s="82">
        <v>0</v>
      </c>
      <c r="I31" s="35">
        <f t="shared" si="1"/>
        <v>0</v>
      </c>
      <c r="J31" s="36">
        <f>207887889.64+174397702.56+253525994.49</f>
        <v>635811586.69000006</v>
      </c>
      <c r="K31" s="36">
        <v>0</v>
      </c>
      <c r="L31" s="33">
        <f>J31-K31</f>
        <v>635811586.69000006</v>
      </c>
      <c r="M31" s="33">
        <f>H31-L31</f>
        <v>-635811586.69000006</v>
      </c>
      <c r="N31" s="71" t="s">
        <v>26</v>
      </c>
    </row>
    <row r="32" spans="1:14" s="11" customFormat="1" ht="33" customHeight="1" x14ac:dyDescent="0.25">
      <c r="A32" s="66" t="s">
        <v>39</v>
      </c>
      <c r="B32" s="30" t="s">
        <v>40</v>
      </c>
      <c r="C32" s="31">
        <f>C33</f>
        <v>0</v>
      </c>
      <c r="D32" s="31">
        <f t="shared" si="20"/>
        <v>0</v>
      </c>
      <c r="E32" s="31">
        <f t="shared" si="20"/>
        <v>0</v>
      </c>
      <c r="F32" s="31">
        <f t="shared" si="20"/>
        <v>0</v>
      </c>
      <c r="G32" s="31">
        <f t="shared" si="20"/>
        <v>0</v>
      </c>
      <c r="H32" s="76">
        <f>H33</f>
        <v>0</v>
      </c>
      <c r="I32" s="29">
        <f t="shared" si="1"/>
        <v>0</v>
      </c>
      <c r="J32" s="31">
        <f t="shared" ref="J32" si="21">J33</f>
        <v>1089384859.6599998</v>
      </c>
      <c r="K32" s="31">
        <f t="shared" si="20"/>
        <v>0</v>
      </c>
      <c r="L32" s="31">
        <f t="shared" si="20"/>
        <v>1089384859.6599998</v>
      </c>
      <c r="M32" s="31">
        <f t="shared" si="20"/>
        <v>-1089384859.6599998</v>
      </c>
      <c r="N32" s="70" t="s">
        <v>26</v>
      </c>
    </row>
    <row r="33" spans="1:16" s="13" customFormat="1" ht="76.5" customHeight="1" x14ac:dyDescent="0.25">
      <c r="A33" s="68" t="s">
        <v>41</v>
      </c>
      <c r="B33" s="32" t="s">
        <v>42</v>
      </c>
      <c r="C33" s="33">
        <v>0</v>
      </c>
      <c r="D33" s="34">
        <v>0</v>
      </c>
      <c r="E33" s="34">
        <v>0</v>
      </c>
      <c r="F33" s="34">
        <v>0</v>
      </c>
      <c r="G33" s="33">
        <f>+D33-E33-F33</f>
        <v>0</v>
      </c>
      <c r="H33" s="82">
        <v>0</v>
      </c>
      <c r="I33" s="35">
        <f t="shared" si="1"/>
        <v>0</v>
      </c>
      <c r="J33" s="36">
        <f>1064963081.85+15912548.97+8509228.84</f>
        <v>1089384859.6599998</v>
      </c>
      <c r="K33" s="36">
        <v>0</v>
      </c>
      <c r="L33" s="33">
        <f>J33-K33</f>
        <v>1089384859.6599998</v>
      </c>
      <c r="M33" s="33">
        <f>H33-L33</f>
        <v>-1089384859.6599998</v>
      </c>
      <c r="N33" s="71" t="s">
        <v>26</v>
      </c>
    </row>
    <row r="34" spans="1:16" s="13" customFormat="1" ht="42.75" customHeight="1" x14ac:dyDescent="0.25">
      <c r="A34" s="66" t="s">
        <v>54</v>
      </c>
      <c r="B34" s="30" t="s">
        <v>53</v>
      </c>
      <c r="C34" s="31">
        <f>C35+C39</f>
        <v>528947000000</v>
      </c>
      <c r="D34" s="31">
        <f t="shared" ref="D34:H34" si="22">D35+D39</f>
        <v>0</v>
      </c>
      <c r="E34" s="31">
        <f t="shared" si="22"/>
        <v>0</v>
      </c>
      <c r="F34" s="31">
        <f t="shared" si="22"/>
        <v>0</v>
      </c>
      <c r="G34" s="31">
        <f t="shared" si="22"/>
        <v>0</v>
      </c>
      <c r="H34" s="31">
        <f t="shared" si="22"/>
        <v>528947000000</v>
      </c>
      <c r="I34" s="29">
        <f t="shared" si="1"/>
        <v>5.1597582561132692E-2</v>
      </c>
      <c r="J34" s="31">
        <f t="shared" ref="J34:M34" si="23">J35+J39</f>
        <v>197902767</v>
      </c>
      <c r="K34" s="31">
        <f t="shared" si="23"/>
        <v>0</v>
      </c>
      <c r="L34" s="31">
        <f t="shared" si="23"/>
        <v>197902767</v>
      </c>
      <c r="M34" s="31">
        <f t="shared" si="23"/>
        <v>528749097233</v>
      </c>
      <c r="N34" s="92">
        <f>+L34/H34</f>
        <v>3.7414479522523053E-4</v>
      </c>
    </row>
    <row r="35" spans="1:16" s="11" customFormat="1" ht="42.75" customHeight="1" x14ac:dyDescent="0.25">
      <c r="A35" s="66" t="s">
        <v>52</v>
      </c>
      <c r="B35" s="30" t="s">
        <v>51</v>
      </c>
      <c r="C35" s="31">
        <f>+C36+C37+C38</f>
        <v>0</v>
      </c>
      <c r="D35" s="31">
        <f t="shared" ref="D35:F35" si="24">D37+D38</f>
        <v>0</v>
      </c>
      <c r="E35" s="31">
        <f t="shared" si="24"/>
        <v>0</v>
      </c>
      <c r="F35" s="31">
        <f t="shared" si="24"/>
        <v>0</v>
      </c>
      <c r="G35" s="31">
        <f>+G36+G37+G38</f>
        <v>0</v>
      </c>
      <c r="H35" s="76">
        <f>+H36+H37+H38</f>
        <v>0</v>
      </c>
      <c r="I35" s="29">
        <f t="shared" si="1"/>
        <v>0</v>
      </c>
      <c r="J35" s="31">
        <f>+J36+J37+J38</f>
        <v>197902767</v>
      </c>
      <c r="K35" s="31">
        <f t="shared" ref="K35" si="25">K37+K38</f>
        <v>0</v>
      </c>
      <c r="L35" s="31">
        <f>+L36+L37+L38</f>
        <v>197902767</v>
      </c>
      <c r="M35" s="31">
        <f>+M36+M37+M38</f>
        <v>-197902767</v>
      </c>
      <c r="N35" s="70" t="s">
        <v>26</v>
      </c>
    </row>
    <row r="36" spans="1:16" s="11" customFormat="1" ht="42.75" customHeight="1" x14ac:dyDescent="0.25">
      <c r="A36" s="78" t="s">
        <v>81</v>
      </c>
      <c r="B36" s="32" t="s">
        <v>85</v>
      </c>
      <c r="C36" s="33">
        <v>0</v>
      </c>
      <c r="D36" s="31">
        <v>0</v>
      </c>
      <c r="E36" s="31">
        <v>0</v>
      </c>
      <c r="F36" s="31">
        <v>0</v>
      </c>
      <c r="G36" s="33">
        <f>+D36-E36-F36</f>
        <v>0</v>
      </c>
      <c r="H36" s="82">
        <v>0</v>
      </c>
      <c r="I36" s="29">
        <f t="shared" si="1"/>
        <v>0</v>
      </c>
      <c r="J36" s="36">
        <f>7555895+11747302+1170652</f>
        <v>20473849</v>
      </c>
      <c r="K36" s="31">
        <f>K38+K42</f>
        <v>0</v>
      </c>
      <c r="L36" s="33">
        <f>J36-K36</f>
        <v>20473849</v>
      </c>
      <c r="M36" s="33">
        <f>H36-L36</f>
        <v>-20473849</v>
      </c>
      <c r="N36" s="71" t="s">
        <v>26</v>
      </c>
    </row>
    <row r="37" spans="1:16" s="13" customFormat="1" ht="42.75" customHeight="1" x14ac:dyDescent="0.25">
      <c r="A37" s="68" t="s">
        <v>49</v>
      </c>
      <c r="B37" s="32" t="s">
        <v>50</v>
      </c>
      <c r="C37" s="33">
        <v>0</v>
      </c>
      <c r="D37" s="34">
        <v>0</v>
      </c>
      <c r="E37" s="34">
        <v>0</v>
      </c>
      <c r="F37" s="34">
        <v>0</v>
      </c>
      <c r="G37" s="33">
        <f>+D37-E37-F37</f>
        <v>0</v>
      </c>
      <c r="H37" s="82">
        <v>0</v>
      </c>
      <c r="I37" s="35">
        <f t="shared" si="1"/>
        <v>0</v>
      </c>
      <c r="J37" s="36">
        <v>213500</v>
      </c>
      <c r="K37" s="36">
        <v>0</v>
      </c>
      <c r="L37" s="33">
        <f>J37-K37</f>
        <v>213500</v>
      </c>
      <c r="M37" s="33">
        <f>H37-L37</f>
        <v>-213500</v>
      </c>
      <c r="N37" s="71" t="s">
        <v>26</v>
      </c>
    </row>
    <row r="38" spans="1:16" s="13" customFormat="1" ht="37.5" customHeight="1" x14ac:dyDescent="0.25">
      <c r="A38" s="86" t="s">
        <v>69</v>
      </c>
      <c r="B38" s="50" t="s">
        <v>68</v>
      </c>
      <c r="C38" s="51">
        <v>0</v>
      </c>
      <c r="D38" s="52">
        <v>0</v>
      </c>
      <c r="E38" s="52">
        <v>0</v>
      </c>
      <c r="F38" s="52">
        <v>0</v>
      </c>
      <c r="G38" s="51">
        <f>+D38-E38-F38</f>
        <v>0</v>
      </c>
      <c r="H38" s="79">
        <v>0</v>
      </c>
      <c r="I38" s="35">
        <f t="shared" si="1"/>
        <v>0</v>
      </c>
      <c r="J38" s="54">
        <v>177215418</v>
      </c>
      <c r="K38" s="36">
        <v>0</v>
      </c>
      <c r="L38" s="51">
        <f>J38-K38</f>
        <v>177215418</v>
      </c>
      <c r="M38" s="51">
        <f>H38-L38</f>
        <v>-177215418</v>
      </c>
      <c r="N38" s="71" t="s">
        <v>26</v>
      </c>
    </row>
    <row r="39" spans="1:16" s="11" customFormat="1" ht="42.75" customHeight="1" x14ac:dyDescent="0.25">
      <c r="A39" s="66" t="s">
        <v>54</v>
      </c>
      <c r="B39" s="89" t="s">
        <v>53</v>
      </c>
      <c r="C39" s="87">
        <f>+C40</f>
        <v>528947000000</v>
      </c>
      <c r="D39" s="87">
        <f t="shared" ref="D39:H41" si="26">+D40</f>
        <v>0</v>
      </c>
      <c r="E39" s="87">
        <f t="shared" si="26"/>
        <v>0</v>
      </c>
      <c r="F39" s="87">
        <f t="shared" si="26"/>
        <v>0</v>
      </c>
      <c r="G39" s="87">
        <f t="shared" si="26"/>
        <v>0</v>
      </c>
      <c r="H39" s="87">
        <f t="shared" si="26"/>
        <v>528947000000</v>
      </c>
      <c r="I39" s="29">
        <f t="shared" si="1"/>
        <v>5.1597582561132692E-2</v>
      </c>
      <c r="J39" s="87">
        <f t="shared" ref="J39:M39" si="27">+J40</f>
        <v>0</v>
      </c>
      <c r="K39" s="87">
        <f t="shared" si="27"/>
        <v>0</v>
      </c>
      <c r="L39" s="87">
        <f t="shared" si="27"/>
        <v>0</v>
      </c>
      <c r="M39" s="87">
        <f t="shared" si="27"/>
        <v>528947000000</v>
      </c>
      <c r="N39" s="67">
        <f>+L39/H39</f>
        <v>0</v>
      </c>
    </row>
    <row r="40" spans="1:16" s="11" customFormat="1" ht="42.75" customHeight="1" x14ac:dyDescent="0.25">
      <c r="A40" s="66" t="s">
        <v>87</v>
      </c>
      <c r="B40" s="89" t="s">
        <v>89</v>
      </c>
      <c r="C40" s="83">
        <f>+C41</f>
        <v>528947000000</v>
      </c>
      <c r="D40" s="90">
        <v>0</v>
      </c>
      <c r="E40" s="90">
        <v>0</v>
      </c>
      <c r="F40" s="90">
        <v>0</v>
      </c>
      <c r="G40" s="87">
        <f t="shared" si="26"/>
        <v>0</v>
      </c>
      <c r="H40" s="83">
        <f t="shared" si="26"/>
        <v>528947000000</v>
      </c>
      <c r="I40" s="29">
        <f t="shared" si="1"/>
        <v>5.1597582561132692E-2</v>
      </c>
      <c r="J40" s="91">
        <v>0</v>
      </c>
      <c r="K40" s="31">
        <v>0</v>
      </c>
      <c r="L40" s="87">
        <f t="shared" ref="L40:L41" si="28">J40-K40</f>
        <v>0</v>
      </c>
      <c r="M40" s="87">
        <f>+M41</f>
        <v>528947000000</v>
      </c>
      <c r="N40" s="67">
        <f>+L40/H40</f>
        <v>0</v>
      </c>
    </row>
    <row r="41" spans="1:16" s="13" customFormat="1" ht="42.75" customHeight="1" x14ac:dyDescent="0.25">
      <c r="A41" s="86" t="s">
        <v>88</v>
      </c>
      <c r="B41" s="50" t="s">
        <v>90</v>
      </c>
      <c r="C41" s="79">
        <f>+C42</f>
        <v>528947000000</v>
      </c>
      <c r="D41" s="52">
        <v>0</v>
      </c>
      <c r="E41" s="52">
        <v>0</v>
      </c>
      <c r="F41" s="52">
        <v>0</v>
      </c>
      <c r="G41" s="51">
        <f t="shared" si="26"/>
        <v>0</v>
      </c>
      <c r="H41" s="79">
        <f t="shared" si="26"/>
        <v>528947000000</v>
      </c>
      <c r="I41" s="35">
        <f t="shared" si="1"/>
        <v>5.1597582561132692E-2</v>
      </c>
      <c r="J41" s="54">
        <v>0</v>
      </c>
      <c r="K41" s="36">
        <v>0</v>
      </c>
      <c r="L41" s="51">
        <f t="shared" si="28"/>
        <v>0</v>
      </c>
      <c r="M41" s="51">
        <f>+M42</f>
        <v>528947000000</v>
      </c>
      <c r="N41" s="69">
        <f t="shared" si="2"/>
        <v>0</v>
      </c>
    </row>
    <row r="42" spans="1:16" s="13" customFormat="1" ht="42.75" customHeight="1" thickBot="1" x14ac:dyDescent="0.3">
      <c r="A42" s="86" t="s">
        <v>82</v>
      </c>
      <c r="B42" s="50" t="s">
        <v>86</v>
      </c>
      <c r="C42" s="51">
        <v>528947000000</v>
      </c>
      <c r="D42" s="52">
        <v>0</v>
      </c>
      <c r="E42" s="52">
        <v>0</v>
      </c>
      <c r="F42" s="52">
        <v>0</v>
      </c>
      <c r="G42" s="51">
        <f>+D42-E42-F42</f>
        <v>0</v>
      </c>
      <c r="H42" s="79">
        <v>528947000000</v>
      </c>
      <c r="I42" s="53">
        <f t="shared" si="1"/>
        <v>5.1597582561132692E-2</v>
      </c>
      <c r="J42" s="54">
        <v>0</v>
      </c>
      <c r="K42" s="36">
        <v>0</v>
      </c>
      <c r="L42" s="51">
        <f>J42-K42</f>
        <v>0</v>
      </c>
      <c r="M42" s="51">
        <f>H42-L42</f>
        <v>528947000000</v>
      </c>
      <c r="N42" s="69">
        <f t="shared" si="2"/>
        <v>0</v>
      </c>
    </row>
    <row r="43" spans="1:16" s="11" customFormat="1" ht="33" customHeight="1" thickBot="1" x14ac:dyDescent="0.3">
      <c r="A43" s="60">
        <v>4</v>
      </c>
      <c r="B43" s="61" t="s">
        <v>43</v>
      </c>
      <c r="C43" s="62">
        <f t="shared" ref="C43:M43" si="29">C44+C45+C46</f>
        <v>9626870222061</v>
      </c>
      <c r="D43" s="62">
        <f t="shared" si="29"/>
        <v>0</v>
      </c>
      <c r="E43" s="62">
        <f t="shared" si="29"/>
        <v>0</v>
      </c>
      <c r="F43" s="62">
        <f t="shared" si="29"/>
        <v>345161334205</v>
      </c>
      <c r="G43" s="62">
        <f t="shared" si="29"/>
        <v>-345161334205</v>
      </c>
      <c r="H43" s="62">
        <f t="shared" si="29"/>
        <v>9281708887856</v>
      </c>
      <c r="I43" s="48">
        <f>H43/$H$47</f>
        <v>0.90540969255813741</v>
      </c>
      <c r="J43" s="62">
        <f t="shared" si="29"/>
        <v>952528103080.08997</v>
      </c>
      <c r="K43" s="62">
        <f t="shared" si="29"/>
        <v>0</v>
      </c>
      <c r="L43" s="62">
        <f t="shared" si="29"/>
        <v>952528103080.08997</v>
      </c>
      <c r="M43" s="62">
        <f t="shared" si="29"/>
        <v>8329180784775.9102</v>
      </c>
      <c r="N43" s="63">
        <f>+L43/H43</f>
        <v>0.10262421657356206</v>
      </c>
      <c r="O43" s="88"/>
    </row>
    <row r="44" spans="1:16" s="14" customFormat="1" ht="33" customHeight="1" x14ac:dyDescent="0.25">
      <c r="A44" s="72">
        <v>41</v>
      </c>
      <c r="B44" s="55" t="s">
        <v>44</v>
      </c>
      <c r="C44" s="56">
        <v>10647256000</v>
      </c>
      <c r="D44" s="57">
        <v>0</v>
      </c>
      <c r="E44" s="57">
        <v>0</v>
      </c>
      <c r="F44" s="57">
        <v>0</v>
      </c>
      <c r="G44" s="57">
        <f>+D44-E44-F44</f>
        <v>0</v>
      </c>
      <c r="H44" s="58">
        <f>+C44+G44</f>
        <v>10647256000</v>
      </c>
      <c r="I44" s="53">
        <f t="shared" si="1"/>
        <v>1.0386157223871493E-3</v>
      </c>
      <c r="J44" s="59">
        <v>67394974.090000004</v>
      </c>
      <c r="K44" s="59">
        <v>0</v>
      </c>
      <c r="L44" s="56">
        <f>J44-K44</f>
        <v>67394974.090000004</v>
      </c>
      <c r="M44" s="56">
        <f>H44-L44</f>
        <v>10579861025.91</v>
      </c>
      <c r="N44" s="69">
        <f>+L44/H44</f>
        <v>6.3297974698833205E-3</v>
      </c>
      <c r="O44" s="15"/>
      <c r="P44" s="9"/>
    </row>
    <row r="45" spans="1:16" s="14" customFormat="1" ht="33" customHeight="1" x14ac:dyDescent="0.25">
      <c r="A45" s="73">
        <v>42</v>
      </c>
      <c r="B45" s="38" t="s">
        <v>45</v>
      </c>
      <c r="C45" s="85">
        <v>2723269063087</v>
      </c>
      <c r="D45" s="41">
        <v>0</v>
      </c>
      <c r="E45" s="41">
        <v>0</v>
      </c>
      <c r="F45" s="41">
        <v>0</v>
      </c>
      <c r="G45" s="57">
        <f>+D45-E45-F45</f>
        <v>0</v>
      </c>
      <c r="H45" s="33">
        <f>+C45+G45</f>
        <v>2723269063087</v>
      </c>
      <c r="I45" s="53">
        <f t="shared" si="1"/>
        <v>0.26564873289537511</v>
      </c>
      <c r="J45" s="36">
        <v>0</v>
      </c>
      <c r="K45" s="36">
        <v>0</v>
      </c>
      <c r="L45" s="39">
        <f>J45-K45</f>
        <v>0</v>
      </c>
      <c r="M45" s="56">
        <f>H45-L45</f>
        <v>2723269063087</v>
      </c>
      <c r="N45" s="69">
        <f>+L45/H45</f>
        <v>0</v>
      </c>
      <c r="O45" s="15"/>
      <c r="P45" s="9"/>
    </row>
    <row r="46" spans="1:16" s="14" customFormat="1" ht="33" customHeight="1" thickBot="1" x14ac:dyDescent="0.3">
      <c r="A46" s="73">
        <v>43</v>
      </c>
      <c r="B46" s="38" t="s">
        <v>46</v>
      </c>
      <c r="C46" s="39">
        <v>6892953902974</v>
      </c>
      <c r="D46" s="40">
        <v>0</v>
      </c>
      <c r="E46" s="40">
        <v>0</v>
      </c>
      <c r="F46" s="34">
        <v>345161334205</v>
      </c>
      <c r="G46" s="57">
        <f>+D46-E46-F46</f>
        <v>-345161334205</v>
      </c>
      <c r="H46" s="33">
        <f>+C46+G46</f>
        <v>6547792568769</v>
      </c>
      <c r="I46" s="53">
        <f t="shared" si="1"/>
        <v>0.63872234394037508</v>
      </c>
      <c r="J46" s="36">
        <v>952460708106</v>
      </c>
      <c r="K46" s="36">
        <v>0</v>
      </c>
      <c r="L46" s="39">
        <f>J46-K46</f>
        <v>952460708106</v>
      </c>
      <c r="M46" s="39">
        <f>H46-L46</f>
        <v>5595331860663</v>
      </c>
      <c r="N46" s="69">
        <f>+L46/H46</f>
        <v>0.14546287135743288</v>
      </c>
      <c r="O46" s="15"/>
      <c r="P46" s="9"/>
    </row>
    <row r="47" spans="1:16" s="7" customFormat="1" ht="33" customHeight="1" thickBot="1" x14ac:dyDescent="0.3">
      <c r="A47" s="93" t="s">
        <v>47</v>
      </c>
      <c r="B47" s="94"/>
      <c r="C47" s="23">
        <f t="shared" ref="C47:H47" si="30">C8+C43</f>
        <v>10596552460394</v>
      </c>
      <c r="D47" s="23">
        <f t="shared" si="30"/>
        <v>0</v>
      </c>
      <c r="E47" s="23">
        <f t="shared" si="30"/>
        <v>0</v>
      </c>
      <c r="F47" s="23">
        <f t="shared" si="30"/>
        <v>345161334205</v>
      </c>
      <c r="G47" s="23">
        <f t="shared" si="30"/>
        <v>-345161334205</v>
      </c>
      <c r="H47" s="23">
        <f t="shared" si="30"/>
        <v>10251391126189</v>
      </c>
      <c r="I47" s="24">
        <f>+I8+I43</f>
        <v>1</v>
      </c>
      <c r="J47" s="23">
        <f>J8+J43</f>
        <v>1012513956075.98</v>
      </c>
      <c r="K47" s="23">
        <f>K8+K43</f>
        <v>0</v>
      </c>
      <c r="L47" s="23">
        <f>L8+L43</f>
        <v>1012513956075.98</v>
      </c>
      <c r="M47" s="23">
        <f>M8+M43</f>
        <v>9238877170113.0195</v>
      </c>
      <c r="N47" s="25">
        <f>+L47/H47</f>
        <v>9.8768444556693688E-2</v>
      </c>
      <c r="O47" s="88"/>
      <c r="P47" s="9"/>
    </row>
    <row r="48" spans="1:16" s="2" customFormat="1" ht="14.25" customHeight="1" x14ac:dyDescent="0.25">
      <c r="A48" s="16"/>
      <c r="D48" s="7"/>
      <c r="E48" s="7"/>
      <c r="F48" s="7"/>
      <c r="G48" s="7"/>
      <c r="I48" s="17"/>
      <c r="J48" s="8"/>
      <c r="K48" s="8"/>
      <c r="L48" s="8"/>
      <c r="M48" s="8"/>
      <c r="N48" s="17"/>
    </row>
    <row r="49" spans="1:14" s="2" customFormat="1" ht="14.25" customHeight="1" x14ac:dyDescent="0.25">
      <c r="A49" s="16" t="s">
        <v>97</v>
      </c>
      <c r="D49" s="7"/>
      <c r="E49" s="7"/>
      <c r="F49" s="7"/>
      <c r="G49" s="7"/>
      <c r="I49" s="17"/>
      <c r="J49" s="8"/>
      <c r="K49" s="8"/>
      <c r="L49" s="8"/>
      <c r="M49" s="8"/>
      <c r="N49" s="17"/>
    </row>
    <row r="50" spans="1:14" s="2" customFormat="1" ht="14.25" customHeight="1" x14ac:dyDescent="0.25">
      <c r="A50" s="16" t="s">
        <v>48</v>
      </c>
      <c r="D50" s="7"/>
      <c r="E50" s="7"/>
      <c r="F50" s="7"/>
      <c r="G50" s="7"/>
      <c r="I50" s="17"/>
      <c r="J50" s="8"/>
      <c r="K50" s="8"/>
      <c r="L50" s="8"/>
      <c r="M50" s="8"/>
      <c r="N50" s="17"/>
    </row>
    <row r="51" spans="1:14" s="2" customFormat="1" ht="14.25" customHeight="1" x14ac:dyDescent="0.25">
      <c r="A51" s="16"/>
      <c r="D51" s="7"/>
      <c r="E51" s="7"/>
      <c r="F51" s="7"/>
      <c r="G51" s="7"/>
      <c r="I51" s="17"/>
      <c r="J51" s="8"/>
      <c r="K51" s="8"/>
      <c r="L51" s="8"/>
      <c r="M51" s="8"/>
      <c r="N51" s="17"/>
    </row>
    <row r="52" spans="1:14" s="2" customFormat="1" ht="14.25" customHeight="1" x14ac:dyDescent="0.25">
      <c r="A52" s="16"/>
      <c r="D52" s="7"/>
      <c r="E52" s="7"/>
      <c r="F52" s="7"/>
      <c r="G52" s="7"/>
      <c r="I52" s="17"/>
      <c r="J52" s="8"/>
      <c r="K52" s="8"/>
      <c r="L52" s="8"/>
      <c r="M52" s="8"/>
      <c r="N52" s="17"/>
    </row>
    <row r="53" spans="1:14" s="2" customFormat="1" ht="14.25" customHeight="1" x14ac:dyDescent="0.25">
      <c r="A53" s="16"/>
      <c r="D53" s="7"/>
      <c r="E53" s="7"/>
      <c r="F53" s="7"/>
      <c r="G53" s="7"/>
      <c r="I53" s="17"/>
      <c r="J53" s="8"/>
      <c r="K53" s="8"/>
      <c r="L53" s="8"/>
      <c r="M53" s="8"/>
      <c r="N53" s="17"/>
    </row>
    <row r="54" spans="1:14" s="2" customFormat="1" ht="14.25" customHeight="1" x14ac:dyDescent="0.25">
      <c r="A54" s="16"/>
      <c r="D54" s="7"/>
      <c r="E54" s="7"/>
      <c r="F54" s="7"/>
      <c r="G54" s="7"/>
      <c r="I54" s="17"/>
      <c r="J54" s="8"/>
      <c r="K54" s="8"/>
      <c r="L54" s="8"/>
      <c r="M54" s="8"/>
      <c r="N54" s="17"/>
    </row>
    <row r="55" spans="1:14" s="2" customFormat="1" ht="14.25" customHeight="1" x14ac:dyDescent="0.25">
      <c r="A55" s="16"/>
      <c r="D55" s="7"/>
      <c r="E55" s="7"/>
      <c r="F55" s="7"/>
      <c r="G55" s="7"/>
      <c r="I55" s="17"/>
      <c r="J55" s="8"/>
      <c r="K55" s="8"/>
      <c r="L55" s="8"/>
      <c r="M55" s="8"/>
      <c r="N55" s="17"/>
    </row>
    <row r="56" spans="1:14" s="2" customFormat="1" ht="14.25" customHeight="1" x14ac:dyDescent="0.25">
      <c r="A56" s="16"/>
      <c r="D56" s="7"/>
      <c r="E56" s="7"/>
      <c r="F56" s="7"/>
      <c r="G56" s="7"/>
      <c r="I56" s="17"/>
      <c r="J56" s="8"/>
      <c r="K56" s="8"/>
      <c r="L56" s="8"/>
      <c r="M56" s="8"/>
      <c r="N56" s="17"/>
    </row>
    <row r="57" spans="1:14" s="2" customFormat="1" ht="14.25" customHeight="1" x14ac:dyDescent="0.25">
      <c r="A57" s="16"/>
      <c r="D57" s="7"/>
      <c r="E57" s="7"/>
      <c r="F57" s="7"/>
      <c r="G57" s="7"/>
      <c r="I57" s="17"/>
      <c r="J57" s="8"/>
      <c r="K57" s="8"/>
      <c r="L57" s="8"/>
      <c r="M57" s="8"/>
      <c r="N57" s="17"/>
    </row>
    <row r="58" spans="1:14" s="2" customFormat="1" ht="14.25" customHeight="1" x14ac:dyDescent="0.25">
      <c r="A58" s="16"/>
      <c r="D58" s="7"/>
      <c r="E58" s="7"/>
      <c r="F58" s="7"/>
      <c r="G58" s="7"/>
      <c r="I58" s="17"/>
      <c r="J58" s="8"/>
      <c r="K58" s="8"/>
      <c r="L58" s="8"/>
      <c r="M58" s="8"/>
      <c r="N58" s="17"/>
    </row>
    <row r="59" spans="1:14" s="2" customFormat="1" ht="14.25" customHeight="1" x14ac:dyDescent="0.25">
      <c r="A59" s="16"/>
      <c r="C59" s="84">
        <f>+C47-10596552460394</f>
        <v>0</v>
      </c>
      <c r="D59" s="7"/>
      <c r="E59" s="7"/>
      <c r="F59" s="7"/>
      <c r="G59" s="7"/>
      <c r="I59" s="17"/>
      <c r="J59" s="8"/>
      <c r="K59" s="8"/>
      <c r="L59" s="8"/>
      <c r="M59" s="8"/>
      <c r="N59" s="17"/>
    </row>
    <row r="60" spans="1:14" s="2" customFormat="1" ht="33" customHeight="1" x14ac:dyDescent="0.25">
      <c r="A60" s="4"/>
      <c r="D60" s="7"/>
      <c r="E60" s="7"/>
      <c r="F60" s="7"/>
      <c r="G60" s="7"/>
      <c r="K60" s="8"/>
    </row>
    <row r="61" spans="1:14" s="2" customFormat="1" ht="33" customHeight="1" x14ac:dyDescent="0.25">
      <c r="A61" s="4"/>
      <c r="D61" s="7"/>
      <c r="E61" s="7"/>
      <c r="F61" s="7"/>
      <c r="G61" s="7"/>
      <c r="K61" s="8"/>
    </row>
    <row r="62" spans="1:14" s="2" customFormat="1" ht="33" customHeight="1" x14ac:dyDescent="0.25">
      <c r="A62" s="4"/>
      <c r="D62" s="7"/>
      <c r="E62" s="7"/>
      <c r="F62" s="7"/>
      <c r="G62" s="7"/>
      <c r="K62" s="8"/>
    </row>
  </sheetData>
  <mergeCells count="16">
    <mergeCell ref="A47:B47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/>
  <pageMargins left="0.11811023622047245" right="0.11811023622047245" top="0.43307086614173229" bottom="0.11811023622047245" header="0.23622047244094491" footer="0.19685039370078741"/>
  <pageSetup paperSize="228" scale="45" orientation="landscape" horizontalDpi="4294967293" r:id="rId1"/>
  <headerFooter>
    <oddFooter>&amp;RPAG.&amp;P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ENERO 2026</vt:lpstr>
      <vt:lpstr>FEBRERO 2026</vt:lpstr>
      <vt:lpstr>MARZO 2026</vt:lpstr>
      <vt:lpstr>'ENERO 2026'!Área_de_impresión</vt:lpstr>
      <vt:lpstr>'FEBRERO 2026'!Área_de_impresión</vt:lpstr>
      <vt:lpstr>'MARZO 2026'!Área_de_impresión</vt:lpstr>
      <vt:lpstr>'ENERO 2026'!Títulos_a_imprimir</vt:lpstr>
      <vt:lpstr>'FEBRERO 2026'!Títulos_a_imprimir</vt:lpstr>
      <vt:lpstr>'MARZO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Ludy Maritza Montoya Roberto</dc:creator>
  <cp:lastModifiedBy>Aura Simona Orozco Mindiola</cp:lastModifiedBy>
  <cp:lastPrinted>2025-01-30T03:24:13Z</cp:lastPrinted>
  <dcterms:created xsi:type="dcterms:W3CDTF">2024-02-17T01:42:10Z</dcterms:created>
  <dcterms:modified xsi:type="dcterms:W3CDTF">2026-04-20T21:55:51Z</dcterms:modified>
</cp:coreProperties>
</file>