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herrera\Desktop\matriz y anexos lp-012\"/>
    </mc:Choice>
  </mc:AlternateContent>
  <bookViews>
    <workbookView xWindow="0" yWindow="0" windowWidth="24000" windowHeight="10425"/>
  </bookViews>
  <sheets>
    <sheet name="NEIVA" sheetId="1" r:id="rId1"/>
  </sheets>
  <definedNames>
    <definedName name="_xlnm._FilterDatabase" localSheetId="0" hidden="1">NEIVA!$A$8:$AG$87</definedName>
    <definedName name="_xlnm.Print_Area" localSheetId="0">NEIVA!$A$1:$AE$109</definedName>
    <definedName name="_xlnm.Print_Titles" localSheetId="0">NEIVA!$1:$6</definedName>
  </definedNames>
  <calcPr calcId="152511" concurrentCalc="0"/>
</workbook>
</file>

<file path=xl/calcChain.xml><?xml version="1.0" encoding="utf-8"?>
<calcChain xmlns="http://schemas.openxmlformats.org/spreadsheetml/2006/main">
  <c r="F51" i="1" l="1"/>
  <c r="F56" i="1"/>
  <c r="F11" i="1"/>
  <c r="F12" i="1"/>
  <c r="F15" i="1"/>
  <c r="G97" i="1"/>
  <c r="G98" i="1"/>
  <c r="G99" i="1"/>
  <c r="G100" i="1"/>
  <c r="F58" i="1"/>
  <c r="I97" i="1"/>
  <c r="I98" i="1"/>
  <c r="I99" i="1"/>
  <c r="I100" i="1"/>
  <c r="F16" i="1"/>
  <c r="K100" i="1"/>
  <c r="F38" i="1"/>
  <c r="F100" i="1"/>
  <c r="K99" i="1"/>
  <c r="F99" i="1"/>
  <c r="F97" i="1"/>
  <c r="F98" i="1"/>
  <c r="K98" i="1"/>
  <c r="K97" i="1"/>
  <c r="I107" i="1"/>
  <c r="K101" i="1"/>
  <c r="F101" i="1"/>
  <c r="H107" i="1"/>
  <c r="J100" i="1"/>
  <c r="H98" i="1"/>
  <c r="H97" i="1"/>
  <c r="H99" i="1"/>
  <c r="J99" i="1"/>
  <c r="J98" i="1"/>
  <c r="L99" i="1"/>
  <c r="J97" i="1"/>
  <c r="L98" i="1"/>
  <c r="L97" i="1"/>
  <c r="L101" i="1"/>
  <c r="I101" i="1"/>
  <c r="G107" i="1"/>
  <c r="L100" i="1"/>
  <c r="J101" i="1"/>
  <c r="H100" i="1"/>
  <c r="H101" i="1"/>
  <c r="G101" i="1"/>
  <c r="F107" i="1"/>
  <c r="M101" i="1"/>
</calcChain>
</file>

<file path=xl/sharedStrings.xml><?xml version="1.0" encoding="utf-8"?>
<sst xmlns="http://schemas.openxmlformats.org/spreadsheetml/2006/main" count="313" uniqueCount="187">
  <si>
    <t>PROYECCIONES DE INVERSION Y MANTENIMIENTO A CARGO DEL CONCESIONARIO</t>
  </si>
  <si>
    <t>INVERSIÓN DE MEJORAMIENTO</t>
  </si>
  <si>
    <t>Nº</t>
  </si>
  <si>
    <t xml:space="preserve">DESCRIPCIÓN </t>
  </si>
  <si>
    <t>UNIDAD</t>
  </si>
  <si>
    <t>PRECIO UNITARIO</t>
  </si>
  <si>
    <t>ÁREA TOTAL</t>
  </si>
  <si>
    <t>IMPORTE TOTAL</t>
  </si>
  <si>
    <t>TOTAL FASE I</t>
  </si>
  <si>
    <t>TOTAL FASE II</t>
  </si>
  <si>
    <t>TOTAL FASE III</t>
  </si>
  <si>
    <t xml:space="preserve">TOTAL </t>
  </si>
  <si>
    <t>INVERSION</t>
  </si>
  <si>
    <t>LADO AIRE</t>
  </si>
  <si>
    <t>CONSTRUCCIÓN O MEJORAMIENTO DE INFRAESTRUCTURA</t>
  </si>
  <si>
    <t>M2</t>
  </si>
  <si>
    <t>1.3</t>
  </si>
  <si>
    <t>1.6</t>
  </si>
  <si>
    <t>GB</t>
  </si>
  <si>
    <t>2.1</t>
  </si>
  <si>
    <t>2.2</t>
  </si>
  <si>
    <t>2.3</t>
  </si>
  <si>
    <t>Actualización sistema luces de borde calle de rodaje</t>
  </si>
  <si>
    <t>2.4</t>
  </si>
  <si>
    <t>Actualización letreros (obligatorios -informativos)</t>
  </si>
  <si>
    <t>3.1</t>
  </si>
  <si>
    <t>3.2</t>
  </si>
  <si>
    <t>VÍAS VEHICULARES INTERNAS</t>
  </si>
  <si>
    <t>4.1</t>
  </si>
  <si>
    <t>4.2</t>
  </si>
  <si>
    <t>SUB TOTAL LADO AÉREO</t>
  </si>
  <si>
    <t>EDIFICIOS</t>
  </si>
  <si>
    <t>5.1</t>
  </si>
  <si>
    <t>5.2</t>
  </si>
  <si>
    <t>5.3</t>
  </si>
  <si>
    <t>5.4</t>
  </si>
  <si>
    <t>5.5</t>
  </si>
  <si>
    <t>Adecuación Antiguo Cuartel de Bomberos a bodega</t>
  </si>
  <si>
    <t>ML</t>
  </si>
  <si>
    <t xml:space="preserve">CONSTRUCCIÓN O MEJORAMIENTO DE INFRAESTRUCTURA VIALIDADES </t>
  </si>
  <si>
    <t>6.1</t>
  </si>
  <si>
    <t>Construcción vías externas, señalización e iluminación</t>
  </si>
  <si>
    <t>6.2</t>
  </si>
  <si>
    <t>6.3</t>
  </si>
  <si>
    <t>AMBIENTAL CONSTRUCCIÓN O MEJORAMIENTO DE INFRAESTRUCTURA</t>
  </si>
  <si>
    <t>ÁREAS DE APOYO CONSTRUCCIÓN O MEJORAMIENTO DE INFRAESTRUCTURA</t>
  </si>
  <si>
    <t>7.1</t>
  </si>
  <si>
    <t>Adquisición UPS</t>
  </si>
  <si>
    <t>UND</t>
  </si>
  <si>
    <t>7.2</t>
  </si>
  <si>
    <t>Adquisición plantas de energía</t>
  </si>
  <si>
    <t>7.3</t>
  </si>
  <si>
    <t>7.4</t>
  </si>
  <si>
    <t>7.5</t>
  </si>
  <si>
    <t>7.6</t>
  </si>
  <si>
    <t>8.1</t>
  </si>
  <si>
    <t>SUB TOTAL LADO TIERRA</t>
  </si>
  <si>
    <t>9.1</t>
  </si>
  <si>
    <t>%</t>
  </si>
  <si>
    <t>SUBTOTAL ESTUDIOS E INTERVENTORIAS</t>
  </si>
  <si>
    <t>TOTAL CONSTRUCCION O MEJORAMIENTO DE LA INFRAESTRUCTURA</t>
  </si>
  <si>
    <t>TOTAL CONSTRUCCION O MEJORAMIENTO DE LA INFRAESTRUCTURA E INTERVENTORIAS</t>
  </si>
  <si>
    <t>PISTA  02-20</t>
  </si>
  <si>
    <t>1.1</t>
  </si>
  <si>
    <t>1.2</t>
  </si>
  <si>
    <t>1.4</t>
  </si>
  <si>
    <t>Ampliación de pista y plataforma de viraje en cabecera 02</t>
  </si>
  <si>
    <t>1.5</t>
  </si>
  <si>
    <t xml:space="preserve">Renovación de Señalización </t>
  </si>
  <si>
    <t>1.7</t>
  </si>
  <si>
    <t>Actualización Balizamiento pista, reguladores, cableado y trafos</t>
  </si>
  <si>
    <t>CALLES DE RODAJE  EXISTENTE</t>
  </si>
  <si>
    <t>2.5</t>
  </si>
  <si>
    <t>PLATAFORMAS</t>
  </si>
  <si>
    <t>3.3</t>
  </si>
  <si>
    <t>3.4</t>
  </si>
  <si>
    <t>3.5</t>
  </si>
  <si>
    <t>Mejoramiento de la Iluminación de plataforma comercial</t>
  </si>
  <si>
    <t>3.6</t>
  </si>
  <si>
    <t>3.7</t>
  </si>
  <si>
    <t>Actualización sistema luces de borde de plataforma</t>
  </si>
  <si>
    <t>INVENTARIO DE LAS NECESIDADES DE INVERSIÓN EN EL AEROPUERTO BENITO SALAS - NEIVA</t>
  </si>
  <si>
    <t>CÓDIGO</t>
  </si>
  <si>
    <t>4.3</t>
  </si>
  <si>
    <t>CÓDIGO INVERSIÓN</t>
  </si>
  <si>
    <t>FASE I</t>
  </si>
  <si>
    <t>FASE II</t>
  </si>
  <si>
    <t>FASE III</t>
  </si>
  <si>
    <t>C</t>
  </si>
  <si>
    <t>T</t>
  </si>
  <si>
    <t>INVERSIONES DEPENDIENTES DEL TRÁFICO</t>
  </si>
  <si>
    <t>N</t>
  </si>
  <si>
    <t>INVERSIONES NUEVAS LÍNEAS DE NEGOCIO</t>
  </si>
  <si>
    <t>PASAJEROS (PAX) SEGÚN PROGNÓSIS DE TRÁFICO BASE</t>
  </si>
  <si>
    <t>MANTENIMIENTO DE INFRAESTRUCTURA TERMINAL Y EDIF.ANEXOS</t>
  </si>
  <si>
    <t>Total</t>
  </si>
  <si>
    <t>INVERSIONES POR QUINQUENIO (COP CONSTANTES 2013)</t>
  </si>
  <si>
    <t>QUINQUENIO 1 
(2014-2018)</t>
  </si>
  <si>
    <t>QUINQUENIO 2
(2019-2023)</t>
  </si>
  <si>
    <t>QUINQUENIO 3
(2024-2028)</t>
  </si>
  <si>
    <t>QUINQUENIO 4
(2028-2033)</t>
  </si>
  <si>
    <t>Periodo de Intervención 3</t>
  </si>
  <si>
    <t>Periodo de Intervención 4</t>
  </si>
  <si>
    <t>Periodo de Intervención 5</t>
  </si>
  <si>
    <t>Periodo de Intervención 7</t>
  </si>
  <si>
    <t>Periodo de Intervención 6</t>
  </si>
  <si>
    <t>Periodo de Intervención 8</t>
  </si>
  <si>
    <t>Reconstrucción de vallado simple - protección de seguridad (incluida zona Barrio Las Granjas)</t>
  </si>
  <si>
    <t>Periodo de Intervención 1</t>
  </si>
  <si>
    <t>Periodo de Intervención 2</t>
  </si>
  <si>
    <t>Reposición de counters de check-in</t>
  </si>
  <si>
    <t>Reposición de mobiliario de edificio terminal</t>
  </si>
  <si>
    <t>5.10</t>
  </si>
  <si>
    <t>5.14</t>
  </si>
  <si>
    <t>5.15</t>
  </si>
  <si>
    <t>Adecuación de los Cauces Cucaracha y Coclí incluyendo ejecución de disipador de energía.</t>
  </si>
  <si>
    <t>Adecuación de Canales de Drenaje existentes así como construcción de nuevos tramos necesarios, adecuados a las nivelaciones realizadas</t>
  </si>
  <si>
    <t>Mejora de instalaciones para instalación de residuos según Plan de Manejo Ambiental incluyendo ejecución de nuevo almacén para residuos peligrosos.</t>
  </si>
  <si>
    <t>Ejecución de Diques de Contención de aceites y combustibles.</t>
  </si>
  <si>
    <t>Adaptación y cumplimiento del programa de gestión de riesgo para el control del peligro aviario y fauna.</t>
  </si>
  <si>
    <t xml:space="preserve">Limpieza inicial de tiradero de basura y mantenimiento semestral incluyendo recogida, traslado y vertido a botadero autorizado por parte de gestor específico. </t>
  </si>
  <si>
    <t>Actualización y mejoras de la Señalización ambiental</t>
  </si>
  <si>
    <t>Educación y capacitación Ambiental</t>
  </si>
  <si>
    <t>Reconformación de jarillón costado occidental, incluye relleno, compactado, conformado y recubrimiento con suelo preparado para empradización.</t>
  </si>
  <si>
    <t>Ejecución de Separadoras de  Hidrocarburos</t>
  </si>
  <si>
    <t>7.7</t>
  </si>
  <si>
    <t>7.8</t>
  </si>
  <si>
    <t>7.9</t>
  </si>
  <si>
    <t>7.10</t>
  </si>
  <si>
    <t>7.11</t>
  </si>
  <si>
    <t>7.12</t>
  </si>
  <si>
    <t>8.2</t>
  </si>
  <si>
    <t>10.1</t>
  </si>
  <si>
    <t>Nivelación de zonas de seguridad extremo de pista (RESA 02 y 20) y eliminación de obstáculos. Se incluye aporte de tierra, retirada y transporte a vertedero autorizado.</t>
  </si>
  <si>
    <t>Nivelación de franjas de pista,calles de rodajes y eliminación de obstáculos. Se incluye aporte de tierra, retirada y transporte a vertedero autorizado.</t>
  </si>
  <si>
    <t>E</t>
  </si>
  <si>
    <t>5.17</t>
  </si>
  <si>
    <t>Estudios, Diseños y Gestión ambiental durante las obras (Topografía, Ensayos, Geotecnia, licencias, Plan de Manejo Ambiental, medidas de mitigación de impactos y monitoreo durante las obras).</t>
  </si>
  <si>
    <t>ESTUDIOS Y DISEÑOS</t>
  </si>
  <si>
    <t>1.8</t>
  </si>
  <si>
    <t>Instalación de Barreras de Chorro (cabecera 20)</t>
  </si>
  <si>
    <t>4.4</t>
  </si>
  <si>
    <t>INVERSIONES CUMPLIMIENTO NORMATIVO Y REPOSICIÓN FIJAS EN EL TIEMPO</t>
  </si>
  <si>
    <t>Renovación de Señalización Plataforma.</t>
  </si>
  <si>
    <t>Rerfuerzo Aire Acondicionado en Zona Pública (incluido aumento de potencia en CEN y CEL, y reformas edificiación en el terminal para acondicionar la zona climatizada). Incluye climatización de la zona pública a excepción de salas de abordaje ya climatizadas</t>
  </si>
  <si>
    <t>Construcción y Adecuación Zona Abastecimiento de Combustible</t>
  </si>
  <si>
    <t>Reposición y actualización de equipamiento de seguridad (arcos, máquinas rayos X y EDS cada 10 años)</t>
  </si>
  <si>
    <t>Reposición  y adquisición de equipamiento de máquinas y cintas transportadoras de equipajes (reposición ó actualización cada 10 años)</t>
  </si>
  <si>
    <t>Dotación del servicio de búsqueda y salvamento (renovación de equpamiento completo cada 7 añós)</t>
  </si>
  <si>
    <t>Suministro de Equipamiento Instalaciones de Sanidad (renovación y actualización equipamiento completo cada 7 años)</t>
  </si>
  <si>
    <t>Suministro de ambulancia totalmente equipada (renovación y actualización cada 7 años)</t>
  </si>
  <si>
    <t>UD</t>
  </si>
  <si>
    <t>Adquisición de carros de inspección de rampa (renovación 2 carros pickup cada 7 años)</t>
  </si>
  <si>
    <t>Adquisición de carros de seguridad aeroportuaria ( renovación 2 carros pickup cada 7 años)</t>
  </si>
  <si>
    <t>Adecuación Instalaciones Especiales, PAS, FIDS, BIDS, red de cableado estructurado, CUTE y CUSS</t>
  </si>
  <si>
    <t>Adquisición de áreas Fase I (parqueaderos estimacion - adquiridas en 2013)</t>
  </si>
  <si>
    <t>Reposición, ampliación y actualización de equipamiento de CCTV y Control Accesos cada 10 años</t>
  </si>
  <si>
    <t>Mejoras de insonorización en interior edificio terminal y en zona de hangares frente Centro de Diálisis de la Cruz Roja</t>
  </si>
  <si>
    <t>Construcción Parqueaderos y adecuación de viales existentes (señalización e iluminación, y sistema de control de accesos), e integración urbanística y paisajísitca de los accesos y circulación interna</t>
  </si>
  <si>
    <t>Adecuación Normativa Instalaciones Oficinas Aerocivil Antiguo Edificio Terminal (incluido aumento potencia en antigua Central Eléctrica y Energética)</t>
  </si>
  <si>
    <t>Nueva calle de rodaje de salida pista (incluida señalización horizontal y vertical y balizamiento)</t>
  </si>
  <si>
    <t xml:space="preserve">Ampliación de plataforma comercial  </t>
  </si>
  <si>
    <t>Nueva plataforma de Aviación General y helisuperficies</t>
  </si>
  <si>
    <t>5.6</t>
  </si>
  <si>
    <t>5.7</t>
  </si>
  <si>
    <t>5.8</t>
  </si>
  <si>
    <t>5.9</t>
  </si>
  <si>
    <t>5.11</t>
  </si>
  <si>
    <t>5.12</t>
  </si>
  <si>
    <t>5.13</t>
  </si>
  <si>
    <t>5.16</t>
  </si>
  <si>
    <t>Adquisición de máquina de extinción de incendios (renovación 2 carros T-1500+Máquina de bomberos con 250 Kg de polvo RIV vehículo de
intervención rápida) cada 10 años</t>
  </si>
  <si>
    <t>Construcción vía perimetral  (02 - 20)</t>
  </si>
  <si>
    <t>Repavimentado vía perimetral (02 - 20)</t>
  </si>
  <si>
    <t>Ampliación de pista y plataforma de viraje en cabecera 20, así como actuaciones asociadas (desmontaje, traslado, puesta en machar y calibración de PAPI)</t>
  </si>
  <si>
    <t>8.3</t>
  </si>
  <si>
    <t>Adecuación del Antiguo Terminal de Pasajeros a Terminal de Carga y actividades administrativas, Auditorio y Cantina, incluyendo adecuación del Centro de Emergencias y Sanidad (incluida la adecucaión de la antigua Central eléctrica al RETIE)</t>
  </si>
  <si>
    <t>Adecuación Normativa Sismorresistente NSR-10, en materia de Contraincendios (Título J de la NSR-10) nuevo Edificio Terminal y Centrales Eléctricas Antigua y Nueva (detección, iluminación emergencia,  red de rociadores, señalización emergencia,  sectorización y adaptación puertas evacuación)</t>
  </si>
  <si>
    <t>ADQUISICIÓN DE ÁREAS</t>
  </si>
  <si>
    <t xml:space="preserve">Repavimentado de pista incluida pintura, señalización, </t>
  </si>
  <si>
    <t xml:space="preserve">Repavimentado de calles de rodaje A y B incluida pintura, señalización, </t>
  </si>
  <si>
    <t>Repavimentado de plataforma comercial incluido pintura, señalización…</t>
  </si>
  <si>
    <t xml:space="preserve">Mantenimiento Parqueaderos y viales de acceso, Repavimentado, señalización, </t>
  </si>
  <si>
    <t>Mejoramiento subestación (ampliación de potencia y actualización de equipos tableros, transferencias, contadores, )</t>
  </si>
  <si>
    <t>Cumplimiento Normativo, resposiciones por mantenimiento, obsolescencia de la infraestructura, adquisición de áreas, .</t>
  </si>
  <si>
    <t>(Ampliaciones de infraestructuras, adquisición de áreas, .)</t>
  </si>
  <si>
    <t>Acometida para conexión con red de alcantarillado municipal, incluyendo ejecución pozos de bombeo, demolición, excavación, retirada de residuos y reposición de pavimento. (Incluido la desabilitación del pozo séptico existente junto al Cuartel de Bomberos y el pozo séptico existente en la zona de Policía)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</si>
</sst>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20"/>
      <color indexed="9"/>
      <name val="Arial"/>
      <family val="2"/>
    </font>
    <font>
      <sz val="14"/>
      <color indexed="8"/>
      <name val="Arial"/>
      <family val="2"/>
    </font>
    <font>
      <b/>
      <sz val="18"/>
      <color indexed="9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6"/>
      <color indexed="9"/>
      <name val="Arial"/>
      <family val="2"/>
    </font>
    <font>
      <sz val="14"/>
      <color rgb="FF92D050"/>
      <name val="Arial"/>
      <family val="2"/>
    </font>
    <font>
      <sz val="10"/>
      <name val="Verdan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4A3C7"/>
        <bgColor indexed="64"/>
      </patternFill>
    </fill>
    <fill>
      <patternFill patternType="solid">
        <fgColor rgb="FFA5C5D8"/>
        <bgColor indexed="64"/>
      </patternFill>
    </fill>
    <fill>
      <patternFill patternType="solid">
        <fgColor rgb="FFB5DD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80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20">
    <xf numFmtId="0" fontId="0" fillId="0" borderId="0" xfId="0"/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5" borderId="14" xfId="0" applyNumberFormat="1" applyFont="1" applyFill="1" applyBorder="1" applyAlignment="1">
      <alignment horizontal="right" vertical="center" wrapText="1" inden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right" vertical="center" wrapText="1" indent="1"/>
    </xf>
    <xf numFmtId="3" fontId="9" fillId="0" borderId="19" xfId="0" applyNumberFormat="1" applyFont="1" applyFill="1" applyBorder="1" applyAlignment="1">
      <alignment horizontal="right" vertical="center" wrapText="1" indent="1"/>
    </xf>
    <xf numFmtId="3" fontId="3" fillId="0" borderId="19" xfId="0" applyNumberFormat="1" applyFont="1" applyFill="1" applyBorder="1" applyAlignment="1">
      <alignment horizontal="right" vertical="center" wrapText="1" indent="1"/>
    </xf>
    <xf numFmtId="0" fontId="3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Alignment="1">
      <alignment vertical="center" wrapText="1"/>
    </xf>
    <xf numFmtId="3" fontId="9" fillId="0" borderId="1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8" borderId="19" xfId="0" applyFont="1" applyFill="1" applyBorder="1" applyAlignment="1">
      <alignment horizontal="center" vertical="center" wrapText="1"/>
    </xf>
    <xf numFmtId="3" fontId="9" fillId="8" borderId="19" xfId="0" applyNumberFormat="1" applyFont="1" applyFill="1" applyBorder="1" applyAlignment="1">
      <alignment horizontal="right" vertical="center" wrapText="1" indent="1"/>
    </xf>
    <xf numFmtId="3" fontId="3" fillId="8" borderId="19" xfId="0" applyNumberFormat="1" applyFont="1" applyFill="1" applyBorder="1" applyAlignment="1">
      <alignment horizontal="right" vertical="center" wrapText="1" indent="1"/>
    </xf>
    <xf numFmtId="0" fontId="3" fillId="8" borderId="15" xfId="0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horizontal="right" vertical="center" wrapText="1" indent="1"/>
    </xf>
    <xf numFmtId="0" fontId="9" fillId="8" borderId="19" xfId="0" applyFont="1" applyFill="1" applyBorder="1" applyAlignment="1">
      <alignment horizontal="center" vertical="center" wrapText="1"/>
    </xf>
    <xf numFmtId="3" fontId="3" fillId="8" borderId="15" xfId="0" applyNumberFormat="1" applyFont="1" applyFill="1" applyBorder="1" applyAlignment="1">
      <alignment horizontal="right" vertical="center" wrapText="1" indent="1"/>
    </xf>
    <xf numFmtId="0" fontId="9" fillId="8" borderId="15" xfId="0" applyFont="1" applyFill="1" applyBorder="1" applyAlignment="1">
      <alignment horizontal="center" vertical="center" wrapText="1"/>
    </xf>
    <xf numFmtId="1" fontId="3" fillId="8" borderId="19" xfId="0" applyNumberFormat="1" applyFont="1" applyFill="1" applyBorder="1" applyAlignment="1">
      <alignment horizontal="right" vertical="center" wrapText="1" indent="1"/>
    </xf>
    <xf numFmtId="164" fontId="8" fillId="7" borderId="14" xfId="0" applyNumberFormat="1" applyFont="1" applyFill="1" applyBorder="1" applyAlignment="1">
      <alignment horizontal="right" vertical="center" wrapText="1" indent="1"/>
    </xf>
    <xf numFmtId="0" fontId="6" fillId="7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right" vertical="center" wrapText="1" indent="1"/>
    </xf>
    <xf numFmtId="4" fontId="6" fillId="7" borderId="14" xfId="0" applyNumberFormat="1" applyFont="1" applyFill="1" applyBorder="1" applyAlignment="1">
      <alignment horizontal="right" vertical="center" wrapText="1" indent="1"/>
    </xf>
    <xf numFmtId="3" fontId="8" fillId="7" borderId="14" xfId="0" applyNumberFormat="1" applyFont="1" applyFill="1" applyBorder="1" applyAlignment="1">
      <alignment horizontal="right" vertical="center" wrapText="1" indent="1"/>
    </xf>
    <xf numFmtId="164" fontId="8" fillId="3" borderId="14" xfId="0" applyNumberFormat="1" applyFont="1" applyFill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 indent="1"/>
    </xf>
    <xf numFmtId="3" fontId="3" fillId="0" borderId="0" xfId="0" applyNumberFormat="1" applyFont="1" applyBorder="1" applyAlignment="1">
      <alignment horizontal="right" vertical="center" wrapText="1" indent="1"/>
    </xf>
    <xf numFmtId="164" fontId="3" fillId="0" borderId="0" xfId="0" applyNumberFormat="1" applyFont="1" applyBorder="1" applyAlignment="1">
      <alignment horizontal="right" vertical="center" wrapText="1" indent="1"/>
    </xf>
    <xf numFmtId="164" fontId="3" fillId="0" borderId="0" xfId="0" applyNumberFormat="1" applyFont="1" applyBorder="1" applyAlignment="1">
      <alignment horizontal="right" vertical="center" wrapText="1"/>
    </xf>
    <xf numFmtId="4" fontId="3" fillId="9" borderId="14" xfId="0" applyNumberFormat="1" applyFont="1" applyFill="1" applyBorder="1" applyAlignment="1">
      <alignment horizontal="right" vertical="center" wrapText="1"/>
    </xf>
    <xf numFmtId="4" fontId="3" fillId="9" borderId="14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3" fontId="3" fillId="0" borderId="0" xfId="0" applyNumberFormat="1" applyFont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3" fontId="3" fillId="0" borderId="0" xfId="0" applyNumberFormat="1" applyFont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/>
    </xf>
    <xf numFmtId="3" fontId="3" fillId="8" borderId="19" xfId="0" applyNumberFormat="1" applyFont="1" applyFill="1" applyBorder="1" applyAlignment="1">
      <alignment horizontal="right" vertical="center" wrapText="1" indent="1"/>
    </xf>
    <xf numFmtId="0" fontId="3" fillId="13" borderId="20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3" fontId="13" fillId="0" borderId="0" xfId="0" applyNumberFormat="1" applyFont="1"/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164" fontId="3" fillId="4" borderId="18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4" fontId="3" fillId="4" borderId="30" xfId="0" applyNumberFormat="1" applyFont="1" applyFill="1" applyBorder="1" applyAlignment="1">
      <alignment horizontal="right" vertical="center" wrapText="1" indent="1"/>
    </xf>
    <xf numFmtId="164" fontId="3" fillId="4" borderId="8" xfId="0" applyNumberFormat="1" applyFont="1" applyFill="1" applyBorder="1" applyAlignment="1">
      <alignment horizontal="right" vertical="center" wrapText="1" indent="1"/>
    </xf>
    <xf numFmtId="164" fontId="8" fillId="7" borderId="1" xfId="0" applyNumberFormat="1" applyFont="1" applyFill="1" applyBorder="1" applyAlignment="1">
      <alignment horizontal="right" vertical="center" wrapText="1" indent="1"/>
    </xf>
    <xf numFmtId="0" fontId="3" fillId="0" borderId="25" xfId="0" applyFont="1" applyBorder="1" applyAlignment="1">
      <alignment horizontal="left" vertical="center" wrapText="1"/>
    </xf>
    <xf numFmtId="164" fontId="3" fillId="8" borderId="31" xfId="0" applyNumberFormat="1" applyFont="1" applyFill="1" applyBorder="1" applyAlignment="1">
      <alignment horizontal="left" vertical="center" wrapText="1" indent="1"/>
    </xf>
    <xf numFmtId="164" fontId="3" fillId="8" borderId="15" xfId="0" applyNumberFormat="1" applyFont="1" applyFill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lef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vertical="center" wrapText="1"/>
    </xf>
    <xf numFmtId="3" fontId="9" fillId="0" borderId="19" xfId="0" applyNumberFormat="1" applyFont="1" applyFill="1" applyBorder="1" applyAlignment="1">
      <alignment horizontal="right" vertical="center" wrapText="1"/>
    </xf>
    <xf numFmtId="3" fontId="3" fillId="8" borderId="19" xfId="0" applyNumberFormat="1" applyFont="1" applyFill="1" applyBorder="1" applyAlignment="1">
      <alignment horizontal="right" vertical="center" wrapText="1"/>
    </xf>
    <xf numFmtId="3" fontId="3" fillId="8" borderId="18" xfId="0" applyNumberFormat="1" applyFont="1" applyFill="1" applyBorder="1" applyAlignment="1">
      <alignment horizontal="right" vertical="center" wrapText="1" indent="1"/>
    </xf>
    <xf numFmtId="0" fontId="9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3" fontId="9" fillId="0" borderId="12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2" fontId="6" fillId="5" borderId="12" xfId="0" applyNumberFormat="1" applyFont="1" applyFill="1" applyBorder="1" applyAlignment="1">
      <alignment horizontal="right" vertical="center" wrapText="1"/>
    </xf>
    <xf numFmtId="0" fontId="6" fillId="7" borderId="18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right" vertical="center" wrapText="1"/>
    </xf>
    <xf numFmtId="165" fontId="6" fillId="7" borderId="12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left" vertical="center" wrapText="1"/>
    </xf>
    <xf numFmtId="164" fontId="3" fillId="4" borderId="14" xfId="0" applyNumberFormat="1" applyFont="1" applyFill="1" applyBorder="1" applyAlignment="1">
      <alignment horizontal="right" vertical="center" wrapText="1" indent="1"/>
    </xf>
    <xf numFmtId="164" fontId="3" fillId="2" borderId="15" xfId="0" applyNumberFormat="1" applyFont="1" applyFill="1" applyBorder="1" applyAlignment="1">
      <alignment horizontal="right" vertical="center" wrapText="1" indent="1"/>
    </xf>
    <xf numFmtId="0" fontId="3" fillId="10" borderId="24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 indent="1"/>
    </xf>
    <xf numFmtId="4" fontId="17" fillId="0" borderId="0" xfId="0" applyNumberFormat="1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9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right" vertical="center" wrapText="1" indent="1"/>
    </xf>
    <xf numFmtId="4" fontId="17" fillId="0" borderId="0" xfId="0" applyNumberFormat="1" applyFont="1" applyFill="1" applyBorder="1" applyAlignment="1">
      <alignment horizontal="right" vertical="center" wrapText="1" indent="1"/>
    </xf>
    <xf numFmtId="3" fontId="19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/>
    <xf numFmtId="4" fontId="6" fillId="4" borderId="4" xfId="0" applyNumberFormat="1" applyFont="1" applyFill="1" applyBorder="1" applyAlignment="1">
      <alignment horizontal="right" vertical="center" wrapText="1" indent="1"/>
    </xf>
    <xf numFmtId="4" fontId="6" fillId="4" borderId="8" xfId="0" applyNumberFormat="1" applyFont="1" applyFill="1" applyBorder="1" applyAlignment="1">
      <alignment horizontal="right" vertical="center" wrapText="1" indent="1"/>
    </xf>
    <xf numFmtId="4" fontId="3" fillId="4" borderId="4" xfId="0" applyNumberFormat="1" applyFont="1" applyFill="1" applyBorder="1" applyAlignment="1">
      <alignment horizontal="right" vertical="center" wrapText="1" indent="1"/>
    </xf>
    <xf numFmtId="4" fontId="3" fillId="4" borderId="7" xfId="0" applyNumberFormat="1" applyFont="1" applyFill="1" applyBorder="1" applyAlignment="1">
      <alignment horizontal="right" vertical="center" wrapText="1" indent="1"/>
    </xf>
    <xf numFmtId="164" fontId="3" fillId="0" borderId="31" xfId="0" applyNumberFormat="1" applyFont="1" applyFill="1" applyBorder="1" applyAlignment="1">
      <alignment horizontal="right" vertical="center" wrapText="1" indent="1"/>
    </xf>
    <xf numFmtId="164" fontId="3" fillId="0" borderId="31" xfId="0" applyNumberFormat="1" applyFont="1" applyFill="1" applyBorder="1" applyAlignment="1">
      <alignment horizontal="left" vertical="center" wrapText="1" indent="1"/>
    </xf>
    <xf numFmtId="164" fontId="3" fillId="2" borderId="31" xfId="0" applyNumberFormat="1" applyFont="1" applyFill="1" applyBorder="1" applyAlignment="1">
      <alignment horizontal="right" vertical="center" wrapText="1" indent="1"/>
    </xf>
    <xf numFmtId="164" fontId="3" fillId="8" borderId="31" xfId="0" applyNumberFormat="1" applyFont="1" applyFill="1" applyBorder="1" applyAlignment="1">
      <alignment horizontal="right" vertical="center" wrapText="1" indent="1"/>
    </xf>
    <xf numFmtId="164" fontId="8" fillId="7" borderId="2" xfId="0" applyNumberFormat="1" applyFont="1" applyFill="1" applyBorder="1" applyAlignment="1">
      <alignment horizontal="right" vertical="center" wrapText="1" indent="1"/>
    </xf>
    <xf numFmtId="4" fontId="3" fillId="9" borderId="2" xfId="0" applyNumberFormat="1" applyFont="1" applyFill="1" applyBorder="1" applyAlignment="1">
      <alignment horizontal="right" vertical="center" wrapText="1"/>
    </xf>
    <xf numFmtId="164" fontId="3" fillId="0" borderId="15" xfId="0" applyNumberFormat="1" applyFont="1" applyFill="1" applyBorder="1" applyAlignment="1">
      <alignment horizontal="right" vertical="center" wrapText="1" indent="1"/>
    </xf>
    <xf numFmtId="164" fontId="3" fillId="0" borderId="15" xfId="0" applyNumberFormat="1" applyFont="1" applyFill="1" applyBorder="1" applyAlignment="1">
      <alignment horizontal="left" vertical="center" wrapText="1" indent="1"/>
    </xf>
    <xf numFmtId="164" fontId="3" fillId="8" borderId="15" xfId="0" applyNumberFormat="1" applyFont="1" applyFill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164" fontId="3" fillId="4" borderId="30" xfId="0" applyNumberFormat="1" applyFont="1" applyFill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right" vertical="center" wrapText="1" indent="1"/>
    </xf>
    <xf numFmtId="164" fontId="3" fillId="0" borderId="32" xfId="0" applyNumberFormat="1" applyFont="1" applyFill="1" applyBorder="1" applyAlignment="1">
      <alignment horizontal="right" vertical="center" wrapText="1" indent="1"/>
    </xf>
    <xf numFmtId="164" fontId="8" fillId="7" borderId="2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right" vertical="center" wrapText="1" indent="1"/>
    </xf>
    <xf numFmtId="164" fontId="8" fillId="7" borderId="14" xfId="0" applyNumberFormat="1" applyFont="1" applyFill="1" applyBorder="1" applyAlignment="1">
      <alignment horizontal="right" vertical="center" wrapText="1"/>
    </xf>
    <xf numFmtId="4" fontId="3" fillId="4" borderId="23" xfId="0" applyNumberFormat="1" applyFont="1" applyFill="1" applyBorder="1" applyAlignment="1">
      <alignment horizontal="right" vertical="center" wrapText="1" indent="2"/>
    </xf>
    <xf numFmtId="164" fontId="3" fillId="4" borderId="12" xfId="0" applyNumberFormat="1" applyFont="1" applyFill="1" applyBorder="1" applyAlignment="1">
      <alignment horizontal="right" vertical="center" wrapText="1" indent="1"/>
    </xf>
    <xf numFmtId="164" fontId="3" fillId="4" borderId="23" xfId="0" applyNumberFormat="1" applyFont="1" applyFill="1" applyBorder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/>
    </xf>
    <xf numFmtId="0" fontId="3" fillId="9" borderId="14" xfId="0" applyFont="1" applyFill="1" applyBorder="1" applyAlignment="1">
      <alignment horizontal="right" vertical="center" wrapText="1" indent="1"/>
    </xf>
    <xf numFmtId="0" fontId="6" fillId="9" borderId="34" xfId="0" applyFont="1" applyFill="1" applyBorder="1" applyAlignment="1">
      <alignment horizontal="right" vertical="center" wrapText="1" indent="1"/>
    </xf>
    <xf numFmtId="0" fontId="3" fillId="9" borderId="22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right" vertical="center" wrapText="1" indent="1"/>
    </xf>
    <xf numFmtId="3" fontId="3" fillId="9" borderId="21" xfId="0" applyNumberFormat="1" applyFont="1" applyFill="1" applyBorder="1" applyAlignment="1">
      <alignment horizontal="right" vertical="center" wrapText="1" indent="1"/>
    </xf>
    <xf numFmtId="4" fontId="3" fillId="9" borderId="33" xfId="0" applyNumberFormat="1" applyFont="1" applyFill="1" applyBorder="1" applyAlignment="1">
      <alignment horizontal="righ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right" vertical="center" wrapText="1" indent="1"/>
    </xf>
    <xf numFmtId="3" fontId="10" fillId="2" borderId="14" xfId="0" applyNumberFormat="1" applyFont="1" applyFill="1" applyBorder="1" applyAlignment="1">
      <alignment horizontal="right" vertical="center" wrapText="1" indent="1"/>
    </xf>
    <xf numFmtId="3" fontId="10" fillId="2" borderId="1" xfId="0" applyNumberFormat="1" applyFont="1" applyFill="1" applyBorder="1" applyAlignment="1">
      <alignment horizontal="right" vertical="center" wrapText="1" indent="1"/>
    </xf>
    <xf numFmtId="3" fontId="10" fillId="2" borderId="2" xfId="0" applyNumberFormat="1" applyFont="1" applyFill="1" applyBorder="1" applyAlignment="1">
      <alignment horizontal="right" vertical="center" wrapText="1" indent="1"/>
    </xf>
    <xf numFmtId="0" fontId="6" fillId="7" borderId="17" xfId="0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vertical="center" wrapText="1"/>
    </xf>
    <xf numFmtId="0" fontId="3" fillId="13" borderId="25" xfId="0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>
      <alignment horizontal="right" vertical="center" wrapText="1" indent="1"/>
    </xf>
    <xf numFmtId="164" fontId="3" fillId="4" borderId="5" xfId="0" applyNumberFormat="1" applyFont="1" applyFill="1" applyBorder="1" applyAlignment="1">
      <alignment horizontal="right" vertical="center" wrapText="1" indent="1"/>
    </xf>
    <xf numFmtId="164" fontId="3" fillId="2" borderId="16" xfId="0" applyNumberFormat="1" applyFont="1" applyFill="1" applyBorder="1" applyAlignment="1">
      <alignment horizontal="right" vertical="center" wrapText="1" indent="1"/>
    </xf>
    <xf numFmtId="164" fontId="3" fillId="2" borderId="32" xfId="0" applyNumberFormat="1" applyFont="1" applyFill="1" applyBorder="1" applyAlignment="1">
      <alignment horizontal="right" vertical="center" wrapText="1" indent="1"/>
    </xf>
    <xf numFmtId="164" fontId="3" fillId="4" borderId="7" xfId="0" applyNumberFormat="1" applyFont="1" applyFill="1" applyBorder="1" applyAlignment="1">
      <alignment horizontal="right" vertical="center" wrapText="1" indent="1"/>
    </xf>
    <xf numFmtId="164" fontId="3" fillId="4" borderId="4" xfId="0" applyNumberFormat="1" applyFont="1" applyFill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right" vertical="center" wrapText="1" indent="1"/>
    </xf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 indent="1"/>
    </xf>
    <xf numFmtId="3" fontId="1" fillId="2" borderId="14" xfId="0" applyNumberFormat="1" applyFont="1" applyFill="1" applyBorder="1" applyAlignment="1">
      <alignment horizontal="right" vertical="center" wrapText="1" indent="1"/>
    </xf>
    <xf numFmtId="3" fontId="1" fillId="2" borderId="1" xfId="0" applyNumberFormat="1" applyFont="1" applyFill="1" applyBorder="1" applyAlignment="1">
      <alignment horizontal="right" vertical="center" wrapText="1" indent="1"/>
    </xf>
    <xf numFmtId="3" fontId="1" fillId="2" borderId="2" xfId="0" applyNumberFormat="1" applyFont="1" applyFill="1" applyBorder="1" applyAlignment="1">
      <alignment horizontal="right" vertical="center" wrapText="1" indent="1"/>
    </xf>
    <xf numFmtId="0" fontId="3" fillId="0" borderId="23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3" fontId="3" fillId="8" borderId="11" xfId="0" applyNumberFormat="1" applyFont="1" applyFill="1" applyBorder="1" applyAlignment="1">
      <alignment horizontal="right" vertical="center" wrapText="1" indent="1"/>
    </xf>
    <xf numFmtId="3" fontId="9" fillId="0" borderId="11" xfId="0" applyNumberFormat="1" applyFont="1" applyFill="1" applyBorder="1" applyAlignment="1">
      <alignment horizontal="right" vertical="center" wrapText="1" indent="1"/>
    </xf>
    <xf numFmtId="164" fontId="3" fillId="4" borderId="0" xfId="0" applyNumberFormat="1" applyFont="1" applyFill="1" applyBorder="1" applyAlignment="1">
      <alignment horizontal="right" vertical="center" wrapText="1" indent="1"/>
    </xf>
    <xf numFmtId="165" fontId="6" fillId="7" borderId="17" xfId="0" applyNumberFormat="1" applyFont="1" applyFill="1" applyBorder="1" applyAlignment="1">
      <alignment horizontal="right" vertical="center" wrapText="1"/>
    </xf>
    <xf numFmtId="0" fontId="9" fillId="8" borderId="17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3" fontId="3" fillId="8" borderId="16" xfId="0" applyNumberFormat="1" applyFont="1" applyFill="1" applyBorder="1" applyAlignment="1">
      <alignment horizontal="right" vertical="center" wrapText="1" indent="1"/>
    </xf>
    <xf numFmtId="1" fontId="3" fillId="8" borderId="11" xfId="0" applyNumberFormat="1" applyFont="1" applyFill="1" applyBorder="1" applyAlignment="1">
      <alignment horizontal="right" vertical="center" wrapText="1" indent="1"/>
    </xf>
    <xf numFmtId="165" fontId="6" fillId="7" borderId="18" xfId="0" applyNumberFormat="1" applyFont="1" applyFill="1" applyBorder="1" applyAlignment="1">
      <alignment horizontal="right" vertical="center" wrapText="1"/>
    </xf>
    <xf numFmtId="164" fontId="3" fillId="8" borderId="19" xfId="0" applyNumberFormat="1" applyFont="1" applyFill="1" applyBorder="1" applyAlignment="1">
      <alignment horizontal="right" vertical="center" wrapText="1" indent="1"/>
    </xf>
    <xf numFmtId="164" fontId="3" fillId="8" borderId="30" xfId="0" applyNumberFormat="1" applyFont="1" applyFill="1" applyBorder="1" applyAlignment="1">
      <alignment horizontal="right" vertical="center" wrapText="1" indent="1"/>
    </xf>
    <xf numFmtId="164" fontId="3" fillId="2" borderId="30" xfId="0" applyNumberFormat="1" applyFont="1" applyFill="1" applyBorder="1" applyAlignment="1">
      <alignment horizontal="right" vertical="center" wrapText="1" indent="1"/>
    </xf>
    <xf numFmtId="164" fontId="3" fillId="0" borderId="30" xfId="0" applyNumberFormat="1" applyFont="1" applyFill="1" applyBorder="1" applyAlignment="1">
      <alignment horizontal="right" vertical="center" wrapText="1" indent="1"/>
    </xf>
    <xf numFmtId="0" fontId="6" fillId="7" borderId="1" xfId="0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horizontal="right" vertical="center" wrapText="1" indent="1"/>
    </xf>
    <xf numFmtId="164" fontId="3" fillId="8" borderId="16" xfId="0" applyNumberFormat="1" applyFont="1" applyFill="1" applyBorder="1" applyAlignment="1">
      <alignment horizontal="right" vertical="center" wrapText="1" indent="1"/>
    </xf>
    <xf numFmtId="164" fontId="3" fillId="8" borderId="32" xfId="0" applyNumberFormat="1" applyFont="1" applyFill="1" applyBorder="1" applyAlignment="1">
      <alignment horizontal="right" vertical="center" wrapText="1" indent="1"/>
    </xf>
    <xf numFmtId="0" fontId="9" fillId="8" borderId="18" xfId="0" applyFont="1" applyFill="1" applyBorder="1" applyAlignment="1">
      <alignment vertical="center" wrapText="1"/>
    </xf>
    <xf numFmtId="164" fontId="3" fillId="0" borderId="19" xfId="0" applyNumberFormat="1" applyFont="1" applyFill="1" applyBorder="1" applyAlignment="1">
      <alignment horizontal="right" vertical="center" wrapText="1" indent="1"/>
    </xf>
    <xf numFmtId="3" fontId="8" fillId="7" borderId="1" xfId="0" applyNumberFormat="1" applyFont="1" applyFill="1" applyBorder="1" applyAlignment="1">
      <alignment horizontal="right" vertical="center" wrapText="1" indent="1"/>
    </xf>
    <xf numFmtId="3" fontId="8" fillId="7" borderId="2" xfId="0" applyNumberFormat="1" applyFont="1" applyFill="1" applyBorder="1" applyAlignment="1">
      <alignment horizontal="right" vertical="center" wrapText="1" indent="1"/>
    </xf>
    <xf numFmtId="0" fontId="6" fillId="7" borderId="23" xfId="0" applyFont="1" applyFill="1" applyBorder="1" applyAlignment="1">
      <alignment horizontal="right" vertical="center" wrapText="1"/>
    </xf>
    <xf numFmtId="0" fontId="3" fillId="8" borderId="17" xfId="0" applyFont="1" applyFill="1" applyBorder="1" applyAlignment="1">
      <alignment vertical="center" wrapText="1"/>
    </xf>
    <xf numFmtId="3" fontId="9" fillId="8" borderId="16" xfId="0" applyNumberFormat="1" applyFont="1" applyFill="1" applyBorder="1" applyAlignment="1">
      <alignment horizontal="right" vertical="center" wrapText="1" indent="1"/>
    </xf>
    <xf numFmtId="3" fontId="9" fillId="8" borderId="11" xfId="0" applyNumberFormat="1" applyFont="1" applyFill="1" applyBorder="1" applyAlignment="1">
      <alignment horizontal="right" vertical="center" wrapText="1" indent="1"/>
    </xf>
    <xf numFmtId="164" fontId="3" fillId="4" borderId="4" xfId="0" applyNumberFormat="1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horizontal="right" vertical="center" wrapText="1" indent="1"/>
    </xf>
    <xf numFmtId="164" fontId="3" fillId="4" borderId="8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right" vertical="center" wrapText="1" indent="1"/>
    </xf>
    <xf numFmtId="0" fontId="5" fillId="7" borderId="23" xfId="0" applyFont="1" applyFill="1" applyBorder="1" applyAlignment="1">
      <alignment horizontal="right" vertical="center" wrapText="1"/>
    </xf>
    <xf numFmtId="0" fontId="5" fillId="7" borderId="23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horizontal="center" vertical="center" wrapText="1"/>
    </xf>
    <xf numFmtId="4" fontId="3" fillId="7" borderId="11" xfId="0" applyNumberFormat="1" applyFont="1" applyFill="1" applyBorder="1" applyAlignment="1">
      <alignment horizontal="right" vertical="center" wrapText="1" indent="1"/>
    </xf>
    <xf numFmtId="4" fontId="6" fillId="7" borderId="11" xfId="0" applyNumberFormat="1" applyFont="1" applyFill="1" applyBorder="1" applyAlignment="1">
      <alignment horizontal="right" vertical="center" wrapText="1" indent="1"/>
    </xf>
    <xf numFmtId="3" fontId="8" fillId="7" borderId="11" xfId="0" applyNumberFormat="1" applyFont="1" applyFill="1" applyBorder="1" applyAlignment="1">
      <alignment horizontal="right" vertical="center" wrapText="1" indent="1"/>
    </xf>
    <xf numFmtId="164" fontId="8" fillId="7" borderId="23" xfId="0" applyNumberFormat="1" applyFont="1" applyFill="1" applyBorder="1" applyAlignment="1">
      <alignment horizontal="right" vertical="center" wrapText="1" indent="1"/>
    </xf>
    <xf numFmtId="164" fontId="8" fillId="7" borderId="11" xfId="0" applyNumberFormat="1" applyFont="1" applyFill="1" applyBorder="1" applyAlignment="1">
      <alignment horizontal="right" vertical="center" wrapText="1" indent="1"/>
    </xf>
    <xf numFmtId="164" fontId="8" fillId="7" borderId="0" xfId="0" applyNumberFormat="1" applyFont="1" applyFill="1" applyBorder="1" applyAlignment="1">
      <alignment horizontal="right" vertical="center" wrapText="1" indent="1"/>
    </xf>
    <xf numFmtId="0" fontId="6" fillId="5" borderId="18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right" vertical="center" wrapText="1" indent="1"/>
    </xf>
    <xf numFmtId="0" fontId="6" fillId="5" borderId="14" xfId="0" applyFont="1" applyFill="1" applyBorder="1" applyAlignment="1">
      <alignment horizontal="right" vertical="center" wrapText="1" indent="1"/>
    </xf>
    <xf numFmtId="3" fontId="8" fillId="5" borderId="14" xfId="0" applyNumberFormat="1" applyFont="1" applyFill="1" applyBorder="1" applyAlignment="1">
      <alignment horizontal="right" vertical="center" wrapText="1" indent="1"/>
    </xf>
    <xf numFmtId="164" fontId="8" fillId="5" borderId="1" xfId="0" applyNumberFormat="1" applyFont="1" applyFill="1" applyBorder="1" applyAlignment="1">
      <alignment horizontal="right" vertical="center" wrapText="1" indent="1"/>
    </xf>
    <xf numFmtId="164" fontId="8" fillId="5" borderId="2" xfId="0" applyNumberFormat="1" applyFont="1" applyFill="1" applyBorder="1" applyAlignment="1">
      <alignment horizontal="right" vertical="center" wrapText="1" indent="1"/>
    </xf>
    <xf numFmtId="3" fontId="9" fillId="0" borderId="16" xfId="0" applyNumberFormat="1" applyFont="1" applyFill="1" applyBorder="1" applyAlignment="1">
      <alignment horizontal="right" vertical="center" wrapText="1" indent="1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4" fontId="6" fillId="5" borderId="14" xfId="0" applyNumberFormat="1" applyFont="1" applyFill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 indent="1"/>
    </xf>
    <xf numFmtId="3" fontId="9" fillId="0" borderId="18" xfId="0" applyNumberFormat="1" applyFont="1" applyFill="1" applyBorder="1" applyAlignment="1">
      <alignment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right" vertical="center" wrapText="1" indent="1"/>
    </xf>
    <xf numFmtId="0" fontId="6" fillId="5" borderId="11" xfId="0" applyFont="1" applyFill="1" applyBorder="1" applyAlignment="1">
      <alignment horizontal="right" vertical="center" wrapText="1" indent="1"/>
    </xf>
    <xf numFmtId="3" fontId="8" fillId="5" borderId="11" xfId="0" applyNumberFormat="1" applyFont="1" applyFill="1" applyBorder="1" applyAlignment="1">
      <alignment horizontal="right" vertical="center" wrapText="1" indent="1"/>
    </xf>
    <xf numFmtId="164" fontId="8" fillId="5" borderId="23" xfId="0" applyNumberFormat="1" applyFont="1" applyFill="1" applyBorder="1" applyAlignment="1">
      <alignment horizontal="right" vertical="center" wrapText="1" indent="1"/>
    </xf>
    <xf numFmtId="164" fontId="8" fillId="5" borderId="11" xfId="0" applyNumberFormat="1" applyFont="1" applyFill="1" applyBorder="1" applyAlignment="1">
      <alignment horizontal="right" vertical="center" wrapText="1" indent="1"/>
    </xf>
    <xf numFmtId="164" fontId="8" fillId="5" borderId="0" xfId="0" applyNumberFormat="1" applyFont="1" applyFill="1" applyBorder="1" applyAlignment="1">
      <alignment horizontal="right" vertical="center" wrapText="1" inden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right" vertical="center" wrapText="1" indent="2"/>
    </xf>
    <xf numFmtId="4" fontId="3" fillId="4" borderId="14" xfId="0" applyNumberFormat="1" applyFont="1" applyFill="1" applyBorder="1" applyAlignment="1">
      <alignment horizontal="right" vertical="center" wrapText="1" indent="1"/>
    </xf>
    <xf numFmtId="4" fontId="3" fillId="4" borderId="2" xfId="0" applyNumberFormat="1" applyFont="1" applyFill="1" applyBorder="1" applyAlignment="1">
      <alignment horizontal="right" vertical="center" wrapText="1" indent="1"/>
    </xf>
    <xf numFmtId="164" fontId="3" fillId="2" borderId="11" xfId="0" applyNumberFormat="1" applyFont="1" applyFill="1" applyBorder="1" applyAlignment="1">
      <alignment horizontal="right" vertical="center" wrapText="1" indent="1"/>
    </xf>
    <xf numFmtId="164" fontId="3" fillId="8" borderId="0" xfId="0" applyNumberFormat="1" applyFont="1" applyFill="1" applyBorder="1" applyAlignment="1">
      <alignment horizontal="right" vertical="center" wrapText="1" indent="1"/>
    </xf>
    <xf numFmtId="164" fontId="3" fillId="8" borderId="11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Fill="1" applyBorder="1" applyAlignment="1">
      <alignment horizontal="right" vertical="center" wrapText="1" indent="1"/>
    </xf>
    <xf numFmtId="164" fontId="3" fillId="0" borderId="11" xfId="0" applyNumberFormat="1" applyFont="1" applyFill="1" applyBorder="1" applyAlignment="1">
      <alignment horizontal="right" vertical="center" wrapText="1" indent="1"/>
    </xf>
    <xf numFmtId="164" fontId="3" fillId="4" borderId="11" xfId="0" applyNumberFormat="1" applyFont="1" applyFill="1" applyBorder="1" applyAlignment="1">
      <alignment horizontal="righ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 indent="7"/>
    </xf>
    <xf numFmtId="0" fontId="1" fillId="2" borderId="3" xfId="0" applyFont="1" applyFill="1" applyBorder="1" applyAlignment="1">
      <alignment horizontal="left" vertical="center" wrapText="1" indent="7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right" vertical="center" wrapText="1" indent="1"/>
    </xf>
    <xf numFmtId="3" fontId="1" fillId="2" borderId="8" xfId="0" applyNumberFormat="1" applyFont="1" applyFill="1" applyBorder="1" applyAlignment="1">
      <alignment horizontal="right" vertical="center" wrapText="1" indent="1"/>
    </xf>
    <xf numFmtId="4" fontId="6" fillId="4" borderId="5" xfId="0" applyNumberFormat="1" applyFont="1" applyFill="1" applyBorder="1" applyAlignment="1">
      <alignment horizontal="right" vertical="center" wrapText="1" indent="1"/>
    </xf>
    <xf numFmtId="4" fontId="6" fillId="4" borderId="9" xfId="0" applyNumberFormat="1" applyFont="1" applyFill="1" applyBorder="1" applyAlignment="1">
      <alignment horizontal="right" vertical="center" wrapText="1" indent="1"/>
    </xf>
    <xf numFmtId="0" fontId="5" fillId="2" borderId="4" xfId="0" applyFont="1" applyFill="1" applyBorder="1" applyAlignment="1">
      <alignment horizontal="right" vertical="center" wrapText="1" indent="1"/>
    </xf>
    <xf numFmtId="0" fontId="5" fillId="2" borderId="8" xfId="0" applyFont="1" applyFill="1" applyBorder="1" applyAlignment="1">
      <alignment horizontal="right" vertical="center" wrapText="1" inden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 indent="1"/>
    </xf>
    <xf numFmtId="0" fontId="1" fillId="2" borderId="8" xfId="0" applyFont="1" applyFill="1" applyBorder="1" applyAlignment="1">
      <alignment horizontal="righ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18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Normal" xfId="0" builtinId="0"/>
    <cellStyle name="Normal 2" xfId="1"/>
  </cellStyles>
  <dxfs count="34"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24"/>
  <sheetViews>
    <sheetView tabSelected="1" zoomScale="55" zoomScaleNormal="55" zoomScalePageLayoutView="75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H12" sqref="H12"/>
    </sheetView>
  </sheetViews>
  <sheetFormatPr baseColWidth="10" defaultRowHeight="18" outlineLevelRow="2" outlineLevelCol="1" x14ac:dyDescent="0.25"/>
  <cols>
    <col min="1" max="1" width="11.140625" style="42" customWidth="1"/>
    <col min="2" max="2" width="104.42578125" style="43" customWidth="1"/>
    <col min="3" max="3" width="14.28515625" style="5" customWidth="1"/>
    <col min="4" max="4" width="14.42578125" style="5" customWidth="1"/>
    <col min="5" max="5" width="23.7109375" style="44" hidden="1" customWidth="1" collapsed="1"/>
    <col min="6" max="6" width="22.7109375" style="44" customWidth="1"/>
    <col min="7" max="7" width="27.140625" style="45" hidden="1" customWidth="1"/>
    <col min="8" max="8" width="27" style="46" customWidth="1"/>
    <col min="9" max="13" width="28.7109375" style="47" customWidth="1" outlineLevel="1"/>
    <col min="14" max="14" width="28.7109375" style="47" customWidth="1"/>
    <col min="15" max="19" width="28.7109375" style="47" customWidth="1" outlineLevel="1"/>
    <col min="20" max="20" width="28.7109375" style="47" customWidth="1"/>
    <col min="21" max="30" width="28.7109375" style="47" customWidth="1" outlineLevel="1"/>
    <col min="31" max="31" width="28.7109375" style="46" customWidth="1"/>
    <col min="32" max="32" width="32.28515625" style="1" customWidth="1"/>
    <col min="33" max="229" width="32.28515625" style="1"/>
    <col min="230" max="230" width="8" style="1" customWidth="1"/>
    <col min="231" max="231" width="79.28515625" style="1" customWidth="1"/>
    <col min="232" max="232" width="0" style="1" hidden="1" customWidth="1"/>
    <col min="233" max="233" width="17.42578125" style="1" customWidth="1"/>
    <col min="234" max="236" width="25" style="1" bestFit="1" customWidth="1"/>
    <col min="237" max="237" width="30.7109375" style="1" customWidth="1"/>
    <col min="238" max="238" width="23" style="1" customWidth="1"/>
    <col min="239" max="240" width="27.42578125" style="1" customWidth="1"/>
    <col min="241" max="242" width="27.7109375" style="1" customWidth="1"/>
    <col min="243" max="243" width="30.7109375" style="1" customWidth="1"/>
    <col min="244" max="244" width="27.42578125" style="1" customWidth="1"/>
    <col min="245" max="245" width="26.7109375" style="1" customWidth="1"/>
    <col min="246" max="246" width="27.42578125" style="1" customWidth="1"/>
    <col min="247" max="247" width="27.7109375" style="1" customWidth="1"/>
    <col min="248" max="248" width="23" style="1" customWidth="1"/>
    <col min="249" max="249" width="30.7109375" style="1" customWidth="1"/>
    <col min="250" max="251" width="27.7109375" style="1" customWidth="1"/>
    <col min="252" max="252" width="27.42578125" style="1" customWidth="1"/>
    <col min="253" max="254" width="27.7109375" style="1" customWidth="1"/>
    <col min="255" max="255" width="30.7109375" style="1" customWidth="1"/>
    <col min="256" max="256" width="4.7109375" style="1" customWidth="1"/>
    <col min="257" max="262" width="32.28515625" style="1" customWidth="1"/>
    <col min="263" max="485" width="32.28515625" style="1"/>
    <col min="486" max="486" width="8" style="1" customWidth="1"/>
    <col min="487" max="487" width="79.28515625" style="1" customWidth="1"/>
    <col min="488" max="488" width="0" style="1" hidden="1" customWidth="1"/>
    <col min="489" max="489" width="17.42578125" style="1" customWidth="1"/>
    <col min="490" max="492" width="25" style="1" bestFit="1" customWidth="1"/>
    <col min="493" max="493" width="30.7109375" style="1" customWidth="1"/>
    <col min="494" max="494" width="23" style="1" customWidth="1"/>
    <col min="495" max="496" width="27.42578125" style="1" customWidth="1"/>
    <col min="497" max="498" width="27.7109375" style="1" customWidth="1"/>
    <col min="499" max="499" width="30.7109375" style="1" customWidth="1"/>
    <col min="500" max="500" width="27.42578125" style="1" customWidth="1"/>
    <col min="501" max="501" width="26.7109375" style="1" customWidth="1"/>
    <col min="502" max="502" width="27.42578125" style="1" customWidth="1"/>
    <col min="503" max="503" width="27.7109375" style="1" customWidth="1"/>
    <col min="504" max="504" width="23" style="1" customWidth="1"/>
    <col min="505" max="505" width="30.7109375" style="1" customWidth="1"/>
    <col min="506" max="507" width="27.7109375" style="1" customWidth="1"/>
    <col min="508" max="508" width="27.42578125" style="1" customWidth="1"/>
    <col min="509" max="510" width="27.7109375" style="1" customWidth="1"/>
    <col min="511" max="511" width="30.7109375" style="1" customWidth="1"/>
    <col min="512" max="512" width="4.7109375" style="1" customWidth="1"/>
    <col min="513" max="518" width="32.28515625" style="1" customWidth="1"/>
    <col min="519" max="741" width="32.28515625" style="1"/>
    <col min="742" max="742" width="8" style="1" customWidth="1"/>
    <col min="743" max="743" width="79.28515625" style="1" customWidth="1"/>
    <col min="744" max="744" width="0" style="1" hidden="1" customWidth="1"/>
    <col min="745" max="745" width="17.42578125" style="1" customWidth="1"/>
    <col min="746" max="748" width="25" style="1" bestFit="1" customWidth="1"/>
    <col min="749" max="749" width="30.7109375" style="1" customWidth="1"/>
    <col min="750" max="750" width="23" style="1" customWidth="1"/>
    <col min="751" max="752" width="27.42578125" style="1" customWidth="1"/>
    <col min="753" max="754" width="27.7109375" style="1" customWidth="1"/>
    <col min="755" max="755" width="30.7109375" style="1" customWidth="1"/>
    <col min="756" max="756" width="27.42578125" style="1" customWidth="1"/>
    <col min="757" max="757" width="26.7109375" style="1" customWidth="1"/>
    <col min="758" max="758" width="27.42578125" style="1" customWidth="1"/>
    <col min="759" max="759" width="27.7109375" style="1" customWidth="1"/>
    <col min="760" max="760" width="23" style="1" customWidth="1"/>
    <col min="761" max="761" width="30.7109375" style="1" customWidth="1"/>
    <col min="762" max="763" width="27.7109375" style="1" customWidth="1"/>
    <col min="764" max="764" width="27.42578125" style="1" customWidth="1"/>
    <col min="765" max="766" width="27.7109375" style="1" customWidth="1"/>
    <col min="767" max="767" width="30.7109375" style="1" customWidth="1"/>
    <col min="768" max="768" width="4.7109375" style="1" customWidth="1"/>
    <col min="769" max="774" width="32.28515625" style="1" customWidth="1"/>
    <col min="775" max="997" width="32.28515625" style="1"/>
    <col min="998" max="998" width="8" style="1" customWidth="1"/>
    <col min="999" max="999" width="79.28515625" style="1" customWidth="1"/>
    <col min="1000" max="1000" width="0" style="1" hidden="1" customWidth="1"/>
    <col min="1001" max="1001" width="17.42578125" style="1" customWidth="1"/>
    <col min="1002" max="1004" width="25" style="1" bestFit="1" customWidth="1"/>
    <col min="1005" max="1005" width="30.7109375" style="1" customWidth="1"/>
    <col min="1006" max="1006" width="23" style="1" customWidth="1"/>
    <col min="1007" max="1008" width="27.42578125" style="1" customWidth="1"/>
    <col min="1009" max="1010" width="27.7109375" style="1" customWidth="1"/>
    <col min="1011" max="1011" width="30.7109375" style="1" customWidth="1"/>
    <col min="1012" max="1012" width="27.42578125" style="1" customWidth="1"/>
    <col min="1013" max="1013" width="26.7109375" style="1" customWidth="1"/>
    <col min="1014" max="1014" width="27.42578125" style="1" customWidth="1"/>
    <col min="1015" max="1015" width="27.7109375" style="1" customWidth="1"/>
    <col min="1016" max="1016" width="23" style="1" customWidth="1"/>
    <col min="1017" max="1017" width="30.7109375" style="1" customWidth="1"/>
    <col min="1018" max="1019" width="27.7109375" style="1" customWidth="1"/>
    <col min="1020" max="1020" width="27.42578125" style="1" customWidth="1"/>
    <col min="1021" max="1022" width="27.7109375" style="1" customWidth="1"/>
    <col min="1023" max="1023" width="30.7109375" style="1" customWidth="1"/>
    <col min="1024" max="1024" width="4.7109375" style="1" customWidth="1"/>
    <col min="1025" max="1030" width="32.28515625" style="1" customWidth="1"/>
    <col min="1031" max="1253" width="32.28515625" style="1"/>
    <col min="1254" max="1254" width="8" style="1" customWidth="1"/>
    <col min="1255" max="1255" width="79.28515625" style="1" customWidth="1"/>
    <col min="1256" max="1256" width="0" style="1" hidden="1" customWidth="1"/>
    <col min="1257" max="1257" width="17.42578125" style="1" customWidth="1"/>
    <col min="1258" max="1260" width="25" style="1" bestFit="1" customWidth="1"/>
    <col min="1261" max="1261" width="30.7109375" style="1" customWidth="1"/>
    <col min="1262" max="1262" width="23" style="1" customWidth="1"/>
    <col min="1263" max="1264" width="27.42578125" style="1" customWidth="1"/>
    <col min="1265" max="1266" width="27.7109375" style="1" customWidth="1"/>
    <col min="1267" max="1267" width="30.7109375" style="1" customWidth="1"/>
    <col min="1268" max="1268" width="27.42578125" style="1" customWidth="1"/>
    <col min="1269" max="1269" width="26.7109375" style="1" customWidth="1"/>
    <col min="1270" max="1270" width="27.42578125" style="1" customWidth="1"/>
    <col min="1271" max="1271" width="27.7109375" style="1" customWidth="1"/>
    <col min="1272" max="1272" width="23" style="1" customWidth="1"/>
    <col min="1273" max="1273" width="30.7109375" style="1" customWidth="1"/>
    <col min="1274" max="1275" width="27.7109375" style="1" customWidth="1"/>
    <col min="1276" max="1276" width="27.42578125" style="1" customWidth="1"/>
    <col min="1277" max="1278" width="27.7109375" style="1" customWidth="1"/>
    <col min="1279" max="1279" width="30.7109375" style="1" customWidth="1"/>
    <col min="1280" max="1280" width="4.7109375" style="1" customWidth="1"/>
    <col min="1281" max="1286" width="32.28515625" style="1" customWidth="1"/>
    <col min="1287" max="1509" width="32.28515625" style="1"/>
    <col min="1510" max="1510" width="8" style="1" customWidth="1"/>
    <col min="1511" max="1511" width="79.28515625" style="1" customWidth="1"/>
    <col min="1512" max="1512" width="0" style="1" hidden="1" customWidth="1"/>
    <col min="1513" max="1513" width="17.42578125" style="1" customWidth="1"/>
    <col min="1514" max="1516" width="25" style="1" bestFit="1" customWidth="1"/>
    <col min="1517" max="1517" width="30.7109375" style="1" customWidth="1"/>
    <col min="1518" max="1518" width="23" style="1" customWidth="1"/>
    <col min="1519" max="1520" width="27.42578125" style="1" customWidth="1"/>
    <col min="1521" max="1522" width="27.7109375" style="1" customWidth="1"/>
    <col min="1523" max="1523" width="30.7109375" style="1" customWidth="1"/>
    <col min="1524" max="1524" width="27.42578125" style="1" customWidth="1"/>
    <col min="1525" max="1525" width="26.7109375" style="1" customWidth="1"/>
    <col min="1526" max="1526" width="27.42578125" style="1" customWidth="1"/>
    <col min="1527" max="1527" width="27.7109375" style="1" customWidth="1"/>
    <col min="1528" max="1528" width="23" style="1" customWidth="1"/>
    <col min="1529" max="1529" width="30.7109375" style="1" customWidth="1"/>
    <col min="1530" max="1531" width="27.7109375" style="1" customWidth="1"/>
    <col min="1532" max="1532" width="27.42578125" style="1" customWidth="1"/>
    <col min="1533" max="1534" width="27.7109375" style="1" customWidth="1"/>
    <col min="1535" max="1535" width="30.7109375" style="1" customWidth="1"/>
    <col min="1536" max="1536" width="4.7109375" style="1" customWidth="1"/>
    <col min="1537" max="1542" width="32.28515625" style="1" customWidth="1"/>
    <col min="1543" max="1765" width="32.28515625" style="1"/>
    <col min="1766" max="1766" width="8" style="1" customWidth="1"/>
    <col min="1767" max="1767" width="79.28515625" style="1" customWidth="1"/>
    <col min="1768" max="1768" width="0" style="1" hidden="1" customWidth="1"/>
    <col min="1769" max="1769" width="17.42578125" style="1" customWidth="1"/>
    <col min="1770" max="1772" width="25" style="1" bestFit="1" customWidth="1"/>
    <col min="1773" max="1773" width="30.7109375" style="1" customWidth="1"/>
    <col min="1774" max="1774" width="23" style="1" customWidth="1"/>
    <col min="1775" max="1776" width="27.42578125" style="1" customWidth="1"/>
    <col min="1777" max="1778" width="27.7109375" style="1" customWidth="1"/>
    <col min="1779" max="1779" width="30.7109375" style="1" customWidth="1"/>
    <col min="1780" max="1780" width="27.42578125" style="1" customWidth="1"/>
    <col min="1781" max="1781" width="26.7109375" style="1" customWidth="1"/>
    <col min="1782" max="1782" width="27.42578125" style="1" customWidth="1"/>
    <col min="1783" max="1783" width="27.7109375" style="1" customWidth="1"/>
    <col min="1784" max="1784" width="23" style="1" customWidth="1"/>
    <col min="1785" max="1785" width="30.7109375" style="1" customWidth="1"/>
    <col min="1786" max="1787" width="27.7109375" style="1" customWidth="1"/>
    <col min="1788" max="1788" width="27.42578125" style="1" customWidth="1"/>
    <col min="1789" max="1790" width="27.7109375" style="1" customWidth="1"/>
    <col min="1791" max="1791" width="30.7109375" style="1" customWidth="1"/>
    <col min="1792" max="1792" width="4.7109375" style="1" customWidth="1"/>
    <col min="1793" max="1798" width="32.28515625" style="1" customWidth="1"/>
    <col min="1799" max="2021" width="32.28515625" style="1"/>
    <col min="2022" max="2022" width="8" style="1" customWidth="1"/>
    <col min="2023" max="2023" width="79.28515625" style="1" customWidth="1"/>
    <col min="2024" max="2024" width="0" style="1" hidden="1" customWidth="1"/>
    <col min="2025" max="2025" width="17.42578125" style="1" customWidth="1"/>
    <col min="2026" max="2028" width="25" style="1" bestFit="1" customWidth="1"/>
    <col min="2029" max="2029" width="30.7109375" style="1" customWidth="1"/>
    <col min="2030" max="2030" width="23" style="1" customWidth="1"/>
    <col min="2031" max="2032" width="27.42578125" style="1" customWidth="1"/>
    <col min="2033" max="2034" width="27.7109375" style="1" customWidth="1"/>
    <col min="2035" max="2035" width="30.7109375" style="1" customWidth="1"/>
    <col min="2036" max="2036" width="27.42578125" style="1" customWidth="1"/>
    <col min="2037" max="2037" width="26.7109375" style="1" customWidth="1"/>
    <col min="2038" max="2038" width="27.42578125" style="1" customWidth="1"/>
    <col min="2039" max="2039" width="27.7109375" style="1" customWidth="1"/>
    <col min="2040" max="2040" width="23" style="1" customWidth="1"/>
    <col min="2041" max="2041" width="30.7109375" style="1" customWidth="1"/>
    <col min="2042" max="2043" width="27.7109375" style="1" customWidth="1"/>
    <col min="2044" max="2044" width="27.42578125" style="1" customWidth="1"/>
    <col min="2045" max="2046" width="27.7109375" style="1" customWidth="1"/>
    <col min="2047" max="2047" width="30.7109375" style="1" customWidth="1"/>
    <col min="2048" max="2048" width="4.7109375" style="1" customWidth="1"/>
    <col min="2049" max="2054" width="32.28515625" style="1" customWidth="1"/>
    <col min="2055" max="2277" width="32.28515625" style="1"/>
    <col min="2278" max="2278" width="8" style="1" customWidth="1"/>
    <col min="2279" max="2279" width="79.28515625" style="1" customWidth="1"/>
    <col min="2280" max="2280" width="0" style="1" hidden="1" customWidth="1"/>
    <col min="2281" max="2281" width="17.42578125" style="1" customWidth="1"/>
    <col min="2282" max="2284" width="25" style="1" bestFit="1" customWidth="1"/>
    <col min="2285" max="2285" width="30.7109375" style="1" customWidth="1"/>
    <col min="2286" max="2286" width="23" style="1" customWidth="1"/>
    <col min="2287" max="2288" width="27.42578125" style="1" customWidth="1"/>
    <col min="2289" max="2290" width="27.7109375" style="1" customWidth="1"/>
    <col min="2291" max="2291" width="30.7109375" style="1" customWidth="1"/>
    <col min="2292" max="2292" width="27.42578125" style="1" customWidth="1"/>
    <col min="2293" max="2293" width="26.7109375" style="1" customWidth="1"/>
    <col min="2294" max="2294" width="27.42578125" style="1" customWidth="1"/>
    <col min="2295" max="2295" width="27.7109375" style="1" customWidth="1"/>
    <col min="2296" max="2296" width="23" style="1" customWidth="1"/>
    <col min="2297" max="2297" width="30.7109375" style="1" customWidth="1"/>
    <col min="2298" max="2299" width="27.7109375" style="1" customWidth="1"/>
    <col min="2300" max="2300" width="27.42578125" style="1" customWidth="1"/>
    <col min="2301" max="2302" width="27.7109375" style="1" customWidth="1"/>
    <col min="2303" max="2303" width="30.7109375" style="1" customWidth="1"/>
    <col min="2304" max="2304" width="4.7109375" style="1" customWidth="1"/>
    <col min="2305" max="2310" width="32.28515625" style="1" customWidth="1"/>
    <col min="2311" max="2533" width="32.28515625" style="1"/>
    <col min="2534" max="2534" width="8" style="1" customWidth="1"/>
    <col min="2535" max="2535" width="79.28515625" style="1" customWidth="1"/>
    <col min="2536" max="2536" width="0" style="1" hidden="1" customWidth="1"/>
    <col min="2537" max="2537" width="17.42578125" style="1" customWidth="1"/>
    <col min="2538" max="2540" width="25" style="1" bestFit="1" customWidth="1"/>
    <col min="2541" max="2541" width="30.7109375" style="1" customWidth="1"/>
    <col min="2542" max="2542" width="23" style="1" customWidth="1"/>
    <col min="2543" max="2544" width="27.42578125" style="1" customWidth="1"/>
    <col min="2545" max="2546" width="27.7109375" style="1" customWidth="1"/>
    <col min="2547" max="2547" width="30.7109375" style="1" customWidth="1"/>
    <col min="2548" max="2548" width="27.42578125" style="1" customWidth="1"/>
    <col min="2549" max="2549" width="26.7109375" style="1" customWidth="1"/>
    <col min="2550" max="2550" width="27.42578125" style="1" customWidth="1"/>
    <col min="2551" max="2551" width="27.7109375" style="1" customWidth="1"/>
    <col min="2552" max="2552" width="23" style="1" customWidth="1"/>
    <col min="2553" max="2553" width="30.7109375" style="1" customWidth="1"/>
    <col min="2554" max="2555" width="27.7109375" style="1" customWidth="1"/>
    <col min="2556" max="2556" width="27.42578125" style="1" customWidth="1"/>
    <col min="2557" max="2558" width="27.7109375" style="1" customWidth="1"/>
    <col min="2559" max="2559" width="30.7109375" style="1" customWidth="1"/>
    <col min="2560" max="2560" width="4.7109375" style="1" customWidth="1"/>
    <col min="2561" max="2566" width="32.28515625" style="1" customWidth="1"/>
    <col min="2567" max="2789" width="32.28515625" style="1"/>
    <col min="2790" max="2790" width="8" style="1" customWidth="1"/>
    <col min="2791" max="2791" width="79.28515625" style="1" customWidth="1"/>
    <col min="2792" max="2792" width="0" style="1" hidden="1" customWidth="1"/>
    <col min="2793" max="2793" width="17.42578125" style="1" customWidth="1"/>
    <col min="2794" max="2796" width="25" style="1" bestFit="1" customWidth="1"/>
    <col min="2797" max="2797" width="30.7109375" style="1" customWidth="1"/>
    <col min="2798" max="2798" width="23" style="1" customWidth="1"/>
    <col min="2799" max="2800" width="27.42578125" style="1" customWidth="1"/>
    <col min="2801" max="2802" width="27.7109375" style="1" customWidth="1"/>
    <col min="2803" max="2803" width="30.7109375" style="1" customWidth="1"/>
    <col min="2804" max="2804" width="27.42578125" style="1" customWidth="1"/>
    <col min="2805" max="2805" width="26.7109375" style="1" customWidth="1"/>
    <col min="2806" max="2806" width="27.42578125" style="1" customWidth="1"/>
    <col min="2807" max="2807" width="27.7109375" style="1" customWidth="1"/>
    <col min="2808" max="2808" width="23" style="1" customWidth="1"/>
    <col min="2809" max="2809" width="30.7109375" style="1" customWidth="1"/>
    <col min="2810" max="2811" width="27.7109375" style="1" customWidth="1"/>
    <col min="2812" max="2812" width="27.42578125" style="1" customWidth="1"/>
    <col min="2813" max="2814" width="27.7109375" style="1" customWidth="1"/>
    <col min="2815" max="2815" width="30.7109375" style="1" customWidth="1"/>
    <col min="2816" max="2816" width="4.7109375" style="1" customWidth="1"/>
    <col min="2817" max="2822" width="32.28515625" style="1" customWidth="1"/>
    <col min="2823" max="3045" width="32.28515625" style="1"/>
    <col min="3046" max="3046" width="8" style="1" customWidth="1"/>
    <col min="3047" max="3047" width="79.28515625" style="1" customWidth="1"/>
    <col min="3048" max="3048" width="0" style="1" hidden="1" customWidth="1"/>
    <col min="3049" max="3049" width="17.42578125" style="1" customWidth="1"/>
    <col min="3050" max="3052" width="25" style="1" bestFit="1" customWidth="1"/>
    <col min="3053" max="3053" width="30.7109375" style="1" customWidth="1"/>
    <col min="3054" max="3054" width="23" style="1" customWidth="1"/>
    <col min="3055" max="3056" width="27.42578125" style="1" customWidth="1"/>
    <col min="3057" max="3058" width="27.7109375" style="1" customWidth="1"/>
    <col min="3059" max="3059" width="30.7109375" style="1" customWidth="1"/>
    <col min="3060" max="3060" width="27.42578125" style="1" customWidth="1"/>
    <col min="3061" max="3061" width="26.7109375" style="1" customWidth="1"/>
    <col min="3062" max="3062" width="27.42578125" style="1" customWidth="1"/>
    <col min="3063" max="3063" width="27.7109375" style="1" customWidth="1"/>
    <col min="3064" max="3064" width="23" style="1" customWidth="1"/>
    <col min="3065" max="3065" width="30.7109375" style="1" customWidth="1"/>
    <col min="3066" max="3067" width="27.7109375" style="1" customWidth="1"/>
    <col min="3068" max="3068" width="27.42578125" style="1" customWidth="1"/>
    <col min="3069" max="3070" width="27.7109375" style="1" customWidth="1"/>
    <col min="3071" max="3071" width="30.7109375" style="1" customWidth="1"/>
    <col min="3072" max="3072" width="4.7109375" style="1" customWidth="1"/>
    <col min="3073" max="3078" width="32.28515625" style="1" customWidth="1"/>
    <col min="3079" max="3301" width="32.28515625" style="1"/>
    <col min="3302" max="3302" width="8" style="1" customWidth="1"/>
    <col min="3303" max="3303" width="79.28515625" style="1" customWidth="1"/>
    <col min="3304" max="3304" width="0" style="1" hidden="1" customWidth="1"/>
    <col min="3305" max="3305" width="17.42578125" style="1" customWidth="1"/>
    <col min="3306" max="3308" width="25" style="1" bestFit="1" customWidth="1"/>
    <col min="3309" max="3309" width="30.7109375" style="1" customWidth="1"/>
    <col min="3310" max="3310" width="23" style="1" customWidth="1"/>
    <col min="3311" max="3312" width="27.42578125" style="1" customWidth="1"/>
    <col min="3313" max="3314" width="27.7109375" style="1" customWidth="1"/>
    <col min="3315" max="3315" width="30.7109375" style="1" customWidth="1"/>
    <col min="3316" max="3316" width="27.42578125" style="1" customWidth="1"/>
    <col min="3317" max="3317" width="26.7109375" style="1" customWidth="1"/>
    <col min="3318" max="3318" width="27.42578125" style="1" customWidth="1"/>
    <col min="3319" max="3319" width="27.7109375" style="1" customWidth="1"/>
    <col min="3320" max="3320" width="23" style="1" customWidth="1"/>
    <col min="3321" max="3321" width="30.7109375" style="1" customWidth="1"/>
    <col min="3322" max="3323" width="27.7109375" style="1" customWidth="1"/>
    <col min="3324" max="3324" width="27.42578125" style="1" customWidth="1"/>
    <col min="3325" max="3326" width="27.7109375" style="1" customWidth="1"/>
    <col min="3327" max="3327" width="30.7109375" style="1" customWidth="1"/>
    <col min="3328" max="3328" width="4.7109375" style="1" customWidth="1"/>
    <col min="3329" max="3334" width="32.28515625" style="1" customWidth="1"/>
    <col min="3335" max="3557" width="32.28515625" style="1"/>
    <col min="3558" max="3558" width="8" style="1" customWidth="1"/>
    <col min="3559" max="3559" width="79.28515625" style="1" customWidth="1"/>
    <col min="3560" max="3560" width="0" style="1" hidden="1" customWidth="1"/>
    <col min="3561" max="3561" width="17.42578125" style="1" customWidth="1"/>
    <col min="3562" max="3564" width="25" style="1" bestFit="1" customWidth="1"/>
    <col min="3565" max="3565" width="30.7109375" style="1" customWidth="1"/>
    <col min="3566" max="3566" width="23" style="1" customWidth="1"/>
    <col min="3567" max="3568" width="27.42578125" style="1" customWidth="1"/>
    <col min="3569" max="3570" width="27.7109375" style="1" customWidth="1"/>
    <col min="3571" max="3571" width="30.7109375" style="1" customWidth="1"/>
    <col min="3572" max="3572" width="27.42578125" style="1" customWidth="1"/>
    <col min="3573" max="3573" width="26.7109375" style="1" customWidth="1"/>
    <col min="3574" max="3574" width="27.42578125" style="1" customWidth="1"/>
    <col min="3575" max="3575" width="27.7109375" style="1" customWidth="1"/>
    <col min="3576" max="3576" width="23" style="1" customWidth="1"/>
    <col min="3577" max="3577" width="30.7109375" style="1" customWidth="1"/>
    <col min="3578" max="3579" width="27.7109375" style="1" customWidth="1"/>
    <col min="3580" max="3580" width="27.42578125" style="1" customWidth="1"/>
    <col min="3581" max="3582" width="27.7109375" style="1" customWidth="1"/>
    <col min="3583" max="3583" width="30.7109375" style="1" customWidth="1"/>
    <col min="3584" max="3584" width="4.7109375" style="1" customWidth="1"/>
    <col min="3585" max="3590" width="32.28515625" style="1" customWidth="1"/>
    <col min="3591" max="3813" width="32.28515625" style="1"/>
    <col min="3814" max="3814" width="8" style="1" customWidth="1"/>
    <col min="3815" max="3815" width="79.28515625" style="1" customWidth="1"/>
    <col min="3816" max="3816" width="0" style="1" hidden="1" customWidth="1"/>
    <col min="3817" max="3817" width="17.42578125" style="1" customWidth="1"/>
    <col min="3818" max="3820" width="25" style="1" bestFit="1" customWidth="1"/>
    <col min="3821" max="3821" width="30.7109375" style="1" customWidth="1"/>
    <col min="3822" max="3822" width="23" style="1" customWidth="1"/>
    <col min="3823" max="3824" width="27.42578125" style="1" customWidth="1"/>
    <col min="3825" max="3826" width="27.7109375" style="1" customWidth="1"/>
    <col min="3827" max="3827" width="30.7109375" style="1" customWidth="1"/>
    <col min="3828" max="3828" width="27.42578125" style="1" customWidth="1"/>
    <col min="3829" max="3829" width="26.7109375" style="1" customWidth="1"/>
    <col min="3830" max="3830" width="27.42578125" style="1" customWidth="1"/>
    <col min="3831" max="3831" width="27.7109375" style="1" customWidth="1"/>
    <col min="3832" max="3832" width="23" style="1" customWidth="1"/>
    <col min="3833" max="3833" width="30.7109375" style="1" customWidth="1"/>
    <col min="3834" max="3835" width="27.7109375" style="1" customWidth="1"/>
    <col min="3836" max="3836" width="27.42578125" style="1" customWidth="1"/>
    <col min="3837" max="3838" width="27.7109375" style="1" customWidth="1"/>
    <col min="3839" max="3839" width="30.7109375" style="1" customWidth="1"/>
    <col min="3840" max="3840" width="4.7109375" style="1" customWidth="1"/>
    <col min="3841" max="3846" width="32.28515625" style="1" customWidth="1"/>
    <col min="3847" max="4069" width="32.28515625" style="1"/>
    <col min="4070" max="4070" width="8" style="1" customWidth="1"/>
    <col min="4071" max="4071" width="79.28515625" style="1" customWidth="1"/>
    <col min="4072" max="4072" width="0" style="1" hidden="1" customWidth="1"/>
    <col min="4073" max="4073" width="17.42578125" style="1" customWidth="1"/>
    <col min="4074" max="4076" width="25" style="1" bestFit="1" customWidth="1"/>
    <col min="4077" max="4077" width="30.7109375" style="1" customWidth="1"/>
    <col min="4078" max="4078" width="23" style="1" customWidth="1"/>
    <col min="4079" max="4080" width="27.42578125" style="1" customWidth="1"/>
    <col min="4081" max="4082" width="27.7109375" style="1" customWidth="1"/>
    <col min="4083" max="4083" width="30.7109375" style="1" customWidth="1"/>
    <col min="4084" max="4084" width="27.42578125" style="1" customWidth="1"/>
    <col min="4085" max="4085" width="26.7109375" style="1" customWidth="1"/>
    <col min="4086" max="4086" width="27.42578125" style="1" customWidth="1"/>
    <col min="4087" max="4087" width="27.7109375" style="1" customWidth="1"/>
    <col min="4088" max="4088" width="23" style="1" customWidth="1"/>
    <col min="4089" max="4089" width="30.7109375" style="1" customWidth="1"/>
    <col min="4090" max="4091" width="27.7109375" style="1" customWidth="1"/>
    <col min="4092" max="4092" width="27.42578125" style="1" customWidth="1"/>
    <col min="4093" max="4094" width="27.7109375" style="1" customWidth="1"/>
    <col min="4095" max="4095" width="30.7109375" style="1" customWidth="1"/>
    <col min="4096" max="4096" width="4.7109375" style="1" customWidth="1"/>
    <col min="4097" max="4102" width="32.28515625" style="1" customWidth="1"/>
    <col min="4103" max="4325" width="32.28515625" style="1"/>
    <col min="4326" max="4326" width="8" style="1" customWidth="1"/>
    <col min="4327" max="4327" width="79.28515625" style="1" customWidth="1"/>
    <col min="4328" max="4328" width="0" style="1" hidden="1" customWidth="1"/>
    <col min="4329" max="4329" width="17.42578125" style="1" customWidth="1"/>
    <col min="4330" max="4332" width="25" style="1" bestFit="1" customWidth="1"/>
    <col min="4333" max="4333" width="30.7109375" style="1" customWidth="1"/>
    <col min="4334" max="4334" width="23" style="1" customWidth="1"/>
    <col min="4335" max="4336" width="27.42578125" style="1" customWidth="1"/>
    <col min="4337" max="4338" width="27.7109375" style="1" customWidth="1"/>
    <col min="4339" max="4339" width="30.7109375" style="1" customWidth="1"/>
    <col min="4340" max="4340" width="27.42578125" style="1" customWidth="1"/>
    <col min="4341" max="4341" width="26.7109375" style="1" customWidth="1"/>
    <col min="4342" max="4342" width="27.42578125" style="1" customWidth="1"/>
    <col min="4343" max="4343" width="27.7109375" style="1" customWidth="1"/>
    <col min="4344" max="4344" width="23" style="1" customWidth="1"/>
    <col min="4345" max="4345" width="30.7109375" style="1" customWidth="1"/>
    <col min="4346" max="4347" width="27.7109375" style="1" customWidth="1"/>
    <col min="4348" max="4348" width="27.42578125" style="1" customWidth="1"/>
    <col min="4349" max="4350" width="27.7109375" style="1" customWidth="1"/>
    <col min="4351" max="4351" width="30.7109375" style="1" customWidth="1"/>
    <col min="4352" max="4352" width="4.7109375" style="1" customWidth="1"/>
    <col min="4353" max="4358" width="32.28515625" style="1" customWidth="1"/>
    <col min="4359" max="4581" width="32.28515625" style="1"/>
    <col min="4582" max="4582" width="8" style="1" customWidth="1"/>
    <col min="4583" max="4583" width="79.28515625" style="1" customWidth="1"/>
    <col min="4584" max="4584" width="0" style="1" hidden="1" customWidth="1"/>
    <col min="4585" max="4585" width="17.42578125" style="1" customWidth="1"/>
    <col min="4586" max="4588" width="25" style="1" bestFit="1" customWidth="1"/>
    <col min="4589" max="4589" width="30.7109375" style="1" customWidth="1"/>
    <col min="4590" max="4590" width="23" style="1" customWidth="1"/>
    <col min="4591" max="4592" width="27.42578125" style="1" customWidth="1"/>
    <col min="4593" max="4594" width="27.7109375" style="1" customWidth="1"/>
    <col min="4595" max="4595" width="30.7109375" style="1" customWidth="1"/>
    <col min="4596" max="4596" width="27.42578125" style="1" customWidth="1"/>
    <col min="4597" max="4597" width="26.7109375" style="1" customWidth="1"/>
    <col min="4598" max="4598" width="27.42578125" style="1" customWidth="1"/>
    <col min="4599" max="4599" width="27.7109375" style="1" customWidth="1"/>
    <col min="4600" max="4600" width="23" style="1" customWidth="1"/>
    <col min="4601" max="4601" width="30.7109375" style="1" customWidth="1"/>
    <col min="4602" max="4603" width="27.7109375" style="1" customWidth="1"/>
    <col min="4604" max="4604" width="27.42578125" style="1" customWidth="1"/>
    <col min="4605" max="4606" width="27.7109375" style="1" customWidth="1"/>
    <col min="4607" max="4607" width="30.7109375" style="1" customWidth="1"/>
    <col min="4608" max="4608" width="4.7109375" style="1" customWidth="1"/>
    <col min="4609" max="4614" width="32.28515625" style="1" customWidth="1"/>
    <col min="4615" max="4837" width="32.28515625" style="1"/>
    <col min="4838" max="4838" width="8" style="1" customWidth="1"/>
    <col min="4839" max="4839" width="79.28515625" style="1" customWidth="1"/>
    <col min="4840" max="4840" width="0" style="1" hidden="1" customWidth="1"/>
    <col min="4841" max="4841" width="17.42578125" style="1" customWidth="1"/>
    <col min="4842" max="4844" width="25" style="1" bestFit="1" customWidth="1"/>
    <col min="4845" max="4845" width="30.7109375" style="1" customWidth="1"/>
    <col min="4846" max="4846" width="23" style="1" customWidth="1"/>
    <col min="4847" max="4848" width="27.42578125" style="1" customWidth="1"/>
    <col min="4849" max="4850" width="27.7109375" style="1" customWidth="1"/>
    <col min="4851" max="4851" width="30.7109375" style="1" customWidth="1"/>
    <col min="4852" max="4852" width="27.42578125" style="1" customWidth="1"/>
    <col min="4853" max="4853" width="26.7109375" style="1" customWidth="1"/>
    <col min="4854" max="4854" width="27.42578125" style="1" customWidth="1"/>
    <col min="4855" max="4855" width="27.7109375" style="1" customWidth="1"/>
    <col min="4856" max="4856" width="23" style="1" customWidth="1"/>
    <col min="4857" max="4857" width="30.7109375" style="1" customWidth="1"/>
    <col min="4858" max="4859" width="27.7109375" style="1" customWidth="1"/>
    <col min="4860" max="4860" width="27.42578125" style="1" customWidth="1"/>
    <col min="4861" max="4862" width="27.7109375" style="1" customWidth="1"/>
    <col min="4863" max="4863" width="30.7109375" style="1" customWidth="1"/>
    <col min="4864" max="4864" width="4.7109375" style="1" customWidth="1"/>
    <col min="4865" max="4870" width="32.28515625" style="1" customWidth="1"/>
    <col min="4871" max="5093" width="32.28515625" style="1"/>
    <col min="5094" max="5094" width="8" style="1" customWidth="1"/>
    <col min="5095" max="5095" width="79.28515625" style="1" customWidth="1"/>
    <col min="5096" max="5096" width="0" style="1" hidden="1" customWidth="1"/>
    <col min="5097" max="5097" width="17.42578125" style="1" customWidth="1"/>
    <col min="5098" max="5100" width="25" style="1" bestFit="1" customWidth="1"/>
    <col min="5101" max="5101" width="30.7109375" style="1" customWidth="1"/>
    <col min="5102" max="5102" width="23" style="1" customWidth="1"/>
    <col min="5103" max="5104" width="27.42578125" style="1" customWidth="1"/>
    <col min="5105" max="5106" width="27.7109375" style="1" customWidth="1"/>
    <col min="5107" max="5107" width="30.7109375" style="1" customWidth="1"/>
    <col min="5108" max="5108" width="27.42578125" style="1" customWidth="1"/>
    <col min="5109" max="5109" width="26.7109375" style="1" customWidth="1"/>
    <col min="5110" max="5110" width="27.42578125" style="1" customWidth="1"/>
    <col min="5111" max="5111" width="27.7109375" style="1" customWidth="1"/>
    <col min="5112" max="5112" width="23" style="1" customWidth="1"/>
    <col min="5113" max="5113" width="30.7109375" style="1" customWidth="1"/>
    <col min="5114" max="5115" width="27.7109375" style="1" customWidth="1"/>
    <col min="5116" max="5116" width="27.42578125" style="1" customWidth="1"/>
    <col min="5117" max="5118" width="27.7109375" style="1" customWidth="1"/>
    <col min="5119" max="5119" width="30.7109375" style="1" customWidth="1"/>
    <col min="5120" max="5120" width="4.7109375" style="1" customWidth="1"/>
    <col min="5121" max="5126" width="32.28515625" style="1" customWidth="1"/>
    <col min="5127" max="5349" width="32.28515625" style="1"/>
    <col min="5350" max="5350" width="8" style="1" customWidth="1"/>
    <col min="5351" max="5351" width="79.28515625" style="1" customWidth="1"/>
    <col min="5352" max="5352" width="0" style="1" hidden="1" customWidth="1"/>
    <col min="5353" max="5353" width="17.42578125" style="1" customWidth="1"/>
    <col min="5354" max="5356" width="25" style="1" bestFit="1" customWidth="1"/>
    <col min="5357" max="5357" width="30.7109375" style="1" customWidth="1"/>
    <col min="5358" max="5358" width="23" style="1" customWidth="1"/>
    <col min="5359" max="5360" width="27.42578125" style="1" customWidth="1"/>
    <col min="5361" max="5362" width="27.7109375" style="1" customWidth="1"/>
    <col min="5363" max="5363" width="30.7109375" style="1" customWidth="1"/>
    <col min="5364" max="5364" width="27.42578125" style="1" customWidth="1"/>
    <col min="5365" max="5365" width="26.7109375" style="1" customWidth="1"/>
    <col min="5366" max="5366" width="27.42578125" style="1" customWidth="1"/>
    <col min="5367" max="5367" width="27.7109375" style="1" customWidth="1"/>
    <col min="5368" max="5368" width="23" style="1" customWidth="1"/>
    <col min="5369" max="5369" width="30.7109375" style="1" customWidth="1"/>
    <col min="5370" max="5371" width="27.7109375" style="1" customWidth="1"/>
    <col min="5372" max="5372" width="27.42578125" style="1" customWidth="1"/>
    <col min="5373" max="5374" width="27.7109375" style="1" customWidth="1"/>
    <col min="5375" max="5375" width="30.7109375" style="1" customWidth="1"/>
    <col min="5376" max="5376" width="4.7109375" style="1" customWidth="1"/>
    <col min="5377" max="5382" width="32.28515625" style="1" customWidth="1"/>
    <col min="5383" max="5605" width="32.28515625" style="1"/>
    <col min="5606" max="5606" width="8" style="1" customWidth="1"/>
    <col min="5607" max="5607" width="79.28515625" style="1" customWidth="1"/>
    <col min="5608" max="5608" width="0" style="1" hidden="1" customWidth="1"/>
    <col min="5609" max="5609" width="17.42578125" style="1" customWidth="1"/>
    <col min="5610" max="5612" width="25" style="1" bestFit="1" customWidth="1"/>
    <col min="5613" max="5613" width="30.7109375" style="1" customWidth="1"/>
    <col min="5614" max="5614" width="23" style="1" customWidth="1"/>
    <col min="5615" max="5616" width="27.42578125" style="1" customWidth="1"/>
    <col min="5617" max="5618" width="27.7109375" style="1" customWidth="1"/>
    <col min="5619" max="5619" width="30.7109375" style="1" customWidth="1"/>
    <col min="5620" max="5620" width="27.42578125" style="1" customWidth="1"/>
    <col min="5621" max="5621" width="26.7109375" style="1" customWidth="1"/>
    <col min="5622" max="5622" width="27.42578125" style="1" customWidth="1"/>
    <col min="5623" max="5623" width="27.7109375" style="1" customWidth="1"/>
    <col min="5624" max="5624" width="23" style="1" customWidth="1"/>
    <col min="5625" max="5625" width="30.7109375" style="1" customWidth="1"/>
    <col min="5626" max="5627" width="27.7109375" style="1" customWidth="1"/>
    <col min="5628" max="5628" width="27.42578125" style="1" customWidth="1"/>
    <col min="5629" max="5630" width="27.7109375" style="1" customWidth="1"/>
    <col min="5631" max="5631" width="30.7109375" style="1" customWidth="1"/>
    <col min="5632" max="5632" width="4.7109375" style="1" customWidth="1"/>
    <col min="5633" max="5638" width="32.28515625" style="1" customWidth="1"/>
    <col min="5639" max="5861" width="32.28515625" style="1"/>
    <col min="5862" max="5862" width="8" style="1" customWidth="1"/>
    <col min="5863" max="5863" width="79.28515625" style="1" customWidth="1"/>
    <col min="5864" max="5864" width="0" style="1" hidden="1" customWidth="1"/>
    <col min="5865" max="5865" width="17.42578125" style="1" customWidth="1"/>
    <col min="5866" max="5868" width="25" style="1" bestFit="1" customWidth="1"/>
    <col min="5869" max="5869" width="30.7109375" style="1" customWidth="1"/>
    <col min="5870" max="5870" width="23" style="1" customWidth="1"/>
    <col min="5871" max="5872" width="27.42578125" style="1" customWidth="1"/>
    <col min="5873" max="5874" width="27.7109375" style="1" customWidth="1"/>
    <col min="5875" max="5875" width="30.7109375" style="1" customWidth="1"/>
    <col min="5876" max="5876" width="27.42578125" style="1" customWidth="1"/>
    <col min="5877" max="5877" width="26.7109375" style="1" customWidth="1"/>
    <col min="5878" max="5878" width="27.42578125" style="1" customWidth="1"/>
    <col min="5879" max="5879" width="27.7109375" style="1" customWidth="1"/>
    <col min="5880" max="5880" width="23" style="1" customWidth="1"/>
    <col min="5881" max="5881" width="30.7109375" style="1" customWidth="1"/>
    <col min="5882" max="5883" width="27.7109375" style="1" customWidth="1"/>
    <col min="5884" max="5884" width="27.42578125" style="1" customWidth="1"/>
    <col min="5885" max="5886" width="27.7109375" style="1" customWidth="1"/>
    <col min="5887" max="5887" width="30.7109375" style="1" customWidth="1"/>
    <col min="5888" max="5888" width="4.7109375" style="1" customWidth="1"/>
    <col min="5889" max="5894" width="32.28515625" style="1" customWidth="1"/>
    <col min="5895" max="6117" width="32.28515625" style="1"/>
    <col min="6118" max="6118" width="8" style="1" customWidth="1"/>
    <col min="6119" max="6119" width="79.28515625" style="1" customWidth="1"/>
    <col min="6120" max="6120" width="0" style="1" hidden="1" customWidth="1"/>
    <col min="6121" max="6121" width="17.42578125" style="1" customWidth="1"/>
    <col min="6122" max="6124" width="25" style="1" bestFit="1" customWidth="1"/>
    <col min="6125" max="6125" width="30.7109375" style="1" customWidth="1"/>
    <col min="6126" max="6126" width="23" style="1" customWidth="1"/>
    <col min="6127" max="6128" width="27.42578125" style="1" customWidth="1"/>
    <col min="6129" max="6130" width="27.7109375" style="1" customWidth="1"/>
    <col min="6131" max="6131" width="30.7109375" style="1" customWidth="1"/>
    <col min="6132" max="6132" width="27.42578125" style="1" customWidth="1"/>
    <col min="6133" max="6133" width="26.7109375" style="1" customWidth="1"/>
    <col min="6134" max="6134" width="27.42578125" style="1" customWidth="1"/>
    <col min="6135" max="6135" width="27.7109375" style="1" customWidth="1"/>
    <col min="6136" max="6136" width="23" style="1" customWidth="1"/>
    <col min="6137" max="6137" width="30.7109375" style="1" customWidth="1"/>
    <col min="6138" max="6139" width="27.7109375" style="1" customWidth="1"/>
    <col min="6140" max="6140" width="27.42578125" style="1" customWidth="1"/>
    <col min="6141" max="6142" width="27.7109375" style="1" customWidth="1"/>
    <col min="6143" max="6143" width="30.7109375" style="1" customWidth="1"/>
    <col min="6144" max="6144" width="4.7109375" style="1" customWidth="1"/>
    <col min="6145" max="6150" width="32.28515625" style="1" customWidth="1"/>
    <col min="6151" max="6373" width="32.28515625" style="1"/>
    <col min="6374" max="6374" width="8" style="1" customWidth="1"/>
    <col min="6375" max="6375" width="79.28515625" style="1" customWidth="1"/>
    <col min="6376" max="6376" width="0" style="1" hidden="1" customWidth="1"/>
    <col min="6377" max="6377" width="17.42578125" style="1" customWidth="1"/>
    <col min="6378" max="6380" width="25" style="1" bestFit="1" customWidth="1"/>
    <col min="6381" max="6381" width="30.7109375" style="1" customWidth="1"/>
    <col min="6382" max="6382" width="23" style="1" customWidth="1"/>
    <col min="6383" max="6384" width="27.42578125" style="1" customWidth="1"/>
    <col min="6385" max="6386" width="27.7109375" style="1" customWidth="1"/>
    <col min="6387" max="6387" width="30.7109375" style="1" customWidth="1"/>
    <col min="6388" max="6388" width="27.42578125" style="1" customWidth="1"/>
    <col min="6389" max="6389" width="26.7109375" style="1" customWidth="1"/>
    <col min="6390" max="6390" width="27.42578125" style="1" customWidth="1"/>
    <col min="6391" max="6391" width="27.7109375" style="1" customWidth="1"/>
    <col min="6392" max="6392" width="23" style="1" customWidth="1"/>
    <col min="6393" max="6393" width="30.7109375" style="1" customWidth="1"/>
    <col min="6394" max="6395" width="27.7109375" style="1" customWidth="1"/>
    <col min="6396" max="6396" width="27.42578125" style="1" customWidth="1"/>
    <col min="6397" max="6398" width="27.7109375" style="1" customWidth="1"/>
    <col min="6399" max="6399" width="30.7109375" style="1" customWidth="1"/>
    <col min="6400" max="6400" width="4.7109375" style="1" customWidth="1"/>
    <col min="6401" max="6406" width="32.28515625" style="1" customWidth="1"/>
    <col min="6407" max="6629" width="32.28515625" style="1"/>
    <col min="6630" max="6630" width="8" style="1" customWidth="1"/>
    <col min="6631" max="6631" width="79.28515625" style="1" customWidth="1"/>
    <col min="6632" max="6632" width="0" style="1" hidden="1" customWidth="1"/>
    <col min="6633" max="6633" width="17.42578125" style="1" customWidth="1"/>
    <col min="6634" max="6636" width="25" style="1" bestFit="1" customWidth="1"/>
    <col min="6637" max="6637" width="30.7109375" style="1" customWidth="1"/>
    <col min="6638" max="6638" width="23" style="1" customWidth="1"/>
    <col min="6639" max="6640" width="27.42578125" style="1" customWidth="1"/>
    <col min="6641" max="6642" width="27.7109375" style="1" customWidth="1"/>
    <col min="6643" max="6643" width="30.7109375" style="1" customWidth="1"/>
    <col min="6644" max="6644" width="27.42578125" style="1" customWidth="1"/>
    <col min="6645" max="6645" width="26.7109375" style="1" customWidth="1"/>
    <col min="6646" max="6646" width="27.42578125" style="1" customWidth="1"/>
    <col min="6647" max="6647" width="27.7109375" style="1" customWidth="1"/>
    <col min="6648" max="6648" width="23" style="1" customWidth="1"/>
    <col min="6649" max="6649" width="30.7109375" style="1" customWidth="1"/>
    <col min="6650" max="6651" width="27.7109375" style="1" customWidth="1"/>
    <col min="6652" max="6652" width="27.42578125" style="1" customWidth="1"/>
    <col min="6653" max="6654" width="27.7109375" style="1" customWidth="1"/>
    <col min="6655" max="6655" width="30.7109375" style="1" customWidth="1"/>
    <col min="6656" max="6656" width="4.7109375" style="1" customWidth="1"/>
    <col min="6657" max="6662" width="32.28515625" style="1" customWidth="1"/>
    <col min="6663" max="6885" width="32.28515625" style="1"/>
    <col min="6886" max="6886" width="8" style="1" customWidth="1"/>
    <col min="6887" max="6887" width="79.28515625" style="1" customWidth="1"/>
    <col min="6888" max="6888" width="0" style="1" hidden="1" customWidth="1"/>
    <col min="6889" max="6889" width="17.42578125" style="1" customWidth="1"/>
    <col min="6890" max="6892" width="25" style="1" bestFit="1" customWidth="1"/>
    <col min="6893" max="6893" width="30.7109375" style="1" customWidth="1"/>
    <col min="6894" max="6894" width="23" style="1" customWidth="1"/>
    <col min="6895" max="6896" width="27.42578125" style="1" customWidth="1"/>
    <col min="6897" max="6898" width="27.7109375" style="1" customWidth="1"/>
    <col min="6899" max="6899" width="30.7109375" style="1" customWidth="1"/>
    <col min="6900" max="6900" width="27.42578125" style="1" customWidth="1"/>
    <col min="6901" max="6901" width="26.7109375" style="1" customWidth="1"/>
    <col min="6902" max="6902" width="27.42578125" style="1" customWidth="1"/>
    <col min="6903" max="6903" width="27.7109375" style="1" customWidth="1"/>
    <col min="6904" max="6904" width="23" style="1" customWidth="1"/>
    <col min="6905" max="6905" width="30.7109375" style="1" customWidth="1"/>
    <col min="6906" max="6907" width="27.7109375" style="1" customWidth="1"/>
    <col min="6908" max="6908" width="27.42578125" style="1" customWidth="1"/>
    <col min="6909" max="6910" width="27.7109375" style="1" customWidth="1"/>
    <col min="6911" max="6911" width="30.7109375" style="1" customWidth="1"/>
    <col min="6912" max="6912" width="4.7109375" style="1" customWidth="1"/>
    <col min="6913" max="6918" width="32.28515625" style="1" customWidth="1"/>
    <col min="6919" max="7141" width="32.28515625" style="1"/>
    <col min="7142" max="7142" width="8" style="1" customWidth="1"/>
    <col min="7143" max="7143" width="79.28515625" style="1" customWidth="1"/>
    <col min="7144" max="7144" width="0" style="1" hidden="1" customWidth="1"/>
    <col min="7145" max="7145" width="17.42578125" style="1" customWidth="1"/>
    <col min="7146" max="7148" width="25" style="1" bestFit="1" customWidth="1"/>
    <col min="7149" max="7149" width="30.7109375" style="1" customWidth="1"/>
    <col min="7150" max="7150" width="23" style="1" customWidth="1"/>
    <col min="7151" max="7152" width="27.42578125" style="1" customWidth="1"/>
    <col min="7153" max="7154" width="27.7109375" style="1" customWidth="1"/>
    <col min="7155" max="7155" width="30.7109375" style="1" customWidth="1"/>
    <col min="7156" max="7156" width="27.42578125" style="1" customWidth="1"/>
    <col min="7157" max="7157" width="26.7109375" style="1" customWidth="1"/>
    <col min="7158" max="7158" width="27.42578125" style="1" customWidth="1"/>
    <col min="7159" max="7159" width="27.7109375" style="1" customWidth="1"/>
    <col min="7160" max="7160" width="23" style="1" customWidth="1"/>
    <col min="7161" max="7161" width="30.7109375" style="1" customWidth="1"/>
    <col min="7162" max="7163" width="27.7109375" style="1" customWidth="1"/>
    <col min="7164" max="7164" width="27.42578125" style="1" customWidth="1"/>
    <col min="7165" max="7166" width="27.7109375" style="1" customWidth="1"/>
    <col min="7167" max="7167" width="30.7109375" style="1" customWidth="1"/>
    <col min="7168" max="7168" width="4.7109375" style="1" customWidth="1"/>
    <col min="7169" max="7174" width="32.28515625" style="1" customWidth="1"/>
    <col min="7175" max="7397" width="32.28515625" style="1"/>
    <col min="7398" max="7398" width="8" style="1" customWidth="1"/>
    <col min="7399" max="7399" width="79.28515625" style="1" customWidth="1"/>
    <col min="7400" max="7400" width="0" style="1" hidden="1" customWidth="1"/>
    <col min="7401" max="7401" width="17.42578125" style="1" customWidth="1"/>
    <col min="7402" max="7404" width="25" style="1" bestFit="1" customWidth="1"/>
    <col min="7405" max="7405" width="30.7109375" style="1" customWidth="1"/>
    <col min="7406" max="7406" width="23" style="1" customWidth="1"/>
    <col min="7407" max="7408" width="27.42578125" style="1" customWidth="1"/>
    <col min="7409" max="7410" width="27.7109375" style="1" customWidth="1"/>
    <col min="7411" max="7411" width="30.7109375" style="1" customWidth="1"/>
    <col min="7412" max="7412" width="27.42578125" style="1" customWidth="1"/>
    <col min="7413" max="7413" width="26.7109375" style="1" customWidth="1"/>
    <col min="7414" max="7414" width="27.42578125" style="1" customWidth="1"/>
    <col min="7415" max="7415" width="27.7109375" style="1" customWidth="1"/>
    <col min="7416" max="7416" width="23" style="1" customWidth="1"/>
    <col min="7417" max="7417" width="30.7109375" style="1" customWidth="1"/>
    <col min="7418" max="7419" width="27.7109375" style="1" customWidth="1"/>
    <col min="7420" max="7420" width="27.42578125" style="1" customWidth="1"/>
    <col min="7421" max="7422" width="27.7109375" style="1" customWidth="1"/>
    <col min="7423" max="7423" width="30.7109375" style="1" customWidth="1"/>
    <col min="7424" max="7424" width="4.7109375" style="1" customWidth="1"/>
    <col min="7425" max="7430" width="32.28515625" style="1" customWidth="1"/>
    <col min="7431" max="7653" width="32.28515625" style="1"/>
    <col min="7654" max="7654" width="8" style="1" customWidth="1"/>
    <col min="7655" max="7655" width="79.28515625" style="1" customWidth="1"/>
    <col min="7656" max="7656" width="0" style="1" hidden="1" customWidth="1"/>
    <col min="7657" max="7657" width="17.42578125" style="1" customWidth="1"/>
    <col min="7658" max="7660" width="25" style="1" bestFit="1" customWidth="1"/>
    <col min="7661" max="7661" width="30.7109375" style="1" customWidth="1"/>
    <col min="7662" max="7662" width="23" style="1" customWidth="1"/>
    <col min="7663" max="7664" width="27.42578125" style="1" customWidth="1"/>
    <col min="7665" max="7666" width="27.7109375" style="1" customWidth="1"/>
    <col min="7667" max="7667" width="30.7109375" style="1" customWidth="1"/>
    <col min="7668" max="7668" width="27.42578125" style="1" customWidth="1"/>
    <col min="7669" max="7669" width="26.7109375" style="1" customWidth="1"/>
    <col min="7670" max="7670" width="27.42578125" style="1" customWidth="1"/>
    <col min="7671" max="7671" width="27.7109375" style="1" customWidth="1"/>
    <col min="7672" max="7672" width="23" style="1" customWidth="1"/>
    <col min="7673" max="7673" width="30.7109375" style="1" customWidth="1"/>
    <col min="7674" max="7675" width="27.7109375" style="1" customWidth="1"/>
    <col min="7676" max="7676" width="27.42578125" style="1" customWidth="1"/>
    <col min="7677" max="7678" width="27.7109375" style="1" customWidth="1"/>
    <col min="7679" max="7679" width="30.7109375" style="1" customWidth="1"/>
    <col min="7680" max="7680" width="4.7109375" style="1" customWidth="1"/>
    <col min="7681" max="7686" width="32.28515625" style="1" customWidth="1"/>
    <col min="7687" max="7909" width="32.28515625" style="1"/>
    <col min="7910" max="7910" width="8" style="1" customWidth="1"/>
    <col min="7911" max="7911" width="79.28515625" style="1" customWidth="1"/>
    <col min="7912" max="7912" width="0" style="1" hidden="1" customWidth="1"/>
    <col min="7913" max="7913" width="17.42578125" style="1" customWidth="1"/>
    <col min="7914" max="7916" width="25" style="1" bestFit="1" customWidth="1"/>
    <col min="7917" max="7917" width="30.7109375" style="1" customWidth="1"/>
    <col min="7918" max="7918" width="23" style="1" customWidth="1"/>
    <col min="7919" max="7920" width="27.42578125" style="1" customWidth="1"/>
    <col min="7921" max="7922" width="27.7109375" style="1" customWidth="1"/>
    <col min="7923" max="7923" width="30.7109375" style="1" customWidth="1"/>
    <col min="7924" max="7924" width="27.42578125" style="1" customWidth="1"/>
    <col min="7925" max="7925" width="26.7109375" style="1" customWidth="1"/>
    <col min="7926" max="7926" width="27.42578125" style="1" customWidth="1"/>
    <col min="7927" max="7927" width="27.7109375" style="1" customWidth="1"/>
    <col min="7928" max="7928" width="23" style="1" customWidth="1"/>
    <col min="7929" max="7929" width="30.7109375" style="1" customWidth="1"/>
    <col min="7930" max="7931" width="27.7109375" style="1" customWidth="1"/>
    <col min="7932" max="7932" width="27.42578125" style="1" customWidth="1"/>
    <col min="7933" max="7934" width="27.7109375" style="1" customWidth="1"/>
    <col min="7935" max="7935" width="30.7109375" style="1" customWidth="1"/>
    <col min="7936" max="7936" width="4.7109375" style="1" customWidth="1"/>
    <col min="7937" max="7942" width="32.28515625" style="1" customWidth="1"/>
    <col min="7943" max="8165" width="32.28515625" style="1"/>
    <col min="8166" max="8166" width="8" style="1" customWidth="1"/>
    <col min="8167" max="8167" width="79.28515625" style="1" customWidth="1"/>
    <col min="8168" max="8168" width="0" style="1" hidden="1" customWidth="1"/>
    <col min="8169" max="8169" width="17.42578125" style="1" customWidth="1"/>
    <col min="8170" max="8172" width="25" style="1" bestFit="1" customWidth="1"/>
    <col min="8173" max="8173" width="30.7109375" style="1" customWidth="1"/>
    <col min="8174" max="8174" width="23" style="1" customWidth="1"/>
    <col min="8175" max="8176" width="27.42578125" style="1" customWidth="1"/>
    <col min="8177" max="8178" width="27.7109375" style="1" customWidth="1"/>
    <col min="8179" max="8179" width="30.7109375" style="1" customWidth="1"/>
    <col min="8180" max="8180" width="27.42578125" style="1" customWidth="1"/>
    <col min="8181" max="8181" width="26.7109375" style="1" customWidth="1"/>
    <col min="8182" max="8182" width="27.42578125" style="1" customWidth="1"/>
    <col min="8183" max="8183" width="27.7109375" style="1" customWidth="1"/>
    <col min="8184" max="8184" width="23" style="1" customWidth="1"/>
    <col min="8185" max="8185" width="30.7109375" style="1" customWidth="1"/>
    <col min="8186" max="8187" width="27.7109375" style="1" customWidth="1"/>
    <col min="8188" max="8188" width="27.42578125" style="1" customWidth="1"/>
    <col min="8189" max="8190" width="27.7109375" style="1" customWidth="1"/>
    <col min="8191" max="8191" width="30.7109375" style="1" customWidth="1"/>
    <col min="8192" max="8192" width="4.7109375" style="1" customWidth="1"/>
    <col min="8193" max="8198" width="32.28515625" style="1" customWidth="1"/>
    <col min="8199" max="8421" width="32.28515625" style="1"/>
    <col min="8422" max="8422" width="8" style="1" customWidth="1"/>
    <col min="8423" max="8423" width="79.28515625" style="1" customWidth="1"/>
    <col min="8424" max="8424" width="0" style="1" hidden="1" customWidth="1"/>
    <col min="8425" max="8425" width="17.42578125" style="1" customWidth="1"/>
    <col min="8426" max="8428" width="25" style="1" bestFit="1" customWidth="1"/>
    <col min="8429" max="8429" width="30.7109375" style="1" customWidth="1"/>
    <col min="8430" max="8430" width="23" style="1" customWidth="1"/>
    <col min="8431" max="8432" width="27.42578125" style="1" customWidth="1"/>
    <col min="8433" max="8434" width="27.7109375" style="1" customWidth="1"/>
    <col min="8435" max="8435" width="30.7109375" style="1" customWidth="1"/>
    <col min="8436" max="8436" width="27.42578125" style="1" customWidth="1"/>
    <col min="8437" max="8437" width="26.7109375" style="1" customWidth="1"/>
    <col min="8438" max="8438" width="27.42578125" style="1" customWidth="1"/>
    <col min="8439" max="8439" width="27.7109375" style="1" customWidth="1"/>
    <col min="8440" max="8440" width="23" style="1" customWidth="1"/>
    <col min="8441" max="8441" width="30.7109375" style="1" customWidth="1"/>
    <col min="8442" max="8443" width="27.7109375" style="1" customWidth="1"/>
    <col min="8444" max="8444" width="27.42578125" style="1" customWidth="1"/>
    <col min="8445" max="8446" width="27.7109375" style="1" customWidth="1"/>
    <col min="8447" max="8447" width="30.7109375" style="1" customWidth="1"/>
    <col min="8448" max="8448" width="4.7109375" style="1" customWidth="1"/>
    <col min="8449" max="8454" width="32.28515625" style="1" customWidth="1"/>
    <col min="8455" max="8677" width="32.28515625" style="1"/>
    <col min="8678" max="8678" width="8" style="1" customWidth="1"/>
    <col min="8679" max="8679" width="79.28515625" style="1" customWidth="1"/>
    <col min="8680" max="8680" width="0" style="1" hidden="1" customWidth="1"/>
    <col min="8681" max="8681" width="17.42578125" style="1" customWidth="1"/>
    <col min="8682" max="8684" width="25" style="1" bestFit="1" customWidth="1"/>
    <col min="8685" max="8685" width="30.7109375" style="1" customWidth="1"/>
    <col min="8686" max="8686" width="23" style="1" customWidth="1"/>
    <col min="8687" max="8688" width="27.42578125" style="1" customWidth="1"/>
    <col min="8689" max="8690" width="27.7109375" style="1" customWidth="1"/>
    <col min="8691" max="8691" width="30.7109375" style="1" customWidth="1"/>
    <col min="8692" max="8692" width="27.42578125" style="1" customWidth="1"/>
    <col min="8693" max="8693" width="26.7109375" style="1" customWidth="1"/>
    <col min="8694" max="8694" width="27.42578125" style="1" customWidth="1"/>
    <col min="8695" max="8695" width="27.7109375" style="1" customWidth="1"/>
    <col min="8696" max="8696" width="23" style="1" customWidth="1"/>
    <col min="8697" max="8697" width="30.7109375" style="1" customWidth="1"/>
    <col min="8698" max="8699" width="27.7109375" style="1" customWidth="1"/>
    <col min="8700" max="8700" width="27.42578125" style="1" customWidth="1"/>
    <col min="8701" max="8702" width="27.7109375" style="1" customWidth="1"/>
    <col min="8703" max="8703" width="30.7109375" style="1" customWidth="1"/>
    <col min="8704" max="8704" width="4.7109375" style="1" customWidth="1"/>
    <col min="8705" max="8710" width="32.28515625" style="1" customWidth="1"/>
    <col min="8711" max="8933" width="32.28515625" style="1"/>
    <col min="8934" max="8934" width="8" style="1" customWidth="1"/>
    <col min="8935" max="8935" width="79.28515625" style="1" customWidth="1"/>
    <col min="8936" max="8936" width="0" style="1" hidden="1" customWidth="1"/>
    <col min="8937" max="8937" width="17.42578125" style="1" customWidth="1"/>
    <col min="8938" max="8940" width="25" style="1" bestFit="1" customWidth="1"/>
    <col min="8941" max="8941" width="30.7109375" style="1" customWidth="1"/>
    <col min="8942" max="8942" width="23" style="1" customWidth="1"/>
    <col min="8943" max="8944" width="27.42578125" style="1" customWidth="1"/>
    <col min="8945" max="8946" width="27.7109375" style="1" customWidth="1"/>
    <col min="8947" max="8947" width="30.7109375" style="1" customWidth="1"/>
    <col min="8948" max="8948" width="27.42578125" style="1" customWidth="1"/>
    <col min="8949" max="8949" width="26.7109375" style="1" customWidth="1"/>
    <col min="8950" max="8950" width="27.42578125" style="1" customWidth="1"/>
    <col min="8951" max="8951" width="27.7109375" style="1" customWidth="1"/>
    <col min="8952" max="8952" width="23" style="1" customWidth="1"/>
    <col min="8953" max="8953" width="30.7109375" style="1" customWidth="1"/>
    <col min="8954" max="8955" width="27.7109375" style="1" customWidth="1"/>
    <col min="8956" max="8956" width="27.42578125" style="1" customWidth="1"/>
    <col min="8957" max="8958" width="27.7109375" style="1" customWidth="1"/>
    <col min="8959" max="8959" width="30.7109375" style="1" customWidth="1"/>
    <col min="8960" max="8960" width="4.7109375" style="1" customWidth="1"/>
    <col min="8961" max="8966" width="32.28515625" style="1" customWidth="1"/>
    <col min="8967" max="9189" width="32.28515625" style="1"/>
    <col min="9190" max="9190" width="8" style="1" customWidth="1"/>
    <col min="9191" max="9191" width="79.28515625" style="1" customWidth="1"/>
    <col min="9192" max="9192" width="0" style="1" hidden="1" customWidth="1"/>
    <col min="9193" max="9193" width="17.42578125" style="1" customWidth="1"/>
    <col min="9194" max="9196" width="25" style="1" bestFit="1" customWidth="1"/>
    <col min="9197" max="9197" width="30.7109375" style="1" customWidth="1"/>
    <col min="9198" max="9198" width="23" style="1" customWidth="1"/>
    <col min="9199" max="9200" width="27.42578125" style="1" customWidth="1"/>
    <col min="9201" max="9202" width="27.7109375" style="1" customWidth="1"/>
    <col min="9203" max="9203" width="30.7109375" style="1" customWidth="1"/>
    <col min="9204" max="9204" width="27.42578125" style="1" customWidth="1"/>
    <col min="9205" max="9205" width="26.7109375" style="1" customWidth="1"/>
    <col min="9206" max="9206" width="27.42578125" style="1" customWidth="1"/>
    <col min="9207" max="9207" width="27.7109375" style="1" customWidth="1"/>
    <col min="9208" max="9208" width="23" style="1" customWidth="1"/>
    <col min="9209" max="9209" width="30.7109375" style="1" customWidth="1"/>
    <col min="9210" max="9211" width="27.7109375" style="1" customWidth="1"/>
    <col min="9212" max="9212" width="27.42578125" style="1" customWidth="1"/>
    <col min="9213" max="9214" width="27.7109375" style="1" customWidth="1"/>
    <col min="9215" max="9215" width="30.7109375" style="1" customWidth="1"/>
    <col min="9216" max="9216" width="4.7109375" style="1" customWidth="1"/>
    <col min="9217" max="9222" width="32.28515625" style="1" customWidth="1"/>
    <col min="9223" max="9445" width="32.28515625" style="1"/>
    <col min="9446" max="9446" width="8" style="1" customWidth="1"/>
    <col min="9447" max="9447" width="79.28515625" style="1" customWidth="1"/>
    <col min="9448" max="9448" width="0" style="1" hidden="1" customWidth="1"/>
    <col min="9449" max="9449" width="17.42578125" style="1" customWidth="1"/>
    <col min="9450" max="9452" width="25" style="1" bestFit="1" customWidth="1"/>
    <col min="9453" max="9453" width="30.7109375" style="1" customWidth="1"/>
    <col min="9454" max="9454" width="23" style="1" customWidth="1"/>
    <col min="9455" max="9456" width="27.42578125" style="1" customWidth="1"/>
    <col min="9457" max="9458" width="27.7109375" style="1" customWidth="1"/>
    <col min="9459" max="9459" width="30.7109375" style="1" customWidth="1"/>
    <col min="9460" max="9460" width="27.42578125" style="1" customWidth="1"/>
    <col min="9461" max="9461" width="26.7109375" style="1" customWidth="1"/>
    <col min="9462" max="9462" width="27.42578125" style="1" customWidth="1"/>
    <col min="9463" max="9463" width="27.7109375" style="1" customWidth="1"/>
    <col min="9464" max="9464" width="23" style="1" customWidth="1"/>
    <col min="9465" max="9465" width="30.7109375" style="1" customWidth="1"/>
    <col min="9466" max="9467" width="27.7109375" style="1" customWidth="1"/>
    <col min="9468" max="9468" width="27.42578125" style="1" customWidth="1"/>
    <col min="9469" max="9470" width="27.7109375" style="1" customWidth="1"/>
    <col min="9471" max="9471" width="30.7109375" style="1" customWidth="1"/>
    <col min="9472" max="9472" width="4.7109375" style="1" customWidth="1"/>
    <col min="9473" max="9478" width="32.28515625" style="1" customWidth="1"/>
    <col min="9479" max="9701" width="32.28515625" style="1"/>
    <col min="9702" max="9702" width="8" style="1" customWidth="1"/>
    <col min="9703" max="9703" width="79.28515625" style="1" customWidth="1"/>
    <col min="9704" max="9704" width="0" style="1" hidden="1" customWidth="1"/>
    <col min="9705" max="9705" width="17.42578125" style="1" customWidth="1"/>
    <col min="9706" max="9708" width="25" style="1" bestFit="1" customWidth="1"/>
    <col min="9709" max="9709" width="30.7109375" style="1" customWidth="1"/>
    <col min="9710" max="9710" width="23" style="1" customWidth="1"/>
    <col min="9711" max="9712" width="27.42578125" style="1" customWidth="1"/>
    <col min="9713" max="9714" width="27.7109375" style="1" customWidth="1"/>
    <col min="9715" max="9715" width="30.7109375" style="1" customWidth="1"/>
    <col min="9716" max="9716" width="27.42578125" style="1" customWidth="1"/>
    <col min="9717" max="9717" width="26.7109375" style="1" customWidth="1"/>
    <col min="9718" max="9718" width="27.42578125" style="1" customWidth="1"/>
    <col min="9719" max="9719" width="27.7109375" style="1" customWidth="1"/>
    <col min="9720" max="9720" width="23" style="1" customWidth="1"/>
    <col min="9721" max="9721" width="30.7109375" style="1" customWidth="1"/>
    <col min="9722" max="9723" width="27.7109375" style="1" customWidth="1"/>
    <col min="9724" max="9724" width="27.42578125" style="1" customWidth="1"/>
    <col min="9725" max="9726" width="27.7109375" style="1" customWidth="1"/>
    <col min="9727" max="9727" width="30.7109375" style="1" customWidth="1"/>
    <col min="9728" max="9728" width="4.7109375" style="1" customWidth="1"/>
    <col min="9729" max="9734" width="32.28515625" style="1" customWidth="1"/>
    <col min="9735" max="9957" width="32.28515625" style="1"/>
    <col min="9958" max="9958" width="8" style="1" customWidth="1"/>
    <col min="9959" max="9959" width="79.28515625" style="1" customWidth="1"/>
    <col min="9960" max="9960" width="0" style="1" hidden="1" customWidth="1"/>
    <col min="9961" max="9961" width="17.42578125" style="1" customWidth="1"/>
    <col min="9962" max="9964" width="25" style="1" bestFit="1" customWidth="1"/>
    <col min="9965" max="9965" width="30.7109375" style="1" customWidth="1"/>
    <col min="9966" max="9966" width="23" style="1" customWidth="1"/>
    <col min="9967" max="9968" width="27.42578125" style="1" customWidth="1"/>
    <col min="9969" max="9970" width="27.7109375" style="1" customWidth="1"/>
    <col min="9971" max="9971" width="30.7109375" style="1" customWidth="1"/>
    <col min="9972" max="9972" width="27.42578125" style="1" customWidth="1"/>
    <col min="9973" max="9973" width="26.7109375" style="1" customWidth="1"/>
    <col min="9974" max="9974" width="27.42578125" style="1" customWidth="1"/>
    <col min="9975" max="9975" width="27.7109375" style="1" customWidth="1"/>
    <col min="9976" max="9976" width="23" style="1" customWidth="1"/>
    <col min="9977" max="9977" width="30.7109375" style="1" customWidth="1"/>
    <col min="9978" max="9979" width="27.7109375" style="1" customWidth="1"/>
    <col min="9980" max="9980" width="27.42578125" style="1" customWidth="1"/>
    <col min="9981" max="9982" width="27.7109375" style="1" customWidth="1"/>
    <col min="9983" max="9983" width="30.7109375" style="1" customWidth="1"/>
    <col min="9984" max="9984" width="4.7109375" style="1" customWidth="1"/>
    <col min="9985" max="9990" width="32.28515625" style="1" customWidth="1"/>
    <col min="9991" max="10213" width="32.28515625" style="1"/>
    <col min="10214" max="10214" width="8" style="1" customWidth="1"/>
    <col min="10215" max="10215" width="79.28515625" style="1" customWidth="1"/>
    <col min="10216" max="10216" width="0" style="1" hidden="1" customWidth="1"/>
    <col min="10217" max="10217" width="17.42578125" style="1" customWidth="1"/>
    <col min="10218" max="10220" width="25" style="1" bestFit="1" customWidth="1"/>
    <col min="10221" max="10221" width="30.7109375" style="1" customWidth="1"/>
    <col min="10222" max="10222" width="23" style="1" customWidth="1"/>
    <col min="10223" max="10224" width="27.42578125" style="1" customWidth="1"/>
    <col min="10225" max="10226" width="27.7109375" style="1" customWidth="1"/>
    <col min="10227" max="10227" width="30.7109375" style="1" customWidth="1"/>
    <col min="10228" max="10228" width="27.42578125" style="1" customWidth="1"/>
    <col min="10229" max="10229" width="26.7109375" style="1" customWidth="1"/>
    <col min="10230" max="10230" width="27.42578125" style="1" customWidth="1"/>
    <col min="10231" max="10231" width="27.7109375" style="1" customWidth="1"/>
    <col min="10232" max="10232" width="23" style="1" customWidth="1"/>
    <col min="10233" max="10233" width="30.7109375" style="1" customWidth="1"/>
    <col min="10234" max="10235" width="27.7109375" style="1" customWidth="1"/>
    <col min="10236" max="10236" width="27.42578125" style="1" customWidth="1"/>
    <col min="10237" max="10238" width="27.7109375" style="1" customWidth="1"/>
    <col min="10239" max="10239" width="30.7109375" style="1" customWidth="1"/>
    <col min="10240" max="10240" width="4.7109375" style="1" customWidth="1"/>
    <col min="10241" max="10246" width="32.28515625" style="1" customWidth="1"/>
    <col min="10247" max="10469" width="32.28515625" style="1"/>
    <col min="10470" max="10470" width="8" style="1" customWidth="1"/>
    <col min="10471" max="10471" width="79.28515625" style="1" customWidth="1"/>
    <col min="10472" max="10472" width="0" style="1" hidden="1" customWidth="1"/>
    <col min="10473" max="10473" width="17.42578125" style="1" customWidth="1"/>
    <col min="10474" max="10476" width="25" style="1" bestFit="1" customWidth="1"/>
    <col min="10477" max="10477" width="30.7109375" style="1" customWidth="1"/>
    <col min="10478" max="10478" width="23" style="1" customWidth="1"/>
    <col min="10479" max="10480" width="27.42578125" style="1" customWidth="1"/>
    <col min="10481" max="10482" width="27.7109375" style="1" customWidth="1"/>
    <col min="10483" max="10483" width="30.7109375" style="1" customWidth="1"/>
    <col min="10484" max="10484" width="27.42578125" style="1" customWidth="1"/>
    <col min="10485" max="10485" width="26.7109375" style="1" customWidth="1"/>
    <col min="10486" max="10486" width="27.42578125" style="1" customWidth="1"/>
    <col min="10487" max="10487" width="27.7109375" style="1" customWidth="1"/>
    <col min="10488" max="10488" width="23" style="1" customWidth="1"/>
    <col min="10489" max="10489" width="30.7109375" style="1" customWidth="1"/>
    <col min="10490" max="10491" width="27.7109375" style="1" customWidth="1"/>
    <col min="10492" max="10492" width="27.42578125" style="1" customWidth="1"/>
    <col min="10493" max="10494" width="27.7109375" style="1" customWidth="1"/>
    <col min="10495" max="10495" width="30.7109375" style="1" customWidth="1"/>
    <col min="10496" max="10496" width="4.7109375" style="1" customWidth="1"/>
    <col min="10497" max="10502" width="32.28515625" style="1" customWidth="1"/>
    <col min="10503" max="10725" width="32.28515625" style="1"/>
    <col min="10726" max="10726" width="8" style="1" customWidth="1"/>
    <col min="10727" max="10727" width="79.28515625" style="1" customWidth="1"/>
    <col min="10728" max="10728" width="0" style="1" hidden="1" customWidth="1"/>
    <col min="10729" max="10729" width="17.42578125" style="1" customWidth="1"/>
    <col min="10730" max="10732" width="25" style="1" bestFit="1" customWidth="1"/>
    <col min="10733" max="10733" width="30.7109375" style="1" customWidth="1"/>
    <col min="10734" max="10734" width="23" style="1" customWidth="1"/>
    <col min="10735" max="10736" width="27.42578125" style="1" customWidth="1"/>
    <col min="10737" max="10738" width="27.7109375" style="1" customWidth="1"/>
    <col min="10739" max="10739" width="30.7109375" style="1" customWidth="1"/>
    <col min="10740" max="10740" width="27.42578125" style="1" customWidth="1"/>
    <col min="10741" max="10741" width="26.7109375" style="1" customWidth="1"/>
    <col min="10742" max="10742" width="27.42578125" style="1" customWidth="1"/>
    <col min="10743" max="10743" width="27.7109375" style="1" customWidth="1"/>
    <col min="10744" max="10744" width="23" style="1" customWidth="1"/>
    <col min="10745" max="10745" width="30.7109375" style="1" customWidth="1"/>
    <col min="10746" max="10747" width="27.7109375" style="1" customWidth="1"/>
    <col min="10748" max="10748" width="27.42578125" style="1" customWidth="1"/>
    <col min="10749" max="10750" width="27.7109375" style="1" customWidth="1"/>
    <col min="10751" max="10751" width="30.7109375" style="1" customWidth="1"/>
    <col min="10752" max="10752" width="4.7109375" style="1" customWidth="1"/>
    <col min="10753" max="10758" width="32.28515625" style="1" customWidth="1"/>
    <col min="10759" max="10981" width="32.28515625" style="1"/>
    <col min="10982" max="10982" width="8" style="1" customWidth="1"/>
    <col min="10983" max="10983" width="79.28515625" style="1" customWidth="1"/>
    <col min="10984" max="10984" width="0" style="1" hidden="1" customWidth="1"/>
    <col min="10985" max="10985" width="17.42578125" style="1" customWidth="1"/>
    <col min="10986" max="10988" width="25" style="1" bestFit="1" customWidth="1"/>
    <col min="10989" max="10989" width="30.7109375" style="1" customWidth="1"/>
    <col min="10990" max="10990" width="23" style="1" customWidth="1"/>
    <col min="10991" max="10992" width="27.42578125" style="1" customWidth="1"/>
    <col min="10993" max="10994" width="27.7109375" style="1" customWidth="1"/>
    <col min="10995" max="10995" width="30.7109375" style="1" customWidth="1"/>
    <col min="10996" max="10996" width="27.42578125" style="1" customWidth="1"/>
    <col min="10997" max="10997" width="26.7109375" style="1" customWidth="1"/>
    <col min="10998" max="10998" width="27.42578125" style="1" customWidth="1"/>
    <col min="10999" max="10999" width="27.7109375" style="1" customWidth="1"/>
    <col min="11000" max="11000" width="23" style="1" customWidth="1"/>
    <col min="11001" max="11001" width="30.7109375" style="1" customWidth="1"/>
    <col min="11002" max="11003" width="27.7109375" style="1" customWidth="1"/>
    <col min="11004" max="11004" width="27.42578125" style="1" customWidth="1"/>
    <col min="11005" max="11006" width="27.7109375" style="1" customWidth="1"/>
    <col min="11007" max="11007" width="30.7109375" style="1" customWidth="1"/>
    <col min="11008" max="11008" width="4.7109375" style="1" customWidth="1"/>
    <col min="11009" max="11014" width="32.28515625" style="1" customWidth="1"/>
    <col min="11015" max="11237" width="32.28515625" style="1"/>
    <col min="11238" max="11238" width="8" style="1" customWidth="1"/>
    <col min="11239" max="11239" width="79.28515625" style="1" customWidth="1"/>
    <col min="11240" max="11240" width="0" style="1" hidden="1" customWidth="1"/>
    <col min="11241" max="11241" width="17.42578125" style="1" customWidth="1"/>
    <col min="11242" max="11244" width="25" style="1" bestFit="1" customWidth="1"/>
    <col min="11245" max="11245" width="30.7109375" style="1" customWidth="1"/>
    <col min="11246" max="11246" width="23" style="1" customWidth="1"/>
    <col min="11247" max="11248" width="27.42578125" style="1" customWidth="1"/>
    <col min="11249" max="11250" width="27.7109375" style="1" customWidth="1"/>
    <col min="11251" max="11251" width="30.7109375" style="1" customWidth="1"/>
    <col min="11252" max="11252" width="27.42578125" style="1" customWidth="1"/>
    <col min="11253" max="11253" width="26.7109375" style="1" customWidth="1"/>
    <col min="11254" max="11254" width="27.42578125" style="1" customWidth="1"/>
    <col min="11255" max="11255" width="27.7109375" style="1" customWidth="1"/>
    <col min="11256" max="11256" width="23" style="1" customWidth="1"/>
    <col min="11257" max="11257" width="30.7109375" style="1" customWidth="1"/>
    <col min="11258" max="11259" width="27.7109375" style="1" customWidth="1"/>
    <col min="11260" max="11260" width="27.42578125" style="1" customWidth="1"/>
    <col min="11261" max="11262" width="27.7109375" style="1" customWidth="1"/>
    <col min="11263" max="11263" width="30.7109375" style="1" customWidth="1"/>
    <col min="11264" max="11264" width="4.7109375" style="1" customWidth="1"/>
    <col min="11265" max="11270" width="32.28515625" style="1" customWidth="1"/>
    <col min="11271" max="11493" width="32.28515625" style="1"/>
    <col min="11494" max="11494" width="8" style="1" customWidth="1"/>
    <col min="11495" max="11495" width="79.28515625" style="1" customWidth="1"/>
    <col min="11496" max="11496" width="0" style="1" hidden="1" customWidth="1"/>
    <col min="11497" max="11497" width="17.42578125" style="1" customWidth="1"/>
    <col min="11498" max="11500" width="25" style="1" bestFit="1" customWidth="1"/>
    <col min="11501" max="11501" width="30.7109375" style="1" customWidth="1"/>
    <col min="11502" max="11502" width="23" style="1" customWidth="1"/>
    <col min="11503" max="11504" width="27.42578125" style="1" customWidth="1"/>
    <col min="11505" max="11506" width="27.7109375" style="1" customWidth="1"/>
    <col min="11507" max="11507" width="30.7109375" style="1" customWidth="1"/>
    <col min="11508" max="11508" width="27.42578125" style="1" customWidth="1"/>
    <col min="11509" max="11509" width="26.7109375" style="1" customWidth="1"/>
    <col min="11510" max="11510" width="27.42578125" style="1" customWidth="1"/>
    <col min="11511" max="11511" width="27.7109375" style="1" customWidth="1"/>
    <col min="11512" max="11512" width="23" style="1" customWidth="1"/>
    <col min="11513" max="11513" width="30.7109375" style="1" customWidth="1"/>
    <col min="11514" max="11515" width="27.7109375" style="1" customWidth="1"/>
    <col min="11516" max="11516" width="27.42578125" style="1" customWidth="1"/>
    <col min="11517" max="11518" width="27.7109375" style="1" customWidth="1"/>
    <col min="11519" max="11519" width="30.7109375" style="1" customWidth="1"/>
    <col min="11520" max="11520" width="4.7109375" style="1" customWidth="1"/>
    <col min="11521" max="11526" width="32.28515625" style="1" customWidth="1"/>
    <col min="11527" max="11749" width="32.28515625" style="1"/>
    <col min="11750" max="11750" width="8" style="1" customWidth="1"/>
    <col min="11751" max="11751" width="79.28515625" style="1" customWidth="1"/>
    <col min="11752" max="11752" width="0" style="1" hidden="1" customWidth="1"/>
    <col min="11753" max="11753" width="17.42578125" style="1" customWidth="1"/>
    <col min="11754" max="11756" width="25" style="1" bestFit="1" customWidth="1"/>
    <col min="11757" max="11757" width="30.7109375" style="1" customWidth="1"/>
    <col min="11758" max="11758" width="23" style="1" customWidth="1"/>
    <col min="11759" max="11760" width="27.42578125" style="1" customWidth="1"/>
    <col min="11761" max="11762" width="27.7109375" style="1" customWidth="1"/>
    <col min="11763" max="11763" width="30.7109375" style="1" customWidth="1"/>
    <col min="11764" max="11764" width="27.42578125" style="1" customWidth="1"/>
    <col min="11765" max="11765" width="26.7109375" style="1" customWidth="1"/>
    <col min="11766" max="11766" width="27.42578125" style="1" customWidth="1"/>
    <col min="11767" max="11767" width="27.7109375" style="1" customWidth="1"/>
    <col min="11768" max="11768" width="23" style="1" customWidth="1"/>
    <col min="11769" max="11769" width="30.7109375" style="1" customWidth="1"/>
    <col min="11770" max="11771" width="27.7109375" style="1" customWidth="1"/>
    <col min="11772" max="11772" width="27.42578125" style="1" customWidth="1"/>
    <col min="11773" max="11774" width="27.7109375" style="1" customWidth="1"/>
    <col min="11775" max="11775" width="30.7109375" style="1" customWidth="1"/>
    <col min="11776" max="11776" width="4.7109375" style="1" customWidth="1"/>
    <col min="11777" max="11782" width="32.28515625" style="1" customWidth="1"/>
    <col min="11783" max="12005" width="32.28515625" style="1"/>
    <col min="12006" max="12006" width="8" style="1" customWidth="1"/>
    <col min="12007" max="12007" width="79.28515625" style="1" customWidth="1"/>
    <col min="12008" max="12008" width="0" style="1" hidden="1" customWidth="1"/>
    <col min="12009" max="12009" width="17.42578125" style="1" customWidth="1"/>
    <col min="12010" max="12012" width="25" style="1" bestFit="1" customWidth="1"/>
    <col min="12013" max="12013" width="30.7109375" style="1" customWidth="1"/>
    <col min="12014" max="12014" width="23" style="1" customWidth="1"/>
    <col min="12015" max="12016" width="27.42578125" style="1" customWidth="1"/>
    <col min="12017" max="12018" width="27.7109375" style="1" customWidth="1"/>
    <col min="12019" max="12019" width="30.7109375" style="1" customWidth="1"/>
    <col min="12020" max="12020" width="27.42578125" style="1" customWidth="1"/>
    <col min="12021" max="12021" width="26.7109375" style="1" customWidth="1"/>
    <col min="12022" max="12022" width="27.42578125" style="1" customWidth="1"/>
    <col min="12023" max="12023" width="27.7109375" style="1" customWidth="1"/>
    <col min="12024" max="12024" width="23" style="1" customWidth="1"/>
    <col min="12025" max="12025" width="30.7109375" style="1" customWidth="1"/>
    <col min="12026" max="12027" width="27.7109375" style="1" customWidth="1"/>
    <col min="12028" max="12028" width="27.42578125" style="1" customWidth="1"/>
    <col min="12029" max="12030" width="27.7109375" style="1" customWidth="1"/>
    <col min="12031" max="12031" width="30.7109375" style="1" customWidth="1"/>
    <col min="12032" max="12032" width="4.7109375" style="1" customWidth="1"/>
    <col min="12033" max="12038" width="32.28515625" style="1" customWidth="1"/>
    <col min="12039" max="12261" width="32.28515625" style="1"/>
    <col min="12262" max="12262" width="8" style="1" customWidth="1"/>
    <col min="12263" max="12263" width="79.28515625" style="1" customWidth="1"/>
    <col min="12264" max="12264" width="0" style="1" hidden="1" customWidth="1"/>
    <col min="12265" max="12265" width="17.42578125" style="1" customWidth="1"/>
    <col min="12266" max="12268" width="25" style="1" bestFit="1" customWidth="1"/>
    <col min="12269" max="12269" width="30.7109375" style="1" customWidth="1"/>
    <col min="12270" max="12270" width="23" style="1" customWidth="1"/>
    <col min="12271" max="12272" width="27.42578125" style="1" customWidth="1"/>
    <col min="12273" max="12274" width="27.7109375" style="1" customWidth="1"/>
    <col min="12275" max="12275" width="30.7109375" style="1" customWidth="1"/>
    <col min="12276" max="12276" width="27.42578125" style="1" customWidth="1"/>
    <col min="12277" max="12277" width="26.7109375" style="1" customWidth="1"/>
    <col min="12278" max="12278" width="27.42578125" style="1" customWidth="1"/>
    <col min="12279" max="12279" width="27.7109375" style="1" customWidth="1"/>
    <col min="12280" max="12280" width="23" style="1" customWidth="1"/>
    <col min="12281" max="12281" width="30.7109375" style="1" customWidth="1"/>
    <col min="12282" max="12283" width="27.7109375" style="1" customWidth="1"/>
    <col min="12284" max="12284" width="27.42578125" style="1" customWidth="1"/>
    <col min="12285" max="12286" width="27.7109375" style="1" customWidth="1"/>
    <col min="12287" max="12287" width="30.7109375" style="1" customWidth="1"/>
    <col min="12288" max="12288" width="4.7109375" style="1" customWidth="1"/>
    <col min="12289" max="12294" width="32.28515625" style="1" customWidth="1"/>
    <col min="12295" max="12517" width="32.28515625" style="1"/>
    <col min="12518" max="12518" width="8" style="1" customWidth="1"/>
    <col min="12519" max="12519" width="79.28515625" style="1" customWidth="1"/>
    <col min="12520" max="12520" width="0" style="1" hidden="1" customWidth="1"/>
    <col min="12521" max="12521" width="17.42578125" style="1" customWidth="1"/>
    <col min="12522" max="12524" width="25" style="1" bestFit="1" customWidth="1"/>
    <col min="12525" max="12525" width="30.7109375" style="1" customWidth="1"/>
    <col min="12526" max="12526" width="23" style="1" customWidth="1"/>
    <col min="12527" max="12528" width="27.42578125" style="1" customWidth="1"/>
    <col min="12529" max="12530" width="27.7109375" style="1" customWidth="1"/>
    <col min="12531" max="12531" width="30.7109375" style="1" customWidth="1"/>
    <col min="12532" max="12532" width="27.42578125" style="1" customWidth="1"/>
    <col min="12533" max="12533" width="26.7109375" style="1" customWidth="1"/>
    <col min="12534" max="12534" width="27.42578125" style="1" customWidth="1"/>
    <col min="12535" max="12535" width="27.7109375" style="1" customWidth="1"/>
    <col min="12536" max="12536" width="23" style="1" customWidth="1"/>
    <col min="12537" max="12537" width="30.7109375" style="1" customWidth="1"/>
    <col min="12538" max="12539" width="27.7109375" style="1" customWidth="1"/>
    <col min="12540" max="12540" width="27.42578125" style="1" customWidth="1"/>
    <col min="12541" max="12542" width="27.7109375" style="1" customWidth="1"/>
    <col min="12543" max="12543" width="30.7109375" style="1" customWidth="1"/>
    <col min="12544" max="12544" width="4.7109375" style="1" customWidth="1"/>
    <col min="12545" max="12550" width="32.28515625" style="1" customWidth="1"/>
    <col min="12551" max="12773" width="32.28515625" style="1"/>
    <col min="12774" max="12774" width="8" style="1" customWidth="1"/>
    <col min="12775" max="12775" width="79.28515625" style="1" customWidth="1"/>
    <col min="12776" max="12776" width="0" style="1" hidden="1" customWidth="1"/>
    <col min="12777" max="12777" width="17.42578125" style="1" customWidth="1"/>
    <col min="12778" max="12780" width="25" style="1" bestFit="1" customWidth="1"/>
    <col min="12781" max="12781" width="30.7109375" style="1" customWidth="1"/>
    <col min="12782" max="12782" width="23" style="1" customWidth="1"/>
    <col min="12783" max="12784" width="27.42578125" style="1" customWidth="1"/>
    <col min="12785" max="12786" width="27.7109375" style="1" customWidth="1"/>
    <col min="12787" max="12787" width="30.7109375" style="1" customWidth="1"/>
    <col min="12788" max="12788" width="27.42578125" style="1" customWidth="1"/>
    <col min="12789" max="12789" width="26.7109375" style="1" customWidth="1"/>
    <col min="12790" max="12790" width="27.42578125" style="1" customWidth="1"/>
    <col min="12791" max="12791" width="27.7109375" style="1" customWidth="1"/>
    <col min="12792" max="12792" width="23" style="1" customWidth="1"/>
    <col min="12793" max="12793" width="30.7109375" style="1" customWidth="1"/>
    <col min="12794" max="12795" width="27.7109375" style="1" customWidth="1"/>
    <col min="12796" max="12796" width="27.42578125" style="1" customWidth="1"/>
    <col min="12797" max="12798" width="27.7109375" style="1" customWidth="1"/>
    <col min="12799" max="12799" width="30.7109375" style="1" customWidth="1"/>
    <col min="12800" max="12800" width="4.7109375" style="1" customWidth="1"/>
    <col min="12801" max="12806" width="32.28515625" style="1" customWidth="1"/>
    <col min="12807" max="13029" width="32.28515625" style="1"/>
    <col min="13030" max="13030" width="8" style="1" customWidth="1"/>
    <col min="13031" max="13031" width="79.28515625" style="1" customWidth="1"/>
    <col min="13032" max="13032" width="0" style="1" hidden="1" customWidth="1"/>
    <col min="13033" max="13033" width="17.42578125" style="1" customWidth="1"/>
    <col min="13034" max="13036" width="25" style="1" bestFit="1" customWidth="1"/>
    <col min="13037" max="13037" width="30.7109375" style="1" customWidth="1"/>
    <col min="13038" max="13038" width="23" style="1" customWidth="1"/>
    <col min="13039" max="13040" width="27.42578125" style="1" customWidth="1"/>
    <col min="13041" max="13042" width="27.7109375" style="1" customWidth="1"/>
    <col min="13043" max="13043" width="30.7109375" style="1" customWidth="1"/>
    <col min="13044" max="13044" width="27.42578125" style="1" customWidth="1"/>
    <col min="13045" max="13045" width="26.7109375" style="1" customWidth="1"/>
    <col min="13046" max="13046" width="27.42578125" style="1" customWidth="1"/>
    <col min="13047" max="13047" width="27.7109375" style="1" customWidth="1"/>
    <col min="13048" max="13048" width="23" style="1" customWidth="1"/>
    <col min="13049" max="13049" width="30.7109375" style="1" customWidth="1"/>
    <col min="13050" max="13051" width="27.7109375" style="1" customWidth="1"/>
    <col min="13052" max="13052" width="27.42578125" style="1" customWidth="1"/>
    <col min="13053" max="13054" width="27.7109375" style="1" customWidth="1"/>
    <col min="13055" max="13055" width="30.7109375" style="1" customWidth="1"/>
    <col min="13056" max="13056" width="4.7109375" style="1" customWidth="1"/>
    <col min="13057" max="13062" width="32.28515625" style="1" customWidth="1"/>
    <col min="13063" max="13285" width="32.28515625" style="1"/>
    <col min="13286" max="13286" width="8" style="1" customWidth="1"/>
    <col min="13287" max="13287" width="79.28515625" style="1" customWidth="1"/>
    <col min="13288" max="13288" width="0" style="1" hidden="1" customWidth="1"/>
    <col min="13289" max="13289" width="17.42578125" style="1" customWidth="1"/>
    <col min="13290" max="13292" width="25" style="1" bestFit="1" customWidth="1"/>
    <col min="13293" max="13293" width="30.7109375" style="1" customWidth="1"/>
    <col min="13294" max="13294" width="23" style="1" customWidth="1"/>
    <col min="13295" max="13296" width="27.42578125" style="1" customWidth="1"/>
    <col min="13297" max="13298" width="27.7109375" style="1" customWidth="1"/>
    <col min="13299" max="13299" width="30.7109375" style="1" customWidth="1"/>
    <col min="13300" max="13300" width="27.42578125" style="1" customWidth="1"/>
    <col min="13301" max="13301" width="26.7109375" style="1" customWidth="1"/>
    <col min="13302" max="13302" width="27.42578125" style="1" customWidth="1"/>
    <col min="13303" max="13303" width="27.7109375" style="1" customWidth="1"/>
    <col min="13304" max="13304" width="23" style="1" customWidth="1"/>
    <col min="13305" max="13305" width="30.7109375" style="1" customWidth="1"/>
    <col min="13306" max="13307" width="27.7109375" style="1" customWidth="1"/>
    <col min="13308" max="13308" width="27.42578125" style="1" customWidth="1"/>
    <col min="13309" max="13310" width="27.7109375" style="1" customWidth="1"/>
    <col min="13311" max="13311" width="30.7109375" style="1" customWidth="1"/>
    <col min="13312" max="13312" width="4.7109375" style="1" customWidth="1"/>
    <col min="13313" max="13318" width="32.28515625" style="1" customWidth="1"/>
    <col min="13319" max="13541" width="32.28515625" style="1"/>
    <col min="13542" max="13542" width="8" style="1" customWidth="1"/>
    <col min="13543" max="13543" width="79.28515625" style="1" customWidth="1"/>
    <col min="13544" max="13544" width="0" style="1" hidden="1" customWidth="1"/>
    <col min="13545" max="13545" width="17.42578125" style="1" customWidth="1"/>
    <col min="13546" max="13548" width="25" style="1" bestFit="1" customWidth="1"/>
    <col min="13549" max="13549" width="30.7109375" style="1" customWidth="1"/>
    <col min="13550" max="13550" width="23" style="1" customWidth="1"/>
    <col min="13551" max="13552" width="27.42578125" style="1" customWidth="1"/>
    <col min="13553" max="13554" width="27.7109375" style="1" customWidth="1"/>
    <col min="13555" max="13555" width="30.7109375" style="1" customWidth="1"/>
    <col min="13556" max="13556" width="27.42578125" style="1" customWidth="1"/>
    <col min="13557" max="13557" width="26.7109375" style="1" customWidth="1"/>
    <col min="13558" max="13558" width="27.42578125" style="1" customWidth="1"/>
    <col min="13559" max="13559" width="27.7109375" style="1" customWidth="1"/>
    <col min="13560" max="13560" width="23" style="1" customWidth="1"/>
    <col min="13561" max="13561" width="30.7109375" style="1" customWidth="1"/>
    <col min="13562" max="13563" width="27.7109375" style="1" customWidth="1"/>
    <col min="13564" max="13564" width="27.42578125" style="1" customWidth="1"/>
    <col min="13565" max="13566" width="27.7109375" style="1" customWidth="1"/>
    <col min="13567" max="13567" width="30.7109375" style="1" customWidth="1"/>
    <col min="13568" max="13568" width="4.7109375" style="1" customWidth="1"/>
    <col min="13569" max="13574" width="32.28515625" style="1" customWidth="1"/>
    <col min="13575" max="13797" width="32.28515625" style="1"/>
    <col min="13798" max="13798" width="8" style="1" customWidth="1"/>
    <col min="13799" max="13799" width="79.28515625" style="1" customWidth="1"/>
    <col min="13800" max="13800" width="0" style="1" hidden="1" customWidth="1"/>
    <col min="13801" max="13801" width="17.42578125" style="1" customWidth="1"/>
    <col min="13802" max="13804" width="25" style="1" bestFit="1" customWidth="1"/>
    <col min="13805" max="13805" width="30.7109375" style="1" customWidth="1"/>
    <col min="13806" max="13806" width="23" style="1" customWidth="1"/>
    <col min="13807" max="13808" width="27.42578125" style="1" customWidth="1"/>
    <col min="13809" max="13810" width="27.7109375" style="1" customWidth="1"/>
    <col min="13811" max="13811" width="30.7109375" style="1" customWidth="1"/>
    <col min="13812" max="13812" width="27.42578125" style="1" customWidth="1"/>
    <col min="13813" max="13813" width="26.7109375" style="1" customWidth="1"/>
    <col min="13814" max="13814" width="27.42578125" style="1" customWidth="1"/>
    <col min="13815" max="13815" width="27.7109375" style="1" customWidth="1"/>
    <col min="13816" max="13816" width="23" style="1" customWidth="1"/>
    <col min="13817" max="13817" width="30.7109375" style="1" customWidth="1"/>
    <col min="13818" max="13819" width="27.7109375" style="1" customWidth="1"/>
    <col min="13820" max="13820" width="27.42578125" style="1" customWidth="1"/>
    <col min="13821" max="13822" width="27.7109375" style="1" customWidth="1"/>
    <col min="13823" max="13823" width="30.7109375" style="1" customWidth="1"/>
    <col min="13824" max="13824" width="4.7109375" style="1" customWidth="1"/>
    <col min="13825" max="13830" width="32.28515625" style="1" customWidth="1"/>
    <col min="13831" max="14053" width="32.28515625" style="1"/>
    <col min="14054" max="14054" width="8" style="1" customWidth="1"/>
    <col min="14055" max="14055" width="79.28515625" style="1" customWidth="1"/>
    <col min="14056" max="14056" width="0" style="1" hidden="1" customWidth="1"/>
    <col min="14057" max="14057" width="17.42578125" style="1" customWidth="1"/>
    <col min="14058" max="14060" width="25" style="1" bestFit="1" customWidth="1"/>
    <col min="14061" max="14061" width="30.7109375" style="1" customWidth="1"/>
    <col min="14062" max="14062" width="23" style="1" customWidth="1"/>
    <col min="14063" max="14064" width="27.42578125" style="1" customWidth="1"/>
    <col min="14065" max="14066" width="27.7109375" style="1" customWidth="1"/>
    <col min="14067" max="14067" width="30.7109375" style="1" customWidth="1"/>
    <col min="14068" max="14068" width="27.42578125" style="1" customWidth="1"/>
    <col min="14069" max="14069" width="26.7109375" style="1" customWidth="1"/>
    <col min="14070" max="14070" width="27.42578125" style="1" customWidth="1"/>
    <col min="14071" max="14071" width="27.7109375" style="1" customWidth="1"/>
    <col min="14072" max="14072" width="23" style="1" customWidth="1"/>
    <col min="14073" max="14073" width="30.7109375" style="1" customWidth="1"/>
    <col min="14074" max="14075" width="27.7109375" style="1" customWidth="1"/>
    <col min="14076" max="14076" width="27.42578125" style="1" customWidth="1"/>
    <col min="14077" max="14078" width="27.7109375" style="1" customWidth="1"/>
    <col min="14079" max="14079" width="30.7109375" style="1" customWidth="1"/>
    <col min="14080" max="14080" width="4.7109375" style="1" customWidth="1"/>
    <col min="14081" max="14086" width="32.28515625" style="1" customWidth="1"/>
    <col min="14087" max="14309" width="32.28515625" style="1"/>
    <col min="14310" max="14310" width="8" style="1" customWidth="1"/>
    <col min="14311" max="14311" width="79.28515625" style="1" customWidth="1"/>
    <col min="14312" max="14312" width="0" style="1" hidden="1" customWidth="1"/>
    <col min="14313" max="14313" width="17.42578125" style="1" customWidth="1"/>
    <col min="14314" max="14316" width="25" style="1" bestFit="1" customWidth="1"/>
    <col min="14317" max="14317" width="30.7109375" style="1" customWidth="1"/>
    <col min="14318" max="14318" width="23" style="1" customWidth="1"/>
    <col min="14319" max="14320" width="27.42578125" style="1" customWidth="1"/>
    <col min="14321" max="14322" width="27.7109375" style="1" customWidth="1"/>
    <col min="14323" max="14323" width="30.7109375" style="1" customWidth="1"/>
    <col min="14324" max="14324" width="27.42578125" style="1" customWidth="1"/>
    <col min="14325" max="14325" width="26.7109375" style="1" customWidth="1"/>
    <col min="14326" max="14326" width="27.42578125" style="1" customWidth="1"/>
    <col min="14327" max="14327" width="27.7109375" style="1" customWidth="1"/>
    <col min="14328" max="14328" width="23" style="1" customWidth="1"/>
    <col min="14329" max="14329" width="30.7109375" style="1" customWidth="1"/>
    <col min="14330" max="14331" width="27.7109375" style="1" customWidth="1"/>
    <col min="14332" max="14332" width="27.42578125" style="1" customWidth="1"/>
    <col min="14333" max="14334" width="27.7109375" style="1" customWidth="1"/>
    <col min="14335" max="14335" width="30.7109375" style="1" customWidth="1"/>
    <col min="14336" max="14336" width="4.7109375" style="1" customWidth="1"/>
    <col min="14337" max="14342" width="32.28515625" style="1" customWidth="1"/>
    <col min="14343" max="14565" width="32.28515625" style="1"/>
    <col min="14566" max="14566" width="8" style="1" customWidth="1"/>
    <col min="14567" max="14567" width="79.28515625" style="1" customWidth="1"/>
    <col min="14568" max="14568" width="0" style="1" hidden="1" customWidth="1"/>
    <col min="14569" max="14569" width="17.42578125" style="1" customWidth="1"/>
    <col min="14570" max="14572" width="25" style="1" bestFit="1" customWidth="1"/>
    <col min="14573" max="14573" width="30.7109375" style="1" customWidth="1"/>
    <col min="14574" max="14574" width="23" style="1" customWidth="1"/>
    <col min="14575" max="14576" width="27.42578125" style="1" customWidth="1"/>
    <col min="14577" max="14578" width="27.7109375" style="1" customWidth="1"/>
    <col min="14579" max="14579" width="30.7109375" style="1" customWidth="1"/>
    <col min="14580" max="14580" width="27.42578125" style="1" customWidth="1"/>
    <col min="14581" max="14581" width="26.7109375" style="1" customWidth="1"/>
    <col min="14582" max="14582" width="27.42578125" style="1" customWidth="1"/>
    <col min="14583" max="14583" width="27.7109375" style="1" customWidth="1"/>
    <col min="14584" max="14584" width="23" style="1" customWidth="1"/>
    <col min="14585" max="14585" width="30.7109375" style="1" customWidth="1"/>
    <col min="14586" max="14587" width="27.7109375" style="1" customWidth="1"/>
    <col min="14588" max="14588" width="27.42578125" style="1" customWidth="1"/>
    <col min="14589" max="14590" width="27.7109375" style="1" customWidth="1"/>
    <col min="14591" max="14591" width="30.7109375" style="1" customWidth="1"/>
    <col min="14592" max="14592" width="4.7109375" style="1" customWidth="1"/>
    <col min="14593" max="14598" width="32.28515625" style="1" customWidth="1"/>
    <col min="14599" max="14821" width="32.28515625" style="1"/>
    <col min="14822" max="14822" width="8" style="1" customWidth="1"/>
    <col min="14823" max="14823" width="79.28515625" style="1" customWidth="1"/>
    <col min="14824" max="14824" width="0" style="1" hidden="1" customWidth="1"/>
    <col min="14825" max="14825" width="17.42578125" style="1" customWidth="1"/>
    <col min="14826" max="14828" width="25" style="1" bestFit="1" customWidth="1"/>
    <col min="14829" max="14829" width="30.7109375" style="1" customWidth="1"/>
    <col min="14830" max="14830" width="23" style="1" customWidth="1"/>
    <col min="14831" max="14832" width="27.42578125" style="1" customWidth="1"/>
    <col min="14833" max="14834" width="27.7109375" style="1" customWidth="1"/>
    <col min="14835" max="14835" width="30.7109375" style="1" customWidth="1"/>
    <col min="14836" max="14836" width="27.42578125" style="1" customWidth="1"/>
    <col min="14837" max="14837" width="26.7109375" style="1" customWidth="1"/>
    <col min="14838" max="14838" width="27.42578125" style="1" customWidth="1"/>
    <col min="14839" max="14839" width="27.7109375" style="1" customWidth="1"/>
    <col min="14840" max="14840" width="23" style="1" customWidth="1"/>
    <col min="14841" max="14841" width="30.7109375" style="1" customWidth="1"/>
    <col min="14842" max="14843" width="27.7109375" style="1" customWidth="1"/>
    <col min="14844" max="14844" width="27.42578125" style="1" customWidth="1"/>
    <col min="14845" max="14846" width="27.7109375" style="1" customWidth="1"/>
    <col min="14847" max="14847" width="30.7109375" style="1" customWidth="1"/>
    <col min="14848" max="14848" width="4.7109375" style="1" customWidth="1"/>
    <col min="14849" max="14854" width="32.28515625" style="1" customWidth="1"/>
    <col min="14855" max="15077" width="32.28515625" style="1"/>
    <col min="15078" max="15078" width="8" style="1" customWidth="1"/>
    <col min="15079" max="15079" width="79.28515625" style="1" customWidth="1"/>
    <col min="15080" max="15080" width="0" style="1" hidden="1" customWidth="1"/>
    <col min="15081" max="15081" width="17.42578125" style="1" customWidth="1"/>
    <col min="15082" max="15084" width="25" style="1" bestFit="1" customWidth="1"/>
    <col min="15085" max="15085" width="30.7109375" style="1" customWidth="1"/>
    <col min="15086" max="15086" width="23" style="1" customWidth="1"/>
    <col min="15087" max="15088" width="27.42578125" style="1" customWidth="1"/>
    <col min="15089" max="15090" width="27.7109375" style="1" customWidth="1"/>
    <col min="15091" max="15091" width="30.7109375" style="1" customWidth="1"/>
    <col min="15092" max="15092" width="27.42578125" style="1" customWidth="1"/>
    <col min="15093" max="15093" width="26.7109375" style="1" customWidth="1"/>
    <col min="15094" max="15094" width="27.42578125" style="1" customWidth="1"/>
    <col min="15095" max="15095" width="27.7109375" style="1" customWidth="1"/>
    <col min="15096" max="15096" width="23" style="1" customWidth="1"/>
    <col min="15097" max="15097" width="30.7109375" style="1" customWidth="1"/>
    <col min="15098" max="15099" width="27.7109375" style="1" customWidth="1"/>
    <col min="15100" max="15100" width="27.42578125" style="1" customWidth="1"/>
    <col min="15101" max="15102" width="27.7109375" style="1" customWidth="1"/>
    <col min="15103" max="15103" width="30.7109375" style="1" customWidth="1"/>
    <col min="15104" max="15104" width="4.7109375" style="1" customWidth="1"/>
    <col min="15105" max="15110" width="32.28515625" style="1" customWidth="1"/>
    <col min="15111" max="15333" width="32.28515625" style="1"/>
    <col min="15334" max="15334" width="8" style="1" customWidth="1"/>
    <col min="15335" max="15335" width="79.28515625" style="1" customWidth="1"/>
    <col min="15336" max="15336" width="0" style="1" hidden="1" customWidth="1"/>
    <col min="15337" max="15337" width="17.42578125" style="1" customWidth="1"/>
    <col min="15338" max="15340" width="25" style="1" bestFit="1" customWidth="1"/>
    <col min="15341" max="15341" width="30.7109375" style="1" customWidth="1"/>
    <col min="15342" max="15342" width="23" style="1" customWidth="1"/>
    <col min="15343" max="15344" width="27.42578125" style="1" customWidth="1"/>
    <col min="15345" max="15346" width="27.7109375" style="1" customWidth="1"/>
    <col min="15347" max="15347" width="30.7109375" style="1" customWidth="1"/>
    <col min="15348" max="15348" width="27.42578125" style="1" customWidth="1"/>
    <col min="15349" max="15349" width="26.7109375" style="1" customWidth="1"/>
    <col min="15350" max="15350" width="27.42578125" style="1" customWidth="1"/>
    <col min="15351" max="15351" width="27.7109375" style="1" customWidth="1"/>
    <col min="15352" max="15352" width="23" style="1" customWidth="1"/>
    <col min="15353" max="15353" width="30.7109375" style="1" customWidth="1"/>
    <col min="15354" max="15355" width="27.7109375" style="1" customWidth="1"/>
    <col min="15356" max="15356" width="27.42578125" style="1" customWidth="1"/>
    <col min="15357" max="15358" width="27.7109375" style="1" customWidth="1"/>
    <col min="15359" max="15359" width="30.7109375" style="1" customWidth="1"/>
    <col min="15360" max="15360" width="4.7109375" style="1" customWidth="1"/>
    <col min="15361" max="15366" width="32.28515625" style="1" customWidth="1"/>
    <col min="15367" max="15589" width="32.28515625" style="1"/>
    <col min="15590" max="15590" width="8" style="1" customWidth="1"/>
    <col min="15591" max="15591" width="79.28515625" style="1" customWidth="1"/>
    <col min="15592" max="15592" width="0" style="1" hidden="1" customWidth="1"/>
    <col min="15593" max="15593" width="17.42578125" style="1" customWidth="1"/>
    <col min="15594" max="15596" width="25" style="1" bestFit="1" customWidth="1"/>
    <col min="15597" max="15597" width="30.7109375" style="1" customWidth="1"/>
    <col min="15598" max="15598" width="23" style="1" customWidth="1"/>
    <col min="15599" max="15600" width="27.42578125" style="1" customWidth="1"/>
    <col min="15601" max="15602" width="27.7109375" style="1" customWidth="1"/>
    <col min="15603" max="15603" width="30.7109375" style="1" customWidth="1"/>
    <col min="15604" max="15604" width="27.42578125" style="1" customWidth="1"/>
    <col min="15605" max="15605" width="26.7109375" style="1" customWidth="1"/>
    <col min="15606" max="15606" width="27.42578125" style="1" customWidth="1"/>
    <col min="15607" max="15607" width="27.7109375" style="1" customWidth="1"/>
    <col min="15608" max="15608" width="23" style="1" customWidth="1"/>
    <col min="15609" max="15609" width="30.7109375" style="1" customWidth="1"/>
    <col min="15610" max="15611" width="27.7109375" style="1" customWidth="1"/>
    <col min="15612" max="15612" width="27.42578125" style="1" customWidth="1"/>
    <col min="15613" max="15614" width="27.7109375" style="1" customWidth="1"/>
    <col min="15615" max="15615" width="30.7109375" style="1" customWidth="1"/>
    <col min="15616" max="15616" width="4.7109375" style="1" customWidth="1"/>
    <col min="15617" max="15622" width="32.28515625" style="1" customWidth="1"/>
    <col min="15623" max="15845" width="32.28515625" style="1"/>
    <col min="15846" max="15846" width="8" style="1" customWidth="1"/>
    <col min="15847" max="15847" width="79.28515625" style="1" customWidth="1"/>
    <col min="15848" max="15848" width="0" style="1" hidden="1" customWidth="1"/>
    <col min="15849" max="15849" width="17.42578125" style="1" customWidth="1"/>
    <col min="15850" max="15852" width="25" style="1" bestFit="1" customWidth="1"/>
    <col min="15853" max="15853" width="30.7109375" style="1" customWidth="1"/>
    <col min="15854" max="15854" width="23" style="1" customWidth="1"/>
    <col min="15855" max="15856" width="27.42578125" style="1" customWidth="1"/>
    <col min="15857" max="15858" width="27.7109375" style="1" customWidth="1"/>
    <col min="15859" max="15859" width="30.7109375" style="1" customWidth="1"/>
    <col min="15860" max="15860" width="27.42578125" style="1" customWidth="1"/>
    <col min="15861" max="15861" width="26.7109375" style="1" customWidth="1"/>
    <col min="15862" max="15862" width="27.42578125" style="1" customWidth="1"/>
    <col min="15863" max="15863" width="27.7109375" style="1" customWidth="1"/>
    <col min="15864" max="15864" width="23" style="1" customWidth="1"/>
    <col min="15865" max="15865" width="30.7109375" style="1" customWidth="1"/>
    <col min="15866" max="15867" width="27.7109375" style="1" customWidth="1"/>
    <col min="15868" max="15868" width="27.42578125" style="1" customWidth="1"/>
    <col min="15869" max="15870" width="27.7109375" style="1" customWidth="1"/>
    <col min="15871" max="15871" width="30.7109375" style="1" customWidth="1"/>
    <col min="15872" max="15872" width="4.7109375" style="1" customWidth="1"/>
    <col min="15873" max="15878" width="32.28515625" style="1" customWidth="1"/>
    <col min="15879" max="16101" width="32.28515625" style="1"/>
    <col min="16102" max="16102" width="8" style="1" customWidth="1"/>
    <col min="16103" max="16103" width="79.28515625" style="1" customWidth="1"/>
    <col min="16104" max="16104" width="0" style="1" hidden="1" customWidth="1"/>
    <col min="16105" max="16105" width="17.42578125" style="1" customWidth="1"/>
    <col min="16106" max="16108" width="25" style="1" bestFit="1" customWidth="1"/>
    <col min="16109" max="16109" width="30.7109375" style="1" customWidth="1"/>
    <col min="16110" max="16110" width="23" style="1" customWidth="1"/>
    <col min="16111" max="16112" width="27.42578125" style="1" customWidth="1"/>
    <col min="16113" max="16114" width="27.7109375" style="1" customWidth="1"/>
    <col min="16115" max="16115" width="30.7109375" style="1" customWidth="1"/>
    <col min="16116" max="16116" width="27.42578125" style="1" customWidth="1"/>
    <col min="16117" max="16117" width="26.7109375" style="1" customWidth="1"/>
    <col min="16118" max="16118" width="27.42578125" style="1" customWidth="1"/>
    <col min="16119" max="16119" width="27.7109375" style="1" customWidth="1"/>
    <col min="16120" max="16120" width="23" style="1" customWidth="1"/>
    <col min="16121" max="16121" width="30.7109375" style="1" customWidth="1"/>
    <col min="16122" max="16123" width="27.7109375" style="1" customWidth="1"/>
    <col min="16124" max="16124" width="27.42578125" style="1" customWidth="1"/>
    <col min="16125" max="16126" width="27.7109375" style="1" customWidth="1"/>
    <col min="16127" max="16127" width="30.7109375" style="1" customWidth="1"/>
    <col min="16128" max="16128" width="4.7109375" style="1" customWidth="1"/>
    <col min="16129" max="16134" width="32.28515625" style="1" customWidth="1"/>
    <col min="16135" max="16384" width="11.42578125" style="1"/>
  </cols>
  <sheetData>
    <row r="1" spans="1:32" ht="46.5" customHeight="1" thickBot="1" x14ac:dyDescent="0.3">
      <c r="A1" s="301"/>
      <c r="B1" s="302"/>
      <c r="C1" s="302"/>
      <c r="D1" s="302"/>
      <c r="E1" s="302"/>
      <c r="F1" s="302"/>
      <c r="G1" s="302"/>
      <c r="H1" s="303" t="s">
        <v>81</v>
      </c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</row>
    <row r="2" spans="1:32" s="2" customFormat="1" ht="41.25" customHeight="1" thickBot="1" x14ac:dyDescent="0.3">
      <c r="A2" s="304"/>
      <c r="B2" s="305"/>
      <c r="C2" s="305"/>
      <c r="D2" s="305"/>
      <c r="E2" s="305"/>
      <c r="F2" s="305"/>
      <c r="G2" s="305"/>
      <c r="H2" s="306" t="s">
        <v>0</v>
      </c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</row>
    <row r="3" spans="1:32" s="3" customFormat="1" ht="18.75" thickBot="1" x14ac:dyDescent="0.3">
      <c r="A3" s="304"/>
      <c r="B3" s="305"/>
      <c r="C3" s="305"/>
      <c r="D3" s="305"/>
      <c r="E3" s="305"/>
      <c r="F3" s="305"/>
      <c r="G3" s="305"/>
      <c r="H3" s="307" t="s">
        <v>1</v>
      </c>
      <c r="I3" s="308"/>
      <c r="J3" s="308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9"/>
    </row>
    <row r="4" spans="1:32" s="3" customFormat="1" ht="36.75" customHeight="1" thickBot="1" x14ac:dyDescent="0.3">
      <c r="A4" s="77"/>
      <c r="B4" s="78"/>
      <c r="C4" s="78"/>
      <c r="D4" s="78"/>
      <c r="E4" s="78"/>
      <c r="F4" s="78"/>
      <c r="G4" s="78"/>
      <c r="H4" s="79"/>
      <c r="I4" s="319" t="s">
        <v>108</v>
      </c>
      <c r="J4" s="307"/>
      <c r="K4" s="309"/>
      <c r="L4" s="319" t="s">
        <v>109</v>
      </c>
      <c r="M4" s="309"/>
      <c r="N4" s="79"/>
      <c r="O4" s="319" t="s">
        <v>101</v>
      </c>
      <c r="P4" s="307"/>
      <c r="Q4" s="309"/>
      <c r="R4" s="319" t="s">
        <v>102</v>
      </c>
      <c r="S4" s="309"/>
      <c r="T4" s="79"/>
      <c r="U4" s="319" t="s">
        <v>103</v>
      </c>
      <c r="V4" s="307"/>
      <c r="W4" s="309"/>
      <c r="X4" s="319" t="s">
        <v>105</v>
      </c>
      <c r="Y4" s="309"/>
      <c r="Z4" s="319" t="s">
        <v>104</v>
      </c>
      <c r="AA4" s="307"/>
      <c r="AB4" s="309"/>
      <c r="AC4" s="319" t="s">
        <v>106</v>
      </c>
      <c r="AD4" s="309"/>
      <c r="AE4" s="80"/>
    </row>
    <row r="5" spans="1:32" s="4" customFormat="1" ht="24" customHeight="1" x14ac:dyDescent="0.25">
      <c r="A5" s="293" t="s">
        <v>2</v>
      </c>
      <c r="B5" s="295" t="s">
        <v>3</v>
      </c>
      <c r="C5" s="297" t="s">
        <v>82</v>
      </c>
      <c r="D5" s="297" t="s">
        <v>4</v>
      </c>
      <c r="E5" s="297" t="s">
        <v>5</v>
      </c>
      <c r="F5" s="299" t="s">
        <v>6</v>
      </c>
      <c r="G5" s="289" t="s">
        <v>7</v>
      </c>
      <c r="H5" s="291" t="s">
        <v>8</v>
      </c>
      <c r="I5" s="282">
        <v>2014</v>
      </c>
      <c r="J5" s="284">
        <v>2015</v>
      </c>
      <c r="K5" s="282">
        <v>2016</v>
      </c>
      <c r="L5" s="284">
        <v>2017</v>
      </c>
      <c r="M5" s="282">
        <v>2018</v>
      </c>
      <c r="N5" s="286" t="s">
        <v>9</v>
      </c>
      <c r="O5" s="282">
        <v>2019</v>
      </c>
      <c r="P5" s="284">
        <v>2020</v>
      </c>
      <c r="Q5" s="282">
        <v>2021</v>
      </c>
      <c r="R5" s="284">
        <v>2022</v>
      </c>
      <c r="S5" s="282">
        <v>2023</v>
      </c>
      <c r="T5" s="286" t="s">
        <v>10</v>
      </c>
      <c r="U5" s="282">
        <v>2024</v>
      </c>
      <c r="V5" s="284">
        <v>2025</v>
      </c>
      <c r="W5" s="282">
        <v>2026</v>
      </c>
      <c r="X5" s="284">
        <v>2027</v>
      </c>
      <c r="Y5" s="282">
        <v>2028</v>
      </c>
      <c r="Z5" s="284">
        <v>2029</v>
      </c>
      <c r="AA5" s="282">
        <v>2030</v>
      </c>
      <c r="AB5" s="284">
        <v>2031</v>
      </c>
      <c r="AC5" s="282">
        <v>2032</v>
      </c>
      <c r="AD5" s="284">
        <v>2033</v>
      </c>
      <c r="AE5" s="133" t="s">
        <v>11</v>
      </c>
    </row>
    <row r="6" spans="1:32" s="4" customFormat="1" ht="28.5" customHeight="1" thickBot="1" x14ac:dyDescent="0.3">
      <c r="A6" s="294"/>
      <c r="B6" s="296"/>
      <c r="C6" s="298"/>
      <c r="D6" s="298"/>
      <c r="E6" s="298"/>
      <c r="F6" s="300"/>
      <c r="G6" s="290"/>
      <c r="H6" s="292"/>
      <c r="I6" s="283"/>
      <c r="J6" s="285"/>
      <c r="K6" s="283"/>
      <c r="L6" s="285"/>
      <c r="M6" s="283"/>
      <c r="N6" s="287"/>
      <c r="O6" s="283"/>
      <c r="P6" s="285"/>
      <c r="Q6" s="283"/>
      <c r="R6" s="288"/>
      <c r="S6" s="283"/>
      <c r="T6" s="287"/>
      <c r="U6" s="283"/>
      <c r="V6" s="285"/>
      <c r="W6" s="283"/>
      <c r="X6" s="285"/>
      <c r="Y6" s="283"/>
      <c r="Z6" s="285"/>
      <c r="AA6" s="283"/>
      <c r="AB6" s="285"/>
      <c r="AC6" s="283"/>
      <c r="AD6" s="285"/>
      <c r="AE6" s="134" t="s">
        <v>12</v>
      </c>
    </row>
    <row r="7" spans="1:32" s="5" customFormat="1" ht="1.5" customHeight="1" thickBot="1" x14ac:dyDescent="0.3">
      <c r="A7" s="273" t="s">
        <v>13</v>
      </c>
      <c r="B7" s="274"/>
      <c r="C7" s="274"/>
      <c r="D7" s="274"/>
      <c r="E7" s="274"/>
      <c r="F7" s="274"/>
      <c r="G7" s="275"/>
      <c r="H7" s="154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35"/>
      <c r="T7" s="149"/>
      <c r="U7" s="135"/>
      <c r="V7" s="136"/>
      <c r="W7" s="135"/>
      <c r="X7" s="136"/>
      <c r="Y7" s="135"/>
      <c r="Z7" s="136"/>
      <c r="AA7" s="135"/>
      <c r="AB7" s="136"/>
      <c r="AC7" s="135"/>
      <c r="AD7" s="136"/>
      <c r="AE7" s="135"/>
    </row>
    <row r="8" spans="1:32" s="53" customFormat="1" ht="18.75" thickBot="1" x14ac:dyDescent="0.3">
      <c r="A8" s="261"/>
      <c r="B8" s="262" t="s">
        <v>93</v>
      </c>
      <c r="C8" s="262"/>
      <c r="D8" s="262"/>
      <c r="E8" s="262"/>
      <c r="F8" s="262"/>
      <c r="G8" s="263"/>
      <c r="H8" s="264"/>
      <c r="I8" s="265">
        <v>381500</v>
      </c>
      <c r="J8" s="266">
        <v>384800</v>
      </c>
      <c r="K8" s="265">
        <v>414100</v>
      </c>
      <c r="L8" s="266">
        <v>482800</v>
      </c>
      <c r="M8" s="265">
        <v>544700</v>
      </c>
      <c r="N8" s="266"/>
      <c r="O8" s="265">
        <v>548000</v>
      </c>
      <c r="P8" s="266">
        <v>551300</v>
      </c>
      <c r="Q8" s="265">
        <v>554600</v>
      </c>
      <c r="R8" s="266">
        <v>557900</v>
      </c>
      <c r="S8" s="265">
        <v>561200</v>
      </c>
      <c r="T8" s="266"/>
      <c r="U8" s="265">
        <v>564500</v>
      </c>
      <c r="V8" s="266">
        <v>567800</v>
      </c>
      <c r="W8" s="265">
        <v>571100</v>
      </c>
      <c r="X8" s="266">
        <v>574400</v>
      </c>
      <c r="Y8" s="265">
        <v>577700</v>
      </c>
      <c r="Z8" s="266">
        <v>581000</v>
      </c>
      <c r="AA8" s="265">
        <v>584300</v>
      </c>
      <c r="AB8" s="266">
        <v>587600</v>
      </c>
      <c r="AC8" s="265">
        <v>590900</v>
      </c>
      <c r="AD8" s="266">
        <v>594200</v>
      </c>
      <c r="AE8" s="265"/>
    </row>
    <row r="9" spans="1:32" ht="25.5" customHeight="1" outlineLevel="1" thickBot="1" x14ac:dyDescent="0.3">
      <c r="A9" s="253">
        <v>1</v>
      </c>
      <c r="B9" s="253" t="s">
        <v>62</v>
      </c>
      <c r="C9" s="254"/>
      <c r="D9" s="254"/>
      <c r="E9" s="255"/>
      <c r="F9" s="256"/>
      <c r="G9" s="257"/>
      <c r="H9" s="258"/>
      <c r="I9" s="259"/>
      <c r="J9" s="260"/>
      <c r="K9" s="259"/>
      <c r="L9" s="260"/>
      <c r="M9" s="259"/>
      <c r="N9" s="260"/>
      <c r="O9" s="259"/>
      <c r="P9" s="260"/>
      <c r="Q9" s="259"/>
      <c r="R9" s="260"/>
      <c r="S9" s="259"/>
      <c r="T9" s="260"/>
      <c r="U9" s="259"/>
      <c r="V9" s="260"/>
      <c r="W9" s="259"/>
      <c r="X9" s="260"/>
      <c r="Y9" s="259"/>
      <c r="Z9" s="260"/>
      <c r="AA9" s="259"/>
      <c r="AB9" s="260"/>
      <c r="AC9" s="259"/>
      <c r="AD9" s="260"/>
      <c r="AE9" s="259"/>
    </row>
    <row r="10" spans="1:32" ht="18.95" customHeight="1" outlineLevel="1" thickBot="1" x14ac:dyDescent="0.3">
      <c r="A10" s="237">
        <v>1</v>
      </c>
      <c r="B10" s="237" t="s">
        <v>14</v>
      </c>
      <c r="C10" s="238"/>
      <c r="D10" s="238"/>
      <c r="E10" s="239"/>
      <c r="F10" s="240"/>
      <c r="G10" s="241"/>
      <c r="H10" s="242"/>
      <c r="I10" s="6"/>
      <c r="J10" s="243"/>
      <c r="K10" s="6"/>
      <c r="L10" s="243"/>
      <c r="M10" s="6"/>
      <c r="N10" s="243"/>
      <c r="O10" s="6"/>
      <c r="P10" s="243"/>
      <c r="Q10" s="6"/>
      <c r="R10" s="243"/>
      <c r="S10" s="6"/>
      <c r="T10" s="243"/>
      <c r="U10" s="6"/>
      <c r="V10" s="243"/>
      <c r="W10" s="6"/>
      <c r="X10" s="243"/>
      <c r="Y10" s="6"/>
      <c r="Z10" s="243"/>
      <c r="AA10" s="6"/>
      <c r="AB10" s="243"/>
      <c r="AC10" s="6"/>
      <c r="AD10" s="243"/>
      <c r="AE10" s="6"/>
    </row>
    <row r="11" spans="1:32" ht="38.25" customHeight="1" outlineLevel="2" thickBot="1" x14ac:dyDescent="0.3">
      <c r="A11" s="235" t="s">
        <v>63</v>
      </c>
      <c r="B11" s="104" t="s">
        <v>133</v>
      </c>
      <c r="C11" s="7" t="s">
        <v>88</v>
      </c>
      <c r="D11" s="7" t="s">
        <v>15</v>
      </c>
      <c r="E11" s="11"/>
      <c r="F11" s="11">
        <f>90*90*2/3*1</f>
        <v>5400</v>
      </c>
      <c r="G11" s="11"/>
      <c r="H11" s="81"/>
      <c r="I11" s="211"/>
      <c r="J11" s="203"/>
      <c r="K11" s="219"/>
      <c r="L11" s="204"/>
      <c r="M11" s="211"/>
      <c r="N11" s="84"/>
      <c r="O11" s="211"/>
      <c r="P11" s="204"/>
      <c r="Q11" s="211"/>
      <c r="R11" s="204"/>
      <c r="S11" s="211"/>
      <c r="T11" s="84"/>
      <c r="U11" s="211"/>
      <c r="V11" s="204"/>
      <c r="W11" s="211"/>
      <c r="X11" s="204"/>
      <c r="Y11" s="211"/>
      <c r="Z11" s="204"/>
      <c r="AA11" s="211"/>
      <c r="AB11" s="204"/>
      <c r="AC11" s="211"/>
      <c r="AD11" s="204"/>
      <c r="AE11" s="85"/>
      <c r="AF11" s="15"/>
    </row>
    <row r="12" spans="1:32" ht="36.75" outlineLevel="2" thickBot="1" x14ac:dyDescent="0.3">
      <c r="A12" s="106" t="s">
        <v>64</v>
      </c>
      <c r="B12" s="98" t="s">
        <v>134</v>
      </c>
      <c r="C12" s="12" t="s">
        <v>88</v>
      </c>
      <c r="D12" s="12" t="s">
        <v>15</v>
      </c>
      <c r="E12" s="9"/>
      <c r="F12" s="9">
        <f>(1960+150)*150/2</f>
        <v>158250</v>
      </c>
      <c r="G12" s="11"/>
      <c r="H12" s="81"/>
      <c r="I12" s="147"/>
      <c r="J12" s="139"/>
      <c r="K12" s="114"/>
      <c r="L12" s="137"/>
      <c r="M12" s="143"/>
      <c r="N12" s="84"/>
      <c r="O12" s="143"/>
      <c r="P12" s="137"/>
      <c r="Q12" s="143"/>
      <c r="R12" s="137"/>
      <c r="S12" s="143"/>
      <c r="T12" s="84"/>
      <c r="U12" s="143"/>
      <c r="V12" s="137"/>
      <c r="W12" s="143"/>
      <c r="X12" s="137"/>
      <c r="Y12" s="143"/>
      <c r="Z12" s="137"/>
      <c r="AA12" s="143"/>
      <c r="AB12" s="137"/>
      <c r="AC12" s="143"/>
      <c r="AD12" s="137"/>
      <c r="AE12" s="113"/>
      <c r="AF12" s="15"/>
    </row>
    <row r="13" spans="1:32" ht="49.5" customHeight="1" outlineLevel="2" thickBot="1" x14ac:dyDescent="0.3">
      <c r="A13" s="106" t="s">
        <v>16</v>
      </c>
      <c r="B13" s="98" t="s">
        <v>174</v>
      </c>
      <c r="C13" s="12" t="s">
        <v>89</v>
      </c>
      <c r="D13" s="12" t="s">
        <v>15</v>
      </c>
      <c r="E13" s="9"/>
      <c r="F13" s="9">
        <v>9300</v>
      </c>
      <c r="G13" s="11"/>
      <c r="H13" s="81"/>
      <c r="I13" s="143"/>
      <c r="J13" s="139"/>
      <c r="K13" s="143"/>
      <c r="L13" s="137"/>
      <c r="M13" s="143"/>
      <c r="N13" s="84"/>
      <c r="O13" s="143"/>
      <c r="P13" s="137"/>
      <c r="Q13" s="143"/>
      <c r="R13" s="137"/>
      <c r="S13" s="143"/>
      <c r="T13" s="84"/>
      <c r="U13" s="143"/>
      <c r="V13" s="137"/>
      <c r="W13" s="143"/>
      <c r="X13" s="137"/>
      <c r="Y13" s="143"/>
      <c r="Z13" s="137"/>
      <c r="AA13" s="143"/>
      <c r="AB13" s="137"/>
      <c r="AC13" s="143"/>
      <c r="AD13" s="137"/>
      <c r="AE13" s="113"/>
      <c r="AF13" s="15"/>
    </row>
    <row r="14" spans="1:32" ht="40.5" customHeight="1" outlineLevel="2" thickBot="1" x14ac:dyDescent="0.3">
      <c r="A14" s="106" t="s">
        <v>65</v>
      </c>
      <c r="B14" s="98" t="s">
        <v>66</v>
      </c>
      <c r="C14" s="12" t="s">
        <v>89</v>
      </c>
      <c r="D14" s="12" t="s">
        <v>15</v>
      </c>
      <c r="E14" s="9"/>
      <c r="F14" s="9">
        <v>4400</v>
      </c>
      <c r="G14" s="11"/>
      <c r="H14" s="81"/>
      <c r="I14" s="143"/>
      <c r="J14" s="139"/>
      <c r="K14" s="143"/>
      <c r="L14" s="157"/>
      <c r="M14" s="143"/>
      <c r="N14" s="84"/>
      <c r="O14" s="143"/>
      <c r="P14" s="137"/>
      <c r="Q14" s="143"/>
      <c r="R14" s="137"/>
      <c r="S14" s="143"/>
      <c r="T14" s="84"/>
      <c r="U14" s="143"/>
      <c r="V14" s="137"/>
      <c r="W14" s="143"/>
      <c r="X14" s="137"/>
      <c r="Y14" s="143"/>
      <c r="Z14" s="137"/>
      <c r="AA14" s="143"/>
      <c r="AB14" s="137"/>
      <c r="AC14" s="143"/>
      <c r="AD14" s="137"/>
      <c r="AE14" s="113"/>
      <c r="AF14" s="15"/>
    </row>
    <row r="15" spans="1:32" ht="18" customHeight="1" outlineLevel="2" thickBot="1" x14ac:dyDescent="0.3">
      <c r="A15" s="106" t="s">
        <v>67</v>
      </c>
      <c r="B15" s="98" t="s">
        <v>179</v>
      </c>
      <c r="C15" s="12" t="s">
        <v>88</v>
      </c>
      <c r="D15" s="12" t="s">
        <v>15</v>
      </c>
      <c r="E15" s="9"/>
      <c r="F15" s="9">
        <f>(1960*40+180*55)*2</f>
        <v>176600</v>
      </c>
      <c r="G15" s="11"/>
      <c r="H15" s="81"/>
      <c r="I15" s="143"/>
      <c r="J15" s="137"/>
      <c r="K15" s="143"/>
      <c r="L15" s="143"/>
      <c r="M15" s="143"/>
      <c r="N15" s="84"/>
      <c r="O15" s="143"/>
      <c r="P15" s="137"/>
      <c r="Q15" s="143"/>
      <c r="R15" s="139"/>
      <c r="S15" s="139"/>
      <c r="T15" s="84"/>
      <c r="U15" s="143"/>
      <c r="V15" s="137"/>
      <c r="W15" s="143"/>
      <c r="X15" s="137"/>
      <c r="Y15" s="143"/>
      <c r="Z15" s="137"/>
      <c r="AA15" s="143"/>
      <c r="AB15" s="137"/>
      <c r="AC15" s="114"/>
      <c r="AD15" s="114"/>
      <c r="AE15" s="113"/>
      <c r="AF15" s="15"/>
    </row>
    <row r="16" spans="1:32" ht="18" customHeight="1" outlineLevel="2" thickBot="1" x14ac:dyDescent="0.3">
      <c r="A16" s="106" t="s">
        <v>17</v>
      </c>
      <c r="B16" s="97" t="s">
        <v>68</v>
      </c>
      <c r="C16" s="12" t="s">
        <v>88</v>
      </c>
      <c r="D16" s="12" t="s">
        <v>15</v>
      </c>
      <c r="E16" s="9"/>
      <c r="F16" s="9">
        <f>2140*40/6</f>
        <v>14266.666666666666</v>
      </c>
      <c r="G16" s="11"/>
      <c r="H16" s="81"/>
      <c r="I16" s="143"/>
      <c r="J16" s="137"/>
      <c r="K16" s="143"/>
      <c r="L16" s="137"/>
      <c r="M16" s="143"/>
      <c r="N16" s="84"/>
      <c r="O16" s="143"/>
      <c r="P16" s="137"/>
      <c r="Q16" s="143"/>
      <c r="R16" s="137"/>
      <c r="S16" s="143"/>
      <c r="T16" s="84"/>
      <c r="U16" s="143"/>
      <c r="V16" s="137"/>
      <c r="W16" s="143"/>
      <c r="X16" s="137"/>
      <c r="Y16" s="143"/>
      <c r="Z16" s="137"/>
      <c r="AA16" s="143"/>
      <c r="AB16" s="137"/>
      <c r="AC16" s="114"/>
      <c r="AD16" s="137"/>
      <c r="AE16" s="113"/>
      <c r="AF16" s="15"/>
    </row>
    <row r="17" spans="1:33" s="52" customFormat="1" ht="18" customHeight="1" outlineLevel="2" thickBot="1" x14ac:dyDescent="0.3">
      <c r="A17" s="106" t="s">
        <v>69</v>
      </c>
      <c r="B17" s="97" t="s">
        <v>140</v>
      </c>
      <c r="C17" s="12" t="s">
        <v>88</v>
      </c>
      <c r="D17" s="12" t="s">
        <v>18</v>
      </c>
      <c r="E17" s="9"/>
      <c r="F17" s="9">
        <v>1</v>
      </c>
      <c r="G17" s="11"/>
      <c r="H17" s="81"/>
      <c r="I17" s="143"/>
      <c r="J17" s="137"/>
      <c r="K17" s="114"/>
      <c r="L17" s="137"/>
      <c r="M17" s="143"/>
      <c r="N17" s="84"/>
      <c r="O17" s="143"/>
      <c r="P17" s="137"/>
      <c r="Q17" s="143"/>
      <c r="R17" s="137"/>
      <c r="S17" s="143"/>
      <c r="T17" s="84"/>
      <c r="U17" s="143"/>
      <c r="V17" s="137"/>
      <c r="W17" s="143"/>
      <c r="X17" s="137"/>
      <c r="Y17" s="143"/>
      <c r="Z17" s="137"/>
      <c r="AA17" s="143"/>
      <c r="AB17" s="137"/>
      <c r="AC17" s="143"/>
      <c r="AD17" s="137"/>
      <c r="AE17" s="113"/>
      <c r="AF17" s="55"/>
    </row>
    <row r="18" spans="1:33" ht="18" customHeight="1" outlineLevel="2" thickBot="1" x14ac:dyDescent="0.3">
      <c r="A18" s="221" t="s">
        <v>139</v>
      </c>
      <c r="B18" s="172" t="s">
        <v>70</v>
      </c>
      <c r="C18" s="224" t="s">
        <v>88</v>
      </c>
      <c r="D18" s="224" t="s">
        <v>18</v>
      </c>
      <c r="E18" s="225"/>
      <c r="F18" s="225">
        <v>1</v>
      </c>
      <c r="G18" s="175"/>
      <c r="H18" s="156"/>
      <c r="I18" s="152"/>
      <c r="J18" s="150"/>
      <c r="K18" s="152"/>
      <c r="L18" s="150"/>
      <c r="M18" s="152"/>
      <c r="N18" s="193"/>
      <c r="O18" s="152"/>
      <c r="P18" s="150"/>
      <c r="Q18" s="152"/>
      <c r="R18" s="179"/>
      <c r="S18" s="178"/>
      <c r="T18" s="193"/>
      <c r="U18" s="152"/>
      <c r="V18" s="150"/>
      <c r="W18" s="152"/>
      <c r="X18" s="150"/>
      <c r="Y18" s="152"/>
      <c r="Z18" s="150"/>
      <c r="AA18" s="152"/>
      <c r="AB18" s="150"/>
      <c r="AC18" s="152"/>
      <c r="AD18" s="150"/>
      <c r="AE18" s="181"/>
      <c r="AF18" s="15"/>
    </row>
    <row r="19" spans="1:33" ht="20.25" customHeight="1" outlineLevel="1" thickBot="1" x14ac:dyDescent="0.3">
      <c r="A19" s="245">
        <v>2</v>
      </c>
      <c r="B19" s="246" t="s">
        <v>71</v>
      </c>
      <c r="C19" s="238"/>
      <c r="D19" s="238"/>
      <c r="E19" s="239"/>
      <c r="F19" s="250"/>
      <c r="G19" s="241"/>
      <c r="H19" s="242"/>
      <c r="I19" s="6"/>
      <c r="J19" s="243"/>
      <c r="K19" s="6"/>
      <c r="L19" s="243"/>
      <c r="M19" s="6"/>
      <c r="N19" s="243"/>
      <c r="O19" s="6"/>
      <c r="P19" s="243"/>
      <c r="Q19" s="6"/>
      <c r="R19" s="243"/>
      <c r="S19" s="6"/>
      <c r="T19" s="243"/>
      <c r="U19" s="6"/>
      <c r="V19" s="243"/>
      <c r="W19" s="6"/>
      <c r="X19" s="243"/>
      <c r="Y19" s="6"/>
      <c r="Z19" s="243"/>
      <c r="AA19" s="6"/>
      <c r="AB19" s="243"/>
      <c r="AC19" s="6"/>
      <c r="AD19" s="243"/>
      <c r="AE19" s="6"/>
      <c r="AF19" s="55"/>
    </row>
    <row r="20" spans="1:33" ht="18.75" outlineLevel="1" thickBot="1" x14ac:dyDescent="0.3">
      <c r="A20" s="236">
        <v>2</v>
      </c>
      <c r="B20" s="237" t="s">
        <v>14</v>
      </c>
      <c r="C20" s="238"/>
      <c r="D20" s="238"/>
      <c r="E20" s="239"/>
      <c r="F20" s="240"/>
      <c r="G20" s="241"/>
      <c r="H20" s="242"/>
      <c r="I20" s="6"/>
      <c r="J20" s="243"/>
      <c r="K20" s="6"/>
      <c r="L20" s="243"/>
      <c r="M20" s="6"/>
      <c r="N20" s="243"/>
      <c r="O20" s="6"/>
      <c r="P20" s="243"/>
      <c r="Q20" s="6"/>
      <c r="R20" s="243"/>
      <c r="S20" s="6"/>
      <c r="T20" s="243"/>
      <c r="U20" s="6"/>
      <c r="V20" s="243"/>
      <c r="W20" s="6"/>
      <c r="X20" s="243"/>
      <c r="Y20" s="6"/>
      <c r="Z20" s="243"/>
      <c r="AA20" s="6"/>
      <c r="AB20" s="243"/>
      <c r="AC20" s="6"/>
      <c r="AD20" s="243"/>
      <c r="AE20" s="6"/>
      <c r="AF20" s="15"/>
    </row>
    <row r="21" spans="1:33" ht="18" customHeight="1" outlineLevel="2" thickBot="1" x14ac:dyDescent="0.3">
      <c r="A21" s="235" t="s">
        <v>19</v>
      </c>
      <c r="B21" s="251" t="s">
        <v>180</v>
      </c>
      <c r="C21" s="7" t="s">
        <v>89</v>
      </c>
      <c r="D21" s="252" t="s">
        <v>18</v>
      </c>
      <c r="E21" s="11"/>
      <c r="F21" s="10">
        <v>2</v>
      </c>
      <c r="G21" s="11"/>
      <c r="H21" s="81"/>
      <c r="I21" s="211"/>
      <c r="J21" s="204"/>
      <c r="K21" s="211"/>
      <c r="L21" s="204"/>
      <c r="M21" s="211"/>
      <c r="N21" s="84"/>
      <c r="O21" s="211"/>
      <c r="P21" s="203"/>
      <c r="Q21" s="211"/>
      <c r="R21" s="204"/>
      <c r="S21" s="211"/>
      <c r="T21" s="84"/>
      <c r="U21" s="211"/>
      <c r="V21" s="204"/>
      <c r="W21" s="211"/>
      <c r="X21" s="204"/>
      <c r="Y21" s="211"/>
      <c r="Z21" s="203"/>
      <c r="AA21" s="211"/>
      <c r="AB21" s="204"/>
      <c r="AC21" s="211"/>
      <c r="AD21" s="204"/>
      <c r="AE21" s="85"/>
      <c r="AF21" s="15"/>
      <c r="AG21" s="17"/>
    </row>
    <row r="22" spans="1:33" ht="48" customHeight="1" outlineLevel="2" thickBot="1" x14ac:dyDescent="0.3">
      <c r="A22" s="106" t="s">
        <v>20</v>
      </c>
      <c r="B22" s="99" t="s">
        <v>160</v>
      </c>
      <c r="C22" s="12" t="s">
        <v>89</v>
      </c>
      <c r="D22" s="16" t="s">
        <v>15</v>
      </c>
      <c r="E22" s="9"/>
      <c r="F22" s="14">
        <v>12980</v>
      </c>
      <c r="G22" s="11"/>
      <c r="H22" s="81"/>
      <c r="I22" s="143"/>
      <c r="J22" s="137"/>
      <c r="K22" s="143"/>
      <c r="L22" s="137"/>
      <c r="M22" s="143"/>
      <c r="N22" s="84"/>
      <c r="O22" s="143"/>
      <c r="P22" s="139"/>
      <c r="Q22" s="114"/>
      <c r="R22" s="137"/>
      <c r="S22" s="143"/>
      <c r="T22" s="84"/>
      <c r="U22" s="143"/>
      <c r="V22" s="137"/>
      <c r="W22" s="143"/>
      <c r="X22" s="137"/>
      <c r="Y22" s="143"/>
      <c r="Z22" s="137"/>
      <c r="AA22" s="143"/>
      <c r="AB22" s="137"/>
      <c r="AC22" s="143"/>
      <c r="AD22" s="137"/>
      <c r="AE22" s="113"/>
      <c r="AF22" s="15"/>
      <c r="AG22" s="17"/>
    </row>
    <row r="23" spans="1:33" ht="18" customHeight="1" outlineLevel="2" thickBot="1" x14ac:dyDescent="0.3">
      <c r="A23" s="106" t="s">
        <v>21</v>
      </c>
      <c r="B23" s="97" t="s">
        <v>68</v>
      </c>
      <c r="C23" s="12" t="s">
        <v>88</v>
      </c>
      <c r="D23" s="12" t="s">
        <v>18</v>
      </c>
      <c r="E23" s="9"/>
      <c r="F23" s="14">
        <v>3</v>
      </c>
      <c r="G23" s="11"/>
      <c r="H23" s="81"/>
      <c r="I23" s="114"/>
      <c r="J23" s="137"/>
      <c r="K23" s="143"/>
      <c r="L23" s="137"/>
      <c r="M23" s="143"/>
      <c r="N23" s="84"/>
      <c r="O23" s="143"/>
      <c r="P23" s="137"/>
      <c r="Q23" s="143"/>
      <c r="R23" s="137"/>
      <c r="S23" s="143"/>
      <c r="T23" s="84"/>
      <c r="U23" s="143"/>
      <c r="V23" s="139"/>
      <c r="W23" s="143"/>
      <c r="X23" s="137"/>
      <c r="Y23" s="143"/>
      <c r="Z23" s="137"/>
      <c r="AA23" s="143"/>
      <c r="AB23" s="137"/>
      <c r="AC23" s="114"/>
      <c r="AD23" s="137"/>
      <c r="AE23" s="113"/>
      <c r="AF23" s="15"/>
    </row>
    <row r="24" spans="1:33" ht="18" customHeight="1" outlineLevel="2" thickBot="1" x14ac:dyDescent="0.3">
      <c r="A24" s="108" t="s">
        <v>23</v>
      </c>
      <c r="B24" s="97" t="s">
        <v>22</v>
      </c>
      <c r="C24" s="12" t="s">
        <v>88</v>
      </c>
      <c r="D24" s="13" t="s">
        <v>18</v>
      </c>
      <c r="E24" s="9"/>
      <c r="F24" s="9">
        <v>1</v>
      </c>
      <c r="G24" s="11"/>
      <c r="H24" s="81"/>
      <c r="I24" s="143"/>
      <c r="J24" s="137"/>
      <c r="K24" s="143"/>
      <c r="L24" s="137"/>
      <c r="M24" s="143"/>
      <c r="N24" s="84"/>
      <c r="O24" s="143"/>
      <c r="P24" s="139"/>
      <c r="Q24" s="143"/>
      <c r="R24" s="137"/>
      <c r="S24" s="147"/>
      <c r="T24" s="84"/>
      <c r="U24" s="143"/>
      <c r="V24" s="137"/>
      <c r="W24" s="143"/>
      <c r="X24" s="137"/>
      <c r="Y24" s="143"/>
      <c r="Z24" s="137"/>
      <c r="AA24" s="143"/>
      <c r="AB24" s="137"/>
      <c r="AC24" s="143"/>
      <c r="AD24" s="137"/>
      <c r="AE24" s="113"/>
      <c r="AF24" s="15"/>
    </row>
    <row r="25" spans="1:33" ht="18" customHeight="1" outlineLevel="2" thickBot="1" x14ac:dyDescent="0.3">
      <c r="A25" s="221" t="s">
        <v>72</v>
      </c>
      <c r="B25" s="172" t="s">
        <v>24</v>
      </c>
      <c r="C25" s="224" t="s">
        <v>88</v>
      </c>
      <c r="D25" s="223" t="s">
        <v>18</v>
      </c>
      <c r="E25" s="225"/>
      <c r="F25" s="225">
        <v>1</v>
      </c>
      <c r="G25" s="175"/>
      <c r="H25" s="156"/>
      <c r="I25" s="152"/>
      <c r="J25" s="150"/>
      <c r="K25" s="152"/>
      <c r="L25" s="150"/>
      <c r="M25" s="152"/>
      <c r="N25" s="193"/>
      <c r="O25" s="248"/>
      <c r="P25" s="179"/>
      <c r="Q25" s="152"/>
      <c r="R25" s="150"/>
      <c r="S25" s="249"/>
      <c r="T25" s="193"/>
      <c r="U25" s="152"/>
      <c r="V25" s="150"/>
      <c r="W25" s="152"/>
      <c r="X25" s="150"/>
      <c r="Y25" s="152"/>
      <c r="Z25" s="150"/>
      <c r="AA25" s="152"/>
      <c r="AB25" s="150"/>
      <c r="AC25" s="152"/>
      <c r="AD25" s="150"/>
      <c r="AE25" s="181"/>
      <c r="AF25" s="15"/>
    </row>
    <row r="26" spans="1:33" ht="20.25" customHeight="1" outlineLevel="1" thickBot="1" x14ac:dyDescent="0.3">
      <c r="A26" s="245">
        <v>3</v>
      </c>
      <c r="B26" s="246" t="s">
        <v>73</v>
      </c>
      <c r="C26" s="238"/>
      <c r="D26" s="238"/>
      <c r="E26" s="239"/>
      <c r="F26" s="250"/>
      <c r="G26" s="241"/>
      <c r="H26" s="242"/>
      <c r="I26" s="6"/>
      <c r="J26" s="243"/>
      <c r="K26" s="6"/>
      <c r="L26" s="243"/>
      <c r="M26" s="6"/>
      <c r="N26" s="243"/>
      <c r="O26" s="6"/>
      <c r="P26" s="243"/>
      <c r="Q26" s="6"/>
      <c r="R26" s="243"/>
      <c r="S26" s="6"/>
      <c r="T26" s="243"/>
      <c r="U26" s="6"/>
      <c r="V26" s="243"/>
      <c r="W26" s="6"/>
      <c r="X26" s="243"/>
      <c r="Y26" s="6"/>
      <c r="Z26" s="243"/>
      <c r="AA26" s="6"/>
      <c r="AB26" s="243"/>
      <c r="AC26" s="6"/>
      <c r="AD26" s="243"/>
      <c r="AE26" s="6"/>
      <c r="AF26" s="15"/>
    </row>
    <row r="27" spans="1:33" ht="18.75" outlineLevel="1" thickBot="1" x14ac:dyDescent="0.3">
      <c r="A27" s="236">
        <v>3</v>
      </c>
      <c r="B27" s="237" t="s">
        <v>14</v>
      </c>
      <c r="C27" s="238"/>
      <c r="D27" s="238"/>
      <c r="E27" s="239"/>
      <c r="F27" s="240"/>
      <c r="G27" s="241"/>
      <c r="H27" s="242"/>
      <c r="I27" s="6"/>
      <c r="J27" s="243"/>
      <c r="K27" s="6"/>
      <c r="L27" s="243"/>
      <c r="M27" s="6"/>
      <c r="N27" s="243"/>
      <c r="O27" s="6"/>
      <c r="P27" s="243"/>
      <c r="Q27" s="6"/>
      <c r="R27" s="243"/>
      <c r="S27" s="6"/>
      <c r="T27" s="243"/>
      <c r="U27" s="6"/>
      <c r="V27" s="243"/>
      <c r="W27" s="6"/>
      <c r="X27" s="243"/>
      <c r="Y27" s="6"/>
      <c r="Z27" s="243"/>
      <c r="AA27" s="6"/>
      <c r="AB27" s="243"/>
      <c r="AC27" s="6"/>
      <c r="AD27" s="243"/>
      <c r="AE27" s="6"/>
      <c r="AF27" s="15"/>
    </row>
    <row r="28" spans="1:33" ht="18.75" outlineLevel="2" thickBot="1" x14ac:dyDescent="0.3">
      <c r="A28" s="235" t="s">
        <v>25</v>
      </c>
      <c r="B28" s="100" t="s">
        <v>161</v>
      </c>
      <c r="C28" s="8" t="s">
        <v>89</v>
      </c>
      <c r="D28" s="7" t="s">
        <v>15</v>
      </c>
      <c r="E28" s="11"/>
      <c r="F28" s="10">
        <v>3600</v>
      </c>
      <c r="G28" s="11"/>
      <c r="H28" s="81"/>
      <c r="I28" s="211"/>
      <c r="J28" s="204"/>
      <c r="K28" s="211"/>
      <c r="L28" s="204"/>
      <c r="M28" s="211"/>
      <c r="N28" s="84"/>
      <c r="O28" s="211"/>
      <c r="P28" s="204"/>
      <c r="Q28" s="211"/>
      <c r="R28" s="204"/>
      <c r="S28" s="211"/>
      <c r="T28" s="84"/>
      <c r="U28" s="211"/>
      <c r="V28" s="204"/>
      <c r="W28" s="219"/>
      <c r="X28" s="204"/>
      <c r="Y28" s="211"/>
      <c r="Z28" s="204"/>
      <c r="AA28" s="211"/>
      <c r="AB28" s="204"/>
      <c r="AC28" s="211"/>
      <c r="AD28" s="204"/>
      <c r="AE28" s="85"/>
      <c r="AF28" s="15"/>
    </row>
    <row r="29" spans="1:33" ht="18.75" outlineLevel="2" thickBot="1" x14ac:dyDescent="0.3">
      <c r="A29" s="106" t="s">
        <v>26</v>
      </c>
      <c r="B29" s="100" t="s">
        <v>162</v>
      </c>
      <c r="C29" s="8" t="s">
        <v>89</v>
      </c>
      <c r="D29" s="7" t="s">
        <v>15</v>
      </c>
      <c r="E29" s="9"/>
      <c r="F29" s="10">
        <v>5500</v>
      </c>
      <c r="G29" s="11"/>
      <c r="H29" s="81"/>
      <c r="I29" s="143"/>
      <c r="J29" s="137"/>
      <c r="K29" s="143"/>
      <c r="L29" s="137"/>
      <c r="M29" s="143"/>
      <c r="N29" s="84"/>
      <c r="O29" s="143"/>
      <c r="P29" s="137"/>
      <c r="Q29" s="143"/>
      <c r="R29" s="137"/>
      <c r="S29" s="143"/>
      <c r="T29" s="84"/>
      <c r="U29" s="114"/>
      <c r="V29" s="139"/>
      <c r="W29" s="143"/>
      <c r="X29" s="137"/>
      <c r="Y29" s="143"/>
      <c r="Z29" s="137"/>
      <c r="AA29" s="143"/>
      <c r="AB29" s="137"/>
      <c r="AC29" s="143"/>
      <c r="AD29" s="137"/>
      <c r="AE29" s="113"/>
      <c r="AF29" s="15"/>
    </row>
    <row r="30" spans="1:33" ht="18.75" outlineLevel="2" thickBot="1" x14ac:dyDescent="0.3">
      <c r="A30" s="106" t="s">
        <v>74</v>
      </c>
      <c r="B30" s="100" t="s">
        <v>181</v>
      </c>
      <c r="C30" s="8" t="s">
        <v>88</v>
      </c>
      <c r="D30" s="7" t="s">
        <v>18</v>
      </c>
      <c r="E30" s="9"/>
      <c r="F30" s="10">
        <v>2</v>
      </c>
      <c r="G30" s="11"/>
      <c r="H30" s="81"/>
      <c r="I30" s="143"/>
      <c r="J30" s="139"/>
      <c r="K30" s="114"/>
      <c r="L30" s="137"/>
      <c r="M30" s="143"/>
      <c r="N30" s="84"/>
      <c r="O30" s="143"/>
      <c r="P30" s="137"/>
      <c r="Q30" s="143"/>
      <c r="R30" s="137"/>
      <c r="S30" s="143"/>
      <c r="T30" s="84"/>
      <c r="U30" s="147"/>
      <c r="V30" s="139"/>
      <c r="W30" s="114"/>
      <c r="X30" s="137"/>
      <c r="Y30" s="143"/>
      <c r="Z30" s="137"/>
      <c r="AA30" s="143"/>
      <c r="AB30" s="137"/>
      <c r="AC30" s="143"/>
      <c r="AD30" s="137"/>
      <c r="AE30" s="113"/>
      <c r="AF30" s="15"/>
    </row>
    <row r="31" spans="1:33" ht="18" customHeight="1" outlineLevel="2" thickBot="1" x14ac:dyDescent="0.3">
      <c r="A31" s="106" t="s">
        <v>75</v>
      </c>
      <c r="B31" s="97" t="s">
        <v>143</v>
      </c>
      <c r="C31" s="12" t="s">
        <v>88</v>
      </c>
      <c r="D31" s="12" t="s">
        <v>18</v>
      </c>
      <c r="E31" s="9"/>
      <c r="F31" s="14">
        <v>2</v>
      </c>
      <c r="G31" s="11"/>
      <c r="H31" s="81"/>
      <c r="I31" s="143"/>
      <c r="J31" s="137"/>
      <c r="K31" s="143"/>
      <c r="L31" s="137"/>
      <c r="M31" s="143"/>
      <c r="N31" s="84"/>
      <c r="O31" s="143"/>
      <c r="P31" s="137"/>
      <c r="Q31" s="143"/>
      <c r="R31" s="137"/>
      <c r="S31" s="114"/>
      <c r="T31" s="84"/>
      <c r="U31" s="143"/>
      <c r="V31" s="137"/>
      <c r="W31" s="143"/>
      <c r="X31" s="137"/>
      <c r="Y31" s="143"/>
      <c r="Z31" s="137"/>
      <c r="AA31" s="143"/>
      <c r="AB31" s="139"/>
      <c r="AC31" s="143"/>
      <c r="AD31" s="137"/>
      <c r="AE31" s="113"/>
      <c r="AF31" s="15"/>
    </row>
    <row r="32" spans="1:33" ht="18" customHeight="1" outlineLevel="2" thickBot="1" x14ac:dyDescent="0.3">
      <c r="A32" s="106" t="s">
        <v>76</v>
      </c>
      <c r="B32" s="97" t="s">
        <v>77</v>
      </c>
      <c r="C32" s="12" t="s">
        <v>88</v>
      </c>
      <c r="D32" s="12" t="s">
        <v>18</v>
      </c>
      <c r="E32" s="9"/>
      <c r="F32" s="14">
        <v>1</v>
      </c>
      <c r="G32" s="11"/>
      <c r="H32" s="81"/>
      <c r="I32" s="143"/>
      <c r="J32" s="139"/>
      <c r="K32" s="143"/>
      <c r="L32" s="137"/>
      <c r="M32" s="143"/>
      <c r="N32" s="84"/>
      <c r="O32" s="143"/>
      <c r="P32" s="137"/>
      <c r="Q32" s="143"/>
      <c r="R32" s="137"/>
      <c r="S32" s="143"/>
      <c r="T32" s="84"/>
      <c r="U32" s="143"/>
      <c r="V32" s="137"/>
      <c r="W32" s="143"/>
      <c r="X32" s="137"/>
      <c r="Y32" s="143"/>
      <c r="Z32" s="137"/>
      <c r="AA32" s="143"/>
      <c r="AB32" s="137"/>
      <c r="AC32" s="143"/>
      <c r="AD32" s="137"/>
      <c r="AE32" s="113"/>
      <c r="AF32" s="15"/>
    </row>
    <row r="33" spans="1:74" ht="18" customHeight="1" outlineLevel="2" thickBot="1" x14ac:dyDescent="0.3">
      <c r="A33" s="106" t="s">
        <v>78</v>
      </c>
      <c r="B33" s="97" t="s">
        <v>24</v>
      </c>
      <c r="C33" s="12" t="s">
        <v>88</v>
      </c>
      <c r="D33" s="12" t="s">
        <v>18</v>
      </c>
      <c r="E33" s="9"/>
      <c r="F33" s="14">
        <v>1</v>
      </c>
      <c r="G33" s="11"/>
      <c r="H33" s="81"/>
      <c r="I33" s="143"/>
      <c r="J33" s="137"/>
      <c r="K33" s="114"/>
      <c r="L33" s="137"/>
      <c r="M33" s="143"/>
      <c r="N33" s="84"/>
      <c r="O33" s="143"/>
      <c r="P33" s="137"/>
      <c r="Q33" s="143"/>
      <c r="R33" s="137"/>
      <c r="S33" s="143"/>
      <c r="T33" s="84"/>
      <c r="U33" s="143"/>
      <c r="V33" s="137"/>
      <c r="W33" s="143"/>
      <c r="X33" s="137"/>
      <c r="Y33" s="143"/>
      <c r="Z33" s="137"/>
      <c r="AA33" s="143"/>
      <c r="AB33" s="137"/>
      <c r="AC33" s="143"/>
      <c r="AD33" s="137"/>
      <c r="AE33" s="113"/>
      <c r="AF33" s="15"/>
    </row>
    <row r="34" spans="1:74" ht="18" customHeight="1" outlineLevel="2" thickBot="1" x14ac:dyDescent="0.3">
      <c r="A34" s="221" t="s">
        <v>79</v>
      </c>
      <c r="B34" s="172" t="s">
        <v>80</v>
      </c>
      <c r="C34" s="224" t="s">
        <v>88</v>
      </c>
      <c r="D34" s="224" t="s">
        <v>18</v>
      </c>
      <c r="E34" s="225"/>
      <c r="F34" s="244">
        <v>1</v>
      </c>
      <c r="G34" s="175"/>
      <c r="H34" s="156"/>
      <c r="I34" s="152"/>
      <c r="J34" s="150"/>
      <c r="K34" s="178"/>
      <c r="L34" s="150"/>
      <c r="M34" s="152"/>
      <c r="N34" s="193"/>
      <c r="O34" s="152"/>
      <c r="P34" s="150"/>
      <c r="Q34" s="152"/>
      <c r="R34" s="150"/>
      <c r="S34" s="152"/>
      <c r="T34" s="193"/>
      <c r="U34" s="152"/>
      <c r="V34" s="150"/>
      <c r="W34" s="152"/>
      <c r="X34" s="150"/>
      <c r="Y34" s="152"/>
      <c r="Z34" s="150"/>
      <c r="AA34" s="152"/>
      <c r="AB34" s="150"/>
      <c r="AC34" s="152"/>
      <c r="AD34" s="150"/>
      <c r="AE34" s="181"/>
      <c r="AF34" s="15"/>
    </row>
    <row r="35" spans="1:74" ht="21" customHeight="1" outlineLevel="1" thickBot="1" x14ac:dyDescent="0.3">
      <c r="A35" s="245">
        <v>4</v>
      </c>
      <c r="B35" s="246" t="s">
        <v>27</v>
      </c>
      <c r="C35" s="238"/>
      <c r="D35" s="238"/>
      <c r="E35" s="239"/>
      <c r="F35" s="247"/>
      <c r="G35" s="241"/>
      <c r="H35" s="242"/>
      <c r="I35" s="6"/>
      <c r="J35" s="243"/>
      <c r="K35" s="6"/>
      <c r="L35" s="243"/>
      <c r="M35" s="6"/>
      <c r="N35" s="243"/>
      <c r="O35" s="6"/>
      <c r="P35" s="243"/>
      <c r="Q35" s="6"/>
      <c r="R35" s="243"/>
      <c r="S35" s="6"/>
      <c r="T35" s="243"/>
      <c r="U35" s="6"/>
      <c r="V35" s="243"/>
      <c r="W35" s="6"/>
      <c r="X35" s="243"/>
      <c r="Y35" s="6"/>
      <c r="Z35" s="243"/>
      <c r="AA35" s="6"/>
      <c r="AB35" s="243"/>
      <c r="AC35" s="6"/>
      <c r="AD35" s="243"/>
      <c r="AE35" s="6"/>
      <c r="AF35" s="15"/>
    </row>
    <row r="36" spans="1:74" ht="18.75" outlineLevel="1" thickBot="1" x14ac:dyDescent="0.3">
      <c r="A36" s="236">
        <v>4</v>
      </c>
      <c r="B36" s="237" t="s">
        <v>14</v>
      </c>
      <c r="C36" s="238"/>
      <c r="D36" s="238"/>
      <c r="E36" s="239"/>
      <c r="F36" s="240"/>
      <c r="G36" s="241"/>
      <c r="H36" s="242"/>
      <c r="I36" s="6"/>
      <c r="J36" s="243"/>
      <c r="K36" s="6"/>
      <c r="L36" s="243"/>
      <c r="M36" s="6"/>
      <c r="N36" s="243"/>
      <c r="O36" s="6"/>
      <c r="P36" s="243"/>
      <c r="Q36" s="6"/>
      <c r="R36" s="243"/>
      <c r="S36" s="6"/>
      <c r="T36" s="243"/>
      <c r="U36" s="6"/>
      <c r="V36" s="243"/>
      <c r="W36" s="6"/>
      <c r="X36" s="243"/>
      <c r="Y36" s="6"/>
      <c r="Z36" s="243"/>
      <c r="AA36" s="6"/>
      <c r="AB36" s="243"/>
      <c r="AC36" s="6"/>
      <c r="AD36" s="243"/>
      <c r="AE36" s="6"/>
      <c r="AF36" s="15"/>
    </row>
    <row r="37" spans="1:74" ht="18" customHeight="1" outlineLevel="2" thickBot="1" x14ac:dyDescent="0.3">
      <c r="A37" s="235" t="s">
        <v>28</v>
      </c>
      <c r="B37" s="100" t="s">
        <v>172</v>
      </c>
      <c r="C37" s="8" t="s">
        <v>88</v>
      </c>
      <c r="D37" s="7" t="s">
        <v>15</v>
      </c>
      <c r="E37" s="11"/>
      <c r="F37" s="10">
        <v>25500</v>
      </c>
      <c r="G37" s="11"/>
      <c r="H37" s="81"/>
      <c r="I37" s="211"/>
      <c r="J37" s="204"/>
      <c r="K37" s="211"/>
      <c r="L37" s="203"/>
      <c r="M37" s="219"/>
      <c r="N37" s="84"/>
      <c r="O37" s="211"/>
      <c r="P37" s="204"/>
      <c r="Q37" s="211"/>
      <c r="R37" s="204"/>
      <c r="S37" s="211"/>
      <c r="T37" s="84"/>
      <c r="U37" s="211"/>
      <c r="V37" s="204"/>
      <c r="W37" s="211"/>
      <c r="X37" s="204"/>
      <c r="Y37" s="211"/>
      <c r="Z37" s="204"/>
      <c r="AA37" s="211"/>
      <c r="AB37" s="204"/>
      <c r="AC37" s="211"/>
      <c r="AD37" s="204"/>
      <c r="AE37" s="85"/>
      <c r="AF37" s="15"/>
    </row>
    <row r="38" spans="1:74" ht="18.75" outlineLevel="2" thickBot="1" x14ac:dyDescent="0.3">
      <c r="A38" s="106" t="s">
        <v>29</v>
      </c>
      <c r="B38" s="99" t="s">
        <v>173</v>
      </c>
      <c r="C38" s="12" t="s">
        <v>88</v>
      </c>
      <c r="D38" s="16" t="s">
        <v>15</v>
      </c>
      <c r="E38" s="9"/>
      <c r="F38" s="10">
        <f>25500+9500+9500</f>
        <v>44500</v>
      </c>
      <c r="G38" s="11"/>
      <c r="H38" s="81"/>
      <c r="I38" s="143"/>
      <c r="J38" s="137"/>
      <c r="K38" s="114"/>
      <c r="L38" s="137"/>
      <c r="M38" s="143"/>
      <c r="N38" s="84"/>
      <c r="O38" s="143"/>
      <c r="P38" s="137"/>
      <c r="Q38" s="143"/>
      <c r="R38" s="137"/>
      <c r="S38" s="143"/>
      <c r="T38" s="84"/>
      <c r="U38" s="143"/>
      <c r="V38" s="137"/>
      <c r="W38" s="143"/>
      <c r="X38" s="137"/>
      <c r="Y38" s="114"/>
      <c r="Z38" s="137"/>
      <c r="AA38" s="143"/>
      <c r="AB38" s="137"/>
      <c r="AC38" s="143"/>
      <c r="AD38" s="137"/>
      <c r="AE38" s="113"/>
      <c r="AF38" s="15"/>
      <c r="AG38" s="17"/>
    </row>
    <row r="39" spans="1:74" s="52" customFormat="1" ht="18.75" outlineLevel="2" thickBot="1" x14ac:dyDescent="0.3">
      <c r="A39" s="106" t="s">
        <v>83</v>
      </c>
      <c r="B39" s="99" t="s">
        <v>145</v>
      </c>
      <c r="C39" s="12" t="s">
        <v>88</v>
      </c>
      <c r="D39" s="16" t="s">
        <v>15</v>
      </c>
      <c r="E39" s="9"/>
      <c r="F39" s="10">
        <v>600</v>
      </c>
      <c r="G39" s="11"/>
      <c r="H39" s="81"/>
      <c r="I39" s="143"/>
      <c r="J39" s="137"/>
      <c r="K39" s="143"/>
      <c r="L39" s="139"/>
      <c r="M39" s="143"/>
      <c r="N39" s="84"/>
      <c r="O39" s="152"/>
      <c r="P39" s="150"/>
      <c r="Q39" s="152"/>
      <c r="R39" s="150"/>
      <c r="S39" s="152"/>
      <c r="T39" s="84"/>
      <c r="U39" s="143"/>
      <c r="V39" s="137"/>
      <c r="W39" s="143"/>
      <c r="X39" s="137"/>
      <c r="Y39" s="143"/>
      <c r="Z39" s="137"/>
      <c r="AA39" s="143"/>
      <c r="AB39" s="137"/>
      <c r="AC39" s="143"/>
      <c r="AD39" s="137"/>
      <c r="AE39" s="113"/>
      <c r="AF39" s="55"/>
      <c r="AG39" s="17"/>
    </row>
    <row r="40" spans="1:74" ht="36.75" outlineLevel="2" thickBot="1" x14ac:dyDescent="0.3">
      <c r="A40" s="221" t="s">
        <v>141</v>
      </c>
      <c r="B40" s="222" t="s">
        <v>107</v>
      </c>
      <c r="C40" s="223" t="s">
        <v>88</v>
      </c>
      <c r="D40" s="224" t="s">
        <v>38</v>
      </c>
      <c r="E40" s="225"/>
      <c r="F40" s="192">
        <v>1000</v>
      </c>
      <c r="G40" s="175"/>
      <c r="H40" s="156"/>
      <c r="I40" s="152"/>
      <c r="J40" s="179"/>
      <c r="K40" s="178"/>
      <c r="L40" s="150"/>
      <c r="M40" s="152"/>
      <c r="N40" s="193"/>
      <c r="O40" s="152"/>
      <c r="P40" s="150"/>
      <c r="Q40" s="152"/>
      <c r="R40" s="150"/>
      <c r="S40" s="152"/>
      <c r="T40" s="193"/>
      <c r="U40" s="152"/>
      <c r="V40" s="150"/>
      <c r="W40" s="152"/>
      <c r="X40" s="150"/>
      <c r="Y40" s="152"/>
      <c r="Z40" s="150"/>
      <c r="AA40" s="152"/>
      <c r="AB40" s="150"/>
      <c r="AC40" s="152"/>
      <c r="AD40" s="150"/>
      <c r="AE40" s="181"/>
      <c r="AF40" s="15"/>
    </row>
    <row r="41" spans="1:74" ht="25.5" customHeight="1" thickBot="1" x14ac:dyDescent="0.3">
      <c r="A41" s="276" t="s">
        <v>30</v>
      </c>
      <c r="B41" s="277"/>
      <c r="C41" s="183"/>
      <c r="D41" s="183"/>
      <c r="E41" s="184"/>
      <c r="F41" s="184"/>
      <c r="G41" s="185"/>
      <c r="H41" s="186"/>
      <c r="I41" s="185"/>
      <c r="J41" s="187"/>
      <c r="K41" s="185"/>
      <c r="L41" s="187"/>
      <c r="M41" s="185"/>
      <c r="N41" s="187"/>
      <c r="O41" s="185"/>
      <c r="P41" s="187"/>
      <c r="Q41" s="185"/>
      <c r="R41" s="187"/>
      <c r="S41" s="185"/>
      <c r="T41" s="187"/>
      <c r="U41" s="185"/>
      <c r="V41" s="187"/>
      <c r="W41" s="185"/>
      <c r="X41" s="187"/>
      <c r="Y41" s="185"/>
      <c r="Z41" s="187"/>
      <c r="AA41" s="185"/>
      <c r="AB41" s="187"/>
      <c r="AC41" s="185"/>
      <c r="AD41" s="187"/>
      <c r="AE41" s="185"/>
      <c r="AF41" s="55"/>
    </row>
    <row r="42" spans="1:74" ht="22.5" customHeight="1" outlineLevel="1" thickBot="1" x14ac:dyDescent="0.3">
      <c r="A42" s="226">
        <v>5</v>
      </c>
      <c r="B42" s="227" t="s">
        <v>31</v>
      </c>
      <c r="C42" s="228"/>
      <c r="D42" s="228"/>
      <c r="E42" s="229"/>
      <c r="F42" s="230"/>
      <c r="G42" s="231"/>
      <c r="H42" s="232"/>
      <c r="I42" s="233"/>
      <c r="J42" s="234"/>
      <c r="K42" s="233"/>
      <c r="L42" s="234"/>
      <c r="M42" s="233"/>
      <c r="N42" s="234"/>
      <c r="O42" s="233"/>
      <c r="P42" s="234"/>
      <c r="Q42" s="233"/>
      <c r="R42" s="234"/>
      <c r="S42" s="233"/>
      <c r="T42" s="234"/>
      <c r="U42" s="233"/>
      <c r="V42" s="234"/>
      <c r="W42" s="233"/>
      <c r="X42" s="234"/>
      <c r="Y42" s="233"/>
      <c r="Z42" s="234"/>
      <c r="AA42" s="233"/>
      <c r="AB42" s="234"/>
      <c r="AC42" s="233"/>
      <c r="AD42" s="234"/>
      <c r="AE42" s="233"/>
      <c r="AF42" s="15"/>
    </row>
    <row r="43" spans="1:74" ht="38.25" customHeight="1" outlineLevel="1" thickBot="1" x14ac:dyDescent="0.3">
      <c r="A43" s="205">
        <v>5</v>
      </c>
      <c r="B43" s="206" t="s">
        <v>94</v>
      </c>
      <c r="C43" s="28"/>
      <c r="D43" s="28"/>
      <c r="E43" s="29"/>
      <c r="F43" s="207"/>
      <c r="G43" s="31"/>
      <c r="H43" s="212"/>
      <c r="I43" s="31"/>
      <c r="J43" s="213"/>
      <c r="K43" s="31"/>
      <c r="L43" s="213"/>
      <c r="M43" s="31"/>
      <c r="N43" s="213"/>
      <c r="O43" s="31"/>
      <c r="P43" s="213"/>
      <c r="Q43" s="31"/>
      <c r="R43" s="213"/>
      <c r="S43" s="31"/>
      <c r="T43" s="213"/>
      <c r="U43" s="31"/>
      <c r="V43" s="213"/>
      <c r="W43" s="31"/>
      <c r="X43" s="213"/>
      <c r="Y43" s="31"/>
      <c r="Z43" s="213"/>
      <c r="AA43" s="31"/>
      <c r="AB43" s="213"/>
      <c r="AC43" s="31"/>
      <c r="AD43" s="213"/>
      <c r="AE43" s="31"/>
      <c r="AF43" s="15"/>
    </row>
    <row r="44" spans="1:74" ht="72.75" outlineLevel="2" thickBot="1" x14ac:dyDescent="0.3">
      <c r="A44" s="109" t="s">
        <v>32</v>
      </c>
      <c r="B44" s="101" t="s">
        <v>177</v>
      </c>
      <c r="C44" s="66" t="s">
        <v>88</v>
      </c>
      <c r="D44" s="18" t="s">
        <v>15</v>
      </c>
      <c r="E44" s="19"/>
      <c r="F44" s="19">
        <v>4000</v>
      </c>
      <c r="G44" s="20"/>
      <c r="H44" s="81"/>
      <c r="I44" s="219"/>
      <c r="J44" s="203"/>
      <c r="K44" s="201"/>
      <c r="L44" s="202"/>
      <c r="M44" s="201"/>
      <c r="N44" s="84"/>
      <c r="O44" s="201"/>
      <c r="P44" s="202"/>
      <c r="Q44" s="201"/>
      <c r="R44" s="202"/>
      <c r="S44" s="201"/>
      <c r="T44" s="84"/>
      <c r="U44" s="201"/>
      <c r="V44" s="202"/>
      <c r="W44" s="201"/>
      <c r="X44" s="202"/>
      <c r="Y44" s="201"/>
      <c r="Z44" s="204"/>
      <c r="AA44" s="211"/>
      <c r="AB44" s="204"/>
      <c r="AC44" s="211"/>
      <c r="AD44" s="204"/>
      <c r="AE44" s="220"/>
      <c r="AF44" s="15"/>
    </row>
    <row r="45" spans="1:74" ht="72.75" outlineLevel="2" thickBot="1" x14ac:dyDescent="0.3">
      <c r="A45" s="109" t="s">
        <v>33</v>
      </c>
      <c r="B45" s="98" t="s">
        <v>176</v>
      </c>
      <c r="C45" s="21" t="s">
        <v>88</v>
      </c>
      <c r="D45" s="21" t="s">
        <v>15</v>
      </c>
      <c r="E45" s="22"/>
      <c r="F45" s="19">
        <v>1600</v>
      </c>
      <c r="G45" s="20"/>
      <c r="H45" s="81"/>
      <c r="I45" s="145"/>
      <c r="J45" s="139"/>
      <c r="K45" s="114"/>
      <c r="L45" s="140"/>
      <c r="M45" s="145"/>
      <c r="N45" s="84"/>
      <c r="O45" s="145"/>
      <c r="P45" s="140"/>
      <c r="Q45" s="145"/>
      <c r="R45" s="140"/>
      <c r="S45" s="145"/>
      <c r="T45" s="84"/>
      <c r="U45" s="145"/>
      <c r="V45" s="140"/>
      <c r="W45" s="143"/>
      <c r="X45" s="137"/>
      <c r="Y45" s="143"/>
      <c r="Z45" s="137"/>
      <c r="AA45" s="143"/>
      <c r="AB45" s="137"/>
      <c r="AC45" s="143"/>
      <c r="AD45" s="137"/>
      <c r="AE45" s="93"/>
      <c r="AF45" s="15"/>
    </row>
    <row r="46" spans="1:74" ht="52.5" customHeight="1" outlineLevel="2" thickBot="1" x14ac:dyDescent="0.3">
      <c r="A46" s="109" t="s">
        <v>34</v>
      </c>
      <c r="B46" s="102" t="s">
        <v>159</v>
      </c>
      <c r="C46" s="21" t="s">
        <v>88</v>
      </c>
      <c r="D46" s="21" t="s">
        <v>15</v>
      </c>
      <c r="E46" s="22"/>
      <c r="F46" s="19">
        <v>700</v>
      </c>
      <c r="G46" s="20"/>
      <c r="H46" s="81"/>
      <c r="I46" s="114"/>
      <c r="J46" s="139"/>
      <c r="K46" s="145"/>
      <c r="L46" s="140"/>
      <c r="M46" s="145"/>
      <c r="N46" s="84"/>
      <c r="O46" s="145"/>
      <c r="P46" s="140"/>
      <c r="Q46" s="145"/>
      <c r="R46" s="140"/>
      <c r="S46" s="145"/>
      <c r="T46" s="84"/>
      <c r="U46" s="145"/>
      <c r="V46" s="140"/>
      <c r="W46" s="143"/>
      <c r="X46" s="137"/>
      <c r="Y46" s="143"/>
      <c r="Z46" s="137"/>
      <c r="AA46" s="143"/>
      <c r="AB46" s="137"/>
      <c r="AC46" s="143"/>
      <c r="AD46" s="137"/>
      <c r="AE46" s="93"/>
      <c r="AF46" s="15"/>
    </row>
    <row r="47" spans="1:74" ht="72.75" outlineLevel="2" thickBot="1" x14ac:dyDescent="0.3">
      <c r="A47" s="109" t="s">
        <v>35</v>
      </c>
      <c r="B47" s="98" t="s">
        <v>144</v>
      </c>
      <c r="C47" s="21" t="s">
        <v>89</v>
      </c>
      <c r="D47" s="21" t="s">
        <v>15</v>
      </c>
      <c r="E47" s="22"/>
      <c r="F47" s="19">
        <v>3000</v>
      </c>
      <c r="G47" s="20"/>
      <c r="H47" s="81"/>
      <c r="I47" s="145"/>
      <c r="J47" s="139"/>
      <c r="K47" s="114"/>
      <c r="L47" s="157"/>
      <c r="M47" s="147"/>
      <c r="N47" s="84"/>
      <c r="O47" s="145"/>
      <c r="P47" s="140"/>
      <c r="Q47" s="145"/>
      <c r="R47" s="140"/>
      <c r="S47" s="145"/>
      <c r="T47" s="84"/>
      <c r="U47" s="145"/>
      <c r="V47" s="140"/>
      <c r="W47" s="143"/>
      <c r="X47" s="137"/>
      <c r="Y47" s="143"/>
      <c r="Z47" s="137"/>
      <c r="AA47" s="143"/>
      <c r="AB47" s="137"/>
      <c r="AC47" s="143"/>
      <c r="AD47" s="137"/>
      <c r="AE47" s="93"/>
      <c r="AF47" s="15"/>
    </row>
    <row r="48" spans="1:74" s="52" customFormat="1" ht="54.75" customHeight="1" outlineLevel="2" thickBot="1" x14ac:dyDescent="0.3">
      <c r="A48" s="109" t="s">
        <v>36</v>
      </c>
      <c r="B48" s="98" t="s">
        <v>156</v>
      </c>
      <c r="C48" s="12" t="s">
        <v>88</v>
      </c>
      <c r="D48" s="21" t="s">
        <v>18</v>
      </c>
      <c r="E48" s="91"/>
      <c r="F48" s="94">
        <v>1</v>
      </c>
      <c r="G48" s="95"/>
      <c r="H48" s="81"/>
      <c r="I48" s="89"/>
      <c r="J48" s="88"/>
      <c r="K48" s="89"/>
      <c r="L48" s="88"/>
      <c r="M48" s="89"/>
      <c r="N48" s="148"/>
      <c r="O48" s="89"/>
      <c r="P48" s="88"/>
      <c r="Q48" s="89"/>
      <c r="R48" s="88"/>
      <c r="S48" s="89"/>
      <c r="T48" s="148"/>
      <c r="U48" s="114"/>
      <c r="V48" s="88"/>
      <c r="W48" s="89"/>
      <c r="X48" s="88"/>
      <c r="Y48" s="89"/>
      <c r="Z48" s="88"/>
      <c r="AA48" s="144"/>
      <c r="AB48" s="138"/>
      <c r="AC48" s="144"/>
      <c r="AD48" s="138"/>
      <c r="AE48" s="113"/>
      <c r="AF48" s="90"/>
      <c r="AG48" s="57"/>
      <c r="AH48" s="90"/>
      <c r="AI48" s="90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</row>
    <row r="49" spans="1:74" ht="36.75" outlineLevel="2" thickBot="1" x14ac:dyDescent="0.3">
      <c r="A49" s="109" t="s">
        <v>163</v>
      </c>
      <c r="B49" s="98" t="s">
        <v>154</v>
      </c>
      <c r="C49" s="21" t="s">
        <v>89</v>
      </c>
      <c r="D49" s="21" t="s">
        <v>18</v>
      </c>
      <c r="E49" s="22"/>
      <c r="F49" s="19">
        <v>2</v>
      </c>
      <c r="G49" s="20"/>
      <c r="H49" s="81"/>
      <c r="I49" s="145"/>
      <c r="J49" s="140"/>
      <c r="K49" s="145"/>
      <c r="L49" s="140"/>
      <c r="M49" s="114"/>
      <c r="N49" s="84"/>
      <c r="O49" s="145"/>
      <c r="P49" s="140"/>
      <c r="Q49" s="145"/>
      <c r="R49" s="140"/>
      <c r="S49" s="145"/>
      <c r="T49" s="84"/>
      <c r="U49" s="145"/>
      <c r="V49" s="140"/>
      <c r="W49" s="143"/>
      <c r="X49" s="137"/>
      <c r="Y49" s="114"/>
      <c r="Z49" s="137"/>
      <c r="AA49" s="143"/>
      <c r="AB49" s="137"/>
      <c r="AC49" s="143"/>
      <c r="AD49" s="137"/>
      <c r="AE49" s="93"/>
      <c r="AF49" s="15"/>
    </row>
    <row r="50" spans="1:74" s="52" customFormat="1" ht="42" customHeight="1" outlineLevel="2" thickBot="1" x14ac:dyDescent="0.3">
      <c r="A50" s="109" t="s">
        <v>164</v>
      </c>
      <c r="B50" s="97" t="s">
        <v>148</v>
      </c>
      <c r="C50" s="12" t="s">
        <v>88</v>
      </c>
      <c r="D50" s="67" t="s">
        <v>18</v>
      </c>
      <c r="E50" s="91"/>
      <c r="F50" s="94">
        <v>3</v>
      </c>
      <c r="G50" s="95"/>
      <c r="H50" s="81"/>
      <c r="I50" s="114"/>
      <c r="J50" s="88"/>
      <c r="K50" s="89"/>
      <c r="L50" s="88"/>
      <c r="M50" s="89"/>
      <c r="N50" s="148"/>
      <c r="O50" s="89"/>
      <c r="P50" s="88"/>
      <c r="Q50" s="114"/>
      <c r="R50" s="88"/>
      <c r="S50" s="89"/>
      <c r="T50" s="148"/>
      <c r="U50" s="145"/>
      <c r="V50" s="140"/>
      <c r="W50" s="89"/>
      <c r="X50" s="88"/>
      <c r="Y50" s="114"/>
      <c r="Z50" s="138"/>
      <c r="AA50" s="144"/>
      <c r="AB50" s="138"/>
      <c r="AC50" s="144"/>
      <c r="AD50" s="138"/>
      <c r="AE50" s="93"/>
      <c r="AF50" s="90"/>
      <c r="AG50" s="57"/>
      <c r="AH50" s="90"/>
      <c r="AI50" s="90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</row>
    <row r="51" spans="1:74" s="52" customFormat="1" ht="54.75" outlineLevel="2" thickBot="1" x14ac:dyDescent="0.3">
      <c r="A51" s="109" t="s">
        <v>165</v>
      </c>
      <c r="B51" s="112" t="s">
        <v>171</v>
      </c>
      <c r="C51" s="12" t="s">
        <v>88</v>
      </c>
      <c r="D51" s="21" t="s">
        <v>18</v>
      </c>
      <c r="E51" s="92"/>
      <c r="F51" s="92">
        <f>1*2</f>
        <v>2</v>
      </c>
      <c r="G51" s="96"/>
      <c r="H51" s="155"/>
      <c r="I51" s="114"/>
      <c r="J51" s="88"/>
      <c r="K51" s="89"/>
      <c r="L51" s="88"/>
      <c r="M51" s="89"/>
      <c r="N51" s="148"/>
      <c r="O51" s="89"/>
      <c r="P51" s="88"/>
      <c r="Q51" s="145"/>
      <c r="R51" s="88"/>
      <c r="S51" s="89"/>
      <c r="T51" s="148"/>
      <c r="U51" s="114"/>
      <c r="V51" s="140"/>
      <c r="W51" s="144"/>
      <c r="X51" s="138"/>
      <c r="Y51" s="143"/>
      <c r="Z51" s="88"/>
      <c r="AA51" s="89"/>
      <c r="AB51" s="138"/>
      <c r="AC51" s="144"/>
      <c r="AD51" s="138"/>
      <c r="AE51" s="93"/>
      <c r="AF51" s="90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</row>
    <row r="52" spans="1:74" s="52" customFormat="1" ht="54.75" customHeight="1" outlineLevel="2" thickBot="1" x14ac:dyDescent="0.3">
      <c r="A52" s="109" t="s">
        <v>166</v>
      </c>
      <c r="B52" s="98" t="s">
        <v>149</v>
      </c>
      <c r="C52" s="12" t="s">
        <v>88</v>
      </c>
      <c r="D52" s="21" t="s">
        <v>18</v>
      </c>
      <c r="E52" s="91"/>
      <c r="F52" s="94">
        <v>3</v>
      </c>
      <c r="G52" s="95"/>
      <c r="H52" s="81"/>
      <c r="I52" s="114"/>
      <c r="J52" s="88"/>
      <c r="K52" s="89"/>
      <c r="L52" s="88"/>
      <c r="M52" s="89"/>
      <c r="N52" s="148"/>
      <c r="O52" s="89"/>
      <c r="P52" s="88"/>
      <c r="Q52" s="114"/>
      <c r="R52" s="88"/>
      <c r="S52" s="89"/>
      <c r="T52" s="148"/>
      <c r="U52" s="145"/>
      <c r="V52" s="140"/>
      <c r="W52" s="89"/>
      <c r="X52" s="88"/>
      <c r="Y52" s="114"/>
      <c r="Z52" s="88"/>
      <c r="AA52" s="144"/>
      <c r="AB52" s="138"/>
      <c r="AC52" s="144"/>
      <c r="AD52" s="138"/>
      <c r="AE52" s="93"/>
      <c r="AF52" s="90"/>
      <c r="AG52" s="57"/>
      <c r="AH52" s="90"/>
      <c r="AI52" s="90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</row>
    <row r="53" spans="1:74" s="52" customFormat="1" ht="43.5" customHeight="1" outlineLevel="2" thickBot="1" x14ac:dyDescent="0.3">
      <c r="A53" s="109" t="s">
        <v>112</v>
      </c>
      <c r="B53" s="98" t="s">
        <v>150</v>
      </c>
      <c r="C53" s="12" t="s">
        <v>88</v>
      </c>
      <c r="D53" s="21" t="s">
        <v>151</v>
      </c>
      <c r="E53" s="91"/>
      <c r="F53" s="94">
        <v>3</v>
      </c>
      <c r="G53" s="95"/>
      <c r="H53" s="81"/>
      <c r="I53" s="114"/>
      <c r="J53" s="88"/>
      <c r="K53" s="89"/>
      <c r="L53" s="88"/>
      <c r="M53" s="89"/>
      <c r="N53" s="148"/>
      <c r="O53" s="89"/>
      <c r="P53" s="88"/>
      <c r="Q53" s="114"/>
      <c r="R53" s="88"/>
      <c r="S53" s="89"/>
      <c r="T53" s="148"/>
      <c r="U53" s="89"/>
      <c r="V53" s="88"/>
      <c r="W53" s="89"/>
      <c r="X53" s="88"/>
      <c r="Y53" s="114"/>
      <c r="Z53" s="88"/>
      <c r="AA53" s="144"/>
      <c r="AB53" s="138"/>
      <c r="AC53" s="144"/>
      <c r="AD53" s="138"/>
      <c r="AE53" s="93"/>
      <c r="AF53" s="90"/>
      <c r="AG53" s="57"/>
      <c r="AH53" s="90"/>
      <c r="AI53" s="90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</row>
    <row r="54" spans="1:74" s="52" customFormat="1" ht="39.75" customHeight="1" outlineLevel="2" thickBot="1" x14ac:dyDescent="0.3">
      <c r="A54" s="109" t="s">
        <v>167</v>
      </c>
      <c r="B54" s="97" t="s">
        <v>152</v>
      </c>
      <c r="C54" s="12" t="s">
        <v>88</v>
      </c>
      <c r="D54" s="67" t="s">
        <v>151</v>
      </c>
      <c r="E54" s="91"/>
      <c r="F54" s="94">
        <v>6</v>
      </c>
      <c r="G54" s="95"/>
      <c r="H54" s="81"/>
      <c r="I54" s="114"/>
      <c r="J54" s="88"/>
      <c r="K54" s="89"/>
      <c r="L54" s="88"/>
      <c r="M54" s="89"/>
      <c r="N54" s="148"/>
      <c r="O54" s="89"/>
      <c r="P54" s="88"/>
      <c r="Q54" s="114"/>
      <c r="R54" s="88"/>
      <c r="S54" s="89"/>
      <c r="T54" s="148"/>
      <c r="U54" s="89"/>
      <c r="V54" s="88"/>
      <c r="W54" s="89"/>
      <c r="X54" s="88"/>
      <c r="Y54" s="114"/>
      <c r="Z54" s="138"/>
      <c r="AA54" s="144"/>
      <c r="AB54" s="138"/>
      <c r="AC54" s="144"/>
      <c r="AD54" s="138"/>
      <c r="AE54" s="93"/>
      <c r="AF54" s="90"/>
      <c r="AG54" s="57"/>
      <c r="AH54" s="90"/>
      <c r="AI54" s="90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</row>
    <row r="55" spans="1:74" s="52" customFormat="1" ht="51.75" customHeight="1" outlineLevel="2" thickBot="1" x14ac:dyDescent="0.3">
      <c r="A55" s="109" t="s">
        <v>168</v>
      </c>
      <c r="B55" s="97" t="s">
        <v>153</v>
      </c>
      <c r="C55" s="12" t="s">
        <v>88</v>
      </c>
      <c r="D55" s="67" t="s">
        <v>151</v>
      </c>
      <c r="E55" s="91"/>
      <c r="F55" s="94">
        <v>6</v>
      </c>
      <c r="G55" s="95"/>
      <c r="H55" s="81"/>
      <c r="I55" s="114"/>
      <c r="J55" s="88"/>
      <c r="K55" s="89"/>
      <c r="L55" s="88"/>
      <c r="M55" s="89"/>
      <c r="N55" s="148"/>
      <c r="O55" s="89"/>
      <c r="P55" s="88"/>
      <c r="Q55" s="114"/>
      <c r="R55" s="88"/>
      <c r="S55" s="89"/>
      <c r="T55" s="148"/>
      <c r="U55" s="89"/>
      <c r="V55" s="88"/>
      <c r="W55" s="89"/>
      <c r="X55" s="88"/>
      <c r="Y55" s="114"/>
      <c r="Z55" s="138"/>
      <c r="AA55" s="144"/>
      <c r="AB55" s="138"/>
      <c r="AC55" s="144"/>
      <c r="AD55" s="138"/>
      <c r="AE55" s="93"/>
      <c r="AF55" s="90"/>
      <c r="AG55" s="57"/>
      <c r="AH55" s="90"/>
      <c r="AI55" s="90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</row>
    <row r="56" spans="1:74" s="52" customFormat="1" ht="36.75" outlineLevel="2" thickBot="1" x14ac:dyDescent="0.3">
      <c r="A56" s="109" t="s">
        <v>169</v>
      </c>
      <c r="B56" s="102" t="s">
        <v>146</v>
      </c>
      <c r="C56" s="66" t="s">
        <v>88</v>
      </c>
      <c r="D56" s="21" t="s">
        <v>18</v>
      </c>
      <c r="E56" s="22"/>
      <c r="F56" s="19">
        <f>1*2</f>
        <v>2</v>
      </c>
      <c r="G56" s="62"/>
      <c r="H56" s="81"/>
      <c r="I56" s="114"/>
      <c r="J56" s="88"/>
      <c r="K56" s="89"/>
      <c r="L56" s="88"/>
      <c r="M56" s="89"/>
      <c r="N56" s="84"/>
      <c r="O56" s="89"/>
      <c r="P56" s="88"/>
      <c r="Q56" s="89"/>
      <c r="R56" s="88"/>
      <c r="S56" s="89"/>
      <c r="T56" s="84"/>
      <c r="U56" s="114"/>
      <c r="V56" s="88"/>
      <c r="W56" s="144"/>
      <c r="X56" s="138"/>
      <c r="Y56" s="89"/>
      <c r="Z56" s="88"/>
      <c r="AA56" s="89"/>
      <c r="AB56" s="88"/>
      <c r="AC56" s="89"/>
      <c r="AD56" s="88"/>
      <c r="AE56" s="93"/>
      <c r="AF56" s="90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</row>
    <row r="57" spans="1:74" s="52" customFormat="1" ht="36.75" outlineLevel="2" thickBot="1" x14ac:dyDescent="0.3">
      <c r="A57" s="109" t="s">
        <v>113</v>
      </c>
      <c r="B57" s="98" t="s">
        <v>147</v>
      </c>
      <c r="C57" s="66" t="s">
        <v>88</v>
      </c>
      <c r="D57" s="21" t="s">
        <v>18</v>
      </c>
      <c r="E57" s="22"/>
      <c r="F57" s="19">
        <v>2</v>
      </c>
      <c r="G57" s="62"/>
      <c r="H57" s="81"/>
      <c r="I57" s="114"/>
      <c r="J57" s="88"/>
      <c r="K57" s="89"/>
      <c r="L57" s="88"/>
      <c r="M57" s="89"/>
      <c r="N57" s="148"/>
      <c r="O57" s="89"/>
      <c r="P57" s="88"/>
      <c r="Q57" s="89"/>
      <c r="R57" s="88"/>
      <c r="S57" s="89"/>
      <c r="T57" s="84"/>
      <c r="U57" s="114"/>
      <c r="V57" s="88"/>
      <c r="W57" s="144"/>
      <c r="X57" s="138"/>
      <c r="Y57" s="89"/>
      <c r="Z57" s="88"/>
      <c r="AA57" s="89"/>
      <c r="AB57" s="88"/>
      <c r="AC57" s="89"/>
      <c r="AD57" s="88"/>
      <c r="AE57" s="93"/>
      <c r="AF57" s="90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</row>
    <row r="58" spans="1:74" s="52" customFormat="1" ht="18.75" outlineLevel="2" thickBot="1" x14ac:dyDescent="0.3">
      <c r="A58" s="109" t="s">
        <v>114</v>
      </c>
      <c r="B58" s="98" t="s">
        <v>110</v>
      </c>
      <c r="C58" s="66" t="s">
        <v>88</v>
      </c>
      <c r="D58" s="21" t="s">
        <v>4</v>
      </c>
      <c r="E58" s="22"/>
      <c r="F58" s="19">
        <f>10*2</f>
        <v>20</v>
      </c>
      <c r="G58" s="62"/>
      <c r="H58" s="81"/>
      <c r="I58" s="145"/>
      <c r="J58" s="140"/>
      <c r="K58" s="145"/>
      <c r="L58" s="140"/>
      <c r="M58" s="145"/>
      <c r="N58" s="84"/>
      <c r="O58" s="145"/>
      <c r="P58" s="140"/>
      <c r="Q58" s="145"/>
      <c r="R58" s="140"/>
      <c r="S58" s="114"/>
      <c r="T58" s="84"/>
      <c r="U58" s="145"/>
      <c r="V58" s="140"/>
      <c r="W58" s="143"/>
      <c r="X58" s="137"/>
      <c r="Y58" s="143"/>
      <c r="Z58" s="137"/>
      <c r="AA58" s="143"/>
      <c r="AB58" s="137"/>
      <c r="AC58" s="143"/>
      <c r="AD58" s="137"/>
      <c r="AE58" s="93"/>
      <c r="AF58" s="55"/>
    </row>
    <row r="59" spans="1:74" s="52" customFormat="1" ht="18.75" outlineLevel="2" thickBot="1" x14ac:dyDescent="0.3">
      <c r="A59" s="109" t="s">
        <v>170</v>
      </c>
      <c r="B59" s="98" t="s">
        <v>111</v>
      </c>
      <c r="C59" s="7" t="s">
        <v>88</v>
      </c>
      <c r="D59" s="21" t="s">
        <v>18</v>
      </c>
      <c r="E59" s="22"/>
      <c r="F59" s="19">
        <v>1</v>
      </c>
      <c r="G59" s="62"/>
      <c r="H59" s="81"/>
      <c r="I59" s="145"/>
      <c r="J59" s="140"/>
      <c r="K59" s="145"/>
      <c r="L59" s="140"/>
      <c r="M59" s="145"/>
      <c r="N59" s="84"/>
      <c r="O59" s="145"/>
      <c r="P59" s="140"/>
      <c r="Q59" s="145"/>
      <c r="R59" s="140"/>
      <c r="S59" s="114"/>
      <c r="T59" s="84"/>
      <c r="U59" s="145"/>
      <c r="V59" s="140"/>
      <c r="W59" s="143"/>
      <c r="X59" s="137"/>
      <c r="Y59" s="143"/>
      <c r="Z59" s="137"/>
      <c r="AA59" s="143"/>
      <c r="AB59" s="137"/>
      <c r="AC59" s="143"/>
      <c r="AD59" s="137"/>
      <c r="AE59" s="93"/>
      <c r="AF59" s="55"/>
    </row>
    <row r="60" spans="1:74" ht="18.95" customHeight="1" outlineLevel="2" thickBot="1" x14ac:dyDescent="0.3">
      <c r="A60" s="214" t="s">
        <v>136</v>
      </c>
      <c r="B60" s="215" t="s">
        <v>37</v>
      </c>
      <c r="C60" s="196" t="s">
        <v>88</v>
      </c>
      <c r="D60" s="196" t="s">
        <v>15</v>
      </c>
      <c r="E60" s="216"/>
      <c r="F60" s="217">
        <v>400</v>
      </c>
      <c r="G60" s="191"/>
      <c r="H60" s="156"/>
      <c r="I60" s="208"/>
      <c r="J60" s="209"/>
      <c r="K60" s="208"/>
      <c r="L60" s="209"/>
      <c r="M60" s="208"/>
      <c r="N60" s="193"/>
      <c r="O60" s="208"/>
      <c r="P60" s="179"/>
      <c r="Q60" s="208"/>
      <c r="R60" s="209"/>
      <c r="S60" s="208"/>
      <c r="T60" s="193"/>
      <c r="U60" s="208"/>
      <c r="V60" s="209"/>
      <c r="W60" s="152"/>
      <c r="X60" s="150"/>
      <c r="Y60" s="152"/>
      <c r="Z60" s="150"/>
      <c r="AA60" s="152"/>
      <c r="AB60" s="150"/>
      <c r="AC60" s="152"/>
      <c r="AD60" s="150"/>
      <c r="AE60" s="218"/>
      <c r="AF60" s="15"/>
    </row>
    <row r="61" spans="1:74" ht="35.25" customHeight="1" outlineLevel="1" thickBot="1" x14ac:dyDescent="0.3">
      <c r="A61" s="205">
        <v>6</v>
      </c>
      <c r="B61" s="206" t="s">
        <v>39</v>
      </c>
      <c r="C61" s="28"/>
      <c r="D61" s="28"/>
      <c r="E61" s="29"/>
      <c r="F61" s="207"/>
      <c r="G61" s="31"/>
      <c r="H61" s="212"/>
      <c r="I61" s="31"/>
      <c r="J61" s="213"/>
      <c r="K61" s="31"/>
      <c r="L61" s="213"/>
      <c r="M61" s="31"/>
      <c r="N61" s="213"/>
      <c r="O61" s="31"/>
      <c r="P61" s="213"/>
      <c r="Q61" s="31"/>
      <c r="R61" s="213"/>
      <c r="S61" s="31"/>
      <c r="T61" s="213"/>
      <c r="U61" s="31"/>
      <c r="V61" s="213"/>
      <c r="W61" s="31"/>
      <c r="X61" s="213"/>
      <c r="Y61" s="31"/>
      <c r="Z61" s="213"/>
      <c r="AA61" s="31"/>
      <c r="AB61" s="213"/>
      <c r="AC61" s="31"/>
      <c r="AD61" s="213"/>
      <c r="AE61" s="31"/>
      <c r="AF61" s="15"/>
    </row>
    <row r="62" spans="1:74" ht="18.95" customHeight="1" outlineLevel="2" thickBot="1" x14ac:dyDescent="0.3">
      <c r="A62" s="109" t="s">
        <v>40</v>
      </c>
      <c r="B62" s="101" t="s">
        <v>41</v>
      </c>
      <c r="C62" s="23" t="s">
        <v>89</v>
      </c>
      <c r="D62" s="18" t="s">
        <v>15</v>
      </c>
      <c r="E62" s="62"/>
      <c r="F62" s="20">
        <v>6500</v>
      </c>
      <c r="G62" s="20"/>
      <c r="H62" s="81"/>
      <c r="I62" s="201"/>
      <c r="J62" s="202"/>
      <c r="K62" s="201"/>
      <c r="L62" s="202"/>
      <c r="M62" s="201"/>
      <c r="N62" s="84"/>
      <c r="O62" s="201"/>
      <c r="P62" s="202"/>
      <c r="Q62" s="201"/>
      <c r="R62" s="202"/>
      <c r="S62" s="201"/>
      <c r="T62" s="84"/>
      <c r="U62" s="219"/>
      <c r="V62" s="203"/>
      <c r="W62" s="201"/>
      <c r="X62" s="202"/>
      <c r="Y62" s="201"/>
      <c r="Z62" s="204"/>
      <c r="AA62" s="211"/>
      <c r="AB62" s="204"/>
      <c r="AC62" s="211"/>
      <c r="AD62" s="204"/>
      <c r="AE62" s="85"/>
      <c r="AF62" s="15"/>
    </row>
    <row r="63" spans="1:74" ht="69" customHeight="1" outlineLevel="2" thickBot="1" x14ac:dyDescent="0.3">
      <c r="A63" s="110" t="s">
        <v>42</v>
      </c>
      <c r="B63" s="98" t="s">
        <v>158</v>
      </c>
      <c r="C63" s="21" t="s">
        <v>88</v>
      </c>
      <c r="D63" s="21" t="s">
        <v>15</v>
      </c>
      <c r="E63" s="24"/>
      <c r="F63" s="11">
        <v>7500</v>
      </c>
      <c r="G63" s="20"/>
      <c r="H63" s="81"/>
      <c r="I63" s="114"/>
      <c r="J63" s="139"/>
      <c r="K63" s="145"/>
      <c r="L63" s="140"/>
      <c r="M63" s="145"/>
      <c r="N63" s="84"/>
      <c r="O63" s="145"/>
      <c r="P63" s="140"/>
      <c r="Q63" s="145"/>
      <c r="R63" s="140"/>
      <c r="S63" s="145"/>
      <c r="T63" s="84"/>
      <c r="U63" s="145"/>
      <c r="V63" s="140"/>
      <c r="W63" s="145"/>
      <c r="X63" s="140"/>
      <c r="Y63" s="145"/>
      <c r="Z63" s="137"/>
      <c r="AA63" s="143"/>
      <c r="AB63" s="137"/>
      <c r="AC63" s="143"/>
      <c r="AD63" s="137"/>
      <c r="AE63" s="113"/>
      <c r="AF63" s="15"/>
    </row>
    <row r="64" spans="1:74" ht="24" customHeight="1" outlineLevel="2" thickBot="1" x14ac:dyDescent="0.3">
      <c r="A64" s="171" t="s">
        <v>43</v>
      </c>
      <c r="B64" s="195" t="s">
        <v>182</v>
      </c>
      <c r="C64" s="196" t="s">
        <v>89</v>
      </c>
      <c r="D64" s="196" t="s">
        <v>15</v>
      </c>
      <c r="E64" s="198"/>
      <c r="F64" s="191">
        <v>12500</v>
      </c>
      <c r="G64" s="191"/>
      <c r="H64" s="156"/>
      <c r="I64" s="208"/>
      <c r="J64" s="209"/>
      <c r="K64" s="208"/>
      <c r="L64" s="209"/>
      <c r="M64" s="208"/>
      <c r="N64" s="193"/>
      <c r="O64" s="208"/>
      <c r="P64" s="209"/>
      <c r="Q64" s="208"/>
      <c r="R64" s="209"/>
      <c r="S64" s="208"/>
      <c r="T64" s="193"/>
      <c r="U64" s="208"/>
      <c r="V64" s="209"/>
      <c r="W64" s="208"/>
      <c r="X64" s="179"/>
      <c r="Y64" s="208"/>
      <c r="Z64" s="150"/>
      <c r="AA64" s="152"/>
      <c r="AB64" s="150"/>
      <c r="AC64" s="152"/>
      <c r="AD64" s="150"/>
      <c r="AE64" s="181"/>
      <c r="AF64" s="15"/>
    </row>
    <row r="65" spans="1:32" ht="36" customHeight="1" outlineLevel="1" thickBot="1" x14ac:dyDescent="0.3">
      <c r="A65" s="205">
        <v>7</v>
      </c>
      <c r="B65" s="206" t="s">
        <v>44</v>
      </c>
      <c r="C65" s="28"/>
      <c r="D65" s="28"/>
      <c r="E65" s="29"/>
      <c r="F65" s="207"/>
      <c r="G65" s="31"/>
      <c r="H65" s="212"/>
      <c r="I65" s="31"/>
      <c r="J65" s="213"/>
      <c r="K65" s="31"/>
      <c r="L65" s="213"/>
      <c r="M65" s="31"/>
      <c r="N65" s="213"/>
      <c r="O65" s="31"/>
      <c r="P65" s="213"/>
      <c r="Q65" s="31"/>
      <c r="R65" s="213"/>
      <c r="S65" s="31"/>
      <c r="T65" s="213"/>
      <c r="U65" s="31"/>
      <c r="V65" s="213"/>
      <c r="W65" s="31"/>
      <c r="X65" s="213"/>
      <c r="Y65" s="31"/>
      <c r="Z65" s="213"/>
      <c r="AA65" s="31"/>
      <c r="AB65" s="213"/>
      <c r="AC65" s="31"/>
      <c r="AD65" s="213"/>
      <c r="AE65" s="31"/>
      <c r="AF65" s="15"/>
    </row>
    <row r="66" spans="1:32" s="52" customFormat="1" ht="30.75" customHeight="1" outlineLevel="2" thickBot="1" x14ac:dyDescent="0.3">
      <c r="A66" s="200" t="s">
        <v>46</v>
      </c>
      <c r="B66" s="210" t="s">
        <v>124</v>
      </c>
      <c r="C66" s="18" t="s">
        <v>88</v>
      </c>
      <c r="D66" s="23" t="s">
        <v>18</v>
      </c>
      <c r="E66" s="62"/>
      <c r="F66" s="26">
        <v>2</v>
      </c>
      <c r="G66" s="62"/>
      <c r="H66" s="81"/>
      <c r="I66" s="201"/>
      <c r="J66" s="203"/>
      <c r="K66" s="201"/>
      <c r="L66" s="202"/>
      <c r="M66" s="201"/>
      <c r="N66" s="84"/>
      <c r="O66" s="201"/>
      <c r="P66" s="202"/>
      <c r="Q66" s="201"/>
      <c r="R66" s="202"/>
      <c r="S66" s="201"/>
      <c r="T66" s="84"/>
      <c r="U66" s="201"/>
      <c r="V66" s="202"/>
      <c r="W66" s="201"/>
      <c r="X66" s="202"/>
      <c r="Y66" s="201"/>
      <c r="Z66" s="204"/>
      <c r="AA66" s="211"/>
      <c r="AB66" s="204"/>
      <c r="AC66" s="211"/>
      <c r="AD66" s="204"/>
      <c r="AE66" s="85"/>
      <c r="AF66" s="55"/>
    </row>
    <row r="67" spans="1:32" s="52" customFormat="1" ht="72.75" outlineLevel="2" thickBot="1" x14ac:dyDescent="0.3">
      <c r="A67" s="111" t="s">
        <v>49</v>
      </c>
      <c r="B67" s="103" t="s">
        <v>186</v>
      </c>
      <c r="C67" s="21" t="s">
        <v>88</v>
      </c>
      <c r="D67" s="67" t="s">
        <v>18</v>
      </c>
      <c r="E67" s="24"/>
      <c r="F67" s="26">
        <v>2</v>
      </c>
      <c r="G67" s="62"/>
      <c r="H67" s="81"/>
      <c r="I67" s="114"/>
      <c r="J67" s="140"/>
      <c r="K67" s="145"/>
      <c r="L67" s="140"/>
      <c r="M67" s="145"/>
      <c r="N67" s="84"/>
      <c r="O67" s="145"/>
      <c r="P67" s="140"/>
      <c r="Q67" s="145"/>
      <c r="R67" s="140"/>
      <c r="S67" s="145"/>
      <c r="T67" s="84"/>
      <c r="U67" s="145"/>
      <c r="V67" s="140"/>
      <c r="W67" s="145"/>
      <c r="X67" s="140"/>
      <c r="Y67" s="145"/>
      <c r="Z67" s="137"/>
      <c r="AA67" s="143"/>
      <c r="AB67" s="137"/>
      <c r="AC67" s="143"/>
      <c r="AD67" s="137"/>
      <c r="AE67" s="113"/>
      <c r="AF67" s="55"/>
    </row>
    <row r="68" spans="1:32" s="52" customFormat="1" ht="36.75" outlineLevel="2" thickBot="1" x14ac:dyDescent="0.3">
      <c r="A68" s="111" t="s">
        <v>51</v>
      </c>
      <c r="B68" s="103" t="s">
        <v>115</v>
      </c>
      <c r="C68" s="21" t="s">
        <v>88</v>
      </c>
      <c r="D68" s="67" t="s">
        <v>18</v>
      </c>
      <c r="E68" s="24"/>
      <c r="F68" s="26">
        <v>1</v>
      </c>
      <c r="G68" s="62"/>
      <c r="H68" s="81"/>
      <c r="I68" s="114"/>
      <c r="J68" s="140"/>
      <c r="K68" s="145"/>
      <c r="L68" s="140"/>
      <c r="M68" s="145"/>
      <c r="N68" s="84"/>
      <c r="O68" s="145"/>
      <c r="P68" s="140"/>
      <c r="Q68" s="145"/>
      <c r="R68" s="140"/>
      <c r="S68" s="145"/>
      <c r="T68" s="84"/>
      <c r="U68" s="145"/>
      <c r="V68" s="140"/>
      <c r="W68" s="145"/>
      <c r="X68" s="140"/>
      <c r="Y68" s="145"/>
      <c r="Z68" s="137"/>
      <c r="AA68" s="143"/>
      <c r="AB68" s="137"/>
      <c r="AC68" s="143"/>
      <c r="AD68" s="137"/>
      <c r="AE68" s="113"/>
      <c r="AF68" s="55"/>
    </row>
    <row r="69" spans="1:32" s="52" customFormat="1" ht="36.75" outlineLevel="2" thickBot="1" x14ac:dyDescent="0.3">
      <c r="A69" s="111" t="s">
        <v>52</v>
      </c>
      <c r="B69" s="103" t="s">
        <v>116</v>
      </c>
      <c r="C69" s="21" t="s">
        <v>88</v>
      </c>
      <c r="D69" s="21" t="s">
        <v>38</v>
      </c>
      <c r="E69" s="22"/>
      <c r="F69" s="9">
        <v>6000</v>
      </c>
      <c r="G69" s="54"/>
      <c r="H69" s="81"/>
      <c r="I69" s="145"/>
      <c r="J69" s="139"/>
      <c r="K69" s="114"/>
      <c r="L69" s="140"/>
      <c r="M69" s="145"/>
      <c r="N69" s="84"/>
      <c r="O69" s="145"/>
      <c r="P69" s="140"/>
      <c r="Q69" s="145"/>
      <c r="R69" s="140"/>
      <c r="S69" s="145"/>
      <c r="T69" s="84"/>
      <c r="U69" s="145"/>
      <c r="V69" s="140"/>
      <c r="W69" s="145"/>
      <c r="X69" s="140"/>
      <c r="Y69" s="145"/>
      <c r="Z69" s="137"/>
      <c r="AA69" s="143"/>
      <c r="AB69" s="137"/>
      <c r="AC69" s="143"/>
      <c r="AD69" s="137"/>
      <c r="AE69" s="113"/>
      <c r="AF69" s="55"/>
    </row>
    <row r="70" spans="1:32" s="52" customFormat="1" ht="36.75" outlineLevel="2" thickBot="1" x14ac:dyDescent="0.3">
      <c r="A70" s="111" t="s">
        <v>53</v>
      </c>
      <c r="B70" s="103" t="s">
        <v>123</v>
      </c>
      <c r="C70" s="21" t="s">
        <v>88</v>
      </c>
      <c r="D70" s="67" t="s">
        <v>18</v>
      </c>
      <c r="E70" s="24"/>
      <c r="F70" s="26">
        <v>1</v>
      </c>
      <c r="G70" s="62"/>
      <c r="H70" s="81"/>
      <c r="I70" s="145"/>
      <c r="J70" s="139"/>
      <c r="K70" s="145"/>
      <c r="L70" s="140"/>
      <c r="M70" s="145"/>
      <c r="N70" s="84"/>
      <c r="O70" s="145"/>
      <c r="P70" s="140"/>
      <c r="Q70" s="145"/>
      <c r="R70" s="140"/>
      <c r="S70" s="145"/>
      <c r="T70" s="84"/>
      <c r="U70" s="145"/>
      <c r="V70" s="140"/>
      <c r="W70" s="145"/>
      <c r="X70" s="140"/>
      <c r="Y70" s="145"/>
      <c r="Z70" s="137"/>
      <c r="AA70" s="143"/>
      <c r="AB70" s="137"/>
      <c r="AC70" s="143"/>
      <c r="AD70" s="137"/>
      <c r="AE70" s="113"/>
      <c r="AF70" s="55"/>
    </row>
    <row r="71" spans="1:32" s="52" customFormat="1" ht="36.75" outlineLevel="2" thickBot="1" x14ac:dyDescent="0.3">
      <c r="A71" s="111" t="s">
        <v>54</v>
      </c>
      <c r="B71" s="103" t="s">
        <v>157</v>
      </c>
      <c r="C71" s="21" t="s">
        <v>88</v>
      </c>
      <c r="D71" s="67" t="s">
        <v>18</v>
      </c>
      <c r="E71" s="24"/>
      <c r="F71" s="26">
        <v>1</v>
      </c>
      <c r="G71" s="62"/>
      <c r="H71" s="81"/>
      <c r="I71" s="145"/>
      <c r="J71" s="139"/>
      <c r="K71" s="145"/>
      <c r="L71" s="140"/>
      <c r="M71" s="145"/>
      <c r="N71" s="84"/>
      <c r="O71" s="145"/>
      <c r="P71" s="140"/>
      <c r="Q71" s="145"/>
      <c r="R71" s="140"/>
      <c r="S71" s="145"/>
      <c r="T71" s="84"/>
      <c r="U71" s="145"/>
      <c r="V71" s="140"/>
      <c r="W71" s="145"/>
      <c r="X71" s="140"/>
      <c r="Y71" s="145"/>
      <c r="Z71" s="137"/>
      <c r="AA71" s="143"/>
      <c r="AB71" s="137"/>
      <c r="AC71" s="143"/>
      <c r="AD71" s="137"/>
      <c r="AE71" s="113"/>
      <c r="AF71" s="55"/>
    </row>
    <row r="72" spans="1:32" s="52" customFormat="1" ht="36.75" outlineLevel="2" thickBot="1" x14ac:dyDescent="0.3">
      <c r="A72" s="111" t="s">
        <v>125</v>
      </c>
      <c r="B72" s="103" t="s">
        <v>117</v>
      </c>
      <c r="C72" s="21" t="s">
        <v>88</v>
      </c>
      <c r="D72" s="67" t="s">
        <v>18</v>
      </c>
      <c r="E72" s="24"/>
      <c r="F72" s="26">
        <v>1</v>
      </c>
      <c r="G72" s="62"/>
      <c r="H72" s="81"/>
      <c r="I72" s="145"/>
      <c r="J72" s="139"/>
      <c r="K72" s="145"/>
      <c r="L72" s="140"/>
      <c r="M72" s="145"/>
      <c r="N72" s="84"/>
      <c r="O72" s="145"/>
      <c r="P72" s="140"/>
      <c r="Q72" s="145"/>
      <c r="R72" s="140"/>
      <c r="S72" s="145"/>
      <c r="T72" s="84"/>
      <c r="U72" s="145"/>
      <c r="V72" s="140"/>
      <c r="W72" s="145"/>
      <c r="X72" s="140"/>
      <c r="Y72" s="145"/>
      <c r="Z72" s="137"/>
      <c r="AA72" s="143"/>
      <c r="AB72" s="137"/>
      <c r="AC72" s="143"/>
      <c r="AD72" s="137"/>
      <c r="AE72" s="113"/>
      <c r="AF72" s="55"/>
    </row>
    <row r="73" spans="1:32" s="52" customFormat="1" ht="30.75" customHeight="1" outlineLevel="2" thickBot="1" x14ac:dyDescent="0.3">
      <c r="A73" s="111" t="s">
        <v>126</v>
      </c>
      <c r="B73" s="103" t="s">
        <v>118</v>
      </c>
      <c r="C73" s="21" t="s">
        <v>88</v>
      </c>
      <c r="D73" s="67" t="s">
        <v>18</v>
      </c>
      <c r="E73" s="24"/>
      <c r="F73" s="26">
        <v>1</v>
      </c>
      <c r="G73" s="62"/>
      <c r="H73" s="81"/>
      <c r="I73" s="114"/>
      <c r="J73" s="140"/>
      <c r="K73" s="145"/>
      <c r="L73" s="140"/>
      <c r="M73" s="145"/>
      <c r="N73" s="84"/>
      <c r="O73" s="145"/>
      <c r="P73" s="140"/>
      <c r="Q73" s="145"/>
      <c r="R73" s="140"/>
      <c r="S73" s="145"/>
      <c r="T73" s="84"/>
      <c r="U73" s="145"/>
      <c r="V73" s="140"/>
      <c r="W73" s="145"/>
      <c r="X73" s="140"/>
      <c r="Y73" s="145"/>
      <c r="Z73" s="137"/>
      <c r="AA73" s="143"/>
      <c r="AB73" s="137"/>
      <c r="AC73" s="143"/>
      <c r="AD73" s="137"/>
      <c r="AE73" s="113"/>
      <c r="AF73" s="55"/>
    </row>
    <row r="74" spans="1:32" s="52" customFormat="1" ht="36.75" outlineLevel="2" thickBot="1" x14ac:dyDescent="0.3">
      <c r="A74" s="111" t="s">
        <v>127</v>
      </c>
      <c r="B74" s="103" t="s">
        <v>119</v>
      </c>
      <c r="C74" s="21" t="s">
        <v>88</v>
      </c>
      <c r="D74" s="67" t="s">
        <v>18</v>
      </c>
      <c r="E74" s="24"/>
      <c r="F74" s="26">
        <v>1</v>
      </c>
      <c r="G74" s="62"/>
      <c r="H74" s="81"/>
      <c r="I74" s="114"/>
      <c r="J74" s="140"/>
      <c r="K74" s="145"/>
      <c r="L74" s="140"/>
      <c r="M74" s="145"/>
      <c r="N74" s="84"/>
      <c r="O74" s="114"/>
      <c r="P74" s="140"/>
      <c r="Q74" s="145"/>
      <c r="R74" s="140"/>
      <c r="S74" s="145"/>
      <c r="T74" s="84"/>
      <c r="U74" s="114"/>
      <c r="V74" s="140"/>
      <c r="W74" s="145"/>
      <c r="X74" s="140"/>
      <c r="Y74" s="145"/>
      <c r="Z74" s="137"/>
      <c r="AA74" s="143"/>
      <c r="AB74" s="137"/>
      <c r="AC74" s="143"/>
      <c r="AD74" s="137"/>
      <c r="AE74" s="113"/>
      <c r="AF74" s="55"/>
    </row>
    <row r="75" spans="1:32" s="52" customFormat="1" ht="36.75" outlineLevel="2" thickBot="1" x14ac:dyDescent="0.3">
      <c r="A75" s="111" t="s">
        <v>128</v>
      </c>
      <c r="B75" s="103" t="s">
        <v>120</v>
      </c>
      <c r="C75" s="21" t="s">
        <v>88</v>
      </c>
      <c r="D75" s="67" t="s">
        <v>18</v>
      </c>
      <c r="E75" s="24"/>
      <c r="F75" s="26">
        <v>1</v>
      </c>
      <c r="G75" s="62"/>
      <c r="H75" s="81"/>
      <c r="I75" s="114"/>
      <c r="J75" s="140"/>
      <c r="K75" s="145"/>
      <c r="L75" s="140"/>
      <c r="M75" s="145"/>
      <c r="N75" s="84"/>
      <c r="O75" s="114"/>
      <c r="P75" s="140"/>
      <c r="Q75" s="145"/>
      <c r="R75" s="140"/>
      <c r="S75" s="145"/>
      <c r="T75" s="84"/>
      <c r="U75" s="114"/>
      <c r="V75" s="140"/>
      <c r="W75" s="145"/>
      <c r="X75" s="140"/>
      <c r="Y75" s="145"/>
      <c r="Z75" s="137"/>
      <c r="AA75" s="143"/>
      <c r="AB75" s="137"/>
      <c r="AC75" s="143"/>
      <c r="AD75" s="137"/>
      <c r="AE75" s="113"/>
      <c r="AF75" s="55"/>
    </row>
    <row r="76" spans="1:32" s="52" customFormat="1" ht="18.75" outlineLevel="2" thickBot="1" x14ac:dyDescent="0.3">
      <c r="A76" s="111" t="s">
        <v>129</v>
      </c>
      <c r="B76" s="103" t="s">
        <v>121</v>
      </c>
      <c r="C76" s="21" t="s">
        <v>88</v>
      </c>
      <c r="D76" s="67" t="s">
        <v>18</v>
      </c>
      <c r="E76" s="24"/>
      <c r="F76" s="26">
        <v>1</v>
      </c>
      <c r="G76" s="62"/>
      <c r="H76" s="81"/>
      <c r="I76" s="114"/>
      <c r="J76" s="140"/>
      <c r="K76" s="145"/>
      <c r="L76" s="140"/>
      <c r="M76" s="145"/>
      <c r="N76" s="84"/>
      <c r="O76" s="114"/>
      <c r="P76" s="140"/>
      <c r="Q76" s="145"/>
      <c r="R76" s="140"/>
      <c r="S76" s="145"/>
      <c r="T76" s="84"/>
      <c r="U76" s="114"/>
      <c r="V76" s="140"/>
      <c r="W76" s="145"/>
      <c r="X76" s="140"/>
      <c r="Y76" s="145"/>
      <c r="Z76" s="137"/>
      <c r="AA76" s="143"/>
      <c r="AB76" s="137"/>
      <c r="AC76" s="143"/>
      <c r="AD76" s="137"/>
      <c r="AE76" s="113"/>
      <c r="AF76" s="55"/>
    </row>
    <row r="77" spans="1:32" s="52" customFormat="1" ht="32.25" customHeight="1" outlineLevel="2" thickBot="1" x14ac:dyDescent="0.3">
      <c r="A77" s="194" t="s">
        <v>130</v>
      </c>
      <c r="B77" s="195" t="s">
        <v>122</v>
      </c>
      <c r="C77" s="196" t="s">
        <v>88</v>
      </c>
      <c r="D77" s="197" t="s">
        <v>18</v>
      </c>
      <c r="E77" s="198"/>
      <c r="F77" s="199">
        <v>1</v>
      </c>
      <c r="G77" s="191"/>
      <c r="H77" s="156"/>
      <c r="I77" s="178"/>
      <c r="J77" s="179"/>
      <c r="K77" s="178"/>
      <c r="L77" s="179"/>
      <c r="M77" s="178"/>
      <c r="N77" s="193"/>
      <c r="O77" s="178"/>
      <c r="P77" s="179"/>
      <c r="Q77" s="178"/>
      <c r="R77" s="179"/>
      <c r="S77" s="178"/>
      <c r="T77" s="193"/>
      <c r="U77" s="178"/>
      <c r="V77" s="179"/>
      <c r="W77" s="178"/>
      <c r="X77" s="179"/>
      <c r="Y77" s="178"/>
      <c r="Z77" s="179"/>
      <c r="AA77" s="178"/>
      <c r="AB77" s="179"/>
      <c r="AC77" s="178"/>
      <c r="AD77" s="179"/>
      <c r="AE77" s="181"/>
      <c r="AF77" s="55"/>
    </row>
    <row r="78" spans="1:32" ht="36.75" outlineLevel="1" thickBot="1" x14ac:dyDescent="0.3">
      <c r="A78" s="205">
        <v>8</v>
      </c>
      <c r="B78" s="206" t="s">
        <v>45</v>
      </c>
      <c r="C78" s="28"/>
      <c r="D78" s="28"/>
      <c r="E78" s="29"/>
      <c r="F78" s="207"/>
      <c r="G78" s="31"/>
      <c r="H78" s="86"/>
      <c r="I78" s="27"/>
      <c r="J78" s="141"/>
      <c r="K78" s="27"/>
      <c r="L78" s="141"/>
      <c r="M78" s="27"/>
      <c r="N78" s="141"/>
      <c r="O78" s="27"/>
      <c r="P78" s="141"/>
      <c r="Q78" s="27"/>
      <c r="R78" s="141"/>
      <c r="S78" s="27"/>
      <c r="T78" s="141"/>
      <c r="U78" s="27"/>
      <c r="V78" s="141"/>
      <c r="W78" s="27"/>
      <c r="X78" s="141"/>
      <c r="Y78" s="27"/>
      <c r="Z78" s="141"/>
      <c r="AA78" s="27"/>
      <c r="AB78" s="141"/>
      <c r="AC78" s="27"/>
      <c r="AD78" s="141"/>
      <c r="AE78" s="27"/>
      <c r="AF78" s="55"/>
    </row>
    <row r="79" spans="1:32" ht="18.75" outlineLevel="2" thickBot="1" x14ac:dyDescent="0.3">
      <c r="A79" s="200" t="s">
        <v>55</v>
      </c>
      <c r="B79" s="104" t="s">
        <v>47</v>
      </c>
      <c r="C79" s="23" t="s">
        <v>89</v>
      </c>
      <c r="D79" s="23" t="s">
        <v>48</v>
      </c>
      <c r="E79" s="20"/>
      <c r="F79" s="20">
        <v>2</v>
      </c>
      <c r="G79" s="20"/>
      <c r="H79" s="81"/>
      <c r="I79" s="201"/>
      <c r="J79" s="202"/>
      <c r="K79" s="201"/>
      <c r="L79" s="202"/>
      <c r="M79" s="201"/>
      <c r="N79" s="84"/>
      <c r="O79" s="201"/>
      <c r="P79" s="202"/>
      <c r="Q79" s="201"/>
      <c r="R79" s="202"/>
      <c r="S79" s="201"/>
      <c r="T79" s="84"/>
      <c r="U79" s="201"/>
      <c r="V79" s="202"/>
      <c r="W79" s="201"/>
      <c r="X79" s="202"/>
      <c r="Y79" s="201"/>
      <c r="Z79" s="203"/>
      <c r="AA79" s="201"/>
      <c r="AB79" s="204"/>
      <c r="AC79" s="201"/>
      <c r="AD79" s="202"/>
      <c r="AE79" s="85"/>
      <c r="AF79" s="55"/>
    </row>
    <row r="80" spans="1:32" ht="18.75" outlineLevel="2" thickBot="1" x14ac:dyDescent="0.3">
      <c r="A80" s="111" t="s">
        <v>131</v>
      </c>
      <c r="B80" s="97" t="s">
        <v>50</v>
      </c>
      <c r="C80" s="25" t="s">
        <v>89</v>
      </c>
      <c r="D80" s="25" t="s">
        <v>48</v>
      </c>
      <c r="E80" s="24"/>
      <c r="F80" s="24">
        <v>2</v>
      </c>
      <c r="G80" s="20"/>
      <c r="H80" s="81"/>
      <c r="I80" s="145"/>
      <c r="J80" s="140"/>
      <c r="K80" s="145"/>
      <c r="L80" s="140"/>
      <c r="M80" s="145"/>
      <c r="N80" s="84"/>
      <c r="O80" s="145"/>
      <c r="P80" s="140"/>
      <c r="Q80" s="145"/>
      <c r="R80" s="140"/>
      <c r="S80" s="145"/>
      <c r="T80" s="84"/>
      <c r="U80" s="145"/>
      <c r="V80" s="140"/>
      <c r="W80" s="145"/>
      <c r="X80" s="140"/>
      <c r="Y80" s="145"/>
      <c r="Z80" s="139"/>
      <c r="AA80" s="143"/>
      <c r="AB80" s="140"/>
      <c r="AC80" s="145"/>
      <c r="AD80" s="137"/>
      <c r="AE80" s="113"/>
      <c r="AF80" s="15"/>
    </row>
    <row r="81" spans="1:32" ht="60" customHeight="1" outlineLevel="2" thickBot="1" x14ac:dyDescent="0.3">
      <c r="A81" s="194" t="s">
        <v>175</v>
      </c>
      <c r="B81" s="172" t="s">
        <v>183</v>
      </c>
      <c r="C81" s="197" t="s">
        <v>89</v>
      </c>
      <c r="D81" s="197" t="s">
        <v>18</v>
      </c>
      <c r="E81" s="198"/>
      <c r="F81" s="198">
        <v>1</v>
      </c>
      <c r="G81" s="191"/>
      <c r="H81" s="156"/>
      <c r="I81" s="208"/>
      <c r="J81" s="209"/>
      <c r="K81" s="208"/>
      <c r="L81" s="209"/>
      <c r="M81" s="208"/>
      <c r="N81" s="193"/>
      <c r="O81" s="208"/>
      <c r="P81" s="209"/>
      <c r="Q81" s="208"/>
      <c r="R81" s="209"/>
      <c r="S81" s="208"/>
      <c r="T81" s="193"/>
      <c r="U81" s="208"/>
      <c r="V81" s="209"/>
      <c r="W81" s="208"/>
      <c r="X81" s="209"/>
      <c r="Y81" s="208"/>
      <c r="Z81" s="179"/>
      <c r="AA81" s="152"/>
      <c r="AB81" s="150"/>
      <c r="AC81" s="152"/>
      <c r="AD81" s="150"/>
      <c r="AE81" s="181"/>
      <c r="AF81" s="15"/>
    </row>
    <row r="82" spans="1:32" ht="33" customHeight="1" outlineLevel="1" thickBot="1" x14ac:dyDescent="0.3">
      <c r="A82" s="205">
        <v>9</v>
      </c>
      <c r="B82" s="206" t="s">
        <v>178</v>
      </c>
      <c r="C82" s="28"/>
      <c r="D82" s="28"/>
      <c r="E82" s="29"/>
      <c r="F82" s="207"/>
      <c r="G82" s="31"/>
      <c r="H82" s="86"/>
      <c r="I82" s="27"/>
      <c r="J82" s="141"/>
      <c r="K82" s="27"/>
      <c r="L82" s="141"/>
      <c r="M82" s="27"/>
      <c r="N82" s="141"/>
      <c r="O82" s="27"/>
      <c r="P82" s="141"/>
      <c r="Q82" s="27"/>
      <c r="R82" s="141"/>
      <c r="S82" s="27"/>
      <c r="T82" s="141"/>
      <c r="U82" s="27"/>
      <c r="V82" s="141"/>
      <c r="W82" s="27"/>
      <c r="X82" s="141"/>
      <c r="Y82" s="27"/>
      <c r="Z82" s="141"/>
      <c r="AA82" s="27"/>
      <c r="AB82" s="141"/>
      <c r="AC82" s="27"/>
      <c r="AD82" s="141"/>
      <c r="AE82" s="27"/>
      <c r="AF82" s="15"/>
    </row>
    <row r="83" spans="1:32" ht="21.75" customHeight="1" outlineLevel="2" thickBot="1" x14ac:dyDescent="0.3">
      <c r="A83" s="214" t="s">
        <v>57</v>
      </c>
      <c r="B83" s="188" t="s">
        <v>155</v>
      </c>
      <c r="C83" s="189" t="s">
        <v>88</v>
      </c>
      <c r="D83" s="190" t="s">
        <v>15</v>
      </c>
      <c r="E83" s="191"/>
      <c r="F83" s="192">
        <v>3171.87</v>
      </c>
      <c r="G83" s="191"/>
      <c r="H83" s="156"/>
      <c r="I83" s="267"/>
      <c r="J83" s="268"/>
      <c r="K83" s="269"/>
      <c r="L83" s="268"/>
      <c r="M83" s="269"/>
      <c r="N83" s="193"/>
      <c r="O83" s="269"/>
      <c r="P83" s="268"/>
      <c r="Q83" s="269"/>
      <c r="R83" s="268"/>
      <c r="S83" s="269"/>
      <c r="T83" s="193"/>
      <c r="U83" s="269"/>
      <c r="V83" s="268"/>
      <c r="W83" s="269"/>
      <c r="X83" s="268"/>
      <c r="Y83" s="269"/>
      <c r="Z83" s="270"/>
      <c r="AA83" s="271"/>
      <c r="AB83" s="270"/>
      <c r="AC83" s="271"/>
      <c r="AD83" s="270"/>
      <c r="AE83" s="272"/>
      <c r="AF83" s="15"/>
    </row>
    <row r="84" spans="1:32" ht="25.5" customHeight="1" thickBot="1" x14ac:dyDescent="0.3">
      <c r="A84" s="276" t="s">
        <v>56</v>
      </c>
      <c r="B84" s="277"/>
      <c r="C84" s="165"/>
      <c r="D84" s="183"/>
      <c r="E84" s="184"/>
      <c r="F84" s="184"/>
      <c r="G84" s="185"/>
      <c r="H84" s="186"/>
      <c r="I84" s="185"/>
      <c r="J84" s="187"/>
      <c r="K84" s="185"/>
      <c r="L84" s="187"/>
      <c r="M84" s="185"/>
      <c r="N84" s="187"/>
      <c r="O84" s="185"/>
      <c r="P84" s="187"/>
      <c r="Q84" s="185"/>
      <c r="R84" s="187"/>
      <c r="S84" s="185"/>
      <c r="T84" s="187"/>
      <c r="U84" s="185"/>
      <c r="V84" s="187"/>
      <c r="W84" s="185"/>
      <c r="X84" s="187"/>
      <c r="Y84" s="185"/>
      <c r="Z84" s="187"/>
      <c r="AA84" s="185"/>
      <c r="AB84" s="187"/>
      <c r="AC84" s="185"/>
      <c r="AD84" s="187"/>
      <c r="AE84" s="185"/>
      <c r="AF84" s="55"/>
    </row>
    <row r="85" spans="1:32" ht="21" customHeight="1" thickBot="1" x14ac:dyDescent="0.3">
      <c r="A85" s="107">
        <v>10</v>
      </c>
      <c r="B85" s="105" t="s">
        <v>138</v>
      </c>
      <c r="C85" s="51"/>
      <c r="D85" s="28"/>
      <c r="E85" s="29"/>
      <c r="F85" s="30"/>
      <c r="G85" s="31"/>
      <c r="H85" s="86"/>
      <c r="I85" s="153"/>
      <c r="J85" s="151"/>
      <c r="K85" s="153"/>
      <c r="L85" s="151"/>
      <c r="M85" s="153"/>
      <c r="N85" s="141"/>
      <c r="O85" s="153"/>
      <c r="P85" s="151"/>
      <c r="Q85" s="153"/>
      <c r="R85" s="151"/>
      <c r="S85" s="153"/>
      <c r="T85" s="141"/>
      <c r="U85" s="27"/>
      <c r="V85" s="141"/>
      <c r="W85" s="27"/>
      <c r="X85" s="141"/>
      <c r="Y85" s="27"/>
      <c r="Z85" s="141"/>
      <c r="AA85" s="27"/>
      <c r="AB85" s="141"/>
      <c r="AC85" s="27"/>
      <c r="AD85" s="141"/>
      <c r="AE85" s="32"/>
      <c r="AF85" s="15"/>
    </row>
    <row r="86" spans="1:32" s="83" customFormat="1" ht="54.75" outlineLevel="1" thickBot="1" x14ac:dyDescent="0.3">
      <c r="A86" s="171" t="s">
        <v>132</v>
      </c>
      <c r="B86" s="172" t="s">
        <v>137</v>
      </c>
      <c r="C86" s="173" t="s">
        <v>135</v>
      </c>
      <c r="D86" s="174" t="s">
        <v>58</v>
      </c>
      <c r="E86" s="175"/>
      <c r="F86" s="176">
        <v>0.08</v>
      </c>
      <c r="G86" s="175"/>
      <c r="H86" s="177"/>
      <c r="I86" s="178"/>
      <c r="J86" s="179"/>
      <c r="K86" s="178"/>
      <c r="L86" s="179"/>
      <c r="M86" s="178"/>
      <c r="N86" s="180"/>
      <c r="O86" s="178"/>
      <c r="P86" s="179"/>
      <c r="Q86" s="178"/>
      <c r="R86" s="179"/>
      <c r="S86" s="178"/>
      <c r="T86" s="180"/>
      <c r="U86" s="178"/>
      <c r="V86" s="179"/>
      <c r="W86" s="178"/>
      <c r="X86" s="179"/>
      <c r="Y86" s="178"/>
      <c r="Z86" s="179"/>
      <c r="AA86" s="178"/>
      <c r="AB86" s="179"/>
      <c r="AC86" s="178"/>
      <c r="AD86" s="179"/>
      <c r="AE86" s="181"/>
      <c r="AF86" s="82"/>
    </row>
    <row r="87" spans="1:32" ht="25.5" customHeight="1" thickBot="1" x14ac:dyDescent="0.3">
      <c r="A87" s="278" t="s">
        <v>59</v>
      </c>
      <c r="B87" s="279"/>
      <c r="C87" s="165"/>
      <c r="D87" s="183"/>
      <c r="E87" s="184"/>
      <c r="F87" s="184"/>
      <c r="G87" s="185"/>
      <c r="H87" s="186"/>
      <c r="I87" s="185"/>
      <c r="J87" s="187"/>
      <c r="K87" s="185"/>
      <c r="L87" s="187"/>
      <c r="M87" s="185"/>
      <c r="N87" s="187"/>
      <c r="O87" s="185"/>
      <c r="P87" s="187"/>
      <c r="Q87" s="185"/>
      <c r="R87" s="187"/>
      <c r="S87" s="185"/>
      <c r="T87" s="187"/>
      <c r="U87" s="185"/>
      <c r="V87" s="187"/>
      <c r="W87" s="185"/>
      <c r="X87" s="187"/>
      <c r="Y87" s="185"/>
      <c r="Z87" s="187"/>
      <c r="AA87" s="185"/>
      <c r="AB87" s="187"/>
      <c r="AC87" s="185"/>
      <c r="AD87" s="187"/>
      <c r="AE87" s="185"/>
      <c r="AF87" s="15"/>
    </row>
    <row r="88" spans="1:32" ht="9.75" customHeight="1" thickBot="1" x14ac:dyDescent="0.3">
      <c r="A88" s="33"/>
      <c r="B88" s="34"/>
      <c r="C88" s="35"/>
      <c r="D88" s="35"/>
      <c r="E88" s="36"/>
      <c r="F88" s="36"/>
      <c r="G88" s="37"/>
      <c r="H88" s="38"/>
      <c r="I88" s="146"/>
      <c r="J88" s="39"/>
      <c r="K88" s="146"/>
      <c r="L88" s="39"/>
      <c r="M88" s="146"/>
      <c r="N88" s="39"/>
      <c r="O88" s="146"/>
      <c r="P88" s="39"/>
      <c r="Q88" s="146"/>
      <c r="R88" s="39"/>
      <c r="S88" s="146"/>
      <c r="T88" s="39"/>
      <c r="U88" s="146"/>
      <c r="V88" s="39"/>
      <c r="W88" s="146"/>
      <c r="X88" s="39"/>
      <c r="Y88" s="146"/>
      <c r="Z88" s="39"/>
      <c r="AA88" s="146"/>
      <c r="AB88" s="39"/>
      <c r="AC88" s="146"/>
      <c r="AD88" s="39"/>
      <c r="AE88" s="182"/>
      <c r="AF88" s="15"/>
    </row>
    <row r="89" spans="1:32" ht="39" customHeight="1" thickBot="1" x14ac:dyDescent="0.3">
      <c r="A89" s="280" t="s">
        <v>60</v>
      </c>
      <c r="B89" s="281"/>
      <c r="C89" s="165"/>
      <c r="D89" s="166"/>
      <c r="E89" s="167"/>
      <c r="F89" s="167"/>
      <c r="G89" s="168"/>
      <c r="H89" s="169"/>
      <c r="I89" s="168"/>
      <c r="J89" s="170"/>
      <c r="K89" s="168"/>
      <c r="L89" s="170"/>
      <c r="M89" s="168"/>
      <c r="N89" s="170"/>
      <c r="O89" s="168"/>
      <c r="P89" s="170"/>
      <c r="Q89" s="168"/>
      <c r="R89" s="170"/>
      <c r="S89" s="168"/>
      <c r="T89" s="170"/>
      <c r="U89" s="168"/>
      <c r="V89" s="170"/>
      <c r="W89" s="168"/>
      <c r="X89" s="170"/>
      <c r="Y89" s="168"/>
      <c r="Z89" s="170"/>
      <c r="AA89" s="168"/>
      <c r="AB89" s="170"/>
      <c r="AC89" s="168"/>
      <c r="AD89" s="170"/>
      <c r="AE89" s="168"/>
      <c r="AF89" s="15"/>
    </row>
    <row r="90" spans="1:32" ht="36.75" customHeight="1" thickBot="1" x14ac:dyDescent="0.3">
      <c r="A90" s="280" t="s">
        <v>61</v>
      </c>
      <c r="B90" s="281"/>
      <c r="C90" s="165"/>
      <c r="D90" s="166"/>
      <c r="E90" s="167"/>
      <c r="F90" s="167"/>
      <c r="G90" s="168"/>
      <c r="H90" s="169"/>
      <c r="I90" s="168"/>
      <c r="J90" s="170"/>
      <c r="K90" s="168"/>
      <c r="L90" s="170"/>
      <c r="M90" s="168"/>
      <c r="N90" s="170"/>
      <c r="O90" s="168"/>
      <c r="P90" s="170"/>
      <c r="Q90" s="168"/>
      <c r="R90" s="170"/>
      <c r="S90" s="168"/>
      <c r="T90" s="170"/>
      <c r="U90" s="168"/>
      <c r="V90" s="170"/>
      <c r="W90" s="168"/>
      <c r="X90" s="170"/>
      <c r="Y90" s="168"/>
      <c r="Z90" s="170"/>
      <c r="AA90" s="168"/>
      <c r="AB90" s="170"/>
      <c r="AC90" s="168"/>
      <c r="AD90" s="170"/>
      <c r="AE90" s="168"/>
      <c r="AF90" s="15"/>
    </row>
    <row r="91" spans="1:32" ht="18.75" thickBot="1" x14ac:dyDescent="0.3">
      <c r="A91" s="159"/>
      <c r="B91" s="160"/>
      <c r="C91" s="161"/>
      <c r="D91" s="161"/>
      <c r="E91" s="162"/>
      <c r="F91" s="158"/>
      <c r="G91" s="163"/>
      <c r="H91" s="164"/>
      <c r="I91" s="40"/>
      <c r="J91" s="142"/>
      <c r="K91" s="40"/>
      <c r="L91" s="142"/>
      <c r="M91" s="40"/>
      <c r="N91" s="142"/>
      <c r="O91" s="40"/>
      <c r="P91" s="142"/>
      <c r="Q91" s="40"/>
      <c r="R91" s="142"/>
      <c r="S91" s="40"/>
      <c r="T91" s="142"/>
      <c r="U91" s="40"/>
      <c r="V91" s="142"/>
      <c r="W91" s="40"/>
      <c r="X91" s="142"/>
      <c r="Y91" s="40"/>
      <c r="Z91" s="142"/>
      <c r="AA91" s="40"/>
      <c r="AB91" s="142"/>
      <c r="AC91" s="40"/>
      <c r="AD91" s="142"/>
      <c r="AE91" s="41"/>
      <c r="AF91" s="15"/>
    </row>
    <row r="92" spans="1:32" s="52" customFormat="1" x14ac:dyDescent="0.25">
      <c r="A92" s="56"/>
      <c r="B92" s="57"/>
      <c r="C92" s="53"/>
      <c r="D92" s="53"/>
      <c r="E92" s="58"/>
      <c r="F92" s="58"/>
      <c r="G92" s="59"/>
      <c r="H92" s="60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0"/>
    </row>
    <row r="93" spans="1:32" s="52" customFormat="1" x14ac:dyDescent="0.25">
      <c r="A93" s="56"/>
      <c r="B93" s="57"/>
      <c r="C93" s="53"/>
      <c r="D93" s="53"/>
      <c r="E93" s="58"/>
      <c r="F93" s="58"/>
      <c r="G93" s="59"/>
      <c r="H93" s="60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0"/>
    </row>
    <row r="94" spans="1:32" s="52" customFormat="1" ht="18.75" thickBot="1" x14ac:dyDescent="0.3">
      <c r="A94" s="56"/>
      <c r="B94" s="57"/>
      <c r="C94" s="53"/>
      <c r="D94" s="53"/>
      <c r="E94" s="58"/>
      <c r="F94" s="58"/>
      <c r="G94" s="59"/>
      <c r="H94" s="60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0"/>
    </row>
    <row r="95" spans="1:32" ht="18.75" thickBot="1" x14ac:dyDescent="0.3">
      <c r="A95" s="312" t="s">
        <v>84</v>
      </c>
      <c r="B95" s="313"/>
      <c r="C95" s="314"/>
      <c r="D95" s="73"/>
      <c r="E95" s="74"/>
      <c r="F95" s="58"/>
      <c r="G95" s="59"/>
      <c r="H95" s="60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50"/>
    </row>
    <row r="96" spans="1:32" ht="24" customHeight="1" x14ac:dyDescent="0.25">
      <c r="A96" s="316" t="s">
        <v>88</v>
      </c>
      <c r="B96" s="87" t="s">
        <v>142</v>
      </c>
      <c r="C96" s="315"/>
      <c r="D96" s="75"/>
      <c r="E96" s="58"/>
      <c r="F96" s="120"/>
      <c r="G96" s="311" t="s">
        <v>85</v>
      </c>
      <c r="H96" s="311"/>
      <c r="I96" s="311" t="s">
        <v>86</v>
      </c>
      <c r="J96" s="311"/>
      <c r="K96" s="311" t="s">
        <v>87</v>
      </c>
      <c r="L96" s="311"/>
      <c r="M96" s="121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50"/>
    </row>
    <row r="97" spans="1:32" ht="36" x14ac:dyDescent="0.25">
      <c r="A97" s="317"/>
      <c r="B97" s="64" t="s">
        <v>184</v>
      </c>
      <c r="C97" s="315"/>
      <c r="D97" s="75"/>
      <c r="E97" s="115" t="s">
        <v>88</v>
      </c>
      <c r="F97" s="122">
        <f>SUMIF($C$11:$C$89,"=C",$G$11:$G$89)</f>
        <v>0</v>
      </c>
      <c r="G97" s="122">
        <f>SUMIF($C$11:$C$89,"=C",$H$11:$H$89)</f>
        <v>0</v>
      </c>
      <c r="H97" s="123" t="e">
        <f>G97/$F$101</f>
        <v>#DIV/0!</v>
      </c>
      <c r="I97" s="122">
        <f>SUMIF($C$11:$C$89,"=C",$N$11:$N$89)</f>
        <v>0</v>
      </c>
      <c r="J97" s="123" t="e">
        <f>I97/$F$101</f>
        <v>#DIV/0!</v>
      </c>
      <c r="K97" s="124">
        <f>SUMIF($C$11:$C$89,"=C",$T$11:$T$89)</f>
        <v>0</v>
      </c>
      <c r="L97" s="123" t="e">
        <f>K97/$F$101</f>
        <v>#DIV/0!</v>
      </c>
      <c r="M97" s="121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50"/>
      <c r="AF97" s="50"/>
    </row>
    <row r="98" spans="1:32" x14ac:dyDescent="0.25">
      <c r="A98" s="317" t="s">
        <v>89</v>
      </c>
      <c r="B98" s="65" t="s">
        <v>90</v>
      </c>
      <c r="C98" s="318"/>
      <c r="D98" s="75"/>
      <c r="E98" s="116" t="s">
        <v>89</v>
      </c>
      <c r="F98" s="122">
        <f>SUMIF($C$11:$C$89,"=T",$G$11:$G$89)</f>
        <v>0</v>
      </c>
      <c r="G98" s="122">
        <f>SUMIF($C$11:$C$89,"=T",$H$11:$H$89)</f>
        <v>0</v>
      </c>
      <c r="H98" s="123" t="e">
        <f>G98/$F$101</f>
        <v>#DIV/0!</v>
      </c>
      <c r="I98" s="122">
        <f>SUMIF($C$11:$C$89,"=T",$N$11:$N$89)</f>
        <v>0</v>
      </c>
      <c r="J98" s="123" t="e">
        <f>I98/$F$101</f>
        <v>#DIV/0!</v>
      </c>
      <c r="K98" s="124">
        <f>SUMIF($C$11:$C$89,"=T",$T$11:$T$89)</f>
        <v>0</v>
      </c>
      <c r="L98" s="123" t="e">
        <f>K98/$F$101</f>
        <v>#DIV/0!</v>
      </c>
      <c r="M98" s="121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50"/>
    </row>
    <row r="99" spans="1:32" x14ac:dyDescent="0.25">
      <c r="A99" s="317"/>
      <c r="B99" s="64" t="s">
        <v>185</v>
      </c>
      <c r="C99" s="318"/>
      <c r="D99" s="75"/>
      <c r="E99" s="117" t="s">
        <v>91</v>
      </c>
      <c r="F99" s="122">
        <f>SUMIF($C$11:$C$89,"=N",$G$11:$G$89)</f>
        <v>0</v>
      </c>
      <c r="G99" s="122">
        <f>SUMIF($C$11:$C$89,"=N",$H$11:$H$89)</f>
        <v>0</v>
      </c>
      <c r="H99" s="123" t="e">
        <f>G99/$F$101</f>
        <v>#DIV/0!</v>
      </c>
      <c r="I99" s="122">
        <f>SUMIF($C$11:$C$89,"=N",$N$11:$N$89)</f>
        <v>0</v>
      </c>
      <c r="J99" s="123" t="e">
        <f>I99/$F$101</f>
        <v>#DIV/0!</v>
      </c>
      <c r="K99" s="124">
        <f>SUMIF($C$11:$C$89,"=N",$T$11:$T$89)</f>
        <v>0</v>
      </c>
      <c r="L99" s="123" t="e">
        <f>K99/$F$101</f>
        <v>#DIV/0!</v>
      </c>
      <c r="M99" s="121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50"/>
    </row>
    <row r="100" spans="1:32" x14ac:dyDescent="0.25">
      <c r="A100" s="68" t="s">
        <v>91</v>
      </c>
      <c r="B100" s="65" t="s">
        <v>92</v>
      </c>
      <c r="C100" s="70"/>
      <c r="D100" s="75"/>
      <c r="E100" s="118" t="s">
        <v>135</v>
      </c>
      <c r="F100" s="122">
        <f>SUMIF($C$11:$C$89,"=E",$G$11:$G$89)</f>
        <v>0</v>
      </c>
      <c r="G100" s="122">
        <f>SUMIF($C$11:$C$89,"=E",$H$11:$H$89)</f>
        <v>0</v>
      </c>
      <c r="H100" s="123" t="e">
        <f>G100/$F$101</f>
        <v>#DIV/0!</v>
      </c>
      <c r="I100" s="122">
        <f>SUMIF($C$11:$C$89,"=E",$N$11:$N$89)</f>
        <v>0</v>
      </c>
      <c r="J100" s="123" t="e">
        <f>I100/$F$101</f>
        <v>#DIV/0!</v>
      </c>
      <c r="K100" s="124">
        <f>SUMIF($C$11:$C$89,"=E",$T$11:$T$89)</f>
        <v>0</v>
      </c>
      <c r="L100" s="123" t="e">
        <f>K100/$F$101</f>
        <v>#DIV/0!</v>
      </c>
      <c r="M100" s="121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50"/>
    </row>
    <row r="101" spans="1:32" x14ac:dyDescent="0.25">
      <c r="A101" s="69" t="s">
        <v>135</v>
      </c>
      <c r="B101" s="71" t="s">
        <v>138</v>
      </c>
      <c r="C101" s="63"/>
      <c r="D101" s="75"/>
      <c r="E101" s="119" t="s">
        <v>95</v>
      </c>
      <c r="F101" s="122">
        <f t="shared" ref="F101:K101" si="0">SUM(F97:F100)</f>
        <v>0</v>
      </c>
      <c r="G101" s="122">
        <f t="shared" si="0"/>
        <v>0</v>
      </c>
      <c r="H101" s="123" t="e">
        <f t="shared" si="0"/>
        <v>#DIV/0!</v>
      </c>
      <c r="I101" s="122">
        <f t="shared" si="0"/>
        <v>0</v>
      </c>
      <c r="J101" s="123" t="e">
        <f t="shared" si="0"/>
        <v>#DIV/0!</v>
      </c>
      <c r="K101" s="124">
        <f t="shared" si="0"/>
        <v>0</v>
      </c>
      <c r="L101" s="123" t="e">
        <f>K101/$F$101</f>
        <v>#DIV/0!</v>
      </c>
      <c r="M101" s="123" t="e">
        <f>H101+J101+L101</f>
        <v>#DIV/0!</v>
      </c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50"/>
    </row>
    <row r="102" spans="1:32" x14ac:dyDescent="0.25">
      <c r="D102" s="75"/>
      <c r="F102" s="120"/>
      <c r="G102" s="125"/>
      <c r="H102" s="126"/>
      <c r="I102" s="121"/>
      <c r="J102" s="121"/>
      <c r="K102" s="121"/>
      <c r="L102" s="121"/>
      <c r="M102" s="121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50"/>
    </row>
    <row r="103" spans="1:32" ht="18.75" x14ac:dyDescent="0.3">
      <c r="A103" s="48"/>
      <c r="B103" s="48"/>
      <c r="C103" s="48"/>
      <c r="D103" s="76"/>
      <c r="E103" s="74"/>
      <c r="F103" s="127"/>
      <c r="G103" s="128"/>
      <c r="H103" s="128"/>
      <c r="I103" s="128"/>
      <c r="J103" s="129"/>
      <c r="K103" s="128"/>
      <c r="L103" s="128"/>
      <c r="M103" s="12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50"/>
    </row>
    <row r="104" spans="1:32" x14ac:dyDescent="0.25">
      <c r="A104" s="48"/>
      <c r="B104" s="48"/>
      <c r="C104" s="48"/>
      <c r="D104" s="74"/>
      <c r="E104" s="48"/>
      <c r="F104" s="128"/>
      <c r="G104" s="128"/>
      <c r="H104" s="128"/>
      <c r="I104" s="128"/>
      <c r="J104" s="128"/>
      <c r="K104" s="128"/>
      <c r="L104" s="128"/>
      <c r="M104" s="12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50"/>
    </row>
    <row r="105" spans="1:32" ht="36" customHeight="1" x14ac:dyDescent="0.25">
      <c r="A105" s="48"/>
      <c r="B105" s="48"/>
      <c r="C105" s="48"/>
      <c r="D105" s="49"/>
      <c r="E105" s="48"/>
      <c r="F105" s="310" t="s">
        <v>96</v>
      </c>
      <c r="G105" s="310"/>
      <c r="H105" s="310"/>
      <c r="I105" s="310"/>
      <c r="J105" s="128"/>
      <c r="K105" s="128"/>
      <c r="L105" s="128"/>
      <c r="M105" s="12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50"/>
    </row>
    <row r="106" spans="1:32" ht="52.5" customHeight="1" x14ac:dyDescent="0.25">
      <c r="A106" s="48"/>
      <c r="B106" s="48"/>
      <c r="C106" s="48"/>
      <c r="D106" s="49"/>
      <c r="E106" s="48"/>
      <c r="F106" s="130" t="s">
        <v>97</v>
      </c>
      <c r="G106" s="130" t="s">
        <v>98</v>
      </c>
      <c r="H106" s="130" t="s">
        <v>99</v>
      </c>
      <c r="I106" s="130" t="s">
        <v>100</v>
      </c>
      <c r="J106" s="128"/>
      <c r="K106" s="128"/>
      <c r="L106" s="128"/>
      <c r="M106" s="12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50"/>
    </row>
    <row r="107" spans="1:32" ht="24" customHeight="1" x14ac:dyDescent="0.25">
      <c r="D107" s="49"/>
      <c r="E107" s="48"/>
      <c r="F107" s="131">
        <f>G101</f>
        <v>0</v>
      </c>
      <c r="G107" s="122">
        <f>I101</f>
        <v>0</v>
      </c>
      <c r="H107" s="122">
        <f>SUM(U90:Y90)</f>
        <v>0</v>
      </c>
      <c r="I107" s="122">
        <f>SUM(Z90:AD90)</f>
        <v>0</v>
      </c>
      <c r="J107" s="132"/>
      <c r="K107" s="128"/>
      <c r="L107" s="128"/>
      <c r="M107" s="12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50"/>
    </row>
    <row r="108" spans="1:32" x14ac:dyDescent="0.25">
      <c r="D108" s="49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50"/>
    </row>
    <row r="109" spans="1:32" ht="18.75" x14ac:dyDescent="0.3">
      <c r="D109" s="49"/>
      <c r="E109" s="72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50"/>
    </row>
    <row r="110" spans="1:32" ht="18.75" x14ac:dyDescent="0.3">
      <c r="D110" s="49"/>
      <c r="E110" s="72"/>
      <c r="F110" s="72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50"/>
    </row>
    <row r="111" spans="1:32" ht="18.75" x14ac:dyDescent="0.3">
      <c r="D111" s="49"/>
      <c r="E111" s="72"/>
      <c r="F111" s="72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50"/>
    </row>
    <row r="112" spans="1:32" ht="18.75" x14ac:dyDescent="0.3">
      <c r="D112" s="49"/>
      <c r="E112" s="72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50"/>
    </row>
    <row r="113" spans="4:32" ht="18.75" x14ac:dyDescent="0.3">
      <c r="D113" s="49"/>
      <c r="E113" s="72"/>
      <c r="F113" s="72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50"/>
    </row>
    <row r="114" spans="4:32" ht="18.75" x14ac:dyDescent="0.3">
      <c r="D114" s="49"/>
      <c r="E114" s="72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50"/>
    </row>
    <row r="115" spans="4:32" x14ac:dyDescent="0.25">
      <c r="D115" s="49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50"/>
    </row>
    <row r="116" spans="4:32" x14ac:dyDescent="0.25">
      <c r="D116" s="49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50"/>
    </row>
    <row r="117" spans="4:32" x14ac:dyDescent="0.25">
      <c r="D117" s="49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50"/>
    </row>
    <row r="118" spans="4:32" x14ac:dyDescent="0.25">
      <c r="D118" s="49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50"/>
    </row>
    <row r="119" spans="4:32" x14ac:dyDescent="0.25">
      <c r="D119" s="49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50"/>
    </row>
    <row r="120" spans="4:32" x14ac:dyDescent="0.25">
      <c r="D120" s="49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50"/>
    </row>
    <row r="121" spans="4:32" x14ac:dyDescent="0.25">
      <c r="D121" s="49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50"/>
    </row>
    <row r="122" spans="4:32" x14ac:dyDescent="0.25">
      <c r="D122" s="49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50"/>
    </row>
    <row r="123" spans="4:32" x14ac:dyDescent="0.25">
      <c r="D123" s="49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50"/>
    </row>
    <row r="124" spans="4:32" x14ac:dyDescent="0.25">
      <c r="D124" s="49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50"/>
    </row>
  </sheetData>
  <mergeCells count="59">
    <mergeCell ref="I4:K4"/>
    <mergeCell ref="L4:M4"/>
    <mergeCell ref="AC4:AD4"/>
    <mergeCell ref="U4:W4"/>
    <mergeCell ref="X4:Y4"/>
    <mergeCell ref="Z4:AB4"/>
    <mergeCell ref="O4:Q4"/>
    <mergeCell ref="R4:S4"/>
    <mergeCell ref="F105:I105"/>
    <mergeCell ref="K96:L96"/>
    <mergeCell ref="A95:C95"/>
    <mergeCell ref="C96:C97"/>
    <mergeCell ref="A96:A97"/>
    <mergeCell ref="A98:A99"/>
    <mergeCell ref="C98:C99"/>
    <mergeCell ref="G96:H96"/>
    <mergeCell ref="I96:J96"/>
    <mergeCell ref="A1:G1"/>
    <mergeCell ref="H1:AE1"/>
    <mergeCell ref="A2:G2"/>
    <mergeCell ref="H2:AE2"/>
    <mergeCell ref="A3:G3"/>
    <mergeCell ref="H3:AE3"/>
    <mergeCell ref="L5:L6"/>
    <mergeCell ref="A5:A6"/>
    <mergeCell ref="B5:B6"/>
    <mergeCell ref="C5:C6"/>
    <mergeCell ref="D5:D6"/>
    <mergeCell ref="E5:E6"/>
    <mergeCell ref="F5:F6"/>
    <mergeCell ref="AC5:AC6"/>
    <mergeCell ref="AD5:AD6"/>
    <mergeCell ref="S5:S6"/>
    <mergeCell ref="T5:T6"/>
    <mergeCell ref="U5:U6"/>
    <mergeCell ref="V5:V6"/>
    <mergeCell ref="W5:W6"/>
    <mergeCell ref="X5:X6"/>
    <mergeCell ref="A90:B90"/>
    <mergeCell ref="Y5:Y6"/>
    <mergeCell ref="Z5:Z6"/>
    <mergeCell ref="AA5:AA6"/>
    <mergeCell ref="AB5:AB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A7:G7"/>
    <mergeCell ref="A41:B41"/>
    <mergeCell ref="A84:B84"/>
    <mergeCell ref="A87:B87"/>
    <mergeCell ref="A89:B89"/>
  </mergeCells>
  <conditionalFormatting sqref="C103:C1048576 C87:C101 C1:C47 C58:C85 C49">
    <cfRule type="cellIs" dxfId="33" priority="121" operator="equal">
      <formula>$A$101</formula>
    </cfRule>
    <cfRule type="cellIs" dxfId="32" priority="122" operator="equal">
      <formula>#REF!</formula>
    </cfRule>
    <cfRule type="cellIs" dxfId="31" priority="123" operator="equal">
      <formula>$A$100</formula>
    </cfRule>
    <cfRule type="cellIs" dxfId="30" priority="124" operator="equal">
      <formula>$A$98</formula>
    </cfRule>
    <cfRule type="cellIs" dxfId="29" priority="125" operator="equal">
      <formula>$A$96</formula>
    </cfRule>
  </conditionalFormatting>
  <conditionalFormatting sqref="C56">
    <cfRule type="cellIs" dxfId="28" priority="28" operator="equal">
      <formula>$A$101</formula>
    </cfRule>
    <cfRule type="cellIs" dxfId="27" priority="29" operator="equal">
      <formula>#REF!</formula>
    </cfRule>
    <cfRule type="cellIs" dxfId="26" priority="30" operator="equal">
      <formula>$A$100</formula>
    </cfRule>
    <cfRule type="cellIs" dxfId="25" priority="31" operator="equal">
      <formula>$A$98</formula>
    </cfRule>
    <cfRule type="cellIs" dxfId="24" priority="32" operator="equal">
      <formula>$A$96</formula>
    </cfRule>
  </conditionalFormatting>
  <conditionalFormatting sqref="C57">
    <cfRule type="cellIs" dxfId="23" priority="20" operator="equal">
      <formula>$A$101</formula>
    </cfRule>
    <cfRule type="cellIs" dxfId="22" priority="21" operator="equal">
      <formula>#REF!</formula>
    </cfRule>
    <cfRule type="cellIs" dxfId="21" priority="22" operator="equal">
      <formula>$A$100</formula>
    </cfRule>
    <cfRule type="cellIs" dxfId="20" priority="23" operator="equal">
      <formula>$A$98</formula>
    </cfRule>
    <cfRule type="cellIs" dxfId="19" priority="24" operator="equal">
      <formula>$A$96</formula>
    </cfRule>
  </conditionalFormatting>
  <conditionalFormatting sqref="C52:C53">
    <cfRule type="containsText" dxfId="18" priority="5" operator="containsText" text="A">
      <formula>NOT(ISERROR(SEARCH("A",C52)))</formula>
    </cfRule>
  </conditionalFormatting>
  <conditionalFormatting sqref="C51">
    <cfRule type="containsText" dxfId="17" priority="17" operator="containsText" text="C">
      <formula>NOT(ISERROR(SEARCH("C",C51)))</formula>
    </cfRule>
    <cfRule type="containsText" dxfId="16" priority="18" operator="containsText" text="N">
      <formula>NOT(ISERROR(SEARCH("N",C51)))</formula>
    </cfRule>
    <cfRule type="containsText" dxfId="15" priority="19" operator="containsText" text="T">
      <formula>NOT(ISERROR(SEARCH("T",C51)))</formula>
    </cfRule>
  </conditionalFormatting>
  <conditionalFormatting sqref="C50">
    <cfRule type="containsText" dxfId="14" priority="14" operator="containsText" text="C">
      <formula>NOT(ISERROR(SEARCH("C",C50)))</formula>
    </cfRule>
    <cfRule type="containsText" dxfId="13" priority="15" operator="containsText" text="N">
      <formula>NOT(ISERROR(SEARCH("N",C50)))</formula>
    </cfRule>
    <cfRule type="containsText" dxfId="12" priority="16" operator="containsText" text="T">
      <formula>NOT(ISERROR(SEARCH("T",C50)))</formula>
    </cfRule>
  </conditionalFormatting>
  <conditionalFormatting sqref="C50">
    <cfRule type="containsText" dxfId="11" priority="13" operator="containsText" text="A">
      <formula>NOT(ISERROR(SEARCH("A",C50)))</formula>
    </cfRule>
  </conditionalFormatting>
  <conditionalFormatting sqref="C54:C55">
    <cfRule type="containsText" dxfId="10" priority="10" operator="containsText" text="C">
      <formula>NOT(ISERROR(SEARCH("C",C54)))</formula>
    </cfRule>
    <cfRule type="containsText" dxfId="9" priority="11" operator="containsText" text="N">
      <formula>NOT(ISERROR(SEARCH("N",C54)))</formula>
    </cfRule>
    <cfRule type="containsText" dxfId="8" priority="12" operator="containsText" text="T">
      <formula>NOT(ISERROR(SEARCH("T",C54)))</formula>
    </cfRule>
  </conditionalFormatting>
  <conditionalFormatting sqref="C54:C55">
    <cfRule type="containsText" dxfId="7" priority="9" operator="containsText" text="A">
      <formula>NOT(ISERROR(SEARCH("A",C54)))</formula>
    </cfRule>
  </conditionalFormatting>
  <conditionalFormatting sqref="C52:C53">
    <cfRule type="containsText" dxfId="6" priority="6" operator="containsText" text="C">
      <formula>NOT(ISERROR(SEARCH("C",C52)))</formula>
    </cfRule>
    <cfRule type="containsText" dxfId="5" priority="7" operator="containsText" text="N">
      <formula>NOT(ISERROR(SEARCH("N",C52)))</formula>
    </cfRule>
    <cfRule type="containsText" dxfId="4" priority="8" operator="containsText" text="T">
      <formula>NOT(ISERROR(SEARCH("T",C52)))</formula>
    </cfRule>
  </conditionalFormatting>
  <conditionalFormatting sqref="C48">
    <cfRule type="containsText" dxfId="3" priority="2" operator="containsText" text="C">
      <formula>NOT(ISERROR(SEARCH("C",C48)))</formula>
    </cfRule>
    <cfRule type="containsText" dxfId="2" priority="3" operator="containsText" text="N">
      <formula>NOT(ISERROR(SEARCH("N",C48)))</formula>
    </cfRule>
    <cfRule type="containsText" dxfId="1" priority="4" operator="containsText" text="T">
      <formula>NOT(ISERROR(SEARCH("T",C48)))</formula>
    </cfRule>
  </conditionalFormatting>
  <conditionalFormatting sqref="C48">
    <cfRule type="containsText" dxfId="0" priority="1" operator="containsText" text="A">
      <formula>NOT(ISERROR(SEARCH("A",C48)))</formula>
    </cfRule>
  </conditionalFormatting>
  <pageMargins left="0.70866141732283472" right="0.70866141732283472" top="0.74803149606299213" bottom="0.74803149606299213" header="0.31496062992125984" footer="0.31496062992125984"/>
  <pageSetup paperSize="8" scale="21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C6F26FAF1844C801E905D2BCE2BE4" ma:contentTypeVersion="5" ma:contentTypeDescription="Crear nuevo documento." ma:contentTypeScope="" ma:versionID="ac5a4544deefd20ea4290f6546d8124b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C9EDEA-B7FA-465A-8732-94424275B6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0419D-A147-49B3-871B-C9DF6F63D8F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319072-7DA6-4ADF-A86D-062040BDD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NEIVA</vt:lpstr>
      <vt:lpstr>NEIVA!Área_de_impresión</vt:lpstr>
      <vt:lpstr>NEIVA!Títulos_a_imprimir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Cantarero</dc:creator>
  <cp:lastModifiedBy>Juan Fernando Herrera Urrego</cp:lastModifiedBy>
  <cp:lastPrinted>2013-08-30T08:41:55Z</cp:lastPrinted>
  <dcterms:created xsi:type="dcterms:W3CDTF">2013-02-28T17:27:35Z</dcterms:created>
  <dcterms:modified xsi:type="dcterms:W3CDTF">2014-02-12T23:33:32Z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0x01010083EC6F26FAF1844C801E905D2BCE2BE4</vt:lpwstr>
  </property>
</Properties>
</file>