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jarodriguez\Documents\Gestión Documental\"/>
    </mc:Choice>
  </mc:AlternateContent>
  <xr:revisionPtr revIDLastSave="0" documentId="13_ncr:1_{48672367-14A8-4FD1-BFDC-E80338B2ECBA}" xr6:coauthVersionLast="47" xr6:coauthVersionMax="47" xr10:uidLastSave="{00000000-0000-0000-0000-000000000000}"/>
  <bookViews>
    <workbookView xWindow="-120" yWindow="-120" windowWidth="29040" windowHeight="15840" xr2:uid="{00000000-000D-0000-FFFF-FFFF00000000}"/>
  </bookViews>
  <sheets>
    <sheet name="MGDA" sheetId="1" r:id="rId1"/>
    <sheet name="Hoja1" sheetId="4" r:id="rId2"/>
    <sheet name="Listas" sheetId="3" state="hidden" r:id="rId3"/>
  </sheets>
  <definedNames>
    <definedName name="_xlnm._FilterDatabase" localSheetId="0" hidden="1">MGDA!$A$9:$R$9</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6" i="1" l="1"/>
  <c r="E232" i="3"/>
  <c r="E233" i="3"/>
  <c r="E234" i="3"/>
  <c r="E235" i="3"/>
  <c r="E236" i="3"/>
  <c r="L44" i="1"/>
  <c r="L43" i="1"/>
  <c r="L42" i="1"/>
  <c r="L41" i="1"/>
  <c r="L40" i="1"/>
  <c r="E176" i="3"/>
  <c r="E175" i="3"/>
  <c r="E174" i="3"/>
  <c r="E173" i="3"/>
  <c r="E172" i="3"/>
  <c r="E171" i="3"/>
  <c r="E170" i="3"/>
  <c r="E169" i="3"/>
  <c r="E168" i="3"/>
  <c r="E167" i="3"/>
  <c r="E166" i="3"/>
  <c r="E165" i="3"/>
  <c r="E164" i="3"/>
  <c r="E163" i="3"/>
  <c r="E162" i="3"/>
  <c r="E161" i="3"/>
  <c r="E160" i="3"/>
  <c r="E159" i="3"/>
  <c r="E158" i="3"/>
  <c r="E157" i="3"/>
  <c r="E156" i="3"/>
  <c r="E155" i="3"/>
  <c r="E154" i="3"/>
  <c r="E153" i="3"/>
  <c r="E152" i="3"/>
  <c r="L37" i="1"/>
  <c r="L36" i="1"/>
  <c r="E141" i="3"/>
  <c r="E140" i="3"/>
  <c r="E139" i="3"/>
  <c r="E138" i="3"/>
  <c r="E137" i="3"/>
  <c r="E136" i="3"/>
  <c r="E135" i="3"/>
  <c r="E134" i="3"/>
  <c r="E133" i="3"/>
  <c r="E132" i="3"/>
  <c r="L34" i="1"/>
  <c r="E126" i="3"/>
  <c r="E125" i="3"/>
  <c r="E124" i="3"/>
  <c r="E123" i="3"/>
  <c r="E122" i="3"/>
  <c r="L32" i="1"/>
  <c r="E116" i="3"/>
  <c r="E115" i="3"/>
  <c r="E114" i="3"/>
  <c r="E113" i="3"/>
  <c r="E112" i="3"/>
  <c r="L28" i="1"/>
  <c r="E92" i="3"/>
  <c r="E93" i="3"/>
  <c r="E94" i="3"/>
  <c r="E95" i="3"/>
  <c r="E96" i="3"/>
  <c r="L27" i="1"/>
  <c r="E87" i="3"/>
  <c r="E88" i="3"/>
  <c r="E89" i="3"/>
  <c r="E90" i="3"/>
  <c r="E91" i="3"/>
  <c r="L26" i="1"/>
  <c r="E82" i="3"/>
  <c r="E83" i="3"/>
  <c r="E84" i="3"/>
  <c r="E85" i="3"/>
  <c r="E86" i="3"/>
  <c r="L63" i="1"/>
  <c r="L62" i="1"/>
  <c r="L61" i="1"/>
  <c r="L59" i="1"/>
  <c r="L45" i="1"/>
  <c r="L38" i="1"/>
  <c r="L15" i="1"/>
  <c r="L12" i="1"/>
  <c r="L11" i="1"/>
  <c r="L24" i="1"/>
  <c r="L10" i="1"/>
  <c r="L13" i="1"/>
  <c r="L14" i="1"/>
  <c r="L16" i="1"/>
  <c r="L17" i="1"/>
  <c r="L18" i="1"/>
  <c r="L19" i="1"/>
  <c r="L20" i="1"/>
  <c r="L21" i="1"/>
  <c r="L22" i="1"/>
  <c r="L23" i="1"/>
  <c r="L25" i="1"/>
  <c r="L29" i="1"/>
  <c r="L30" i="1"/>
  <c r="L31" i="1"/>
  <c r="L33" i="1"/>
  <c r="L35" i="1"/>
  <c r="L39" i="1"/>
  <c r="L46" i="1"/>
  <c r="L47" i="1"/>
  <c r="L48" i="1"/>
  <c r="L49" i="1"/>
  <c r="L50" i="1"/>
  <c r="L51" i="1"/>
  <c r="L52" i="1"/>
  <c r="L53" i="1"/>
  <c r="L54" i="1"/>
  <c r="L55" i="1"/>
  <c r="L57" i="1"/>
  <c r="L58" i="1"/>
  <c r="L60" i="1"/>
  <c r="G10" i="1" l="1"/>
</calcChain>
</file>

<file path=xl/sharedStrings.xml><?xml version="1.0" encoding="utf-8"?>
<sst xmlns="http://schemas.openxmlformats.org/spreadsheetml/2006/main" count="816" uniqueCount="381">
  <si>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</si>
  <si>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</si>
  <si>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</si>
  <si>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</si>
  <si>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</si>
  <si>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</si>
  <si>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</si>
  <si>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</si>
  <si>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</si>
  <si>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</si>
  <si>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</si>
  <si>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</si>
  <si>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</si>
  <si>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</si>
  <si>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</si>
  <si>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</si>
  <si>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Planeación de la funcion archivística</t>
  </si>
  <si>
    <t>Diagnóstico de archivos</t>
  </si>
  <si>
    <t>La entidad cuenta con el documento diagnóstico integral de archivos el cual incluye los aspectos archivísticos, de administración, conservación, infraestructura y tecnología.</t>
  </si>
  <si>
    <t>Elaboración y utilización del Diagnóstico Integral de Archivos</t>
  </si>
  <si>
    <t>Política de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</si>
  <si>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</si>
  <si>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</si>
  <si>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</si>
  <si>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La entidad realiza monitoreo y análisis permanente al Programa de Gestión Documental, para garantizar su desarrollo que se materializará en acciones de revisión y evaluación al desarrollo del PGD.</t>
  </si>
  <si>
    <t>Plan Institucional de Archivos - PINAR</t>
  </si>
  <si>
    <t>La entidad realiza procesos de mejora continua al Plan Institucional de Archivos - PINAR, para generar recomendaciones sobre su desarrollo y actualización.</t>
  </si>
  <si>
    <t>Sistema Integrado de Conservación - SIC</t>
  </si>
  <si>
    <t>La entidad realiza seguimiento y control al Sistema Integrado de Conservación, a través de sus instrumentos de evaluación.</t>
  </si>
  <si>
    <t>Plan de análisis de procesos y procedimientos de la producción documental</t>
  </si>
  <si>
    <t>La entidad carece de un plan de análisis de procesos y procedimientos de la producción documental.</t>
  </si>
  <si>
    <t>Matriz de Riesgos en Gestión Documental</t>
  </si>
  <si>
    <t>La entidad realiza seguimiento y control a la matriz de riesgos en gestión documental.</t>
  </si>
  <si>
    <t>Planeación estratégica</t>
  </si>
  <si>
    <t>Articulación de la Gestión Documental con el Plan Estratégico Institucional</t>
  </si>
  <si>
    <t>La entidad articula la gestión documental al plan estratégico institucional.</t>
  </si>
  <si>
    <t>Articulación de la Gestión Documental con Políticas del Modelo Integrado de Planeación y Gestión - MIPG</t>
  </si>
  <si>
    <t>La entidad articula la política de gestión documental definida por la alta dirección en el MIPG, con otras políticas y dimensiones del modelo.</t>
  </si>
  <si>
    <t>Control, evaluación y seguimiento</t>
  </si>
  <si>
    <t>Indicadores de Gestión</t>
  </si>
  <si>
    <t>La entidad aplica los indicadores de gestión con el propósito de garantizar el cumplimiento de los planes y proyectos establecidos en el PINAR.</t>
  </si>
  <si>
    <t>Informes de Gestión</t>
  </si>
  <si>
    <t>La entidad desarrolla estrategias para que se elaboren los informes de gestión frente al cumplimiento de los indicares de gestión que se plantearon para el cumplimiento de actividades de la función archivística.</t>
  </si>
  <si>
    <t>Programa de Auditoría y Control</t>
  </si>
  <si>
    <t>La entidad se encuentra elaborando el programa de auditoría y control.</t>
  </si>
  <si>
    <t>ADMINISTRACIÓN DE ARCHIVOS</t>
  </si>
  <si>
    <t>Administración</t>
  </si>
  <si>
    <t>Planeación de la Administración de archivos</t>
  </si>
  <si>
    <t>La entidad implementa las estrategias para la administración de archivos definida en su plan de archivos, logrando objetivos y metas en menor tiempo (evalúa, flexibilidad, coordinación, continuidad, proactividad dominio conceptual del grupo de trabajo).</t>
  </si>
  <si>
    <t>Recursos físicos</t>
  </si>
  <si>
    <t>Infraestructura Locativa</t>
  </si>
  <si>
    <t>La entidad realiza seguimiento y control a la adecuación de la infraestructura, con el fin de cumplir con las especificaciones técnicas y normativas.</t>
  </si>
  <si>
    <t>Talento humano</t>
  </si>
  <si>
    <t>Gestión Humana</t>
  </si>
  <si>
    <t>La entidad cuenta con personal idóneo, que facilita la implementación de la política archivística y la aplicación de los instrumentos archivísticos.</t>
  </si>
  <si>
    <t>Capacitación en Gestión Documental</t>
  </si>
  <si>
    <t>La entidad implementa el plan de capacitación con los temas propuestos por el área de gestión documental o quien haga sus veces, que facilitan el cumplimiento de la función archivística.</t>
  </si>
  <si>
    <t>Gestión en seguridad y salud ocupacional</t>
  </si>
  <si>
    <t>Aseguramiento de las Condiciones de Trabajo</t>
  </si>
  <si>
    <t>La entidad realiza seguimiento y control a su sistema de Gestión y seguridad en el trabajo donde se verifican las condiciones establecidas para los encargados de la Gestión Documental</t>
  </si>
  <si>
    <t>PROCESOS DE LA GESTION DOCUMENTAL</t>
  </si>
  <si>
    <t>Planeación (Técnica)</t>
  </si>
  <si>
    <t>Diseño y Creación de Documentos</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</si>
  <si>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</si>
  <si>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Documentos Especiales</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</si>
  <si>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</si>
  <si>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 xml:space="preserve">Cuadro de Clasificación Documental </t>
  </si>
  <si>
    <t>La entidad realiza seguimiento y control al Cuadro de Clasificación Documental - CCD, de acuerdo con los instrumentos de medición establecidos por la entidad y conforme a lo establecido en el marco normativo.</t>
  </si>
  <si>
    <t>Tablas de Retención Documental</t>
  </si>
  <si>
    <t>La entidad realiza seguimiento y control al proceso de implementación y disposiciones finales de las TRD y controla las series documentales mediante gestor documental.</t>
  </si>
  <si>
    <t>Tablas de Valoración Documental</t>
  </si>
  <si>
    <t>Producción</t>
  </si>
  <si>
    <t>Medios y Técnicas de Producción</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</si>
  <si>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</si>
  <si>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Reprografía</t>
  </si>
  <si>
    <t>La entidad carece de un programa de reprografía de los documentos que garantice su conservación y consulta.</t>
  </si>
  <si>
    <t>Gestión y trámite</t>
  </si>
  <si>
    <t>Registro y Distribución de Documentos (trámite)</t>
  </si>
  <si>
    <t>La entidad cuenta con un gestor documental que controla todas las comunicaciones oficiales recibidas por todos los canales establecidos y notifica electrónicamente a los usuarios internos y externos además controla los tiempos del trámite generando alertas.</t>
  </si>
  <si>
    <t>Organización</t>
  </si>
  <si>
    <t>Descripción Documental</t>
  </si>
  <si>
    <t>La entidad implementa el procedimiento de descripción documental que facilita el desarrollo de instrumentos de descripción como censos, guía, manuales.</t>
  </si>
  <si>
    <t>Transferencias</t>
  </si>
  <si>
    <t>Plan de Transferencias Documentales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</si>
  <si>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</si>
  <si>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Disposición de documentos</t>
  </si>
  <si>
    <t>Eliminación de Documentos</t>
  </si>
  <si>
    <t>La entidad carece de un proceso de eliminación de los diferentes soportes documentales ya sea destrucción física o electrónica.</t>
  </si>
  <si>
    <t>Preservación a largo plazo</t>
  </si>
  <si>
    <t>Plan de Conservación Documental</t>
  </si>
  <si>
    <t>La entidad implementa y realiza seguimiento y control al Plan Conservación Documental y Preservación Digital a Largo Plazo, descrito en su sistema integrado de conservación.</t>
  </si>
  <si>
    <t>Plan de Preservación Digital</t>
  </si>
  <si>
    <t>La entidad diseña y formula el plan de preservación digital a largo plazo, que incorpora los programas, estrategias, procesos y procedimientos, tendientes a asegurar la preservación a largo plazo de los documentos electrónicos.</t>
  </si>
  <si>
    <t>Valoración</t>
  </si>
  <si>
    <t>Valores Primarios y Secundarios</t>
  </si>
  <si>
    <t>La entidad realiza seguimiento y control al proceso de valoración documental con el fin de establecer el cumplimiento de los valores documentales.</t>
  </si>
  <si>
    <t>TECNOLÓGICO</t>
  </si>
  <si>
    <t>Articulación de la gestión de documentos electrónicos</t>
  </si>
  <si>
    <t>Gestión de documentos electrónicos en los procesos, procedimientos, trámites o servicios internos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</si>
  <si>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</si>
  <si>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Gestión de documentos electrónicos en los canales virtuales de atención externos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</si>
  <si>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</si>
  <si>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Elaboración, aprobación , implementación y publicación del Programa de Gestión Documental - PGD,</t>
  </si>
  <si>
    <t>Sistemas de información corporativos</t>
  </si>
  <si>
    <t>La entidad no ha articulado los sistemas de gestión empresarial, las plataformas de gestión de contenidos o sistemas de información transaccional u operacional con los requerimientos de gestión documental existentes.</t>
  </si>
  <si>
    <t>Tecnologías para la gestión de documentos electrónicos</t>
  </si>
  <si>
    <t>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</si>
  <si>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</si>
  <si>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Sistema de Gestión de Documentos Electrónicos de Archivo</t>
  </si>
  <si>
    <t>La Entidad se encuentra en proceso de implementación de un Sistema de Gestión de documentos electrónicos de archivo de acuerdo con el análisis organizacional, normativo, tecnológico y documental y el modelo de requisitos.</t>
  </si>
  <si>
    <t>Digitalización</t>
  </si>
  <si>
    <t>La Entidad cuenta con procedimientos técnicos definidos para cada tipo de digitalización existente.</t>
  </si>
  <si>
    <t>Esquema de Metadatos</t>
  </si>
  <si>
    <t>La Entidad cuenta con metadatos que no están normalizados.</t>
  </si>
  <si>
    <t>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</si>
  <si>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</si>
  <si>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Almacenamiento en la nube</t>
  </si>
  <si>
    <t>La entidad hace uso de servicios de almacenamiento en la nube, pero sin aplicar los lineamientos de gestión documental</t>
  </si>
  <si>
    <t>Repositorios digitales</t>
  </si>
  <si>
    <t xml:space="preserve">La entidad cuenta con repositorios digitales que hacen parte de los sistemas de información institucionales y son usados para el almacenamiento de documentos en la etapa de gestión. </t>
  </si>
  <si>
    <t>Seguridad y privacidad</t>
  </si>
  <si>
    <t>Articulación con Políticas de Seguridad de Información</t>
  </si>
  <si>
    <t>La entidad carece de una articulación entre áreas de sistemas y gestión documental, respecto a la seguridad de información contenida en documentos electrónicos de archivo.</t>
  </si>
  <si>
    <t>Copia de seguridad archivo digital</t>
  </si>
  <si>
    <t>Interoperabilidad</t>
  </si>
  <si>
    <t>Político - legal</t>
  </si>
  <si>
    <t xml:space="preserve">La Entidad está en desarrollo de acuerdos para el intercambio de documentos electrónicos y la asociación de normatividad vigente </t>
  </si>
  <si>
    <t>Semántico</t>
  </si>
  <si>
    <t>La entidad se encuentra en proceso de aplicación de un lenguaje común de intercambio de información documentado para definir las estructuras de los expedientes electrónicos</t>
  </si>
  <si>
    <t>Técnico</t>
  </si>
  <si>
    <t>La Entidad se encuentra en proceso de implementación de la infraestructura tecnológica para el intercambio de información</t>
  </si>
  <si>
    <t>CULTURAL</t>
  </si>
  <si>
    <t>Gestión del conocimiento</t>
  </si>
  <si>
    <t>Programa de Gestión del Conocimiento</t>
  </si>
  <si>
    <t>La entidad está desarrollando el Programa de Gestión del Conocimiento en articulación con la información disponible en el archivo.</t>
  </si>
  <si>
    <t>Memoria Institucional</t>
  </si>
  <si>
    <t>La entidad realiza seguimiento y control de la memoria institucional, a partir de los procesos de auditoría, con el fin de fortalecer la información del contexto y contenido de los archivos.</t>
  </si>
  <si>
    <t>Archivos Históricos</t>
  </si>
  <si>
    <t>La entidad realiza seguimiento y control a las acciones de identificación, conservación y promoción de la documentación con significación histórica.</t>
  </si>
  <si>
    <t>Redes culturales</t>
  </si>
  <si>
    <t xml:space="preserve"> Redes culturales</t>
  </si>
  <si>
    <t>La entidad carece de participación en redes culturales.</t>
  </si>
  <si>
    <t>Rendición de cuentas</t>
  </si>
  <si>
    <t>La entidad implementa mecanismos que dan cuenta del cumplimiento en gestión documental y administración de archivos haciendo uso de los medios institucionales de comunicación establecidos para tal fin.</t>
  </si>
  <si>
    <t>Mecanismos de Difusión</t>
  </si>
  <si>
    <t>La entidad está desarrollando mecanismos de difusión de información a través de la promoción de productos y servicios que dispone el archivo.</t>
  </si>
  <si>
    <t>Acceso y Consulta de la Información</t>
  </si>
  <si>
    <t>La entidad está desarrollando estrategias de acceso y consulta de la información contenida respetando la protección de los datos personales, derecho a la intimidad, así como las restricciones por razones de conservación de los documentos.</t>
  </si>
  <si>
    <t>Protección del ambiente</t>
  </si>
  <si>
    <t>Plan Institucional de Gestión Ambiental</t>
  </si>
  <si>
    <t>La entidad está desarrollando estrategias para incorporar lineamientos de la gestión ambiental en articulación con la gestión documental y en la administración de archivos que generan una cultura ambiental.</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</si>
  <si>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</si>
  <si>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</si>
  <si>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</si>
  <si>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</si>
  <si>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</si>
  <si>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</si>
  <si>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</si>
  <si>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</si>
  <si>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</si>
  <si>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</si>
  <si>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</si>
  <si>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</si>
  <si>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</si>
  <si>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</si>
  <si>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</si>
  <si>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</si>
  <si>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</si>
  <si>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</si>
  <si>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</si>
  <si>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</si>
  <si>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</si>
  <si>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</si>
  <si>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</si>
  <si>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</si>
  <si>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</si>
  <si>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</si>
  <si>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los procesos de mejora al sistema integrado de acuerdo con los hallazgos realizados durante el proceso de control y seguimiento.</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</si>
  <si>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</si>
  <si>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</si>
  <si>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</si>
  <si>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</si>
  <si>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</si>
  <si>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</si>
  <si>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</si>
  <si>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</si>
  <si>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</si>
  <si>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</si>
  <si>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</si>
  <si>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</si>
  <si>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</si>
  <si>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</si>
  <si>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</si>
  <si>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</si>
  <si>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</si>
  <si>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</si>
  <si>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</si>
  <si>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</si>
  <si>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</si>
  <si>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</si>
  <si>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</si>
  <si>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</si>
  <si>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</si>
  <si>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</si>
  <si>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</si>
  <si>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</si>
  <si>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</si>
  <si>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</si>
  <si>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</si>
  <si>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</si>
  <si>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</si>
  <si>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</si>
  <si>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</si>
  <si>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</si>
  <si>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</si>
  <si>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</si>
  <si>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</si>
  <si>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</si>
  <si>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</si>
  <si>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</si>
  <si>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</si>
  <si>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</si>
  <si>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</si>
  <si>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</si>
  <si>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</si>
  <si>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</si>
  <si>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</si>
  <si>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</si>
  <si>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</si>
  <si>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</si>
  <si>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</si>
  <si>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</si>
  <si>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</si>
  <si>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</si>
  <si>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</si>
  <si>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</si>
  <si>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</si>
  <si>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</si>
  <si>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</si>
  <si>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</si>
  <si>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</si>
  <si>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</si>
  <si>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</si>
  <si>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</si>
  <si>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</si>
  <si>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</si>
  <si>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</si>
  <si>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</si>
  <si>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</si>
  <si>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</si>
  <si>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</si>
  <si>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</si>
  <si>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</si>
  <si>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</si>
  <si>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</si>
  <si>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</si>
  <si>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</si>
  <si>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</si>
  <si>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</si>
  <si>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</si>
  <si>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</si>
  <si>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</si>
  <si>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</si>
  <si>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</si>
  <si>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</si>
  <si>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</si>
  <si>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</si>
  <si>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</si>
  <si>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</si>
  <si>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</si>
  <si>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</si>
  <si>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</si>
  <si>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</si>
  <si>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</si>
  <si>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</si>
  <si>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</si>
  <si>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</si>
  <si>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</si>
  <si>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</si>
  <si>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</si>
  <si>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</si>
  <si>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</si>
  <si>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</si>
  <si>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</si>
  <si>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</si>
  <si>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</si>
  <si>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</si>
  <si>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</si>
  <si>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</si>
  <si>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</si>
  <si>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</si>
  <si>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</si>
  <si>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</si>
  <si>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</si>
  <si>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</si>
  <si>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</si>
  <si>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</si>
  <si>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</si>
  <si>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</si>
  <si>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</si>
  <si>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</si>
  <si>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</si>
  <si>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</si>
  <si>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</si>
  <si>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</si>
  <si>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</si>
  <si>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</si>
  <si>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</si>
  <si>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</si>
  <si>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</si>
  <si>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</si>
  <si>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</si>
  <si>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</si>
  <si>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</si>
  <si>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</si>
  <si>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</si>
  <si>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</si>
  <si>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</si>
  <si>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</si>
  <si>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</si>
  <si>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</si>
  <si>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</si>
  <si>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</si>
  <si>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</si>
  <si>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</si>
  <si>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</si>
  <si>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</si>
  <si>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</si>
  <si>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</si>
  <si>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</si>
  <si>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</si>
  <si>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</si>
  <si>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</si>
  <si>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</si>
  <si>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</si>
  <si>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</si>
  <si>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</si>
  <si>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</si>
  <si>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</si>
  <si>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</si>
  <si>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</si>
  <si>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</si>
  <si>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</si>
  <si>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</si>
  <si>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</si>
  <si>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</si>
  <si>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</si>
  <si>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</si>
  <si>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r>
      <t>La entidad carece</t>
    </r>
    <r>
      <rPr>
        <sz val="10"/>
        <color theme="1"/>
        <rFont val="Arial"/>
        <family val="2"/>
      </rPr>
      <t>4 Centidad carece s instrumentos</t>
    </r>
    <r>
      <rPr>
        <sz val="10"/>
        <color rgb="FF000000"/>
        <rFont val="Arial"/>
        <family val="2"/>
      </rPr>
      <t xml:space="preserve"> de un programa de gestión del conocimiento.</t>
    </r>
  </si>
  <si>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</si>
  <si>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</si>
  <si>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</si>
  <si>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</si>
  <si>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</si>
  <si>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</si>
  <si>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</si>
  <si>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</si>
  <si>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</si>
  <si>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</si>
  <si>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procesos de mejora continua a los documentos identificados de carácter histórico con el fin de desarrollar acciones que conlleven a la declaratoria de Bien de Interés Cultural de Carácter documental.</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</si>
  <si>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</si>
  <si>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</si>
  <si>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</si>
  <si>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</si>
  <si>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</si>
  <si>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</si>
  <si>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</si>
  <si>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</si>
  <si>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</si>
  <si>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</si>
  <si>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</si>
  <si>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</si>
  <si>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</si>
  <si>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</si>
  <si>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</si>
  <si>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</si>
  <si>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</si>
  <si>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</si>
  <si>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</si>
  <si>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</si>
  <si>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La entidad implementa el programa de reprografía el cual contiene las condiciones tecnológicas y técnicas mínimas de reproducción, que garanticen que se realiza con un fin específico y que este proceso debe ser acorde con lo establecido en los instrumentos archivísticos.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</si>
</sst>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s>
  <borders count="79">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hair">
        <color auto="1"/>
      </left>
      <right style="medium">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style="hair">
        <color auto="1"/>
      </left>
      <right style="medium">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s>
  <cellStyleXfs count="1">
    <xf numFmtId="0" fontId="0" fillId="0" borderId="0"/>
  </cellStyleXfs>
  <cellXfs count="187">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5" fillId="0" borderId="2" xfId="0" applyFont="1"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2" fontId="1" fillId="0" borderId="0" xfId="0" applyNumberFormat="1" applyFont="1" applyAlignment="1">
      <alignment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8" borderId="25"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0" borderId="0" xfId="0" applyFont="1"/>
    <xf numFmtId="0" fontId="17" fillId="0" borderId="27" xfId="0" applyFont="1" applyBorder="1" applyAlignment="1">
      <alignment horizontal="justify" vertical="center" wrapText="1"/>
    </xf>
    <xf numFmtId="0" fontId="17" fillId="0" borderId="0" xfId="0" applyFont="1" applyAlignment="1">
      <alignment horizontal="justify" vertical="center"/>
    </xf>
    <xf numFmtId="0" fontId="18" fillId="6" borderId="2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6" fillId="0" borderId="23" xfId="0" applyFont="1" applyBorder="1" applyAlignment="1">
      <alignment horizontal="justify" vertical="center" wrapText="1"/>
    </xf>
    <xf numFmtId="0" fontId="17" fillId="0" borderId="25" xfId="0" applyFont="1" applyBorder="1" applyAlignment="1">
      <alignment horizontal="justify" vertical="center"/>
    </xf>
    <xf numFmtId="0" fontId="16" fillId="0" borderId="21" xfId="0" applyFont="1" applyBorder="1" applyAlignment="1">
      <alignment horizontal="justify" vertical="center" wrapText="1"/>
    </xf>
    <xf numFmtId="0" fontId="16" fillId="0" borderId="25" xfId="0" applyFont="1" applyBorder="1" applyAlignment="1">
      <alignment horizontal="justify" vertical="center" wrapText="1"/>
    </xf>
    <xf numFmtId="0" fontId="17" fillId="0" borderId="22" xfId="0" applyFont="1" applyBorder="1" applyAlignment="1">
      <alignment horizontal="justify" vertical="center" wrapText="1"/>
    </xf>
    <xf numFmtId="0" fontId="19" fillId="0" borderId="25" xfId="0" applyFont="1" applyBorder="1" applyAlignment="1">
      <alignment horizontal="justify" vertical="center" wrapText="1"/>
    </xf>
    <xf numFmtId="0" fontId="17" fillId="0" borderId="29" xfId="0" applyFont="1" applyBorder="1" applyAlignment="1">
      <alignment horizontal="justify" vertical="center"/>
    </xf>
    <xf numFmtId="0" fontId="17" fillId="10" borderId="2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0" borderId="0" xfId="0" applyAlignment="1">
      <alignment wrapText="1"/>
    </xf>
    <xf numFmtId="0" fontId="17" fillId="0" borderId="29" xfId="0" applyFont="1" applyBorder="1" applyAlignment="1">
      <alignment horizontal="justify" vertical="center" wrapText="1"/>
    </xf>
    <xf numFmtId="0" fontId="17" fillId="0" borderId="32" xfId="0" applyFont="1" applyBorder="1" applyAlignment="1">
      <alignment horizontal="justify" vertical="center" wrapText="1"/>
    </xf>
    <xf numFmtId="0" fontId="17" fillId="10" borderId="0" xfId="0" applyFont="1" applyFill="1" applyAlignment="1">
      <alignment horizontal="center" vertical="center" wrapText="1"/>
    </xf>
    <xf numFmtId="0" fontId="17" fillId="5" borderId="34" xfId="0" applyFont="1" applyFill="1" applyBorder="1" applyAlignment="1">
      <alignment horizontal="center" vertical="center" wrapText="1"/>
    </xf>
    <xf numFmtId="0" fontId="17" fillId="0" borderId="30" xfId="0" applyFont="1" applyBorder="1"/>
    <xf numFmtId="0" fontId="17" fillId="0" borderId="31" xfId="0" applyFont="1" applyBorder="1" applyAlignment="1">
      <alignment horizontal="justify" vertical="center"/>
    </xf>
    <xf numFmtId="0" fontId="17" fillId="0" borderId="32" xfId="0" applyFont="1" applyBorder="1" applyAlignment="1">
      <alignment horizontal="justify" vertical="center"/>
    </xf>
    <xf numFmtId="0" fontId="17" fillId="0" borderId="35" xfId="0" applyFont="1" applyBorder="1" applyAlignment="1">
      <alignment horizontal="justify" vertical="center" wrapText="1"/>
    </xf>
    <xf numFmtId="0" fontId="17" fillId="0" borderId="36" xfId="0" applyFont="1" applyBorder="1" applyAlignment="1">
      <alignment horizontal="justify" vertical="center" wrapText="1"/>
    </xf>
    <xf numFmtId="0" fontId="22" fillId="0" borderId="25" xfId="0" applyFont="1" applyBorder="1" applyAlignment="1">
      <alignment horizontal="justify"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0" fillId="0" borderId="44" xfId="0" applyFont="1" applyBorder="1" applyAlignment="1">
      <alignment horizontal="center" vertical="center" wrapText="1"/>
    </xf>
    <xf numFmtId="0" fontId="10" fillId="0" borderId="44" xfId="0" applyFont="1" applyBorder="1" applyAlignment="1">
      <alignment vertical="center" wrapText="1"/>
    </xf>
    <xf numFmtId="0" fontId="10" fillId="0" borderId="47" xfId="0" applyFont="1" applyBorder="1" applyAlignment="1">
      <alignment vertical="center" wrapText="1"/>
    </xf>
    <xf numFmtId="0" fontId="13" fillId="0" borderId="48" xfId="0" applyFont="1" applyBorder="1" applyAlignment="1">
      <alignment horizontal="center" vertical="center"/>
    </xf>
    <xf numFmtId="0" fontId="10" fillId="0" borderId="41" xfId="0" applyFont="1" applyBorder="1" applyAlignment="1">
      <alignment vertical="center" wrapText="1"/>
    </xf>
    <xf numFmtId="0" fontId="10" fillId="0" borderId="50" xfId="0" applyFont="1" applyBorder="1" applyAlignment="1">
      <alignment vertical="center" wrapText="1"/>
    </xf>
    <xf numFmtId="0" fontId="13"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13" fillId="0" borderId="58" xfId="0" applyFont="1" applyBorder="1" applyAlignment="1">
      <alignment horizontal="center" vertical="center"/>
    </xf>
    <xf numFmtId="0" fontId="10" fillId="0" borderId="60" xfId="0" applyFont="1" applyBorder="1" applyAlignment="1">
      <alignment vertical="center" wrapText="1"/>
    </xf>
    <xf numFmtId="0" fontId="13" fillId="0" borderId="61" xfId="0" applyFont="1" applyBorder="1" applyAlignment="1">
      <alignment horizontal="center" vertical="center"/>
    </xf>
    <xf numFmtId="0" fontId="10" fillId="0" borderId="63" xfId="0" applyFont="1" applyBorder="1" applyAlignment="1">
      <alignment vertical="center" wrapText="1"/>
    </xf>
    <xf numFmtId="0" fontId="13" fillId="0" borderId="6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vertical="center" wrapText="1"/>
    </xf>
    <xf numFmtId="0" fontId="1" fillId="0" borderId="41" xfId="0" applyFont="1" applyBorder="1" applyAlignment="1">
      <alignment vertical="center" wrapText="1"/>
    </xf>
    <xf numFmtId="0" fontId="1" fillId="0" borderId="44" xfId="0" applyFont="1" applyBorder="1" applyAlignment="1">
      <alignmen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 fillId="0" borderId="47" xfId="0" applyFont="1" applyBorder="1" applyAlignment="1">
      <alignment vertical="center" wrapText="1"/>
    </xf>
    <xf numFmtId="0" fontId="13" fillId="0" borderId="56" xfId="0" applyFont="1" applyBorder="1" applyAlignment="1">
      <alignment vertical="center" wrapText="1"/>
    </xf>
    <xf numFmtId="0" fontId="17" fillId="12" borderId="25" xfId="0" applyFont="1" applyFill="1" applyBorder="1" applyAlignment="1">
      <alignment horizontal="justify" vertical="center" wrapText="1"/>
    </xf>
    <xf numFmtId="0" fontId="10" fillId="0" borderId="41" xfId="0" applyFont="1" applyBorder="1" applyAlignment="1">
      <alignment horizontal="center" vertical="center" wrapText="1"/>
    </xf>
    <xf numFmtId="164" fontId="11" fillId="0" borderId="75" xfId="0" applyNumberFormat="1" applyFont="1" applyBorder="1" applyAlignment="1">
      <alignment horizontal="center" vertical="center" wrapText="1"/>
    </xf>
    <xf numFmtId="2" fontId="9" fillId="0" borderId="77" xfId="0" applyNumberFormat="1" applyFont="1" applyBorder="1" applyAlignment="1">
      <alignment horizontal="center" vertical="center" wrapText="1"/>
    </xf>
    <xf numFmtId="0" fontId="10" fillId="0" borderId="41"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47"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7"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63" xfId="0" applyFont="1" applyBorder="1" applyAlignment="1" applyProtection="1">
      <alignment horizontal="justify" vertical="center" wrapText="1"/>
      <protection locked="0"/>
    </xf>
    <xf numFmtId="0" fontId="14" fillId="0" borderId="47" xfId="0" applyFont="1" applyBorder="1" applyAlignment="1" applyProtection="1">
      <alignment horizontal="justify" vertical="center" wrapText="1"/>
      <protection locked="0"/>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164" fontId="8" fillId="0" borderId="71" xfId="0" applyNumberFormat="1" applyFont="1" applyBorder="1" applyAlignment="1">
      <alignment horizontal="center" vertical="center" wrapText="1"/>
    </xf>
    <xf numFmtId="164" fontId="8" fillId="0" borderId="72" xfId="0" applyNumberFormat="1" applyFont="1" applyBorder="1" applyAlignment="1">
      <alignment horizontal="center" vertical="center" wrapText="1"/>
    </xf>
    <xf numFmtId="164" fontId="8" fillId="0" borderId="73" xfId="0" applyNumberFormat="1" applyFont="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2" fontId="9" fillId="0" borderId="76" xfId="0" applyNumberFormat="1" applyFont="1" applyBorder="1" applyAlignment="1">
      <alignment horizontal="center" vertical="center" wrapText="1"/>
    </xf>
    <xf numFmtId="2" fontId="9" fillId="0" borderId="77" xfId="0" applyNumberFormat="1" applyFont="1" applyBorder="1" applyAlignment="1">
      <alignment horizontal="center" vertical="center" wrapText="1"/>
    </xf>
    <xf numFmtId="0" fontId="3" fillId="0" borderId="10" xfId="0" applyFont="1" applyBorder="1" applyAlignment="1">
      <alignment horizontal="center" vertical="center"/>
    </xf>
    <xf numFmtId="0" fontId="3" fillId="4" borderId="1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11" fillId="0" borderId="69" xfId="0" applyNumberFormat="1" applyFont="1" applyBorder="1" applyAlignment="1">
      <alignment horizontal="center" vertical="center" wrapText="1"/>
    </xf>
    <xf numFmtId="164" fontId="11" fillId="0" borderId="70" xfId="0" applyNumberFormat="1" applyFont="1" applyBorder="1" applyAlignment="1">
      <alignment horizontal="center" vertical="center" wrapText="1"/>
    </xf>
    <xf numFmtId="164" fontId="11" fillId="0" borderId="74" xfId="0" applyNumberFormat="1" applyFont="1" applyBorder="1" applyAlignment="1">
      <alignment horizontal="center" vertical="center" wrapText="1"/>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6" fillId="11" borderId="30"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17" fillId="11" borderId="26" xfId="0" applyFont="1" applyFill="1" applyBorder="1" applyAlignment="1">
      <alignment horizontal="center" vertical="center" wrapText="1"/>
    </xf>
    <xf numFmtId="0" fontId="17" fillId="11" borderId="2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26" xfId="0" applyFont="1" applyFill="1" applyBorder="1" applyAlignment="1">
      <alignment horizontal="justify" vertical="center" wrapText="1"/>
    </xf>
    <xf numFmtId="0" fontId="16" fillId="11" borderId="24" xfId="0" applyFont="1" applyFill="1" applyBorder="1" applyAlignment="1">
      <alignment horizontal="justify" vertical="center" wrapText="1"/>
    </xf>
    <xf numFmtId="0" fontId="16" fillId="11" borderId="23" xfId="0" applyFont="1" applyFill="1" applyBorder="1" applyAlignment="1">
      <alignment horizontal="justify" vertical="center" wrapText="1"/>
    </xf>
    <xf numFmtId="0" fontId="19" fillId="11" borderId="30" xfId="0" applyFont="1" applyFill="1" applyBorder="1" applyAlignment="1">
      <alignment vertical="center"/>
    </xf>
    <xf numFmtId="0" fontId="19" fillId="11" borderId="31" xfId="0" applyFont="1" applyFill="1" applyBorder="1" applyAlignment="1">
      <alignment vertical="center"/>
    </xf>
    <xf numFmtId="0" fontId="19" fillId="11" borderId="32" xfId="0" applyFont="1" applyFill="1" applyBorder="1" applyAlignment="1">
      <alignment vertical="center"/>
    </xf>
    <xf numFmtId="0" fontId="16" fillId="11" borderId="26" xfId="0" applyFont="1" applyFill="1" applyBorder="1" applyAlignment="1">
      <alignment horizontal="center" vertical="center"/>
    </xf>
    <xf numFmtId="0" fontId="16" fillId="11" borderId="24" xfId="0" applyFont="1" applyFill="1" applyBorder="1" applyAlignment="1">
      <alignment horizontal="center" vertical="center"/>
    </xf>
    <xf numFmtId="0" fontId="16" fillId="11" borderId="23" xfId="0" applyFont="1" applyFill="1" applyBorder="1" applyAlignment="1">
      <alignment horizontal="center" vertical="center"/>
    </xf>
  </cellXfs>
  <cellStyles count="1">
    <cellStyle name="Normal" xfId="0" builtinId="0"/>
  </cellStyles>
  <dxfs count="285">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7" tint="0.39994506668294322"/>
        </patternFill>
      </fill>
    </dxf>
    <dxf>
      <font>
        <color auto="1"/>
      </font>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theme="9" tint="-0.24994659260841701"/>
        </patternFill>
      </fill>
    </dxf>
    <dxf>
      <fill>
        <patternFill>
          <bgColor theme="5"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5" tint="-0.24994659260841701"/>
        </patternFill>
      </fill>
    </dxf>
    <dxf>
      <fill>
        <patternFill>
          <bgColor theme="9" tint="0.39994506668294322"/>
        </patternFill>
      </fill>
    </dxf>
    <dxf>
      <font>
        <b val="0"/>
        <i val="0"/>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theme="0"/>
      </font>
      <fill>
        <patternFill>
          <bgColor rgb="FFC00000"/>
        </patternFill>
      </fill>
    </dxf>
    <dxf>
      <fill>
        <patternFill>
          <bgColor theme="9" tint="0.39994506668294322"/>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5"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xdr:row>
      <xdr:rowOff>9525</xdr:rowOff>
    </xdr:from>
    <xdr:to>
      <xdr:col>14</xdr:col>
      <xdr:colOff>0</xdr:colOff>
      <xdr:row>9</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342900</xdr:rowOff>
    </xdr:from>
    <xdr:to>
      <xdr:col>14</xdr:col>
      <xdr:colOff>0</xdr:colOff>
      <xdr:row>11</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GridLines="0" showRowColHeaders="0" tabSelected="1" topLeftCell="A15" zoomScale="80" zoomScaleNormal="80" workbookViewId="0">
      <selection activeCell="K53" sqref="K53"/>
    </sheetView>
  </sheetViews>
  <sheetFormatPr baseColWidth="10" defaultColWidth="0" defaultRowHeight="0" customHeight="1" zeroHeight="1" x14ac:dyDescent="0.25"/>
  <cols>
    <col min="1" max="1" width="1.7109375" style="3" customWidth="1"/>
    <col min="2" max="2" width="1.28515625" style="3" customWidth="1"/>
    <col min="3" max="3" width="23.7109375" style="3" customWidth="1"/>
    <col min="4" max="4" width="19.28515625" style="3" customWidth="1"/>
    <col min="5" max="5" width="2" style="3" hidden="1" customWidth="1"/>
    <col min="6" max="6" width="26.42578125" style="3" customWidth="1"/>
    <col min="7" max="7" width="17.85546875" style="3" hidden="1" customWidth="1"/>
    <col min="8" max="8" width="17.5703125" style="3" hidden="1" customWidth="1"/>
    <col min="9" max="9" width="28.5703125" style="3" bestFit="1" customWidth="1"/>
    <col min="10" max="10" width="16.28515625" style="3" customWidth="1"/>
    <col min="11" max="11" width="64" style="3" customWidth="1"/>
    <col min="12" max="12" width="17.7109375" style="3" customWidth="1"/>
    <col min="13" max="13" width="28.42578125" style="3" customWidth="1"/>
    <col min="14" max="14" width="1.42578125" style="3" customWidth="1"/>
    <col min="15" max="18" width="0" style="3" hidden="1" customWidth="1"/>
    <col min="19" max="16384" width="11.42578125" style="3" hidden="1"/>
  </cols>
  <sheetData>
    <row r="1" spans="2:14" ht="4.5" customHeight="1" thickBot="1" x14ac:dyDescent="0.3">
      <c r="C1" s="4"/>
      <c r="K1" s="3" t="s">
        <v>0</v>
      </c>
    </row>
    <row r="2" spans="2:14" ht="125.25" customHeight="1" x14ac:dyDescent="0.25">
      <c r="B2" s="5"/>
      <c r="C2" s="107"/>
      <c r="D2" s="107"/>
      <c r="E2" s="107"/>
      <c r="F2" s="107"/>
      <c r="G2" s="107"/>
      <c r="H2" s="107"/>
      <c r="I2" s="107"/>
      <c r="J2" s="107"/>
      <c r="K2" s="107"/>
      <c r="L2" s="107"/>
      <c r="M2" s="107"/>
      <c r="N2" s="6"/>
    </row>
    <row r="3" spans="2:14" ht="27" hidden="1" x14ac:dyDescent="0.25">
      <c r="B3" s="1"/>
      <c r="C3" s="118" t="s">
        <v>1</v>
      </c>
      <c r="D3" s="119"/>
      <c r="E3" s="119"/>
      <c r="F3" s="119"/>
      <c r="G3" s="119"/>
      <c r="H3" s="119"/>
      <c r="I3" s="119"/>
      <c r="J3" s="119"/>
      <c r="K3" s="119"/>
      <c r="L3" s="119"/>
      <c r="M3" s="119"/>
      <c r="N3" s="7"/>
    </row>
    <row r="4" spans="2:14" ht="6" customHeight="1" thickBot="1" x14ac:dyDescent="0.3">
      <c r="B4" s="1"/>
      <c r="C4" s="4"/>
      <c r="N4" s="2"/>
    </row>
    <row r="5" spans="2:14" ht="27.75" customHeight="1" x14ac:dyDescent="0.25">
      <c r="B5" s="1"/>
      <c r="C5" s="120" t="s">
        <v>2</v>
      </c>
      <c r="D5" s="121"/>
      <c r="E5" s="121"/>
      <c r="F5" s="121"/>
      <c r="G5" s="121"/>
      <c r="H5" s="122"/>
      <c r="I5" s="12"/>
      <c r="J5" s="12"/>
      <c r="K5" s="120" t="s">
        <v>3</v>
      </c>
      <c r="L5" s="123"/>
      <c r="M5" s="124"/>
      <c r="N5" s="2"/>
    </row>
    <row r="6" spans="2:14" ht="28.5" customHeight="1" thickBot="1" x14ac:dyDescent="0.3">
      <c r="B6" s="1"/>
      <c r="C6" s="125"/>
      <c r="D6" s="126"/>
      <c r="E6" s="126"/>
      <c r="F6" s="126"/>
      <c r="G6" s="126"/>
      <c r="H6" s="127"/>
      <c r="I6" s="13"/>
      <c r="J6" s="13"/>
      <c r="K6" s="128"/>
      <c r="L6" s="129"/>
      <c r="M6" s="130"/>
      <c r="N6" s="2"/>
    </row>
    <row r="7" spans="2:14" ht="9.75" customHeight="1" thickBot="1" x14ac:dyDescent="0.3">
      <c r="B7" s="1"/>
      <c r="C7" s="4"/>
      <c r="N7" s="2"/>
    </row>
    <row r="8" spans="2:14" ht="26.1" customHeight="1" x14ac:dyDescent="0.25">
      <c r="B8" s="1"/>
      <c r="C8" s="114" t="s">
        <v>4</v>
      </c>
      <c r="D8" s="108" t="s">
        <v>5</v>
      </c>
      <c r="E8" s="110" t="s">
        <v>6</v>
      </c>
      <c r="F8" s="108" t="s">
        <v>7</v>
      </c>
      <c r="G8" s="134" t="s">
        <v>5</v>
      </c>
      <c r="H8" s="110" t="s">
        <v>6</v>
      </c>
      <c r="I8" s="108" t="s">
        <v>8</v>
      </c>
      <c r="J8" s="108" t="s">
        <v>9</v>
      </c>
      <c r="K8" s="108" t="s">
        <v>10</v>
      </c>
      <c r="L8" s="110" t="s">
        <v>11</v>
      </c>
      <c r="M8" s="112" t="s">
        <v>12</v>
      </c>
      <c r="N8" s="2"/>
    </row>
    <row r="9" spans="2:14" ht="42.95" customHeight="1" thickBot="1" x14ac:dyDescent="0.3">
      <c r="B9" s="1"/>
      <c r="C9" s="115"/>
      <c r="D9" s="109"/>
      <c r="E9" s="116"/>
      <c r="F9" s="117"/>
      <c r="G9" s="135"/>
      <c r="H9" s="116"/>
      <c r="I9" s="109"/>
      <c r="J9" s="109"/>
      <c r="K9" s="109"/>
      <c r="L9" s="111"/>
      <c r="M9" s="113"/>
      <c r="N9" s="2"/>
    </row>
    <row r="10" spans="2:14" ht="45.75" customHeight="1" x14ac:dyDescent="0.25">
      <c r="B10" s="1"/>
      <c r="C10" s="93" t="s">
        <v>13</v>
      </c>
      <c r="D10" s="96"/>
      <c r="E10" s="105">
        <v>0.3</v>
      </c>
      <c r="F10" s="102" t="s">
        <v>14</v>
      </c>
      <c r="G10" s="131" t="e">
        <f>(+(L10*15)+(#REF!*10)+(L11*15)+(L12*20)+(L43*20)+(#REF!*20))/100</f>
        <v>#VALUE!</v>
      </c>
      <c r="H10" s="50" t="s">
        <v>15</v>
      </c>
      <c r="I10" s="139" t="s">
        <v>16</v>
      </c>
      <c r="J10" s="82" t="s">
        <v>17</v>
      </c>
      <c r="K10" s="85" t="s">
        <v>158</v>
      </c>
      <c r="L10" s="52" t="str">
        <f>IF(K10="","",VLOOKUP(K10,Listas!$B$2:$C$271,2,0))</f>
        <v>AVANZADO 1</v>
      </c>
      <c r="M10" s="61"/>
      <c r="N10" s="2"/>
    </row>
    <row r="11" spans="2:14" ht="58.5" customHeight="1" x14ac:dyDescent="0.25">
      <c r="B11" s="1"/>
      <c r="C11" s="94"/>
      <c r="D11" s="97"/>
      <c r="E11" s="106"/>
      <c r="F11" s="103"/>
      <c r="G11" s="132"/>
      <c r="H11" s="51" t="s">
        <v>19</v>
      </c>
      <c r="I11" s="140"/>
      <c r="J11" s="54" t="s">
        <v>20</v>
      </c>
      <c r="K11" s="86" t="s">
        <v>21</v>
      </c>
      <c r="L11" s="53" t="str">
        <f>IF(K11="","",IFERROR(VLOOKUP(K11,Listas!$B$2:$C$271,2,0),"AVANZADO 1"))</f>
        <v>AVANZADO 1</v>
      </c>
      <c r="M11" s="62"/>
      <c r="N11" s="2"/>
    </row>
    <row r="12" spans="2:14" ht="84" customHeight="1" x14ac:dyDescent="0.25">
      <c r="B12" s="1"/>
      <c r="C12" s="94"/>
      <c r="D12" s="97"/>
      <c r="E12" s="106"/>
      <c r="F12" s="103"/>
      <c r="G12" s="132"/>
      <c r="H12" s="51" t="s">
        <v>22</v>
      </c>
      <c r="I12" s="140"/>
      <c r="J12" s="54" t="s">
        <v>23</v>
      </c>
      <c r="K12" s="86" t="s">
        <v>24</v>
      </c>
      <c r="L12" s="53" t="str">
        <f>IF(K12="","",IFERROR(VLOOKUP(K12,Listas!$B$2:$C$271,2,0),"INTERMEDIO"))</f>
        <v>AVANZADO 1</v>
      </c>
      <c r="M12" s="62"/>
      <c r="N12" s="2"/>
    </row>
    <row r="13" spans="2:14" ht="38.25" x14ac:dyDescent="0.25">
      <c r="B13" s="1"/>
      <c r="C13" s="94"/>
      <c r="D13" s="97"/>
      <c r="E13" s="106"/>
      <c r="F13" s="103"/>
      <c r="G13" s="132"/>
      <c r="H13" s="51"/>
      <c r="I13" s="140"/>
      <c r="J13" s="54" t="s">
        <v>25</v>
      </c>
      <c r="K13" s="86" t="s">
        <v>26</v>
      </c>
      <c r="L13" s="53" t="str">
        <f>IF(K13="","",VLOOKUP(K13,Listas!$B$2:$C$271,2,0))</f>
        <v>AVANZADO 2</v>
      </c>
      <c r="M13" s="62"/>
      <c r="N13" s="2"/>
    </row>
    <row r="14" spans="2:14" ht="38.25" x14ac:dyDescent="0.25">
      <c r="B14" s="1"/>
      <c r="C14" s="94"/>
      <c r="D14" s="97"/>
      <c r="E14" s="106"/>
      <c r="F14" s="103"/>
      <c r="G14" s="132"/>
      <c r="H14" s="51"/>
      <c r="I14" s="140"/>
      <c r="J14" s="55" t="s">
        <v>27</v>
      </c>
      <c r="K14" s="86" t="s">
        <v>28</v>
      </c>
      <c r="L14" s="53" t="str">
        <f>IF(K14="","",VLOOKUP(K14,Listas!$B$2:$C$271,2,0))</f>
        <v>AVANZADO 1</v>
      </c>
      <c r="M14" s="62"/>
      <c r="N14" s="2"/>
    </row>
    <row r="15" spans="2:14" ht="63.75" x14ac:dyDescent="0.25">
      <c r="B15" s="1"/>
      <c r="C15" s="94"/>
      <c r="D15" s="97"/>
      <c r="E15" s="106"/>
      <c r="F15" s="103"/>
      <c r="G15" s="132"/>
      <c r="H15" s="51"/>
      <c r="I15" s="140"/>
      <c r="J15" s="55" t="s">
        <v>29</v>
      </c>
      <c r="K15" s="86" t="s">
        <v>30</v>
      </c>
      <c r="L15" s="53" t="str">
        <f>IF(K15="","",IFERROR(VLOOKUP(K15,Listas!$B$2:$C$271,2,0),"BÁSICO"))</f>
        <v>INICIAL</v>
      </c>
      <c r="M15" s="62"/>
      <c r="N15" s="2"/>
    </row>
    <row r="16" spans="2:14" ht="39" thickBot="1" x14ac:dyDescent="0.3">
      <c r="B16" s="1"/>
      <c r="C16" s="94"/>
      <c r="D16" s="97"/>
      <c r="E16" s="106"/>
      <c r="F16" s="103"/>
      <c r="G16" s="132"/>
      <c r="H16" s="51"/>
      <c r="I16" s="141"/>
      <c r="J16" s="56" t="s">
        <v>31</v>
      </c>
      <c r="K16" s="87" t="s">
        <v>32</v>
      </c>
      <c r="L16" s="57" t="str">
        <f>IF(K16="","",VLOOKUP(K16,Listas!$B$2:$C$271,2,0))</f>
        <v>AVANZADO 1</v>
      </c>
      <c r="M16" s="63"/>
      <c r="N16" s="2"/>
    </row>
    <row r="17" spans="2:14" ht="76.5" x14ac:dyDescent="0.25">
      <c r="B17" s="1"/>
      <c r="C17" s="94"/>
      <c r="D17" s="97"/>
      <c r="E17" s="106"/>
      <c r="F17" s="103"/>
      <c r="G17" s="132"/>
      <c r="H17" s="51"/>
      <c r="I17" s="139" t="s">
        <v>33</v>
      </c>
      <c r="J17" s="58" t="s">
        <v>34</v>
      </c>
      <c r="K17" s="85" t="s">
        <v>35</v>
      </c>
      <c r="L17" s="52" t="str">
        <f>IF(K17="","",VLOOKUP(K17,Listas!$B$2:$C$271,2,0))</f>
        <v>INTERMEDIO</v>
      </c>
      <c r="M17" s="61"/>
      <c r="N17" s="2"/>
    </row>
    <row r="18" spans="2:14" ht="90" thickBot="1" x14ac:dyDescent="0.3">
      <c r="B18" s="1"/>
      <c r="C18" s="94"/>
      <c r="D18" s="97"/>
      <c r="E18" s="106"/>
      <c r="F18" s="103"/>
      <c r="G18" s="132"/>
      <c r="H18" s="51"/>
      <c r="I18" s="142"/>
      <c r="J18" s="59" t="s">
        <v>36</v>
      </c>
      <c r="K18" s="88" t="s">
        <v>37</v>
      </c>
      <c r="L18" s="60" t="str">
        <f>IF(K18="","",VLOOKUP(K18,Listas!$B$2:$C$271,2,0))</f>
        <v>INTERMEDIO</v>
      </c>
      <c r="M18" s="63"/>
      <c r="N18" s="2"/>
    </row>
    <row r="19" spans="2:14" ht="54" customHeight="1" thickBot="1" x14ac:dyDescent="0.3">
      <c r="B19" s="1"/>
      <c r="C19" s="94"/>
      <c r="D19" s="97"/>
      <c r="E19" s="106"/>
      <c r="F19" s="103"/>
      <c r="G19" s="132"/>
      <c r="H19" s="51"/>
      <c r="I19" s="66" t="s">
        <v>38</v>
      </c>
      <c r="J19" s="67" t="s">
        <v>39</v>
      </c>
      <c r="K19" s="89" t="s">
        <v>196</v>
      </c>
      <c r="L19" s="68" t="str">
        <f>IF(K19="","",VLOOKUP(K19,Listas!$B$2:$C$271,2,0))</f>
        <v>AVANZADO 1</v>
      </c>
      <c r="M19" s="65"/>
      <c r="N19" s="2"/>
    </row>
    <row r="20" spans="2:14" ht="42.75" customHeight="1" x14ac:dyDescent="0.25">
      <c r="B20" s="1"/>
      <c r="C20" s="94"/>
      <c r="D20" s="97"/>
      <c r="E20" s="106"/>
      <c r="F20" s="103"/>
      <c r="G20" s="132"/>
      <c r="H20" s="51"/>
      <c r="I20" s="143" t="s">
        <v>38</v>
      </c>
      <c r="J20" s="69" t="s">
        <v>41</v>
      </c>
      <c r="K20" s="90" t="s">
        <v>42</v>
      </c>
      <c r="L20" s="70" t="str">
        <f>IF(K20="","",VLOOKUP(K20,Listas!$B$2:$C$271,2,0))</f>
        <v>BÁSICO</v>
      </c>
      <c r="M20" s="61"/>
      <c r="N20" s="2"/>
    </row>
    <row r="21" spans="2:14" ht="57" customHeight="1" thickBot="1" x14ac:dyDescent="0.3">
      <c r="B21" s="1"/>
      <c r="C21" s="94"/>
      <c r="D21" s="97"/>
      <c r="E21" s="106"/>
      <c r="F21" s="104"/>
      <c r="G21" s="132"/>
      <c r="H21" s="51"/>
      <c r="I21" s="144"/>
      <c r="J21" s="71" t="s">
        <v>43</v>
      </c>
      <c r="K21" s="91" t="s">
        <v>44</v>
      </c>
      <c r="L21" s="72" t="str">
        <f>IF(K21="","",VLOOKUP(K21,Listas!$B$2:$C$271,2,0))</f>
        <v>BÁSICO</v>
      </c>
      <c r="M21" s="63"/>
      <c r="N21" s="2"/>
    </row>
    <row r="22" spans="2:14" ht="57.75" thickBot="1" x14ac:dyDescent="0.3">
      <c r="B22" s="1"/>
      <c r="C22" s="94"/>
      <c r="D22" s="97"/>
      <c r="E22" s="106"/>
      <c r="F22" s="102" t="s">
        <v>45</v>
      </c>
      <c r="G22" s="132"/>
      <c r="H22" s="51"/>
      <c r="I22" s="73" t="s">
        <v>46</v>
      </c>
      <c r="J22" s="74" t="s">
        <v>47</v>
      </c>
      <c r="K22" s="89" t="s">
        <v>48</v>
      </c>
      <c r="L22" s="68" t="str">
        <f>IF(K22="","",VLOOKUP(K22,Listas!$B$2:$C$271,2,0))</f>
        <v>INTERMEDIO</v>
      </c>
      <c r="M22" s="64"/>
      <c r="N22" s="2"/>
    </row>
    <row r="23" spans="2:14" ht="39" thickBot="1" x14ac:dyDescent="0.3">
      <c r="B23" s="1"/>
      <c r="C23" s="94"/>
      <c r="D23" s="97"/>
      <c r="E23" s="106"/>
      <c r="F23" s="103"/>
      <c r="G23" s="132"/>
      <c r="H23" s="51"/>
      <c r="I23" s="73" t="s">
        <v>49</v>
      </c>
      <c r="J23" s="74" t="s">
        <v>50</v>
      </c>
      <c r="K23" s="89" t="s">
        <v>51</v>
      </c>
      <c r="L23" s="68" t="str">
        <f>IF(K23="","",VLOOKUP(K23,Listas!$B$2:$C$271,2,0))</f>
        <v>AVANZADO 1</v>
      </c>
      <c r="M23" s="64"/>
      <c r="N23" s="2"/>
    </row>
    <row r="24" spans="2:14" ht="28.5" x14ac:dyDescent="0.25">
      <c r="B24" s="1"/>
      <c r="C24" s="94"/>
      <c r="D24" s="97"/>
      <c r="E24" s="106"/>
      <c r="F24" s="103"/>
      <c r="G24" s="132"/>
      <c r="H24" s="51"/>
      <c r="I24" s="136" t="s">
        <v>52</v>
      </c>
      <c r="J24" s="75" t="s">
        <v>53</v>
      </c>
      <c r="K24" s="85" t="s">
        <v>54</v>
      </c>
      <c r="L24" s="52" t="str">
        <f>IF(K24="","",IFERROR(VLOOKUP(K24,Listas!$B$2:$C$271,2,0),"AVANZADO 1"))</f>
        <v>INTERMEDIO</v>
      </c>
      <c r="M24" s="77"/>
      <c r="N24" s="2"/>
    </row>
    <row r="25" spans="2:14" ht="43.5" thickBot="1" x14ac:dyDescent="0.3">
      <c r="B25" s="1"/>
      <c r="C25" s="94"/>
      <c r="D25" s="97"/>
      <c r="E25" s="106"/>
      <c r="F25" s="103"/>
      <c r="G25" s="132"/>
      <c r="H25" s="51"/>
      <c r="I25" s="137"/>
      <c r="J25" s="79" t="s">
        <v>55</v>
      </c>
      <c r="K25" s="87" t="s">
        <v>221</v>
      </c>
      <c r="L25" s="57" t="str">
        <f>IF(K25="","",VLOOKUP(K25,Listas!$B$2:$C$271,2,0))</f>
        <v>AVANZADO 1</v>
      </c>
      <c r="M25" s="78"/>
      <c r="N25" s="2"/>
    </row>
    <row r="26" spans="2:14" ht="69" customHeight="1" thickBot="1" x14ac:dyDescent="0.3">
      <c r="B26" s="1"/>
      <c r="C26" s="94"/>
      <c r="D26" s="97"/>
      <c r="E26" s="106"/>
      <c r="F26" s="104"/>
      <c r="G26" s="132"/>
      <c r="H26" s="51"/>
      <c r="I26" s="73" t="s">
        <v>57</v>
      </c>
      <c r="J26" s="74" t="s">
        <v>58</v>
      </c>
      <c r="K26" s="89" t="s">
        <v>59</v>
      </c>
      <c r="L26" s="68" t="str">
        <f>IF(K26="","",VLOOKUP(LEN(K26),Preg17,2,0))</f>
        <v>AVANZADO 1</v>
      </c>
      <c r="M26" s="64"/>
      <c r="N26" s="2"/>
    </row>
    <row r="27" spans="2:14" ht="63.75" x14ac:dyDescent="0.25">
      <c r="B27" s="1"/>
      <c r="C27" s="94"/>
      <c r="D27" s="97"/>
      <c r="E27" s="106"/>
      <c r="F27" s="102" t="s">
        <v>60</v>
      </c>
      <c r="G27" s="132"/>
      <c r="H27" s="51"/>
      <c r="I27" s="136" t="s">
        <v>61</v>
      </c>
      <c r="J27" s="75" t="s">
        <v>62</v>
      </c>
      <c r="K27" s="85" t="s">
        <v>63</v>
      </c>
      <c r="L27" s="52" t="str">
        <f>IF(K27="","",VLOOKUP(LEN(K27),Preg18,2,0))</f>
        <v>AVANZADO 1</v>
      </c>
      <c r="M27" s="61"/>
      <c r="N27" s="2"/>
    </row>
    <row r="28" spans="2:14" ht="51" x14ac:dyDescent="0.25">
      <c r="B28" s="1"/>
      <c r="C28" s="94"/>
      <c r="D28" s="97"/>
      <c r="E28" s="106"/>
      <c r="F28" s="103"/>
      <c r="G28" s="132"/>
      <c r="H28" s="51"/>
      <c r="I28" s="138"/>
      <c r="J28" s="76" t="s">
        <v>64</v>
      </c>
      <c r="K28" s="86" t="s">
        <v>65</v>
      </c>
      <c r="L28" s="53" t="str">
        <f>IF(K28="","",VLOOKUP(LEN(K28),Preg19,2,0))</f>
        <v>BÁSICO</v>
      </c>
      <c r="M28" s="62"/>
      <c r="N28" s="2"/>
    </row>
    <row r="29" spans="2:14" ht="51" x14ac:dyDescent="0.25">
      <c r="B29" s="1"/>
      <c r="C29" s="94"/>
      <c r="D29" s="97"/>
      <c r="E29" s="106"/>
      <c r="F29" s="103"/>
      <c r="G29" s="132"/>
      <c r="H29" s="51"/>
      <c r="I29" s="138"/>
      <c r="J29" s="76" t="s">
        <v>66</v>
      </c>
      <c r="K29" s="86" t="s">
        <v>67</v>
      </c>
      <c r="L29" s="53" t="str">
        <f>IF(K29="","",VLOOKUP(K29,Listas!$B$2:$C$271,2,0))</f>
        <v>AVANZADO 1</v>
      </c>
      <c r="M29" s="62"/>
      <c r="N29" s="2"/>
    </row>
    <row r="30" spans="2:14" ht="42.75" x14ac:dyDescent="0.25">
      <c r="B30" s="1"/>
      <c r="C30" s="94"/>
      <c r="D30" s="97"/>
      <c r="E30" s="106"/>
      <c r="F30" s="103"/>
      <c r="G30" s="132"/>
      <c r="H30" s="51"/>
      <c r="I30" s="138"/>
      <c r="J30" s="76" t="s">
        <v>68</v>
      </c>
      <c r="K30" s="86" t="s">
        <v>69</v>
      </c>
      <c r="L30" s="53" t="str">
        <f>IF(K30="","",VLOOKUP(K30,Listas!$B$2:$C$271,2,0))</f>
        <v>AVANZADO 1</v>
      </c>
      <c r="M30" s="62"/>
      <c r="N30" s="2"/>
    </row>
    <row r="31" spans="2:14" ht="43.5" thickBot="1" x14ac:dyDescent="0.3">
      <c r="B31" s="1"/>
      <c r="C31" s="94"/>
      <c r="D31" s="97"/>
      <c r="E31" s="106"/>
      <c r="F31" s="103"/>
      <c r="G31" s="132"/>
      <c r="H31" s="51"/>
      <c r="I31" s="137"/>
      <c r="J31" s="79" t="s">
        <v>70</v>
      </c>
      <c r="K31" s="87"/>
      <c r="L31" s="57" t="str">
        <f>IF(K31="","",VLOOKUP(K31,Listas!$B$2:$C$271,2,0))</f>
        <v/>
      </c>
      <c r="M31" s="63"/>
      <c r="N31" s="2"/>
    </row>
    <row r="32" spans="2:14" ht="76.5" x14ac:dyDescent="0.25">
      <c r="B32" s="1"/>
      <c r="C32" s="94"/>
      <c r="D32" s="97"/>
      <c r="E32" s="106"/>
      <c r="F32" s="103"/>
      <c r="G32" s="132"/>
      <c r="H32" s="51"/>
      <c r="I32" s="136" t="s">
        <v>71</v>
      </c>
      <c r="J32" s="75" t="s">
        <v>72</v>
      </c>
      <c r="K32" s="85" t="s">
        <v>73</v>
      </c>
      <c r="L32" s="52" t="str">
        <f>IF(K32="","",VLOOKUP(LEN(K32),Preg23,2,0))</f>
        <v>INTERMEDIO</v>
      </c>
      <c r="M32" s="61"/>
      <c r="N32" s="2"/>
    </row>
    <row r="33" spans="2:14" ht="51.75" thickBot="1" x14ac:dyDescent="0.3">
      <c r="B33" s="1"/>
      <c r="C33" s="94"/>
      <c r="D33" s="97"/>
      <c r="E33" s="106"/>
      <c r="F33" s="103"/>
      <c r="G33" s="132"/>
      <c r="H33" s="51"/>
      <c r="I33" s="137"/>
      <c r="J33" s="79" t="s">
        <v>74</v>
      </c>
      <c r="K33" s="87" t="s">
        <v>380</v>
      </c>
      <c r="L33" s="57" t="e">
        <f>IF(K33="","",VLOOKUP(K33,Listas!$B$2:$C$271,2,0))</f>
        <v>#VALUE!</v>
      </c>
      <c r="M33" s="63"/>
      <c r="N33" s="2"/>
    </row>
    <row r="34" spans="2:14" ht="69" customHeight="1" thickBot="1" x14ac:dyDescent="0.3">
      <c r="B34" s="1"/>
      <c r="C34" s="94"/>
      <c r="D34" s="97"/>
      <c r="E34" s="106"/>
      <c r="F34" s="103"/>
      <c r="G34" s="132"/>
      <c r="H34" s="51"/>
      <c r="I34" s="73" t="s">
        <v>76</v>
      </c>
      <c r="J34" s="74" t="s">
        <v>77</v>
      </c>
      <c r="K34" s="89" t="s">
        <v>78</v>
      </c>
      <c r="L34" s="68" t="str">
        <f>IF(K34="","",VLOOKUP(LEN(K34),Preg25,2,0))</f>
        <v>AVANZADO 1</v>
      </c>
      <c r="M34" s="64"/>
      <c r="N34" s="2"/>
    </row>
    <row r="35" spans="2:14" ht="39" thickBot="1" x14ac:dyDescent="0.3">
      <c r="B35" s="1"/>
      <c r="C35" s="94"/>
      <c r="D35" s="97"/>
      <c r="E35" s="106"/>
      <c r="F35" s="103"/>
      <c r="G35" s="132"/>
      <c r="H35" s="51"/>
      <c r="I35" s="73" t="s">
        <v>79</v>
      </c>
      <c r="J35" s="74" t="s">
        <v>80</v>
      </c>
      <c r="K35" s="89" t="s">
        <v>81</v>
      </c>
      <c r="L35" s="68" t="str">
        <f>IF(K35="","",VLOOKUP(K35,Listas!$B$2:$C$271,2,0))</f>
        <v>INTERMEDIO</v>
      </c>
      <c r="M35" s="64"/>
      <c r="N35" s="2"/>
    </row>
    <row r="36" spans="2:14" ht="51.75" thickBot="1" x14ac:dyDescent="0.3">
      <c r="B36" s="1"/>
      <c r="C36" s="94"/>
      <c r="D36" s="97"/>
      <c r="E36" s="106"/>
      <c r="F36" s="103"/>
      <c r="G36" s="132"/>
      <c r="H36" s="51"/>
      <c r="I36" s="73" t="s">
        <v>82</v>
      </c>
      <c r="J36" s="74" t="s">
        <v>83</v>
      </c>
      <c r="K36" s="89" t="s">
        <v>266</v>
      </c>
      <c r="L36" s="68" t="str">
        <f>IF(K36="","",VLOOKUP(LEN(K36),Preg27,2,0))</f>
        <v>INTERMEDIO</v>
      </c>
      <c r="M36" s="64"/>
      <c r="N36" s="2"/>
    </row>
    <row r="37" spans="2:14" ht="77.25" thickBot="1" x14ac:dyDescent="0.3">
      <c r="B37" s="1"/>
      <c r="C37" s="94"/>
      <c r="D37" s="97"/>
      <c r="E37" s="106"/>
      <c r="F37" s="103"/>
      <c r="G37" s="132"/>
      <c r="H37" s="51"/>
      <c r="I37" s="73" t="s">
        <v>85</v>
      </c>
      <c r="J37" s="74" t="s">
        <v>86</v>
      </c>
      <c r="K37" s="89" t="s">
        <v>270</v>
      </c>
      <c r="L37" s="68" t="str">
        <f>IF(K37="","",VLOOKUP(LEN(K37),Preg28,2,0))</f>
        <v>INTERMEDIO</v>
      </c>
      <c r="M37" s="64"/>
      <c r="N37" s="2"/>
    </row>
    <row r="38" spans="2:14" ht="42.75" x14ac:dyDescent="0.25">
      <c r="B38" s="1"/>
      <c r="C38" s="94"/>
      <c r="D38" s="97"/>
      <c r="E38" s="106"/>
      <c r="F38" s="103"/>
      <c r="G38" s="132"/>
      <c r="H38" s="51"/>
      <c r="I38" s="136" t="s">
        <v>88</v>
      </c>
      <c r="J38" s="75" t="s">
        <v>89</v>
      </c>
      <c r="K38" s="85" t="s">
        <v>90</v>
      </c>
      <c r="L38" s="52" t="str">
        <f>IF(K38="","",IFERROR(VLOOKUP(K38,Listas!$B$2:$C$271,2,0),"INTERMEDIO"))</f>
        <v>AVANZADO 1</v>
      </c>
      <c r="M38" s="61"/>
      <c r="N38" s="2"/>
    </row>
    <row r="39" spans="2:14" ht="51.75" thickBot="1" x14ac:dyDescent="0.3">
      <c r="B39" s="1"/>
      <c r="C39" s="94"/>
      <c r="D39" s="97"/>
      <c r="E39" s="106"/>
      <c r="F39" s="103"/>
      <c r="G39" s="132"/>
      <c r="H39" s="51"/>
      <c r="I39" s="137"/>
      <c r="J39" s="79" t="s">
        <v>91</v>
      </c>
      <c r="K39" s="87" t="s">
        <v>92</v>
      </c>
      <c r="L39" s="57" t="str">
        <f>IF(K39="","",VLOOKUP(K39,Listas!$B$2:$C$271,2,0))</f>
        <v>INTERMEDIO</v>
      </c>
      <c r="M39" s="63"/>
      <c r="N39" s="2"/>
    </row>
    <row r="40" spans="2:14" ht="43.5" thickBot="1" x14ac:dyDescent="0.3">
      <c r="B40" s="1"/>
      <c r="C40" s="94"/>
      <c r="D40" s="97"/>
      <c r="E40" s="106"/>
      <c r="F40" s="104"/>
      <c r="G40" s="132"/>
      <c r="H40" s="51"/>
      <c r="I40" s="73" t="s">
        <v>93</v>
      </c>
      <c r="J40" s="74" t="s">
        <v>94</v>
      </c>
      <c r="K40" s="89" t="s">
        <v>95</v>
      </c>
      <c r="L40" s="68" t="str">
        <f>IF(K40="","",VLOOKUP(LEN(K40),Preg31,2,0))</f>
        <v>AVANZADO 1</v>
      </c>
      <c r="M40" s="64"/>
      <c r="N40" s="2"/>
    </row>
    <row r="41" spans="2:14" ht="101.25" customHeight="1" x14ac:dyDescent="0.25">
      <c r="B41" s="1"/>
      <c r="C41" s="94"/>
      <c r="D41" s="97"/>
      <c r="E41" s="106"/>
      <c r="F41" s="99" t="s">
        <v>96</v>
      </c>
      <c r="G41" s="132"/>
      <c r="H41" s="51"/>
      <c r="I41" s="136" t="s">
        <v>97</v>
      </c>
      <c r="J41" s="58" t="s">
        <v>98</v>
      </c>
      <c r="K41" s="85" t="s">
        <v>99</v>
      </c>
      <c r="L41" s="52" t="str">
        <f>IF(K41="","",VLOOKUP(LEN(K41),Preg32,2,0))</f>
        <v>BÁSICO</v>
      </c>
      <c r="M41" s="61"/>
      <c r="N41" s="2"/>
    </row>
    <row r="42" spans="2:14" ht="102" customHeight="1" x14ac:dyDescent="0.25">
      <c r="B42" s="1"/>
      <c r="C42" s="94"/>
      <c r="D42" s="97"/>
      <c r="E42" s="106"/>
      <c r="F42" s="100"/>
      <c r="G42" s="132"/>
      <c r="H42" s="51"/>
      <c r="I42" s="138"/>
      <c r="J42" s="55" t="s">
        <v>100</v>
      </c>
      <c r="K42" s="86" t="s">
        <v>293</v>
      </c>
      <c r="L42" s="53" t="str">
        <f>IF(K42="","",VLOOKUP(LEN(K42),Preg33,2,0))</f>
        <v>AVANZADO 1</v>
      </c>
      <c r="M42" s="62"/>
      <c r="N42" s="2"/>
    </row>
    <row r="43" spans="2:14" ht="84.75" thickBot="1" x14ac:dyDescent="0.3">
      <c r="B43" s="1"/>
      <c r="C43" s="94"/>
      <c r="D43" s="97"/>
      <c r="E43" s="106"/>
      <c r="F43" s="100"/>
      <c r="G43" s="132"/>
      <c r="H43" s="51" t="s">
        <v>102</v>
      </c>
      <c r="I43" s="137"/>
      <c r="J43" s="56" t="s">
        <v>103</v>
      </c>
      <c r="K43" s="87" t="s">
        <v>104</v>
      </c>
      <c r="L43" s="57" t="str">
        <f>IF(K43="","",VLOOKUP(LEN(K43),Preg34,2,0))</f>
        <v>INICIAL</v>
      </c>
      <c r="M43" s="63"/>
      <c r="N43" s="2"/>
    </row>
    <row r="44" spans="2:14" ht="73.5" customHeight="1" x14ac:dyDescent="0.25">
      <c r="B44" s="1"/>
      <c r="C44" s="94"/>
      <c r="D44" s="97"/>
      <c r="E44" s="106"/>
      <c r="F44" s="100"/>
      <c r="G44" s="132"/>
      <c r="H44" s="51"/>
      <c r="I44" s="136" t="s">
        <v>105</v>
      </c>
      <c r="J44" s="58" t="s">
        <v>106</v>
      </c>
      <c r="K44" s="85" t="s">
        <v>300</v>
      </c>
      <c r="L44" s="52" t="str">
        <f>IF(K44="","",VLOOKUP(LEN(K44),Preg35,2,0))</f>
        <v>INTERMEDIO</v>
      </c>
      <c r="M44" s="61"/>
      <c r="N44" s="2"/>
    </row>
    <row r="45" spans="2:14" ht="75" customHeight="1" x14ac:dyDescent="0.25">
      <c r="B45" s="1"/>
      <c r="C45" s="94"/>
      <c r="D45" s="97"/>
      <c r="E45" s="106"/>
      <c r="F45" s="100"/>
      <c r="G45" s="133"/>
      <c r="H45" s="51"/>
      <c r="I45" s="138"/>
      <c r="J45" s="55" t="s">
        <v>108</v>
      </c>
      <c r="K45" s="86" t="s">
        <v>304</v>
      </c>
      <c r="L45" s="53" t="str">
        <f>IF(K45="","",IFERROR(VLOOKUP(K45,Listas!$B$2:$C$271,2,0),"AVANZADO 2"))</f>
        <v>INTERMEDIO</v>
      </c>
      <c r="M45" s="62"/>
      <c r="N45" s="2"/>
    </row>
    <row r="46" spans="2:14" ht="25.5" x14ac:dyDescent="0.25">
      <c r="B46" s="1"/>
      <c r="C46" s="94"/>
      <c r="D46" s="97"/>
      <c r="E46" s="84"/>
      <c r="F46" s="100"/>
      <c r="G46" s="83"/>
      <c r="H46" s="51"/>
      <c r="I46" s="138"/>
      <c r="J46" s="55" t="s">
        <v>110</v>
      </c>
      <c r="K46" s="86" t="s">
        <v>111</v>
      </c>
      <c r="L46" s="53" t="str">
        <f>IF(K46="","",VLOOKUP(K46,Listas!$B$2:$C$271,2,0))</f>
        <v>AVANZADO 1</v>
      </c>
      <c r="M46" s="62"/>
      <c r="N46" s="2"/>
    </row>
    <row r="47" spans="2:14" ht="25.5" x14ac:dyDescent="0.25">
      <c r="B47" s="1"/>
      <c r="C47" s="94"/>
      <c r="D47" s="97"/>
      <c r="E47" s="84"/>
      <c r="F47" s="100"/>
      <c r="G47" s="83"/>
      <c r="H47" s="51"/>
      <c r="I47" s="138"/>
      <c r="J47" s="55" t="s">
        <v>112</v>
      </c>
      <c r="K47" s="86" t="s">
        <v>113</v>
      </c>
      <c r="L47" s="53" t="str">
        <f>IF(K47="","",VLOOKUP(K47,Listas!$B$2:$C$271,2,0))</f>
        <v>BÁSICO</v>
      </c>
      <c r="M47" s="62"/>
      <c r="N47" s="2"/>
    </row>
    <row r="48" spans="2:14" ht="51" x14ac:dyDescent="0.25">
      <c r="B48" s="1"/>
      <c r="C48" s="94"/>
      <c r="D48" s="97"/>
      <c r="E48" s="84"/>
      <c r="F48" s="100"/>
      <c r="G48" s="83"/>
      <c r="H48" s="51"/>
      <c r="I48" s="138"/>
      <c r="J48" s="55" t="s">
        <v>114</v>
      </c>
      <c r="K48" s="86" t="s">
        <v>115</v>
      </c>
      <c r="L48" s="53" t="str">
        <f>IF(K48="","",VLOOKUP(K48,Listas!$B$2:$C$271,2,0))</f>
        <v>BÁSICO</v>
      </c>
      <c r="M48" s="62"/>
      <c r="N48" s="2"/>
    </row>
    <row r="49" spans="2:14" ht="25.5" x14ac:dyDescent="0.25">
      <c r="B49" s="1"/>
      <c r="C49" s="94"/>
      <c r="D49" s="97"/>
      <c r="E49" s="84"/>
      <c r="F49" s="100"/>
      <c r="G49" s="83"/>
      <c r="H49" s="51"/>
      <c r="I49" s="138"/>
      <c r="J49" s="55" t="s">
        <v>116</v>
      </c>
      <c r="K49" s="86" t="s">
        <v>117</v>
      </c>
      <c r="L49" s="53" t="str">
        <f>IF(K49="","",VLOOKUP(K49,Listas!$B$2:$C$271,2,0))</f>
        <v>BÁSICO</v>
      </c>
      <c r="M49" s="62"/>
      <c r="N49" s="2"/>
    </row>
    <row r="50" spans="2:14" ht="39" thickBot="1" x14ac:dyDescent="0.3">
      <c r="B50" s="1"/>
      <c r="C50" s="94"/>
      <c r="D50" s="97"/>
      <c r="E50" s="84"/>
      <c r="F50" s="100"/>
      <c r="G50" s="83"/>
      <c r="H50" s="51"/>
      <c r="I50" s="137"/>
      <c r="J50" s="56" t="s">
        <v>118</v>
      </c>
      <c r="K50" s="87" t="s">
        <v>119</v>
      </c>
      <c r="L50" s="57" t="str">
        <f>IF(K50="","",VLOOKUP(K50,Listas!$B$2:$C$271,2,0))</f>
        <v>INTERMEDIO</v>
      </c>
      <c r="M50" s="63"/>
      <c r="N50" s="2"/>
    </row>
    <row r="51" spans="2:14" ht="51" x14ac:dyDescent="0.25">
      <c r="B51" s="1"/>
      <c r="C51" s="94"/>
      <c r="D51" s="97"/>
      <c r="E51" s="84"/>
      <c r="F51" s="100"/>
      <c r="G51" s="83"/>
      <c r="H51" s="51"/>
      <c r="I51" s="136" t="s">
        <v>120</v>
      </c>
      <c r="J51" s="58" t="s">
        <v>121</v>
      </c>
      <c r="K51" s="85" t="s">
        <v>122</v>
      </c>
      <c r="L51" s="52" t="str">
        <f>IF(K51="","",VLOOKUP(K51,Listas!$B$2:$C$271,2,0))</f>
        <v>INICIAL</v>
      </c>
      <c r="M51" s="61"/>
      <c r="N51" s="2"/>
    </row>
    <row r="52" spans="2:14" ht="54" customHeight="1" thickBot="1" x14ac:dyDescent="0.3">
      <c r="B52" s="1"/>
      <c r="C52" s="94"/>
      <c r="D52" s="97"/>
      <c r="E52" s="84"/>
      <c r="F52" s="100"/>
      <c r="G52" s="83"/>
      <c r="H52" s="51"/>
      <c r="I52" s="137"/>
      <c r="J52" s="56" t="s">
        <v>123</v>
      </c>
      <c r="K52" s="92"/>
      <c r="L52" s="57" t="str">
        <f>IF(K52="","",VLOOKUP(K52,Listas!$B$2:$C$271,2,0))</f>
        <v/>
      </c>
      <c r="M52" s="63"/>
      <c r="N52" s="2"/>
    </row>
    <row r="53" spans="2:14" ht="25.5" x14ac:dyDescent="0.25">
      <c r="B53" s="1"/>
      <c r="C53" s="94"/>
      <c r="D53" s="97"/>
      <c r="E53" s="84"/>
      <c r="F53" s="100"/>
      <c r="G53" s="83"/>
      <c r="H53" s="51"/>
      <c r="I53" s="136" t="s">
        <v>124</v>
      </c>
      <c r="J53" s="58" t="s">
        <v>125</v>
      </c>
      <c r="K53" s="85" t="s">
        <v>126</v>
      </c>
      <c r="L53" s="52" t="str">
        <f>IF(K53="","",VLOOKUP(K53,Listas!$B$2:$C$271,2,0))</f>
        <v>BÁSICO</v>
      </c>
      <c r="M53" s="61"/>
      <c r="N53" s="2"/>
    </row>
    <row r="54" spans="2:14" ht="38.25" x14ac:dyDescent="0.25">
      <c r="B54" s="1"/>
      <c r="C54" s="94"/>
      <c r="D54" s="97"/>
      <c r="E54" s="84"/>
      <c r="F54" s="100"/>
      <c r="G54" s="83"/>
      <c r="H54" s="51"/>
      <c r="I54" s="138"/>
      <c r="J54" s="55" t="s">
        <v>127</v>
      </c>
      <c r="K54" s="86" t="s">
        <v>128</v>
      </c>
      <c r="L54" s="53" t="str">
        <f>IF(K54="","",VLOOKUP(K54,Listas!$B$2:$C$271,2,0))</f>
        <v>BÁSICO</v>
      </c>
      <c r="M54" s="62"/>
      <c r="N54" s="2"/>
    </row>
    <row r="55" spans="2:14" ht="26.25" thickBot="1" x14ac:dyDescent="0.3">
      <c r="B55" s="1"/>
      <c r="C55" s="94"/>
      <c r="D55" s="97"/>
      <c r="E55" s="84"/>
      <c r="F55" s="101"/>
      <c r="G55" s="83"/>
      <c r="H55" s="51"/>
      <c r="I55" s="137"/>
      <c r="J55" s="56" t="s">
        <v>129</v>
      </c>
      <c r="K55" s="87" t="s">
        <v>130</v>
      </c>
      <c r="L55" s="57" t="str">
        <f>IF(K55="","",VLOOKUP(K55,Listas!$B$2:$C$271,2,0))</f>
        <v>BÁSICO</v>
      </c>
      <c r="M55" s="63"/>
      <c r="N55" s="2"/>
    </row>
    <row r="56" spans="2:14" ht="38.25" x14ac:dyDescent="0.25">
      <c r="B56" s="1"/>
      <c r="C56" s="94"/>
      <c r="D56" s="97"/>
      <c r="E56" s="84"/>
      <c r="F56" s="99" t="s">
        <v>131</v>
      </c>
      <c r="G56" s="83"/>
      <c r="H56" s="51"/>
      <c r="I56" s="136" t="s">
        <v>132</v>
      </c>
      <c r="J56" s="58" t="s">
        <v>133</v>
      </c>
      <c r="K56" s="85" t="s">
        <v>134</v>
      </c>
      <c r="L56" s="52" t="str">
        <f>IF(K56="","",VLOOKUP(LEN(K56),pREG47,2,0))</f>
        <v>BÁSICO</v>
      </c>
      <c r="M56" s="61"/>
      <c r="N56" s="2"/>
    </row>
    <row r="57" spans="2:14" ht="38.25" x14ac:dyDescent="0.25">
      <c r="B57" s="1"/>
      <c r="C57" s="94"/>
      <c r="D57" s="97"/>
      <c r="E57" s="84"/>
      <c r="F57" s="100"/>
      <c r="G57" s="83"/>
      <c r="H57" s="51"/>
      <c r="I57" s="138"/>
      <c r="J57" s="55" t="s">
        <v>135</v>
      </c>
      <c r="K57" s="86" t="s">
        <v>136</v>
      </c>
      <c r="L57" s="53" t="str">
        <f>IF(K57="","",VLOOKUP(K57,Listas!$B$2:$C$271,2,0))</f>
        <v>AVANZADO 1</v>
      </c>
      <c r="M57" s="62"/>
      <c r="N57" s="2"/>
    </row>
    <row r="58" spans="2:14" ht="26.25" thickBot="1" x14ac:dyDescent="0.3">
      <c r="B58" s="1"/>
      <c r="C58" s="94"/>
      <c r="D58" s="97"/>
      <c r="E58" s="84"/>
      <c r="F58" s="100"/>
      <c r="G58" s="83"/>
      <c r="H58" s="51"/>
      <c r="I58" s="137"/>
      <c r="J58" s="56" t="s">
        <v>137</v>
      </c>
      <c r="K58" s="87" t="s">
        <v>138</v>
      </c>
      <c r="L58" s="57" t="str">
        <f>IF(K58="","",VLOOKUP(K58,Listas!$B$2:$C$271,2,0))</f>
        <v>AVANZADO 1</v>
      </c>
      <c r="M58" s="63"/>
      <c r="N58" s="2"/>
    </row>
    <row r="59" spans="2:14" ht="18" x14ac:dyDescent="0.25">
      <c r="B59" s="1"/>
      <c r="C59" s="94"/>
      <c r="D59" s="97"/>
      <c r="E59" s="84"/>
      <c r="F59" s="100"/>
      <c r="G59" s="83"/>
      <c r="H59" s="51"/>
      <c r="I59" s="136" t="s">
        <v>139</v>
      </c>
      <c r="J59" s="58" t="s">
        <v>140</v>
      </c>
      <c r="K59" s="85" t="s">
        <v>141</v>
      </c>
      <c r="L59" s="52" t="str">
        <f>IF(K59="","",IFERROR(VLOOKUP(K59,Listas!$B$2:$C$271,2,0),"AVANZADO 1"))</f>
        <v>INICIAL</v>
      </c>
      <c r="M59" s="61"/>
      <c r="N59" s="2"/>
    </row>
    <row r="60" spans="2:14" ht="38.25" x14ac:dyDescent="0.25">
      <c r="B60" s="1"/>
      <c r="C60" s="94"/>
      <c r="D60" s="97"/>
      <c r="E60" s="84"/>
      <c r="F60" s="100"/>
      <c r="G60" s="83"/>
      <c r="H60" s="51"/>
      <c r="I60" s="138"/>
      <c r="J60" s="55" t="s">
        <v>142</v>
      </c>
      <c r="K60" s="86" t="s">
        <v>143</v>
      </c>
      <c r="L60" s="53" t="str">
        <f>IF(K60="","",VLOOKUP(K60,Listas!$B$2:$C$271,2,0))</f>
        <v>INTERMEDIO</v>
      </c>
      <c r="M60" s="62"/>
      <c r="N60" s="2"/>
    </row>
    <row r="61" spans="2:14" ht="25.5" x14ac:dyDescent="0.25">
      <c r="B61" s="1"/>
      <c r="C61" s="94"/>
      <c r="D61" s="97"/>
      <c r="E61" s="84"/>
      <c r="F61" s="100"/>
      <c r="G61" s="83"/>
      <c r="H61" s="51"/>
      <c r="I61" s="138"/>
      <c r="J61" s="55" t="s">
        <v>144</v>
      </c>
      <c r="K61" s="86" t="s">
        <v>145</v>
      </c>
      <c r="L61" s="53" t="str">
        <f>IF(K61="","",IFERROR(VLOOKUP(K61,Listas!$B$2:$C$271,2,0),"AVANZADO 2"))</f>
        <v>BÁSICO</v>
      </c>
      <c r="M61" s="62"/>
      <c r="N61" s="2"/>
    </row>
    <row r="62" spans="2:14" ht="51.75" thickBot="1" x14ac:dyDescent="0.3">
      <c r="B62" s="1"/>
      <c r="C62" s="94"/>
      <c r="D62" s="97"/>
      <c r="E62" s="84"/>
      <c r="F62" s="100"/>
      <c r="G62" s="83"/>
      <c r="H62" s="51"/>
      <c r="I62" s="137"/>
      <c r="J62" s="56" t="s">
        <v>146</v>
      </c>
      <c r="K62" s="87" t="s">
        <v>147</v>
      </c>
      <c r="L62" s="57" t="str">
        <f>IF(K62="","",IFERROR(VLOOKUP(K62,Listas!$B$2:$C$271,2,0),"AVANZADO 2"))</f>
        <v>BÁSICO</v>
      </c>
      <c r="M62" s="63"/>
      <c r="N62" s="2"/>
    </row>
    <row r="63" spans="2:14" ht="39" thickBot="1" x14ac:dyDescent="0.3">
      <c r="B63" s="1"/>
      <c r="C63" s="95"/>
      <c r="D63" s="98"/>
      <c r="E63" s="84"/>
      <c r="F63" s="101"/>
      <c r="G63" s="83"/>
      <c r="H63" s="51"/>
      <c r="I63" s="80" t="s">
        <v>148</v>
      </c>
      <c r="J63" s="67" t="s">
        <v>149</v>
      </c>
      <c r="K63" s="89" t="s">
        <v>150</v>
      </c>
      <c r="L63" s="68" t="str">
        <f>IF(K63="","",IFERROR(VLOOKUP(K63,Listas!$B$2:$C$271,2,0),"AVANZADO 1"))</f>
        <v>BÁSICO</v>
      </c>
      <c r="M63" s="64"/>
      <c r="N63" s="2"/>
    </row>
    <row r="64" spans="2:14" ht="7.5" customHeight="1" thickBot="1" x14ac:dyDescent="0.3">
      <c r="B64" s="8"/>
      <c r="C64" s="9"/>
      <c r="D64" s="9"/>
      <c r="E64" s="9"/>
      <c r="F64" s="9"/>
      <c r="G64" s="9"/>
      <c r="H64" s="9"/>
      <c r="I64" s="9"/>
      <c r="J64" s="9"/>
      <c r="K64" s="9"/>
      <c r="L64" s="9"/>
      <c r="M64" s="9"/>
      <c r="N64" s="10"/>
    </row>
    <row r="65" spans="4:4" ht="14.25" hidden="1" x14ac:dyDescent="0.25"/>
    <row r="66" spans="4:4" ht="14.25" hidden="1" x14ac:dyDescent="0.25">
      <c r="D66" s="11"/>
    </row>
    <row r="67" spans="4:4" ht="14.25" hidden="1" x14ac:dyDescent="0.25"/>
    <row r="68" spans="4:4" ht="14.25" hidden="1" x14ac:dyDescent="0.25"/>
    <row r="69" spans="4:4" ht="14.25" hidden="1" x14ac:dyDescent="0.25"/>
    <row r="70" spans="4:4" ht="14.25" hidden="1" x14ac:dyDescent="0.25"/>
    <row r="71" spans="4:4" ht="14.25" hidden="1" x14ac:dyDescent="0.25"/>
    <row r="72" spans="4:4" ht="14.25" hidden="1" x14ac:dyDescent="0.25"/>
    <row r="73" spans="4:4" ht="14.25" hidden="1" x14ac:dyDescent="0.25"/>
    <row r="74" spans="4:4" ht="14.25" hidden="1" x14ac:dyDescent="0.25"/>
    <row r="75" spans="4:4" ht="14.25" hidden="1" x14ac:dyDescent="0.25"/>
    <row r="76" spans="4:4" ht="14.25" hidden="1" x14ac:dyDescent="0.25"/>
    <row r="77" spans="4:4" ht="14.25" hidden="1" x14ac:dyDescent="0.25"/>
    <row r="78" spans="4:4" ht="14.25" hidden="1" x14ac:dyDescent="0.25"/>
  </sheetData>
  <sheetProtection sheet="1" objects="1" scenarios="1" selectLockedCells="1"/>
  <protectedRanges>
    <protectedRange sqref="L10:M63" name="Simulado"/>
    <protectedRange sqref="G10:G63" name="Actual_3"/>
  </protectedRanges>
  <mergeCells count="39">
    <mergeCell ref="G10:G45"/>
    <mergeCell ref="G8:G9"/>
    <mergeCell ref="I51:I52"/>
    <mergeCell ref="I56:I58"/>
    <mergeCell ref="I59:I62"/>
    <mergeCell ref="I38:I39"/>
    <mergeCell ref="I41:I43"/>
    <mergeCell ref="I53:I55"/>
    <mergeCell ref="I44:I50"/>
    <mergeCell ref="I24:I25"/>
    <mergeCell ref="I27:I31"/>
    <mergeCell ref="I32:I33"/>
    <mergeCell ref="I10:I16"/>
    <mergeCell ref="I17:I18"/>
    <mergeCell ref="I20:I21"/>
    <mergeCell ref="C2:M2"/>
    <mergeCell ref="J8:J9"/>
    <mergeCell ref="I8:I9"/>
    <mergeCell ref="L8:L9"/>
    <mergeCell ref="M8:M9"/>
    <mergeCell ref="C8:C9"/>
    <mergeCell ref="D8:D9"/>
    <mergeCell ref="E8:E9"/>
    <mergeCell ref="F8:F9"/>
    <mergeCell ref="C3:M3"/>
    <mergeCell ref="C5:H5"/>
    <mergeCell ref="K5:M5"/>
    <mergeCell ref="C6:H6"/>
    <mergeCell ref="K6:M6"/>
    <mergeCell ref="K8:K9"/>
    <mergeCell ref="H8:H9"/>
    <mergeCell ref="C10:C63"/>
    <mergeCell ref="D10:D63"/>
    <mergeCell ref="F56:F63"/>
    <mergeCell ref="F10:F21"/>
    <mergeCell ref="F22:F26"/>
    <mergeCell ref="F27:F40"/>
    <mergeCell ref="F41:F55"/>
    <mergeCell ref="E10:E45"/>
  </mergeCells>
  <conditionalFormatting sqref="D10">
    <cfRule type="cellIs" dxfId="284" priority="282" operator="between">
      <formula>40.4</formula>
      <formula>60.5</formula>
    </cfRule>
    <cfRule type="cellIs" dxfId="283" priority="284" operator="between">
      <formula>0.1</formula>
      <formula>20.4</formula>
    </cfRule>
    <cfRule type="cellIs" dxfId="282" priority="283" operator="between">
      <formula>20.5</formula>
      <formula>40.4</formula>
    </cfRule>
    <cfRule type="cellIs" dxfId="281" priority="281" operator="between">
      <formula>60.4</formula>
      <formula>80.5</formula>
    </cfRule>
    <cfRule type="cellIs" dxfId="280" priority="280" operator="between">
      <formula>80.5</formula>
      <formula>100</formula>
    </cfRule>
  </conditionalFormatting>
  <conditionalFormatting sqref="K6:M6">
    <cfRule type="cellIs" dxfId="9" priority="285" operator="between">
      <formula>80.5</formula>
      <formula>100</formula>
    </cfRule>
    <cfRule type="cellIs" dxfId="8" priority="286" operator="between">
      <formula>60.5</formula>
      <formula>80.4</formula>
    </cfRule>
    <cfRule type="cellIs" dxfId="7" priority="287" operator="between">
      <formula>40.5</formula>
      <formula>60.4</formula>
    </cfRule>
    <cfRule type="cellIs" dxfId="6" priority="288" operator="between">
      <formula>20.5</formula>
      <formula>40.4</formula>
    </cfRule>
    <cfRule type="cellIs" dxfId="5" priority="289" operator="between">
      <formula>0.1</formula>
      <formula>20.4</formula>
    </cfRule>
  </conditionalFormatting>
  <conditionalFormatting sqref="L10:L63">
    <cfRule type="cellIs" dxfId="4" priority="290" operator="equal">
      <formula>"AVANZADO 2"</formula>
    </cfRule>
    <cfRule type="cellIs" dxfId="3" priority="291" operator="equal">
      <formula>"AVANZADO 1"</formula>
    </cfRule>
    <cfRule type="cellIs" dxfId="2" priority="292" operator="equal">
      <formula>"INTERMEDIO"</formula>
    </cfRule>
    <cfRule type="cellIs" dxfId="1" priority="293" operator="equal">
      <formula>"BÁSICO"</formula>
    </cfRule>
    <cfRule type="cellIs" dxfId="0" priority="294" operator="equal">
      <formula>"INICIAL"</formula>
    </cfRule>
  </conditionalFormatting>
  <dataValidations count="58">
    <dataValidation type="whole" allowBlank="1" showInputMessage="1" showErrorMessage="1" error="ERROR. NO DEBE DILIGENCIAR ESTA CELDA" sqref="K6:M6" xr:uid="{00000000-0002-0000-0000-000000000000}">
      <formula1>800000000000</formula1>
      <formula2>900000000000</formula2>
    </dataValidation>
    <dataValidation type="whole" operator="equal" allowBlank="1" showInputMessage="1" showErrorMessage="1" errorTitle="ATENCIÓN!" error="No se pueden modificar datos aquí" sqref="C5 N3" xr:uid="{00000000-0002-0000-0000-000001000000}">
      <formula1>578457854578547000</formula1>
    </dataValidation>
    <dataValidation type="list" allowBlank="1" showInputMessage="1" showErrorMessage="1" sqref="K10" xr:uid="{E209147A-66BF-4E99-A071-1929BE3BE234}">
      <formula1>Pregunta1</formula1>
    </dataValidation>
    <dataValidation type="list" allowBlank="1" showInputMessage="1" showErrorMessage="1" sqref="K11" xr:uid="{E33030A8-CC9B-439D-9F51-8F8F9B182100}">
      <formula1>Pregunta2</formula1>
    </dataValidation>
    <dataValidation type="list" allowBlank="1" showInputMessage="1" showErrorMessage="1" sqref="K12" xr:uid="{3B21A93E-84D2-4A56-ACFA-800336DF4CE4}">
      <formula1>Pregunta3</formula1>
    </dataValidation>
    <dataValidation type="whole" allowBlank="1" showInputMessage="1" showErrorMessage="1" error="ERROR. NO DEBE DILIGENCIAR ESTA CELDA" sqref="D10:D63" xr:uid="{00000000-0002-0000-0000-000002000000}">
      <formula1>10000000</formula1>
      <formula2>100000000000000</formula2>
    </dataValidation>
    <dataValidation type="whole" allowBlank="1" showInputMessage="1" showErrorMessage="1" error="ERROR. ESTA CELDA NO DEBE SER DILIGENCIADA_x000a__x000a_" sqref="G10:G63" xr:uid="{00000000-0002-0000-0000-000003000000}">
      <formula1>900000</formula1>
      <formula2>100000000</formula2>
    </dataValidation>
    <dataValidation type="list" allowBlank="1" showInputMessage="1" showErrorMessage="1" sqref="K13" xr:uid="{23DBCEE8-5385-4CED-BD72-507AFF4E6F08}">
      <formula1>Pregunta4</formula1>
    </dataValidation>
    <dataValidation type="list" allowBlank="1" showInputMessage="1" showErrorMessage="1" sqref="K14" xr:uid="{C6036B28-7A84-4450-8475-1DC58C60CC09}">
      <formula1>Pregunta5</formula1>
    </dataValidation>
    <dataValidation type="list" allowBlank="1" showInputMessage="1" showErrorMessage="1" sqref="K15" xr:uid="{59D476CA-D7DB-4936-BE8F-CE04F82FDF4D}">
      <formula1>Pregunta6</formula1>
    </dataValidation>
    <dataValidation type="list" allowBlank="1" showInputMessage="1" showErrorMessage="1" sqref="K16" xr:uid="{9C045D11-4970-4D12-8DDC-DD0ADCF35032}">
      <formula1>Pregunta7</formula1>
    </dataValidation>
    <dataValidation type="list" allowBlank="1" showInputMessage="1" showErrorMessage="1" sqref="K17" xr:uid="{6996203C-4383-4812-946D-C56A6C728C28}">
      <formula1>Pregunta8</formula1>
    </dataValidation>
    <dataValidation type="list" allowBlank="1" showInputMessage="1" showErrorMessage="1" sqref="K18" xr:uid="{632CF742-F598-4400-A10E-A15BC1BCB918}">
      <formula1>Pregunta9</formula1>
    </dataValidation>
    <dataValidation type="list" allowBlank="1" showInputMessage="1" showErrorMessage="1" sqref="K19" xr:uid="{002B0D79-37E6-480E-A144-ABE7EF1BF6BE}">
      <formula1>Pregunta10</formula1>
    </dataValidation>
    <dataValidation type="list" allowBlank="1" showInputMessage="1" showErrorMessage="1" sqref="K20" xr:uid="{61B69647-57B0-4D33-93EE-0CC058F886EF}">
      <formula1>Pregunta11</formula1>
    </dataValidation>
    <dataValidation type="list" allowBlank="1" showInputMessage="1" showErrorMessage="1" sqref="K21" xr:uid="{62C9A737-1A12-41B6-9411-AECE21BFFE51}">
      <formula1>Pregunta12</formula1>
    </dataValidation>
    <dataValidation type="list" allowBlank="1" showInputMessage="1" showErrorMessage="1" sqref="K22" xr:uid="{0CD501FE-363C-412B-BDFA-1D67B614ADD5}">
      <formula1>Pregunta13</formula1>
    </dataValidation>
    <dataValidation type="list" allowBlank="1" showInputMessage="1" showErrorMessage="1" sqref="K23" xr:uid="{1E9D03EB-A84F-49D2-AB69-19E903077187}">
      <formula1>Pregunta14</formula1>
    </dataValidation>
    <dataValidation type="list" allowBlank="1" showInputMessage="1" showErrorMessage="1" sqref="K24" xr:uid="{34D24AB1-3F60-4B7A-B0FD-F4A3ED5C4A6B}">
      <formula1>Pregunta15</formula1>
    </dataValidation>
    <dataValidation type="list" allowBlank="1" showInputMessage="1" showErrorMessage="1" sqref="K25" xr:uid="{B447C548-4881-4128-9FF0-EBD889228BB3}">
      <formula1>Pregunta16</formula1>
    </dataValidation>
    <dataValidation type="list" allowBlank="1" showInputMessage="1" showErrorMessage="1" sqref="K26" xr:uid="{D23E5B24-630C-4A5F-A4BA-831C81E2B66C}">
      <formula1>Pregunta17</formula1>
    </dataValidation>
    <dataValidation type="list" allowBlank="1" showInputMessage="1" showErrorMessage="1" sqref="K27" xr:uid="{F0504AAA-894A-48E0-B176-51B6FC50C6DA}">
      <formula1>Pregunta18</formula1>
    </dataValidation>
    <dataValidation type="list" allowBlank="1" showInputMessage="1" showErrorMessage="1" sqref="K28" xr:uid="{ADDDC14F-4506-4AA5-915E-E66A15EF23C5}">
      <formula1>Pregunta19</formula1>
    </dataValidation>
    <dataValidation type="list" allowBlank="1" showInputMessage="1" showErrorMessage="1" sqref="K29" xr:uid="{B486E657-BF20-4FEC-A9FF-9E9EA81E6E00}">
      <formula1>Pregunta20</formula1>
    </dataValidation>
    <dataValidation type="list" allowBlank="1" showInputMessage="1" showErrorMessage="1" sqref="K30" xr:uid="{EE51C7AC-E824-433A-BD7A-186B5401749B}">
      <formula1>Pregunta21</formula1>
    </dataValidation>
    <dataValidation type="list" allowBlank="1" showInputMessage="1" showErrorMessage="1" sqref="K31" xr:uid="{80E31D3A-317F-4789-A359-CA75AD2CEDB7}">
      <formula1>Pregunta22</formula1>
    </dataValidation>
    <dataValidation type="list" allowBlank="1" showInputMessage="1" showErrorMessage="1" sqref="K32" xr:uid="{7593EEC8-5EE2-4514-BF5E-B2A7E383280D}">
      <formula1>Pregunta23</formula1>
    </dataValidation>
    <dataValidation type="list" allowBlank="1" showInputMessage="1" showErrorMessage="1" sqref="K33" xr:uid="{5BC844F7-B87E-4A36-8B85-1A0AE908770E}">
      <formula1>Pregunta24</formula1>
    </dataValidation>
    <dataValidation type="list" allowBlank="1" showInputMessage="1" showErrorMessage="1" sqref="K34" xr:uid="{2003DA6A-6111-46B4-9F64-5138CE68E9EE}">
      <formula1>Pregunta25</formula1>
    </dataValidation>
    <dataValidation type="list" allowBlank="1" showInputMessage="1" showErrorMessage="1" sqref="K35" xr:uid="{D5FB3F8E-FF26-4BFF-ACDF-11D5EF3D0A69}">
      <formula1>Pregunta26</formula1>
    </dataValidation>
    <dataValidation type="list" allowBlank="1" showInputMessage="1" showErrorMessage="1" sqref="K36" xr:uid="{26A6DE24-FF0D-4E4F-9935-B74DFF12920F}">
      <formula1>Pregunta27</formula1>
    </dataValidation>
    <dataValidation type="list" allowBlank="1" showInputMessage="1" showErrorMessage="1" sqref="K37" xr:uid="{362CD414-C354-493E-AF50-E0EA51B07ACD}">
      <formula1>Pregunta28</formula1>
    </dataValidation>
    <dataValidation type="list" allowBlank="1" showInputMessage="1" showErrorMessage="1" sqref="K38" xr:uid="{A234ADBE-5AA3-490D-97FC-46335C86178A}">
      <formula1>Pregunta29</formula1>
    </dataValidation>
    <dataValidation type="list" allowBlank="1" showInputMessage="1" showErrorMessage="1" sqref="K39" xr:uid="{E3872C00-382A-47A2-8F48-5F2D8458ACE5}">
      <formula1>Pregunta30</formula1>
    </dataValidation>
    <dataValidation type="list" allowBlank="1" showInputMessage="1" showErrorMessage="1" sqref="K40" xr:uid="{AE97A59C-7025-4F74-8B53-70A74D2FDBE0}">
      <formula1>Pregunta31</formula1>
    </dataValidation>
    <dataValidation type="list" allowBlank="1" showInputMessage="1" showErrorMessage="1" sqref="K41" xr:uid="{9DA536EB-6F45-4ECF-8ED3-7D299C7C88EC}">
      <formula1>Pregunta32</formula1>
    </dataValidation>
    <dataValidation type="list" allowBlank="1" showInputMessage="1" showErrorMessage="1" sqref="K42" xr:uid="{EC01AAAE-7DED-43DA-A9DC-540AC51B683C}">
      <formula1>Pregunta33</formula1>
    </dataValidation>
    <dataValidation type="list" allowBlank="1" showInputMessage="1" showErrorMessage="1" sqref="K43" xr:uid="{65442FE5-9A06-4245-9F52-297F7642D4A0}">
      <formula1>Pregunta34</formula1>
    </dataValidation>
    <dataValidation type="list" allowBlank="1" showInputMessage="1" showErrorMessage="1" sqref="K44" xr:uid="{D8C8C91B-E4AF-497E-A6EA-3E7DE048CC18}">
      <formula1>Pregunta35</formula1>
    </dataValidation>
    <dataValidation type="list" allowBlank="1" showInputMessage="1" showErrorMessage="1" sqref="K45" xr:uid="{F2DA9B74-9907-4CFA-956D-4CEFD4DBE4CF}">
      <formula1>Pregunta36</formula1>
    </dataValidation>
    <dataValidation type="list" allowBlank="1" showInputMessage="1" showErrorMessage="1" sqref="K46" xr:uid="{8C7FB66B-B8EB-46C2-AA62-11022231B55F}">
      <formula1>Pregunta37</formula1>
    </dataValidation>
    <dataValidation type="list" allowBlank="1" showInputMessage="1" showErrorMessage="1" sqref="K47" xr:uid="{02DD8E39-82D3-4911-BBEE-D4C02DCA0218}">
      <formula1>Pregunta38</formula1>
    </dataValidation>
    <dataValidation type="list" allowBlank="1" showInputMessage="1" showErrorMessage="1" sqref="K48" xr:uid="{8124E45F-BFA9-4C5C-B09F-B524F74F8BAE}">
      <formula1>Pregunta39</formula1>
    </dataValidation>
    <dataValidation type="list" allowBlank="1" showInputMessage="1" showErrorMessage="1" sqref="K49" xr:uid="{994B6A24-D37A-402A-B7D4-83E9054F9053}">
      <formula1>Pregunta40</formula1>
    </dataValidation>
    <dataValidation type="list" allowBlank="1" showInputMessage="1" showErrorMessage="1" sqref="K50" xr:uid="{E3678FDD-0DF3-4C01-893B-F183823ED803}">
      <formula1>Pregunta41</formula1>
    </dataValidation>
    <dataValidation type="list" allowBlank="1" showInputMessage="1" showErrorMessage="1" sqref="K51" xr:uid="{2798B377-A2F9-464E-8DB4-419A2949375F}">
      <formula1>Pregunta42</formula1>
    </dataValidation>
    <dataValidation type="list" allowBlank="1" showInputMessage="1" showErrorMessage="1" sqref="K52" xr:uid="{9E35D614-E378-4E8E-83DB-D293F37C6230}">
      <formula1>Pregunta43</formula1>
    </dataValidation>
    <dataValidation type="list" allowBlank="1" showInputMessage="1" showErrorMessage="1" sqref="K53" xr:uid="{48212B44-D640-48A3-BB75-35FB0E050902}">
      <formula1>Pregunta44</formula1>
    </dataValidation>
    <dataValidation type="list" allowBlank="1" showInputMessage="1" showErrorMessage="1" sqref="K54" xr:uid="{AA0E6E57-93EF-4C23-9489-9BBD4075EF36}">
      <formula1>Pregunta45</formula1>
    </dataValidation>
    <dataValidation type="list" allowBlank="1" showInputMessage="1" showErrorMessage="1" sqref="K55" xr:uid="{51B6B117-ECB4-4150-A57B-FBDD01D21A68}">
      <formula1>Pregunta46</formula1>
    </dataValidation>
    <dataValidation type="list" allowBlank="1" showInputMessage="1" showErrorMessage="1" sqref="K56" xr:uid="{F595ECB7-E5FA-4567-B62E-DC68A14FF792}">
      <formula1>Pregunta47</formula1>
    </dataValidation>
    <dataValidation type="list" allowBlank="1" showInputMessage="1" showErrorMessage="1" sqref="K57" xr:uid="{871E33CC-413D-498D-B5EE-563A7BBA00B1}">
      <formula1>Pregunta48</formula1>
    </dataValidation>
    <dataValidation type="list" allowBlank="1" showInputMessage="1" showErrorMessage="1" sqref="K58" xr:uid="{2AC3BE6D-BE32-438F-BF9D-2CA71A4FD591}">
      <formula1>Pregunta49</formula1>
    </dataValidation>
    <dataValidation type="list" allowBlank="1" showInputMessage="1" showErrorMessage="1" sqref="K59" xr:uid="{9AB0326A-576D-4B2E-AA24-E719CD016E71}">
      <formula1>Pregunta50</formula1>
    </dataValidation>
    <dataValidation type="list" allowBlank="1" showInputMessage="1" showErrorMessage="1" sqref="K60" xr:uid="{432F7EAC-679C-4CE9-B0C6-A424282F13B4}">
      <formula1>Pregunta51</formula1>
    </dataValidation>
    <dataValidation type="list" allowBlank="1" showInputMessage="1" showErrorMessage="1" sqref="K61" xr:uid="{44799988-A4C2-4C6C-8957-5D76C79217CF}">
      <formula1>Pregunta52</formula1>
    </dataValidation>
    <dataValidation type="list" allowBlank="1" showInputMessage="1" showErrorMessage="1" sqref="K62" xr:uid="{C16D4C4B-0C0F-4567-8E67-FDDAA85B803B}">
      <formula1>Pregunta53</formula1>
    </dataValidation>
    <dataValidation type="list" allowBlank="1" showInputMessage="1" showErrorMessage="1" sqref="K63" xr:uid="{3DA3C6EA-8D41-4F40-94D5-F3AD4317C073}">
      <formula1>Pregunta54</formula1>
    </dataValidation>
  </dataValidations>
  <pageMargins left="0.7" right="0.7" top="0.75" bottom="0.75" header="0.3" footer="0.3"/>
  <pageSetup orientation="portrait" r:id="rId1"/>
  <ignoredErrors>
    <ignoredError sqref="L24" formula="1"/>
  </ignoredErrors>
  <drawing r:id="rId2"/>
  <extLst>
    <ext xmlns:x14="http://schemas.microsoft.com/office/spreadsheetml/2009/9/main" uri="{78C0D931-6437-407d-A8EE-F0AAD7539E65}">
      <x14:conditionalFormattings>
        <x14:conditionalFormatting xmlns:xm="http://schemas.microsoft.com/office/excel/2006/main">
          <x14:cfRule type="cellIs" priority="271" operator="equal" id="{59209F70-6168-44FF-9273-C2E8BB7D94B0}">
            <xm:f>Listas!$B$2</xm:f>
            <x14:dxf>
              <font>
                <color theme="0"/>
              </font>
              <fill>
                <patternFill>
                  <bgColor rgb="FFC00000"/>
                </patternFill>
              </fill>
            </x14:dxf>
          </x14:cfRule>
          <x14:cfRule type="cellIs" priority="269" operator="equal" id="{B30B41E1-A598-4698-97BB-5BD1E97BB401}">
            <xm:f>Listas!$B$4</xm:f>
            <x14:dxf>
              <fill>
                <patternFill>
                  <bgColor theme="7" tint="0.39994506668294322"/>
                </patternFill>
              </fill>
            </x14:dxf>
          </x14:cfRule>
          <x14:cfRule type="cellIs" priority="268" operator="equal" id="{24F5F7EC-AFBD-4F63-9B22-AFBDC0762B6F}">
            <xm:f>Listas!$B$5</xm:f>
            <x14:dxf>
              <font>
                <color theme="0"/>
              </font>
              <fill>
                <patternFill>
                  <bgColor theme="9" tint="-0.24994659260841701"/>
                </patternFill>
              </fill>
            </x14:dxf>
          </x14:cfRule>
          <x14:cfRule type="cellIs" priority="267" operator="equal" id="{47CB1C31-4EEF-4AA6-BAF3-93A023875530}">
            <xm:f>Listas!$B$6</xm:f>
            <x14:dxf>
              <fill>
                <patternFill>
                  <bgColor theme="9" tint="0.39994506668294322"/>
                </patternFill>
              </fill>
            </x14:dxf>
          </x14:cfRule>
          <x14:cfRule type="cellIs" priority="270" operator="equal" id="{7A4E14E6-B657-4576-A887-8CEAFEC79DE7}">
            <xm:f>Listas!$B$3</xm:f>
            <x14:dxf>
              <fill>
                <patternFill>
                  <bgColor theme="5" tint="-0.24994659260841701"/>
                </patternFill>
              </fill>
            </x14:dxf>
          </x14:cfRule>
          <xm:sqref>K10</xm:sqref>
        </x14:conditionalFormatting>
        <x14:conditionalFormatting xmlns:xm="http://schemas.microsoft.com/office/excel/2006/main">
          <x14:cfRule type="cellIs" priority="262" operator="equal" id="{C207EB7B-1900-4C4E-AEB6-EBF6CDDDE5C3}">
            <xm:f>Listas!$B$11</xm:f>
            <x14:dxf>
              <fill>
                <patternFill>
                  <bgColor theme="9" tint="0.39994506668294322"/>
                </patternFill>
              </fill>
            </x14:dxf>
          </x14:cfRule>
          <x14:cfRule type="cellIs" priority="266" operator="equal" id="{C3DCCB28-82AE-4E4A-9019-C30E68210F9A}">
            <xm:f>Listas!$B$7</xm:f>
            <x14:dxf>
              <font>
                <color theme="0"/>
              </font>
              <fill>
                <patternFill>
                  <bgColor rgb="FFC00000"/>
                </patternFill>
              </fill>
            </x14:dxf>
          </x14:cfRule>
          <x14:cfRule type="cellIs" priority="265" operator="equal" id="{FC6FF8DA-D8A7-46E4-A586-77E56767508F}">
            <xm:f>Listas!$B$8</xm:f>
            <x14:dxf>
              <fill>
                <patternFill>
                  <bgColor theme="5" tint="-0.24994659260841701"/>
                </patternFill>
              </fill>
            </x14:dxf>
          </x14:cfRule>
          <x14:cfRule type="cellIs" priority="264" operator="equal" id="{3B8A1452-6894-4E43-A3B4-82100C2E70A4}">
            <xm:f>Listas!$B$9</xm:f>
            <x14:dxf>
              <fill>
                <patternFill>
                  <bgColor theme="7" tint="0.39994506668294322"/>
                </patternFill>
              </fill>
            </x14:dxf>
          </x14:cfRule>
          <x14:cfRule type="cellIs" priority="263" operator="equal" id="{D61D94AE-7033-415F-AB8A-559FDB2CE80F}">
            <xm:f>Listas!$B$10</xm:f>
            <x14:dxf>
              <font>
                <color theme="0"/>
              </font>
              <fill>
                <patternFill>
                  <bgColor theme="9" tint="-0.24994659260841701"/>
                </patternFill>
              </fill>
            </x14:dxf>
          </x14:cfRule>
          <xm:sqref>K11</xm:sqref>
        </x14:conditionalFormatting>
        <x14:conditionalFormatting xmlns:xm="http://schemas.microsoft.com/office/excel/2006/main">
          <x14:cfRule type="cellIs" priority="261" operator="equal" id="{2BA6CFA8-5234-464C-A1A6-BF5E08EFC5D3}">
            <xm:f>Listas!$B$12</xm:f>
            <x14:dxf>
              <font>
                <color theme="0"/>
              </font>
              <fill>
                <patternFill>
                  <bgColor rgb="FFC00000"/>
                </patternFill>
              </fill>
            </x14:dxf>
          </x14:cfRule>
          <x14:cfRule type="cellIs" priority="260" operator="equal" id="{434C04E7-8060-4724-98EA-C08C369A398E}">
            <xm:f>Listas!$B$13</xm:f>
            <x14:dxf>
              <fill>
                <patternFill>
                  <bgColor theme="5" tint="-0.24994659260841701"/>
                </patternFill>
              </fill>
            </x14:dxf>
          </x14:cfRule>
          <x14:cfRule type="cellIs" priority="259" operator="equal" id="{34B414E3-739B-432F-AEE6-F875BBCA6811}">
            <xm:f>Listas!$B$14</xm:f>
            <x14:dxf>
              <fill>
                <patternFill>
                  <bgColor theme="7" tint="0.39994506668294322"/>
                </patternFill>
              </fill>
            </x14:dxf>
          </x14:cfRule>
          <x14:cfRule type="cellIs" priority="258" operator="equal" id="{FE691DE2-BBBB-4EA7-B3E9-F938861E6BAE}">
            <xm:f>Listas!$B$15</xm:f>
            <x14:dxf>
              <font>
                <color theme="0"/>
              </font>
              <fill>
                <patternFill>
                  <bgColor theme="9" tint="-0.24994659260841701"/>
                </patternFill>
              </fill>
            </x14:dxf>
          </x14:cfRule>
          <x14:cfRule type="cellIs" priority="257" operator="equal" id="{1FE7FD0A-931F-4A78-AF04-5EF329EA25AE}">
            <xm:f>Listas!$B$16</xm:f>
            <x14:dxf>
              <fill>
                <patternFill>
                  <bgColor theme="9" tint="0.39994506668294322"/>
                </patternFill>
              </fill>
            </x14:dxf>
          </x14:cfRule>
          <xm:sqref>K12</xm:sqref>
        </x14:conditionalFormatting>
        <x14:conditionalFormatting xmlns:xm="http://schemas.microsoft.com/office/excel/2006/main">
          <x14:cfRule type="cellIs" priority="254" operator="equal" id="{5203DD55-C3BF-4C83-A07F-6F2600391510}">
            <xm:f>Listas!$B$19</xm:f>
            <x14:dxf>
              <fill>
                <patternFill>
                  <bgColor theme="7" tint="0.39994506668294322"/>
                </patternFill>
              </fill>
            </x14:dxf>
          </x14:cfRule>
          <x14:cfRule type="cellIs" priority="256" operator="equal" id="{07DA33F8-C392-49B0-B74B-4C2C8688C883}">
            <xm:f>Listas!$B$17</xm:f>
            <x14:dxf>
              <font>
                <color theme="0"/>
              </font>
              <fill>
                <patternFill>
                  <bgColor rgb="FFC00000"/>
                </patternFill>
              </fill>
            </x14:dxf>
          </x14:cfRule>
          <x14:cfRule type="cellIs" priority="255" operator="equal" id="{46EEF3ED-80AF-40F8-9D02-5EABA34867A0}">
            <xm:f>Listas!$B$18</xm:f>
            <x14:dxf>
              <fill>
                <patternFill>
                  <bgColor theme="5" tint="-0.24994659260841701"/>
                </patternFill>
              </fill>
            </x14:dxf>
          </x14:cfRule>
          <x14:cfRule type="cellIs" priority="253" operator="equal" id="{382DC908-63AD-4730-BC46-19D605644C21}">
            <xm:f>Listas!$B$20</xm:f>
            <x14:dxf>
              <font>
                <color theme="0"/>
              </font>
              <fill>
                <patternFill>
                  <bgColor theme="9" tint="-0.24994659260841701"/>
                </patternFill>
              </fill>
            </x14:dxf>
          </x14:cfRule>
          <x14:cfRule type="cellIs" priority="252" operator="equal" id="{B8C03880-2477-4DA3-BB21-C72DDCF20017}">
            <xm:f>Listas!$B$21</xm:f>
            <x14:dxf>
              <fill>
                <patternFill>
                  <bgColor theme="9" tint="0.39994506668294322"/>
                </patternFill>
              </fill>
            </x14:dxf>
          </x14:cfRule>
          <xm:sqref>K13</xm:sqref>
        </x14:conditionalFormatting>
        <x14:conditionalFormatting xmlns:xm="http://schemas.microsoft.com/office/excel/2006/main">
          <x14:cfRule type="cellIs" priority="249" operator="equal" id="{E448BBEF-0C84-496C-B9E8-6F1F25062F9F}">
            <xm:f>Listas!$B$24</xm:f>
            <x14:dxf>
              <fill>
                <patternFill>
                  <bgColor theme="7" tint="0.39994506668294322"/>
                </patternFill>
              </fill>
            </x14:dxf>
          </x14:cfRule>
          <x14:cfRule type="cellIs" priority="247" operator="equal" id="{9C357A09-83C6-45C9-BB2E-A0912CB4FB1B}">
            <xm:f>Listas!$B$26</xm:f>
            <x14:dxf>
              <fill>
                <patternFill>
                  <bgColor theme="9" tint="0.39994506668294322"/>
                </patternFill>
              </fill>
            </x14:dxf>
          </x14:cfRule>
          <x14:cfRule type="cellIs" priority="248" operator="equal" id="{251A6643-B9CC-4A69-B3DE-D9A77ECB1FFE}">
            <xm:f>Listas!$B$25</xm:f>
            <x14:dxf>
              <font>
                <color theme="0"/>
              </font>
              <fill>
                <patternFill>
                  <bgColor theme="9" tint="-0.24994659260841701"/>
                </patternFill>
              </fill>
            </x14:dxf>
          </x14:cfRule>
          <x14:cfRule type="cellIs" priority="251" operator="equal" id="{84E7A418-78B6-4237-A1D2-89836AD939DA}">
            <xm:f>Listas!$B$22</xm:f>
            <x14:dxf>
              <font>
                <color theme="0"/>
              </font>
              <fill>
                <patternFill>
                  <bgColor rgb="FFC00000"/>
                </patternFill>
              </fill>
            </x14:dxf>
          </x14:cfRule>
          <x14:cfRule type="cellIs" priority="250" operator="equal" id="{05A93B55-BC72-4F21-9719-6F2C4CF30F8E}">
            <xm:f>Listas!$B$23</xm:f>
            <x14:dxf>
              <fill>
                <patternFill>
                  <bgColor theme="5" tint="-0.24994659260841701"/>
                </patternFill>
              </fill>
            </x14:dxf>
          </x14:cfRule>
          <xm:sqref>K14</xm:sqref>
        </x14:conditionalFormatting>
        <x14:conditionalFormatting xmlns:xm="http://schemas.microsoft.com/office/excel/2006/main">
          <x14:cfRule type="cellIs" priority="242" operator="equal" id="{BC65D3C9-1240-4D2B-B1F7-233E9FE2FB0B}">
            <xm:f>Listas!$B$31</xm:f>
            <x14:dxf>
              <fill>
                <patternFill>
                  <bgColor theme="9" tint="0.39994506668294322"/>
                </patternFill>
              </fill>
            </x14:dxf>
          </x14:cfRule>
          <x14:cfRule type="cellIs" priority="243" operator="equal" id="{9076C0EF-B959-4531-8BE3-982143D548CC}">
            <xm:f>Listas!$B$30</xm:f>
            <x14:dxf>
              <font>
                <color theme="0"/>
              </font>
              <fill>
                <patternFill>
                  <bgColor theme="9" tint="-0.24994659260841701"/>
                </patternFill>
              </fill>
            </x14:dxf>
          </x14:cfRule>
          <x14:cfRule type="cellIs" priority="244" operator="equal" id="{70FB9D9A-F3C9-4176-800C-5002E5927232}">
            <xm:f>Listas!$B$29</xm:f>
            <x14:dxf>
              <fill>
                <patternFill>
                  <bgColor theme="7" tint="0.39994506668294322"/>
                </patternFill>
              </fill>
            </x14:dxf>
          </x14:cfRule>
          <x14:cfRule type="cellIs" priority="245" operator="equal" id="{FC880D8E-17C5-4E15-A02D-4C76AD1660CB}">
            <xm:f>Listas!$B$28</xm:f>
            <x14:dxf>
              <fill>
                <patternFill>
                  <bgColor theme="5" tint="-0.24994659260841701"/>
                </patternFill>
              </fill>
            </x14:dxf>
          </x14:cfRule>
          <x14:cfRule type="cellIs" priority="246" operator="equal" id="{B94F6C05-D606-4207-832C-56E3B6195788}">
            <xm:f>Listas!$B$27</xm:f>
            <x14:dxf>
              <font>
                <color theme="0"/>
              </font>
              <fill>
                <patternFill>
                  <bgColor rgb="FFC00000"/>
                </patternFill>
              </fill>
            </x14:dxf>
          </x14:cfRule>
          <xm:sqref>K15</xm:sqref>
        </x14:conditionalFormatting>
        <x14:conditionalFormatting xmlns:xm="http://schemas.microsoft.com/office/excel/2006/main">
          <x14:cfRule type="cellIs" priority="240" operator="equal" id="{ACF87CF1-3803-446C-91C9-3CB414582C2E}">
            <xm:f>Listas!$B$33</xm:f>
            <x14:dxf>
              <fill>
                <patternFill>
                  <bgColor theme="5" tint="-0.24994659260841701"/>
                </patternFill>
              </fill>
            </x14:dxf>
          </x14:cfRule>
          <x14:cfRule type="cellIs" priority="241" operator="equal" id="{6644E273-43EE-4C18-9D99-C524EBAC09BC}">
            <xm:f>Listas!$B$32</xm:f>
            <x14:dxf>
              <font>
                <color theme="0"/>
              </font>
              <fill>
                <patternFill>
                  <bgColor rgb="FFC00000"/>
                </patternFill>
              </fill>
            </x14:dxf>
          </x14:cfRule>
          <x14:cfRule type="cellIs" priority="239" operator="equal" id="{232AA0AB-8C8B-4797-90C7-4AD5257916F6}">
            <xm:f>Listas!$B$34</xm:f>
            <x14:dxf>
              <fill>
                <patternFill>
                  <bgColor theme="7" tint="0.39994506668294322"/>
                </patternFill>
              </fill>
            </x14:dxf>
          </x14:cfRule>
          <x14:cfRule type="cellIs" priority="238" operator="equal" id="{4289406F-294D-4B75-AC53-C3EDDC04D78F}">
            <xm:f>Listas!$B$35</xm:f>
            <x14:dxf>
              <font>
                <color theme="0"/>
              </font>
              <fill>
                <patternFill>
                  <bgColor theme="9" tint="-0.24994659260841701"/>
                </patternFill>
              </fill>
            </x14:dxf>
          </x14:cfRule>
          <x14:cfRule type="cellIs" priority="237" operator="equal" id="{7227E7C0-F885-46E9-BF13-F4BC457A1F2B}">
            <xm:f>Listas!$B$36</xm:f>
            <x14:dxf>
              <fill>
                <patternFill>
                  <bgColor theme="9" tint="0.39994506668294322"/>
                </patternFill>
              </fill>
            </x14:dxf>
          </x14:cfRule>
          <xm:sqref>K16</xm:sqref>
        </x14:conditionalFormatting>
        <x14:conditionalFormatting xmlns:xm="http://schemas.microsoft.com/office/excel/2006/main">
          <x14:cfRule type="cellIs" priority="232" operator="equal" id="{F0204F3B-5FDC-43D0-9145-416E2D4BD57E}">
            <xm:f>Listas!$B$41</xm:f>
            <x14:dxf>
              <fill>
                <patternFill>
                  <bgColor theme="9" tint="0.39994506668294322"/>
                </patternFill>
              </fill>
            </x14:dxf>
          </x14:cfRule>
          <x14:cfRule type="cellIs" priority="236" operator="equal" id="{700D5933-539D-4F58-800B-854997A370AE}">
            <xm:f>Listas!$B$37</xm:f>
            <x14:dxf>
              <font>
                <color theme="0"/>
              </font>
              <fill>
                <patternFill>
                  <bgColor rgb="FFC00000"/>
                </patternFill>
              </fill>
            </x14:dxf>
          </x14:cfRule>
          <x14:cfRule type="cellIs" priority="235" operator="equal" id="{04203F4F-AB2C-4AE1-9C00-2946D81513EC}">
            <xm:f>Listas!$B$38</xm:f>
            <x14:dxf>
              <fill>
                <patternFill>
                  <bgColor theme="5" tint="-0.24994659260841701"/>
                </patternFill>
              </fill>
            </x14:dxf>
          </x14:cfRule>
          <x14:cfRule type="cellIs" priority="234" operator="equal" id="{EA748CB8-DBF8-4235-86EC-9CC359ED2F2F}">
            <xm:f>Listas!$B$39</xm:f>
            <x14:dxf>
              <fill>
                <patternFill>
                  <bgColor theme="7" tint="0.39994506668294322"/>
                </patternFill>
              </fill>
            </x14:dxf>
          </x14:cfRule>
          <x14:cfRule type="cellIs" priority="233" operator="equal" id="{7FB5241E-2C91-4137-A6F4-F2DA29B2DD28}">
            <xm:f>Listas!$B$40</xm:f>
            <x14:dxf>
              <font>
                <color theme="0"/>
              </font>
              <fill>
                <patternFill>
                  <bgColor theme="9" tint="-0.24994659260841701"/>
                </patternFill>
              </fill>
            </x14:dxf>
          </x14:cfRule>
          <xm:sqref>K17</xm:sqref>
        </x14:conditionalFormatting>
        <x14:conditionalFormatting xmlns:xm="http://schemas.microsoft.com/office/excel/2006/main">
          <x14:cfRule type="cellIs" priority="229" operator="equal" id="{95DC60DC-1054-4B43-B8EA-EB4E9DB1399D}">
            <xm:f>Listas!$B$44</xm:f>
            <x14:dxf>
              <fill>
                <patternFill>
                  <bgColor theme="7" tint="0.39994506668294322"/>
                </patternFill>
              </fill>
            </x14:dxf>
          </x14:cfRule>
          <x14:cfRule type="cellIs" priority="230" operator="equal" id="{E44F8566-3C17-4557-A7BA-8C167821C94A}">
            <xm:f>Listas!$B$43</xm:f>
            <x14:dxf>
              <fill>
                <patternFill>
                  <bgColor theme="5" tint="-0.24994659260841701"/>
                </patternFill>
              </fill>
            </x14:dxf>
          </x14:cfRule>
          <x14:cfRule type="cellIs" priority="227" operator="equal" id="{DFCC448B-6F9B-4ED6-BD80-B1DD2563DAD0}">
            <xm:f>Listas!$B$46</xm:f>
            <x14:dxf>
              <fill>
                <patternFill>
                  <bgColor theme="9" tint="0.39994506668294322"/>
                </patternFill>
              </fill>
            </x14:dxf>
          </x14:cfRule>
          <x14:cfRule type="cellIs" priority="228" operator="equal" id="{1958A3D8-7668-45CA-9D6D-7EA8EB7480E4}">
            <xm:f>Listas!$B$45</xm:f>
            <x14:dxf>
              <font>
                <color theme="0"/>
              </font>
              <fill>
                <patternFill>
                  <bgColor theme="9" tint="-0.24994659260841701"/>
                </patternFill>
              </fill>
            </x14:dxf>
          </x14:cfRule>
          <x14:cfRule type="cellIs" priority="231" operator="equal" id="{40B5F77B-6B0C-48C4-BE41-E1E5079C87F8}">
            <xm:f>Listas!$B$42</xm:f>
            <x14:dxf>
              <font>
                <color theme="0"/>
              </font>
              <fill>
                <patternFill>
                  <bgColor rgb="FFC00000"/>
                </patternFill>
              </fill>
            </x14:dxf>
          </x14:cfRule>
          <xm:sqref>K18</xm:sqref>
        </x14:conditionalFormatting>
        <x14:conditionalFormatting xmlns:xm="http://schemas.microsoft.com/office/excel/2006/main">
          <x14:cfRule type="cellIs" priority="222" operator="equal" id="{2035ED16-458D-48FD-BC16-25E825DC3660}">
            <xm:f>Listas!$B$51</xm:f>
            <x14:dxf>
              <fill>
                <patternFill>
                  <bgColor theme="9" tint="0.39994506668294322"/>
                </patternFill>
              </fill>
            </x14:dxf>
          </x14:cfRule>
          <x14:cfRule type="cellIs" priority="226" operator="equal" id="{963CEEDD-8ACA-400A-BD7A-98DDC008F3DD}">
            <xm:f>Listas!$B$47</xm:f>
            <x14:dxf>
              <font>
                <color theme="0"/>
              </font>
              <fill>
                <patternFill>
                  <bgColor rgb="FFC00000"/>
                </patternFill>
              </fill>
            </x14:dxf>
          </x14:cfRule>
          <x14:cfRule type="cellIs" priority="223" operator="equal" id="{1F399486-B0AD-4984-BDFA-C69EABE5D218}">
            <xm:f>Listas!$B$50</xm:f>
            <x14:dxf>
              <font>
                <color theme="0"/>
              </font>
              <fill>
                <patternFill>
                  <bgColor theme="9" tint="-0.24994659260841701"/>
                </patternFill>
              </fill>
            </x14:dxf>
          </x14:cfRule>
          <x14:cfRule type="cellIs" priority="224" operator="equal" id="{7C036DA2-5FB7-4E18-A211-1514C699FD9C}">
            <xm:f>Listas!$B$49</xm:f>
            <x14:dxf>
              <fill>
                <patternFill>
                  <bgColor theme="7" tint="0.39994506668294322"/>
                </patternFill>
              </fill>
            </x14:dxf>
          </x14:cfRule>
          <x14:cfRule type="cellIs" priority="225" operator="equal" id="{238F47AA-6C7B-496C-822D-B311E8862147}">
            <xm:f>Listas!$B$48</xm:f>
            <x14:dxf>
              <fill>
                <patternFill>
                  <bgColor theme="5" tint="-0.24994659260841701"/>
                </patternFill>
              </fill>
            </x14:dxf>
          </x14:cfRule>
          <xm:sqref>K19</xm:sqref>
        </x14:conditionalFormatting>
        <x14:conditionalFormatting xmlns:xm="http://schemas.microsoft.com/office/excel/2006/main">
          <x14:cfRule type="cellIs" priority="221" operator="equal" id="{95242799-D72F-4F21-AC39-41A4D4C62015}">
            <xm:f>Listas!$B$52</xm:f>
            <x14:dxf>
              <font>
                <color theme="0"/>
              </font>
              <fill>
                <patternFill>
                  <bgColor rgb="FFC00000"/>
                </patternFill>
              </fill>
            </x14:dxf>
          </x14:cfRule>
          <x14:cfRule type="cellIs" priority="220" operator="equal" id="{755BA05D-6947-4E00-97A2-2F1BFD56A6FC}">
            <xm:f>Listas!$B$53</xm:f>
            <x14:dxf>
              <fill>
                <patternFill>
                  <bgColor theme="5" tint="-0.24994659260841701"/>
                </patternFill>
              </fill>
            </x14:dxf>
          </x14:cfRule>
          <x14:cfRule type="cellIs" priority="219" operator="equal" id="{54F2DFA9-85D3-4C57-86CF-7CEFCE8BED84}">
            <xm:f>Listas!$B$54</xm:f>
            <x14:dxf>
              <fill>
                <patternFill>
                  <bgColor theme="7" tint="0.39994506668294322"/>
                </patternFill>
              </fill>
            </x14:dxf>
          </x14:cfRule>
          <x14:cfRule type="cellIs" priority="218" operator="equal" id="{71CF1FFC-1588-4DE7-A6B9-BC9CD84C9693}">
            <xm:f>Listas!$B$55</xm:f>
            <x14:dxf>
              <font>
                <color theme="0"/>
              </font>
              <fill>
                <patternFill>
                  <bgColor theme="9" tint="-0.24994659260841701"/>
                </patternFill>
              </fill>
            </x14:dxf>
          </x14:cfRule>
          <x14:cfRule type="cellIs" priority="217" operator="equal" id="{49B10B7B-AC6C-4086-93C2-506420DC9978}">
            <xm:f>Listas!$B$56</xm:f>
            <x14:dxf>
              <fill>
                <patternFill>
                  <bgColor theme="9" tint="0.39994506668294322"/>
                </patternFill>
              </fill>
            </x14:dxf>
          </x14:cfRule>
          <xm:sqref>K20</xm:sqref>
        </x14:conditionalFormatting>
        <x14:conditionalFormatting xmlns:xm="http://schemas.microsoft.com/office/excel/2006/main">
          <x14:cfRule type="cellIs" priority="214" operator="equal" id="{D41828B7-F6D6-48D8-9901-B78C22377884}">
            <xm:f>Listas!$B$59</xm:f>
            <x14:dxf>
              <fill>
                <patternFill>
                  <bgColor theme="7" tint="0.39994506668294322"/>
                </patternFill>
              </fill>
            </x14:dxf>
          </x14:cfRule>
          <x14:cfRule type="cellIs" priority="216" operator="equal" id="{B555869A-EAE0-4A22-A567-B84356DA870C}">
            <xm:f>Listas!$B$57</xm:f>
            <x14:dxf>
              <font>
                <color theme="0"/>
              </font>
              <fill>
                <patternFill>
                  <bgColor rgb="FFC00000"/>
                </patternFill>
              </fill>
            </x14:dxf>
          </x14:cfRule>
          <x14:cfRule type="cellIs" priority="215" operator="equal" id="{920E3062-7524-4525-AAAB-C79AAB5BE730}">
            <xm:f>Listas!$B$58</xm:f>
            <x14:dxf>
              <fill>
                <patternFill>
                  <bgColor theme="5" tint="-0.24994659260841701"/>
                </patternFill>
              </fill>
            </x14:dxf>
          </x14:cfRule>
          <x14:cfRule type="cellIs" priority="213" operator="equal" id="{16CF03F2-2E80-4F5D-8E3D-3B86366CC2A7}">
            <xm:f>Listas!$B$60</xm:f>
            <x14:dxf>
              <font>
                <color theme="0"/>
              </font>
              <fill>
                <patternFill>
                  <bgColor theme="9" tint="-0.24994659260841701"/>
                </patternFill>
              </fill>
            </x14:dxf>
          </x14:cfRule>
          <x14:cfRule type="cellIs" priority="212" operator="equal" id="{4C1DF6CA-977F-4B60-9287-9040121A41AC}">
            <xm:f>Listas!$B$61</xm:f>
            <x14:dxf>
              <fill>
                <patternFill>
                  <bgColor theme="9" tint="0.39994506668294322"/>
                </patternFill>
              </fill>
            </x14:dxf>
          </x14:cfRule>
          <xm:sqref>K21</xm:sqref>
        </x14:conditionalFormatting>
        <x14:conditionalFormatting xmlns:xm="http://schemas.microsoft.com/office/excel/2006/main">
          <x14:cfRule type="cellIs" priority="211" operator="equal" id="{D517BBE5-950C-4247-8DAE-F32A4FFA4365}">
            <xm:f>Listas!$B$62</xm:f>
            <x14:dxf>
              <font>
                <color theme="0"/>
              </font>
              <fill>
                <patternFill>
                  <bgColor rgb="FFC00000"/>
                </patternFill>
              </fill>
            </x14:dxf>
          </x14:cfRule>
          <x14:cfRule type="cellIs" priority="209" operator="equal" id="{DAD91A34-0181-44DE-9B4D-6A42B14095FE}">
            <xm:f>Listas!$B$64</xm:f>
            <x14:dxf>
              <fill>
                <patternFill>
                  <bgColor theme="7" tint="0.39994506668294322"/>
                </patternFill>
              </fill>
            </x14:dxf>
          </x14:cfRule>
          <x14:cfRule type="cellIs" priority="208" operator="equal" id="{09B9AC7E-8F1A-467D-A7D2-FD6A4C1520FE}">
            <xm:f>Listas!$B$65</xm:f>
            <x14:dxf>
              <font>
                <b val="0"/>
                <i val="0"/>
                <color theme="0"/>
              </font>
              <fill>
                <patternFill>
                  <bgColor theme="9" tint="-0.24994659260841701"/>
                </patternFill>
              </fill>
            </x14:dxf>
          </x14:cfRule>
          <x14:cfRule type="cellIs" priority="207" operator="equal" id="{077A61F3-41AF-46A6-8EBB-15F7F0A14FF5}">
            <xm:f>Listas!$B$66</xm:f>
            <x14:dxf>
              <fill>
                <patternFill>
                  <bgColor theme="9" tint="0.39994506668294322"/>
                </patternFill>
              </fill>
            </x14:dxf>
          </x14:cfRule>
          <x14:cfRule type="cellIs" priority="210" operator="equal" id="{BFD4C3D9-48F7-4B38-A678-475665C0CB30}">
            <xm:f>Listas!$B$63</xm:f>
            <x14:dxf>
              <fill>
                <patternFill>
                  <bgColor theme="5" tint="-0.24994659260841701"/>
                </patternFill>
              </fill>
            </x14:dxf>
          </x14:cfRule>
          <xm:sqref>K22</xm:sqref>
        </x14:conditionalFormatting>
        <x14:conditionalFormatting xmlns:xm="http://schemas.microsoft.com/office/excel/2006/main">
          <x14:cfRule type="cellIs" priority="202" operator="equal" id="{A2BE0244-0163-4100-B9A9-A5993B6209E7}">
            <xm:f>Listas!$B$71</xm:f>
            <x14:dxf>
              <fill>
                <patternFill>
                  <bgColor theme="9" tint="0.39994506668294322"/>
                </patternFill>
              </fill>
            </x14:dxf>
          </x14:cfRule>
          <x14:cfRule type="cellIs" priority="206" operator="equal" id="{3876CD31-D4FA-4EC4-ADB6-8183A5179BD3}">
            <xm:f>Listas!$B$67</xm:f>
            <x14:dxf>
              <font>
                <color theme="0"/>
              </font>
              <fill>
                <patternFill>
                  <bgColor rgb="FFC00000"/>
                </patternFill>
              </fill>
            </x14:dxf>
          </x14:cfRule>
          <x14:cfRule type="cellIs" priority="205" operator="equal" id="{FE49A4D8-5BEF-4E0F-B19A-0296959FA9D4}">
            <xm:f>Listas!$B$68</xm:f>
            <x14:dxf>
              <fill>
                <patternFill>
                  <bgColor theme="5" tint="-0.24994659260841701"/>
                </patternFill>
              </fill>
            </x14:dxf>
          </x14:cfRule>
          <x14:cfRule type="cellIs" priority="204" operator="equal" id="{672B53FB-1FA6-47E7-A1FC-54397CAF8E60}">
            <xm:f>Listas!$B$69</xm:f>
            <x14:dxf>
              <fill>
                <patternFill>
                  <bgColor theme="7" tint="0.39994506668294322"/>
                </patternFill>
              </fill>
            </x14:dxf>
          </x14:cfRule>
          <x14:cfRule type="cellIs" priority="203" operator="equal" id="{D5664D7E-0AF6-4487-A188-C906F89DA958}">
            <xm:f>Listas!$B$70</xm:f>
            <x14:dxf>
              <font>
                <color theme="0"/>
              </font>
              <fill>
                <patternFill>
                  <bgColor theme="9" tint="-0.24994659260841701"/>
                </patternFill>
              </fill>
            </x14:dxf>
          </x14:cfRule>
          <xm:sqref>K23</xm:sqref>
        </x14:conditionalFormatting>
        <x14:conditionalFormatting xmlns:xm="http://schemas.microsoft.com/office/excel/2006/main">
          <x14:cfRule type="cellIs" priority="201" operator="equal" id="{86CE79DF-0919-4B6D-8F35-82C25820B2EA}">
            <xm:f>Listas!$B$72</xm:f>
            <x14:dxf>
              <font>
                <color theme="0"/>
              </font>
              <fill>
                <patternFill>
                  <bgColor rgb="FFC00000"/>
                </patternFill>
              </fill>
            </x14:dxf>
          </x14:cfRule>
          <x14:cfRule type="cellIs" priority="200" operator="equal" id="{11E68BF1-990A-4420-9A9B-9790ECA3197E}">
            <xm:f>Listas!$B$73</xm:f>
            <x14:dxf>
              <fill>
                <patternFill>
                  <bgColor theme="5" tint="-0.24994659260841701"/>
                </patternFill>
              </fill>
            </x14:dxf>
          </x14:cfRule>
          <x14:cfRule type="cellIs" priority="199" operator="equal" id="{33E7966B-0317-422E-B349-A53A6B09615F}">
            <xm:f>Listas!$B$74</xm:f>
            <x14:dxf>
              <fill>
                <patternFill>
                  <bgColor theme="7" tint="0.39994506668294322"/>
                </patternFill>
              </fill>
            </x14:dxf>
          </x14:cfRule>
          <x14:cfRule type="cellIs" priority="198" operator="equal" id="{01EE807A-C467-4FF4-9B7D-932AF8A3458C}">
            <xm:f>Listas!$B$75</xm:f>
            <x14:dxf>
              <font>
                <color theme="0"/>
              </font>
              <fill>
                <patternFill>
                  <bgColor theme="9" tint="-0.24994659260841701"/>
                </patternFill>
              </fill>
            </x14:dxf>
          </x14:cfRule>
          <x14:cfRule type="cellIs" priority="197" operator="equal" id="{D20EC817-A008-4FD0-B9CC-12D20F53AF90}">
            <xm:f>Listas!$B$76</xm:f>
            <x14:dxf>
              <fill>
                <patternFill>
                  <bgColor theme="9" tint="0.39994506668294322"/>
                </patternFill>
              </fill>
            </x14:dxf>
          </x14:cfRule>
          <xm:sqref>K24</xm:sqref>
        </x14:conditionalFormatting>
        <x14:conditionalFormatting xmlns:xm="http://schemas.microsoft.com/office/excel/2006/main">
          <x14:cfRule type="cellIs" priority="196" operator="equal" id="{701EE7C0-2080-4C53-A34E-99A5005C7DE7}">
            <xm:f>Listas!$B$77</xm:f>
            <x14:dxf>
              <font>
                <color theme="0"/>
              </font>
              <fill>
                <patternFill>
                  <bgColor rgb="FFC00000"/>
                </patternFill>
              </fill>
            </x14:dxf>
          </x14:cfRule>
          <x14:cfRule type="cellIs" priority="195" operator="equal" id="{637F8FA2-8183-4C11-9852-2581E84467EB}">
            <xm:f>Listas!$B$78</xm:f>
            <x14:dxf>
              <fill>
                <patternFill>
                  <bgColor theme="5" tint="-0.24994659260841701"/>
                </patternFill>
              </fill>
            </x14:dxf>
          </x14:cfRule>
          <x14:cfRule type="cellIs" priority="194" operator="equal" id="{2C752DBB-4E9C-420D-B8D9-BC431E9F635C}">
            <xm:f>Listas!$B$79</xm:f>
            <x14:dxf>
              <fill>
                <patternFill>
                  <bgColor theme="7" tint="0.39994506668294322"/>
                </patternFill>
              </fill>
            </x14:dxf>
          </x14:cfRule>
          <x14:cfRule type="cellIs" priority="193" operator="equal" id="{AF89685F-DA94-4FFE-AE30-4FD8E4F2878E}">
            <xm:f>Listas!$B$80</xm:f>
            <x14:dxf>
              <font>
                <color theme="0"/>
              </font>
              <fill>
                <patternFill>
                  <bgColor theme="9" tint="-0.24994659260841701"/>
                </patternFill>
              </fill>
            </x14:dxf>
          </x14:cfRule>
          <x14:cfRule type="cellIs" priority="192" operator="equal" id="{B03D329A-744C-41B3-BA0F-3CF1FF101B5A}">
            <xm:f>Listas!$B$81</xm:f>
            <x14:dxf>
              <fill>
                <patternFill>
                  <bgColor theme="9" tint="0.39994506668294322"/>
                </patternFill>
              </fill>
            </x14:dxf>
          </x14:cfRule>
          <xm:sqref>K25</xm:sqref>
        </x14:conditionalFormatting>
        <x14:conditionalFormatting xmlns:xm="http://schemas.microsoft.com/office/excel/2006/main">
          <x14:cfRule type="cellIs" priority="188" operator="equal" id="{D22409C5-AA7F-4332-9B82-342AA2A2061D}">
            <xm:f>Listas!$B$85</xm:f>
            <x14:dxf>
              <font>
                <color theme="0"/>
              </font>
              <fill>
                <patternFill>
                  <bgColor theme="9" tint="-0.24994659260841701"/>
                </patternFill>
              </fill>
            </x14:dxf>
          </x14:cfRule>
          <x14:cfRule type="cellIs" priority="191" operator="equal" id="{2AF01C79-AEFF-421D-9713-190FA28E2C99}">
            <xm:f>Listas!$B$82</xm:f>
            <x14:dxf>
              <font>
                <color theme="0"/>
              </font>
              <fill>
                <patternFill>
                  <bgColor rgb="FFC00000"/>
                </patternFill>
              </fill>
            </x14:dxf>
          </x14:cfRule>
          <x14:cfRule type="cellIs" priority="189" operator="equal" id="{0468E245-133C-479F-8E1F-2D003CD8A08D}">
            <xm:f>Listas!$B$84</xm:f>
            <x14:dxf>
              <fill>
                <patternFill>
                  <bgColor theme="7" tint="0.39994506668294322"/>
                </patternFill>
              </fill>
            </x14:dxf>
          </x14:cfRule>
          <x14:cfRule type="cellIs" priority="187" operator="equal" id="{6D675FB9-8551-439F-B39C-B030856CD73C}">
            <xm:f>Listas!$B$86</xm:f>
            <x14:dxf>
              <fill>
                <patternFill>
                  <bgColor theme="9" tint="0.39994506668294322"/>
                </patternFill>
              </fill>
            </x14:dxf>
          </x14:cfRule>
          <x14:cfRule type="cellIs" priority="190" operator="equal" id="{43C32D86-EDAA-4B98-BDC1-B7081CCC6FD7}">
            <xm:f>Listas!$B$83</xm:f>
            <x14:dxf>
              <fill>
                <patternFill>
                  <bgColor theme="5" tint="-0.24994659260841701"/>
                </patternFill>
              </fill>
            </x14:dxf>
          </x14:cfRule>
          <xm:sqref>K26</xm:sqref>
        </x14:conditionalFormatting>
        <x14:conditionalFormatting xmlns:xm="http://schemas.microsoft.com/office/excel/2006/main">
          <x14:cfRule type="cellIs" priority="181" operator="equal" id="{44E08F65-3393-4C08-AC86-2F2F68DF9096}">
            <xm:f>Listas!$B$91</xm:f>
            <x14:dxf>
              <fill>
                <patternFill>
                  <bgColor theme="9" tint="0.39994506668294322"/>
                </patternFill>
              </fill>
            </x14:dxf>
          </x14:cfRule>
          <x14:cfRule type="cellIs" priority="183" operator="equal" id="{DE9436FF-A8F3-4854-9ED9-E8ED36F22DA7}">
            <xm:f>Listas!$B$90</xm:f>
            <x14:dxf>
              <font>
                <color theme="0"/>
              </font>
              <fill>
                <patternFill>
                  <bgColor theme="9" tint="-0.24994659260841701"/>
                </patternFill>
              </fill>
            </x14:dxf>
          </x14:cfRule>
          <x14:cfRule type="cellIs" priority="184" operator="equal" id="{754B6E87-50D3-4E31-9959-68D78F889E17}">
            <xm:f>Listas!$B$89</xm:f>
            <x14:dxf>
              <fill>
                <patternFill>
                  <bgColor theme="7" tint="0.39994506668294322"/>
                </patternFill>
              </fill>
            </x14:dxf>
          </x14:cfRule>
          <x14:cfRule type="cellIs" priority="185" operator="equal" id="{1A519C9B-CE2D-44D3-AA12-154B3E88941C}">
            <xm:f>Listas!$B$88</xm:f>
            <x14:dxf>
              <fill>
                <patternFill>
                  <bgColor theme="5" tint="-0.24994659260841701"/>
                </patternFill>
              </fill>
            </x14:dxf>
          </x14:cfRule>
          <x14:cfRule type="cellIs" priority="186" operator="equal" id="{F5C10ABD-3F64-453D-8E90-2EAE022E73EF}">
            <xm:f>Listas!$B$87</xm:f>
            <x14:dxf>
              <font>
                <color theme="0"/>
              </font>
              <fill>
                <patternFill>
                  <bgColor rgb="FFC00000"/>
                </patternFill>
              </fill>
            </x14:dxf>
          </x14:cfRule>
          <xm:sqref>K27</xm:sqref>
        </x14:conditionalFormatting>
        <x14:conditionalFormatting xmlns:xm="http://schemas.microsoft.com/office/excel/2006/main">
          <x14:cfRule type="cellIs" priority="180" operator="equal" id="{1FECFF3E-5C95-4A19-8784-D091ECA0DA1C}">
            <xm:f>Listas!$B$92</xm:f>
            <x14:dxf>
              <font>
                <color theme="0"/>
              </font>
              <fill>
                <patternFill>
                  <bgColor rgb="FFC00000"/>
                </patternFill>
              </fill>
            </x14:dxf>
          </x14:cfRule>
          <x14:cfRule type="cellIs" priority="179" operator="equal" id="{377B57A2-F225-4398-B77E-2282A378BE57}">
            <xm:f>Listas!$B$93</xm:f>
            <x14:dxf>
              <fill>
                <patternFill>
                  <bgColor theme="5" tint="-0.24994659260841701"/>
                </patternFill>
              </fill>
            </x14:dxf>
          </x14:cfRule>
          <x14:cfRule type="cellIs" priority="178" operator="equal" id="{BA3108B6-AD55-4267-A627-5764BE07FA2D}">
            <xm:f>Listas!$B$94</xm:f>
            <x14:dxf>
              <fill>
                <patternFill>
                  <bgColor theme="7" tint="0.39994506668294322"/>
                </patternFill>
              </fill>
            </x14:dxf>
          </x14:cfRule>
          <x14:cfRule type="cellIs" priority="177" operator="equal" id="{0AD7AA2A-F12A-4D1F-86C6-2FA06869C170}">
            <xm:f>Listas!$B$95</xm:f>
            <x14:dxf>
              <font>
                <color theme="0"/>
              </font>
              <fill>
                <patternFill>
                  <bgColor theme="9" tint="-0.24994659260841701"/>
                </patternFill>
              </fill>
            </x14:dxf>
          </x14:cfRule>
          <x14:cfRule type="cellIs" priority="176" operator="equal" id="{6FED0511-F5B7-4657-96D6-C4AE1B3D1025}">
            <xm:f>Listas!$B$96</xm:f>
            <x14:dxf>
              <fill>
                <patternFill>
                  <bgColor theme="9" tint="0.39994506668294322"/>
                </patternFill>
              </fill>
            </x14:dxf>
          </x14:cfRule>
          <xm:sqref>K28</xm:sqref>
        </x14:conditionalFormatting>
        <x14:conditionalFormatting xmlns:xm="http://schemas.microsoft.com/office/excel/2006/main">
          <x14:cfRule type="cellIs" priority="175" operator="equal" id="{6020477E-2CB5-4FB8-A3CE-0949C6DF1679}">
            <xm:f>Listas!$B$97</xm:f>
            <x14:dxf>
              <font>
                <color theme="0"/>
              </font>
              <fill>
                <patternFill>
                  <bgColor rgb="FFC00000"/>
                </patternFill>
              </fill>
            </x14:dxf>
          </x14:cfRule>
          <x14:cfRule type="cellIs" priority="174" operator="equal" id="{219D2EDA-FBB2-4705-B2A6-FCBAC210DD7E}">
            <xm:f>Listas!$B$98</xm:f>
            <x14:dxf>
              <fill>
                <patternFill>
                  <bgColor theme="5" tint="-0.24994659260841701"/>
                </patternFill>
              </fill>
            </x14:dxf>
          </x14:cfRule>
          <x14:cfRule type="cellIs" priority="173" operator="equal" id="{63CB5006-A69E-44ED-914A-F59C1DF492F6}">
            <xm:f>Listas!$B$99</xm:f>
            <x14:dxf>
              <fill>
                <patternFill>
                  <bgColor theme="7" tint="0.39994506668294322"/>
                </patternFill>
              </fill>
            </x14:dxf>
          </x14:cfRule>
          <x14:cfRule type="cellIs" priority="172" operator="equal" id="{0259A2F0-01D0-4DEA-A1B7-9C224B410539}">
            <xm:f>Listas!$B$100</xm:f>
            <x14:dxf>
              <font>
                <color theme="0"/>
              </font>
              <fill>
                <patternFill>
                  <bgColor theme="9" tint="-0.24994659260841701"/>
                </patternFill>
              </fill>
            </x14:dxf>
          </x14:cfRule>
          <x14:cfRule type="cellIs" priority="171" operator="equal" id="{22A8FB63-2E5D-4FA3-B221-E0917A5BDD9E}">
            <xm:f>Listas!$B$101</xm:f>
            <x14:dxf>
              <fill>
                <patternFill>
                  <bgColor theme="9" tint="0.39994506668294322"/>
                </patternFill>
              </fill>
            </x14:dxf>
          </x14:cfRule>
          <xm:sqref>K29</xm:sqref>
        </x14:conditionalFormatting>
        <x14:conditionalFormatting xmlns:xm="http://schemas.microsoft.com/office/excel/2006/main">
          <x14:cfRule type="cellIs" priority="170" operator="equal" id="{194B552B-7AD3-47A0-ABAB-818D265775BA}">
            <xm:f>Listas!$B$102</xm:f>
            <x14:dxf>
              <font>
                <color theme="0"/>
              </font>
              <fill>
                <patternFill>
                  <bgColor rgb="FFC00000"/>
                </patternFill>
              </fill>
            </x14:dxf>
          </x14:cfRule>
          <x14:cfRule type="cellIs" priority="169" operator="equal" id="{11BA5D1A-B746-4C1F-B6E9-79754B3E1A97}">
            <xm:f>Listas!$B$103</xm:f>
            <x14:dxf>
              <fill>
                <patternFill>
                  <bgColor theme="5" tint="-0.24994659260841701"/>
                </patternFill>
              </fill>
            </x14:dxf>
          </x14:cfRule>
          <x14:cfRule type="cellIs" priority="168" operator="equal" id="{91169100-DA19-49F2-A606-3846319A98D4}">
            <xm:f>Listas!$B$104</xm:f>
            <x14:dxf>
              <fill>
                <patternFill>
                  <bgColor theme="7" tint="0.39994506668294322"/>
                </patternFill>
              </fill>
            </x14:dxf>
          </x14:cfRule>
          <x14:cfRule type="cellIs" priority="167" operator="equal" id="{5EE97D4D-75D4-4B8B-B96B-3CE2150DC541}">
            <xm:f>Listas!$B$105</xm:f>
            <x14:dxf>
              <font>
                <color theme="0"/>
              </font>
              <fill>
                <patternFill>
                  <bgColor theme="9" tint="-0.24994659260841701"/>
                </patternFill>
              </fill>
            </x14:dxf>
          </x14:cfRule>
          <x14:cfRule type="cellIs" priority="166" operator="equal" id="{3BBE8CCC-2DC3-409B-8C61-28A35CACB608}">
            <xm:f>Listas!$B$106</xm:f>
            <x14:dxf>
              <fill>
                <patternFill>
                  <bgColor theme="9" tint="0.39994506668294322"/>
                </patternFill>
              </fill>
            </x14:dxf>
          </x14:cfRule>
          <xm:sqref>K30</xm:sqref>
        </x14:conditionalFormatting>
        <x14:conditionalFormatting xmlns:xm="http://schemas.microsoft.com/office/excel/2006/main">
          <x14:cfRule type="cellIs" priority="164" operator="equal" id="{57F03C18-C3B5-4FC6-B4D9-C0C33E7F1314}">
            <xm:f>Listas!$B$108</xm:f>
            <x14:dxf>
              <fill>
                <patternFill>
                  <bgColor theme="5" tint="-0.24994659260841701"/>
                </patternFill>
              </fill>
            </x14:dxf>
          </x14:cfRule>
          <x14:cfRule type="cellIs" priority="165" operator="equal" id="{6C95257A-C1BE-4599-9B5D-CAFC5E5F2409}">
            <xm:f>Listas!$B$107</xm:f>
            <x14:dxf>
              <font>
                <color theme="0"/>
              </font>
              <fill>
                <patternFill>
                  <bgColor rgb="FFC00000"/>
                </patternFill>
              </fill>
            </x14:dxf>
          </x14:cfRule>
          <x14:cfRule type="cellIs" priority="163" operator="equal" id="{E665B215-40A1-4EA4-BBCA-7BB450469414}">
            <xm:f>Listas!$B$109</xm:f>
            <x14:dxf>
              <fill>
                <patternFill>
                  <bgColor theme="7" tint="0.39994506668294322"/>
                </patternFill>
              </fill>
            </x14:dxf>
          </x14:cfRule>
          <x14:cfRule type="cellIs" priority="162" operator="equal" id="{6014C5BF-1B52-487E-B5C5-E3028DE9C463}">
            <xm:f>Listas!$B$110</xm:f>
            <x14:dxf>
              <font>
                <color theme="0"/>
              </font>
              <fill>
                <patternFill>
                  <bgColor theme="9" tint="-0.24994659260841701"/>
                </patternFill>
              </fill>
            </x14:dxf>
          </x14:cfRule>
          <x14:cfRule type="cellIs" priority="161" operator="equal" id="{7D92852A-9417-48E6-A3A2-23049D3C8E9F}">
            <xm:f>Listas!$B$111</xm:f>
            <x14:dxf>
              <fill>
                <patternFill>
                  <bgColor theme="9" tint="0.39994506668294322"/>
                </patternFill>
              </fill>
            </x14:dxf>
          </x14:cfRule>
          <xm:sqref>K31</xm:sqref>
        </x14:conditionalFormatting>
        <x14:conditionalFormatting xmlns:xm="http://schemas.microsoft.com/office/excel/2006/main">
          <x14:cfRule type="cellIs" priority="160" operator="equal" id="{7EA9C332-7B45-4FE2-B8E9-9EC54B5B3082}">
            <xm:f>Listas!$B$112</xm:f>
            <x14:dxf>
              <font>
                <color theme="0"/>
              </font>
              <fill>
                <patternFill>
                  <bgColor rgb="FFC00000"/>
                </patternFill>
              </fill>
            </x14:dxf>
          </x14:cfRule>
          <x14:cfRule type="cellIs" priority="159" operator="equal" id="{026EC18C-A8E6-4559-9393-6E662D3208F1}">
            <xm:f>Listas!$B$113</xm:f>
            <x14:dxf>
              <fill>
                <patternFill>
                  <bgColor theme="5" tint="-0.24994659260841701"/>
                </patternFill>
              </fill>
            </x14:dxf>
          </x14:cfRule>
          <x14:cfRule type="cellIs" priority="158" operator="equal" id="{2DAC0538-437D-4C3F-A51E-6CA3BFD10D48}">
            <xm:f>Listas!$B$114</xm:f>
            <x14:dxf>
              <fill>
                <patternFill>
                  <bgColor theme="7" tint="0.39994506668294322"/>
                </patternFill>
              </fill>
            </x14:dxf>
          </x14:cfRule>
          <x14:cfRule type="cellIs" priority="157" operator="equal" id="{0DBC3FF5-B297-48C6-99F3-153C64573010}">
            <xm:f>Listas!$B$115</xm:f>
            <x14:dxf>
              <font>
                <color theme="0"/>
              </font>
              <fill>
                <patternFill>
                  <bgColor theme="9" tint="-0.24994659260841701"/>
                </patternFill>
              </fill>
            </x14:dxf>
          </x14:cfRule>
          <x14:cfRule type="cellIs" priority="156" operator="equal" id="{1702B9C0-DA2E-47C8-9402-EE63484A7ABF}">
            <xm:f>Listas!$B$116</xm:f>
            <x14:dxf>
              <fill>
                <patternFill>
                  <bgColor theme="9" tint="0.39994506668294322"/>
                </patternFill>
              </fill>
            </x14:dxf>
          </x14:cfRule>
          <xm:sqref>K32</xm:sqref>
        </x14:conditionalFormatting>
        <x14:conditionalFormatting xmlns:xm="http://schemas.microsoft.com/office/excel/2006/main">
          <x14:cfRule type="cellIs" priority="155" operator="equal" id="{B5ACDDFB-145E-43F9-B6ED-3C11D112CCE3}">
            <xm:f>Listas!$B$117</xm:f>
            <x14:dxf>
              <font>
                <color theme="0"/>
              </font>
              <fill>
                <patternFill>
                  <bgColor rgb="FFC00000"/>
                </patternFill>
              </fill>
            </x14:dxf>
          </x14:cfRule>
          <x14:cfRule type="cellIs" priority="151" operator="equal" id="{CC78425D-FD20-43C8-8735-13FE8CC9EF71}">
            <xm:f>Listas!$B$121</xm:f>
            <x14:dxf>
              <fill>
                <patternFill>
                  <bgColor theme="9" tint="0.39994506668294322"/>
                </patternFill>
              </fill>
            </x14:dxf>
          </x14:cfRule>
          <x14:cfRule type="cellIs" priority="154" operator="equal" id="{74DDB17B-BFB8-4D76-B23B-23D98E1288DA}">
            <xm:f>Listas!$B$118</xm:f>
            <x14:dxf>
              <fill>
                <patternFill>
                  <bgColor theme="5" tint="-0.24994659260841701"/>
                </patternFill>
              </fill>
            </x14:dxf>
          </x14:cfRule>
          <x14:cfRule type="cellIs" priority="152" operator="equal" id="{391543B0-C387-4E64-B3C1-E539E8CA6E21}">
            <xm:f>Listas!$B$120</xm:f>
            <x14:dxf>
              <font>
                <color theme="0"/>
              </font>
              <fill>
                <patternFill>
                  <bgColor theme="9" tint="-0.24994659260841701"/>
                </patternFill>
              </fill>
            </x14:dxf>
          </x14:cfRule>
          <x14:cfRule type="cellIs" priority="153" operator="equal" id="{430CDD0C-70A5-46EB-B15C-3E1D3F55A335}">
            <xm:f>Listas!$B$119</xm:f>
            <x14:dxf>
              <fill>
                <patternFill>
                  <bgColor theme="7" tint="0.39994506668294322"/>
                </patternFill>
              </fill>
            </x14:dxf>
          </x14:cfRule>
          <xm:sqref>K33</xm:sqref>
        </x14:conditionalFormatting>
        <x14:conditionalFormatting xmlns:xm="http://schemas.microsoft.com/office/excel/2006/main">
          <x14:cfRule type="cellIs" priority="147" operator="equal" id="{DC6336EF-6A59-4143-8772-EC1565FE07ED}">
            <xm:f>Listas!$B$125</xm:f>
            <x14:dxf>
              <font>
                <color theme="0"/>
              </font>
              <fill>
                <patternFill>
                  <bgColor theme="9" tint="-0.24994659260841701"/>
                </patternFill>
              </fill>
            </x14:dxf>
          </x14:cfRule>
          <x14:cfRule type="cellIs" priority="148" operator="equal" id="{728EC40B-F7A1-4E88-861A-73D4B861D98A}">
            <xm:f>Listas!$B$124</xm:f>
            <x14:dxf>
              <fill>
                <patternFill>
                  <bgColor theme="7" tint="0.39994506668294322"/>
                </patternFill>
              </fill>
            </x14:dxf>
          </x14:cfRule>
          <x14:cfRule type="cellIs" priority="149" operator="equal" id="{89BEF10C-E417-4390-A6CE-C9BCA6F14B94}">
            <xm:f>Listas!$B$123</xm:f>
            <x14:dxf>
              <fill>
                <patternFill>
                  <bgColor theme="5" tint="-0.24994659260841701"/>
                </patternFill>
              </fill>
            </x14:dxf>
          </x14:cfRule>
          <x14:cfRule type="cellIs" priority="150" operator="equal" id="{2EBA43F2-BF67-4541-B260-76A25D5F1F82}">
            <xm:f>Listas!$B$122</xm:f>
            <x14:dxf>
              <font>
                <color theme="0"/>
              </font>
              <fill>
                <patternFill>
                  <bgColor rgb="FFC00000"/>
                </patternFill>
              </fill>
            </x14:dxf>
          </x14:cfRule>
          <x14:cfRule type="cellIs" priority="146" operator="equal" id="{9EE3D7C2-9E02-4AB4-A3AB-636B0C7DACEE}">
            <xm:f>Listas!$B$126</xm:f>
            <x14:dxf>
              <fill>
                <patternFill>
                  <bgColor theme="9" tint="0.39994506668294322"/>
                </patternFill>
              </fill>
            </x14:dxf>
          </x14:cfRule>
          <xm:sqref>K34</xm:sqref>
        </x14:conditionalFormatting>
        <x14:conditionalFormatting xmlns:xm="http://schemas.microsoft.com/office/excel/2006/main">
          <x14:cfRule type="cellIs" priority="141" operator="equal" id="{5B67027B-8365-4115-8BD6-BD7D379C5875}">
            <xm:f>Listas!$B$131</xm:f>
            <x14:dxf>
              <fill>
                <patternFill>
                  <bgColor theme="9" tint="0.39994506668294322"/>
                </patternFill>
              </fill>
            </x14:dxf>
          </x14:cfRule>
          <x14:cfRule type="cellIs" priority="142" operator="equal" id="{C9357BCD-455A-4AB2-8633-FE89A61425A2}">
            <xm:f>Listas!$B$130</xm:f>
            <x14:dxf>
              <font>
                <color theme="0"/>
              </font>
              <fill>
                <patternFill>
                  <bgColor theme="9" tint="-0.24994659260841701"/>
                </patternFill>
              </fill>
            </x14:dxf>
          </x14:cfRule>
          <x14:cfRule type="cellIs" priority="143" operator="equal" id="{547DE4EB-3114-4152-A395-45AD38C6CCAE}">
            <xm:f>Listas!$B$129</xm:f>
            <x14:dxf>
              <fill>
                <patternFill>
                  <bgColor theme="7" tint="0.39994506668294322"/>
                </patternFill>
              </fill>
            </x14:dxf>
          </x14:cfRule>
          <x14:cfRule type="cellIs" priority="144" operator="equal" id="{AABC582B-A7F9-44B9-931B-906C2CDD3637}">
            <xm:f>Listas!$B$128</xm:f>
            <x14:dxf>
              <fill>
                <patternFill>
                  <bgColor theme="5" tint="-0.24994659260841701"/>
                </patternFill>
              </fill>
            </x14:dxf>
          </x14:cfRule>
          <x14:cfRule type="cellIs" priority="145" operator="equal" id="{E185A8D7-3614-4C2D-BD60-570663E2F89C}">
            <xm:f>Listas!$B$127</xm:f>
            <x14:dxf>
              <font>
                <color theme="0"/>
              </font>
              <fill>
                <patternFill>
                  <bgColor rgb="FFC00000"/>
                </patternFill>
              </fill>
            </x14:dxf>
          </x14:cfRule>
          <xm:sqref>K35</xm:sqref>
        </x14:conditionalFormatting>
        <x14:conditionalFormatting xmlns:xm="http://schemas.microsoft.com/office/excel/2006/main">
          <x14:cfRule type="cellIs" priority="140" operator="equal" id="{C666D069-F0D7-4FE5-8839-2E247F5F7C49}">
            <xm:f>Listas!$B$132</xm:f>
            <x14:dxf>
              <font>
                <color theme="0"/>
              </font>
              <fill>
                <patternFill>
                  <bgColor rgb="FFC00000"/>
                </patternFill>
              </fill>
            </x14:dxf>
          </x14:cfRule>
          <x14:cfRule type="cellIs" priority="139" operator="equal" id="{AF191BF8-B181-4BA9-8102-B7C02AECD9C9}">
            <xm:f>Listas!$B$133</xm:f>
            <x14:dxf>
              <fill>
                <patternFill>
                  <bgColor theme="5" tint="-0.24994659260841701"/>
                </patternFill>
              </fill>
            </x14:dxf>
          </x14:cfRule>
          <x14:cfRule type="cellIs" priority="138" operator="equal" id="{6B1388AD-CAF4-4A34-900B-E4BFD697CF6C}">
            <xm:f>Listas!$B$134</xm:f>
            <x14:dxf>
              <fill>
                <patternFill>
                  <bgColor theme="7" tint="0.39994506668294322"/>
                </patternFill>
              </fill>
            </x14:dxf>
          </x14:cfRule>
          <x14:cfRule type="cellIs" priority="137" operator="equal" id="{9DA6F2D5-C903-4E43-9551-4A120F7603FC}">
            <xm:f>Listas!$B$135</xm:f>
            <x14:dxf>
              <font>
                <color theme="0"/>
              </font>
              <fill>
                <patternFill>
                  <bgColor theme="9" tint="-0.24994659260841701"/>
                </patternFill>
              </fill>
            </x14:dxf>
          </x14:cfRule>
          <x14:cfRule type="cellIs" priority="136" operator="equal" id="{ECEFF729-C0C7-4473-A6FB-917D7858AC06}">
            <xm:f>Listas!$B$136</xm:f>
            <x14:dxf>
              <fill>
                <patternFill>
                  <bgColor theme="9" tint="0.39994506668294322"/>
                </patternFill>
              </fill>
            </x14:dxf>
          </x14:cfRule>
          <xm:sqref>K36</xm:sqref>
        </x14:conditionalFormatting>
        <x14:conditionalFormatting xmlns:xm="http://schemas.microsoft.com/office/excel/2006/main">
          <x14:cfRule type="cellIs" priority="132" operator="equal" id="{2B38AD49-25B4-4B1F-93C3-2BBF052F5EB2}">
            <xm:f>Listas!$B$140</xm:f>
            <x14:dxf>
              <font>
                <color theme="0"/>
              </font>
              <fill>
                <patternFill>
                  <bgColor theme="9" tint="-0.24994659260841701"/>
                </patternFill>
              </fill>
            </x14:dxf>
          </x14:cfRule>
          <x14:cfRule type="cellIs" priority="134" operator="equal" id="{80D3133C-1EC5-438E-BDE0-785A84C9416A}">
            <xm:f>Listas!$B$138</xm:f>
            <x14:dxf>
              <fill>
                <patternFill>
                  <bgColor theme="5" tint="-0.24994659260841701"/>
                </patternFill>
              </fill>
            </x14:dxf>
          </x14:cfRule>
          <x14:cfRule type="cellIs" priority="135" operator="equal" id="{A46B18F3-C784-44B1-8F37-137332795E4C}">
            <xm:f>Listas!$B$137</xm:f>
            <x14:dxf>
              <font>
                <color theme="0"/>
              </font>
              <fill>
                <patternFill>
                  <bgColor rgb="FFC00000"/>
                </patternFill>
              </fill>
            </x14:dxf>
          </x14:cfRule>
          <x14:cfRule type="cellIs" priority="133" operator="equal" id="{E9FF4A02-DEAA-451C-AD6D-D6CA8D89271F}">
            <xm:f>Listas!$B$139</xm:f>
            <x14:dxf>
              <fill>
                <patternFill>
                  <bgColor theme="7" tint="0.39994506668294322"/>
                </patternFill>
              </fill>
            </x14:dxf>
          </x14:cfRule>
          <x14:cfRule type="cellIs" priority="131" operator="equal" id="{786B8888-0369-4483-B777-323E486E02ED}">
            <xm:f>Listas!$B$141</xm:f>
            <x14:dxf>
              <fill>
                <patternFill>
                  <bgColor theme="9" tint="0.39994506668294322"/>
                </patternFill>
              </fill>
            </x14:dxf>
          </x14:cfRule>
          <xm:sqref>K37</xm:sqref>
        </x14:conditionalFormatting>
        <x14:conditionalFormatting xmlns:xm="http://schemas.microsoft.com/office/excel/2006/main">
          <x14:cfRule type="cellIs" priority="130" operator="equal" id="{402C3630-B505-4852-8008-5BE4E21DEE69}">
            <xm:f>Listas!$B$142</xm:f>
            <x14:dxf>
              <font>
                <color theme="0"/>
              </font>
              <fill>
                <patternFill>
                  <bgColor rgb="FFC00000"/>
                </patternFill>
              </fill>
            </x14:dxf>
          </x14:cfRule>
          <x14:cfRule type="cellIs" priority="129" operator="equal" id="{B978F210-81BA-4C3B-9CD9-2D2B5198E797}">
            <xm:f>Listas!$B$143</xm:f>
            <x14:dxf>
              <fill>
                <patternFill>
                  <bgColor theme="5" tint="-0.24994659260841701"/>
                </patternFill>
              </fill>
            </x14:dxf>
          </x14:cfRule>
          <x14:cfRule type="cellIs" priority="128" operator="equal" id="{9C858181-7671-4C71-B9AB-B486F2E915AE}">
            <xm:f>Listas!$B$144</xm:f>
            <x14:dxf>
              <fill>
                <patternFill>
                  <bgColor theme="7" tint="0.39994506668294322"/>
                </patternFill>
              </fill>
            </x14:dxf>
          </x14:cfRule>
          <x14:cfRule type="cellIs" priority="127" operator="equal" id="{5AA921B9-0178-4813-A8EE-1852B80987D0}">
            <xm:f>Listas!$B$145</xm:f>
            <x14:dxf>
              <font>
                <color theme="0"/>
              </font>
              <fill>
                <patternFill>
                  <bgColor theme="9" tint="-0.24994659260841701"/>
                </patternFill>
              </fill>
            </x14:dxf>
          </x14:cfRule>
          <x14:cfRule type="cellIs" priority="126" operator="equal" id="{5B91D047-CF4F-47A7-94ED-2A35EFCC1580}">
            <xm:f>Listas!$B$146</xm:f>
            <x14:dxf>
              <fill>
                <patternFill>
                  <bgColor theme="9" tint="0.39994506668294322"/>
                </patternFill>
              </fill>
            </x14:dxf>
          </x14:cfRule>
          <xm:sqref>K38</xm:sqref>
        </x14:conditionalFormatting>
        <x14:conditionalFormatting xmlns:xm="http://schemas.microsoft.com/office/excel/2006/main">
          <x14:cfRule type="cellIs" priority="125" operator="equal" id="{E088B0C8-20E9-42F7-ABDE-26AB5C7911D9}">
            <xm:f>Listas!$B$147</xm:f>
            <x14:dxf>
              <font>
                <color theme="0"/>
              </font>
              <fill>
                <patternFill>
                  <bgColor rgb="FFC00000"/>
                </patternFill>
              </fill>
            </x14:dxf>
          </x14:cfRule>
          <x14:cfRule type="cellIs" priority="124" operator="equal" id="{DAA76CD7-BFA3-49DC-956E-53B3CEA127EB}">
            <xm:f>Listas!$B$148</xm:f>
            <x14:dxf>
              <fill>
                <patternFill>
                  <bgColor theme="5" tint="-0.24994659260841701"/>
                </patternFill>
              </fill>
            </x14:dxf>
          </x14:cfRule>
          <x14:cfRule type="cellIs" priority="123" operator="equal" id="{8A7ABE0E-0CBD-4568-B61E-322671E30DF3}">
            <xm:f>Listas!$B$149</xm:f>
            <x14:dxf>
              <fill>
                <patternFill>
                  <bgColor theme="7" tint="0.39994506668294322"/>
                </patternFill>
              </fill>
            </x14:dxf>
          </x14:cfRule>
          <x14:cfRule type="cellIs" priority="122" operator="equal" id="{3EF0664C-5831-4D20-9773-377C0CE6AD3C}">
            <xm:f>Listas!$B$150</xm:f>
            <x14:dxf>
              <font>
                <color theme="0"/>
              </font>
              <fill>
                <patternFill>
                  <bgColor theme="9" tint="-0.24994659260841701"/>
                </patternFill>
              </fill>
            </x14:dxf>
          </x14:cfRule>
          <x14:cfRule type="cellIs" priority="121" operator="equal" id="{CE3EBCDD-A53E-4EBA-BB95-4CCA511CAA07}">
            <xm:f>Listas!$B$151</xm:f>
            <x14:dxf>
              <fill>
                <patternFill>
                  <bgColor theme="9" tint="0.39994506668294322"/>
                </patternFill>
              </fill>
            </x14:dxf>
          </x14:cfRule>
          <xm:sqref>K39</xm:sqref>
        </x14:conditionalFormatting>
        <x14:conditionalFormatting xmlns:xm="http://schemas.microsoft.com/office/excel/2006/main">
          <x14:cfRule type="cellIs" priority="120" operator="equal" id="{DE7AC575-9015-4E04-90E1-D5F16B7A17FA}">
            <xm:f>Listas!$B$152</xm:f>
            <x14:dxf>
              <font>
                <color theme="0"/>
              </font>
              <fill>
                <patternFill>
                  <bgColor rgb="FFC00000"/>
                </patternFill>
              </fill>
            </x14:dxf>
          </x14:cfRule>
          <x14:cfRule type="cellIs" priority="119" operator="equal" id="{D5543735-8352-46D5-9F59-AEB45C5878B9}">
            <xm:f>Listas!$B$153</xm:f>
            <x14:dxf>
              <fill>
                <patternFill>
                  <bgColor theme="5" tint="-0.24994659260841701"/>
                </patternFill>
              </fill>
            </x14:dxf>
          </x14:cfRule>
          <x14:cfRule type="cellIs" priority="118" operator="equal" id="{7AB4F87E-E5CE-4450-9672-0FD84378BA44}">
            <xm:f>Listas!$B$154</xm:f>
            <x14:dxf>
              <fill>
                <patternFill>
                  <bgColor theme="7" tint="0.39994506668294322"/>
                </patternFill>
              </fill>
            </x14:dxf>
          </x14:cfRule>
          <x14:cfRule type="cellIs" priority="117" operator="equal" id="{3D2C1E5E-6CF3-450C-B3D5-6E0F9F372B01}">
            <xm:f>Listas!$B$155</xm:f>
            <x14:dxf>
              <font>
                <color theme="0"/>
              </font>
              <fill>
                <patternFill>
                  <bgColor theme="9" tint="-0.24994659260841701"/>
                </patternFill>
              </fill>
            </x14:dxf>
          </x14:cfRule>
          <x14:cfRule type="cellIs" priority="116" operator="equal" id="{06153C9A-4F45-4794-93D7-90F9036B2A5A}">
            <xm:f>Listas!$B$156</xm:f>
            <x14:dxf>
              <fill>
                <patternFill>
                  <bgColor theme="9" tint="0.39994506668294322"/>
                </patternFill>
              </fill>
            </x14:dxf>
          </x14:cfRule>
          <xm:sqref>K40</xm:sqref>
        </x14:conditionalFormatting>
        <x14:conditionalFormatting xmlns:xm="http://schemas.microsoft.com/office/excel/2006/main">
          <x14:cfRule type="cellIs" priority="114" operator="equal" id="{9EC0494D-6D7B-4B6B-BD7F-E9B84F0C1644}">
            <xm:f>Listas!$B$158</xm:f>
            <x14:dxf>
              <fill>
                <patternFill>
                  <bgColor theme="5" tint="-0.24994659260841701"/>
                </patternFill>
              </fill>
            </x14:dxf>
          </x14:cfRule>
          <x14:cfRule type="cellIs" priority="115" operator="equal" id="{C3733A13-5FB2-441E-AC96-5EA7EA40867E}">
            <xm:f>Listas!$B$157</xm:f>
            <x14:dxf>
              <font>
                <color theme="0"/>
              </font>
              <fill>
                <patternFill>
                  <bgColor rgb="FFC00000"/>
                </patternFill>
              </fill>
            </x14:dxf>
          </x14:cfRule>
          <x14:cfRule type="cellIs" priority="113" operator="equal" id="{ECCE472E-C1A0-4A54-B38D-BB5BE41BB81F}">
            <xm:f>Listas!$B$159</xm:f>
            <x14:dxf>
              <fill>
                <patternFill>
                  <bgColor theme="7" tint="0.39994506668294322"/>
                </patternFill>
              </fill>
            </x14:dxf>
          </x14:cfRule>
          <x14:cfRule type="cellIs" priority="112" operator="equal" id="{AFAD1B95-C85B-467A-9F33-6FB831C732A0}">
            <xm:f>Listas!$B$160</xm:f>
            <x14:dxf>
              <font>
                <color theme="0"/>
              </font>
              <fill>
                <patternFill>
                  <bgColor theme="9" tint="-0.24994659260841701"/>
                </patternFill>
              </fill>
            </x14:dxf>
          </x14:cfRule>
          <x14:cfRule type="cellIs" priority="111" operator="equal" id="{915DEF2A-9663-4D74-ADE4-C3732B9137C3}">
            <xm:f>Listas!$B$161</xm:f>
            <x14:dxf>
              <fill>
                <patternFill>
                  <bgColor theme="9" tint="0.39994506668294322"/>
                </patternFill>
              </fill>
            </x14:dxf>
          </x14:cfRule>
          <xm:sqref>K41</xm:sqref>
        </x14:conditionalFormatting>
        <x14:conditionalFormatting xmlns:xm="http://schemas.microsoft.com/office/excel/2006/main">
          <x14:cfRule type="cellIs" priority="110" operator="equal" id="{86DCC119-8FA1-4C39-BA97-A82824E4A67D}">
            <xm:f>Listas!$B$162</xm:f>
            <x14:dxf>
              <font>
                <color theme="0"/>
              </font>
              <fill>
                <patternFill>
                  <bgColor rgb="FFC00000"/>
                </patternFill>
              </fill>
            </x14:dxf>
          </x14:cfRule>
          <x14:cfRule type="cellIs" priority="109" operator="equal" id="{86864C68-ABD1-4BA6-987D-791F48C8BCE4}">
            <xm:f>Listas!$B$163</xm:f>
            <x14:dxf>
              <fill>
                <patternFill>
                  <bgColor theme="5" tint="-0.24994659260841701"/>
                </patternFill>
              </fill>
            </x14:dxf>
          </x14:cfRule>
          <x14:cfRule type="cellIs" priority="108" operator="equal" id="{12FF3789-5475-430E-BBE1-DE3335DCB8DF}">
            <xm:f>Listas!$B$164</xm:f>
            <x14:dxf>
              <fill>
                <patternFill>
                  <bgColor theme="7" tint="0.39994506668294322"/>
                </patternFill>
              </fill>
            </x14:dxf>
          </x14:cfRule>
          <x14:cfRule type="cellIs" priority="107" operator="equal" id="{5F14CE94-2635-453E-9902-CC7D2951AA02}">
            <xm:f>Listas!$B$165</xm:f>
            <x14:dxf>
              <font>
                <color theme="0"/>
              </font>
              <fill>
                <patternFill>
                  <bgColor theme="9" tint="-0.24994659260841701"/>
                </patternFill>
              </fill>
            </x14:dxf>
          </x14:cfRule>
          <x14:cfRule type="cellIs" priority="106" operator="equal" id="{69484007-58DC-47AB-9FEE-039602760C2C}">
            <xm:f>Listas!$B$166</xm:f>
            <x14:dxf>
              <fill>
                <patternFill>
                  <bgColor theme="9" tint="0.39994506668294322"/>
                </patternFill>
              </fill>
            </x14:dxf>
          </x14:cfRule>
          <xm:sqref>K42</xm:sqref>
        </x14:conditionalFormatting>
        <x14:conditionalFormatting xmlns:xm="http://schemas.microsoft.com/office/excel/2006/main">
          <x14:cfRule type="cellIs" priority="105" operator="equal" id="{8AB4BA0D-2C15-4D5E-B680-140BC9A0F36E}">
            <xm:f>Listas!$B$167</xm:f>
            <x14:dxf>
              <font>
                <color theme="0"/>
              </font>
              <fill>
                <patternFill>
                  <bgColor rgb="FFC00000"/>
                </patternFill>
              </fill>
            </x14:dxf>
          </x14:cfRule>
          <x14:cfRule type="cellIs" priority="101" operator="equal" id="{4F6CA6BA-5B9D-4CC1-B159-1F6AF9C55CEB}">
            <xm:f>Listas!$B$171</xm:f>
            <x14:dxf>
              <fill>
                <patternFill>
                  <bgColor theme="9" tint="0.39994506668294322"/>
                </patternFill>
              </fill>
            </x14:dxf>
          </x14:cfRule>
          <x14:cfRule type="cellIs" priority="102" operator="equal" id="{E7308B31-D2CC-477C-934D-AE21411C0F24}">
            <xm:f>Listas!$B$170</xm:f>
            <x14:dxf>
              <font>
                <color theme="0"/>
              </font>
              <fill>
                <patternFill>
                  <bgColor theme="9" tint="-0.24994659260841701"/>
                </patternFill>
              </fill>
            </x14:dxf>
          </x14:cfRule>
          <x14:cfRule type="cellIs" priority="103" operator="equal" id="{13CE3710-FDEA-4531-AFCB-A2B79A991086}">
            <xm:f>Listas!$B$169</xm:f>
            <x14:dxf>
              <fill>
                <patternFill>
                  <bgColor theme="7" tint="0.39994506668294322"/>
                </patternFill>
              </fill>
            </x14:dxf>
          </x14:cfRule>
          <x14:cfRule type="cellIs" priority="104" operator="equal" id="{50611B7F-A4E3-4EFD-8CAE-A603B0CB8ECC}">
            <xm:f>Listas!$B$168</xm:f>
            <x14:dxf>
              <fill>
                <patternFill>
                  <bgColor theme="5" tint="-0.24994659260841701"/>
                </patternFill>
              </fill>
            </x14:dxf>
          </x14:cfRule>
          <xm:sqref>K43</xm:sqref>
        </x14:conditionalFormatting>
        <x14:conditionalFormatting xmlns:xm="http://schemas.microsoft.com/office/excel/2006/main">
          <x14:cfRule type="cellIs" priority="96" operator="equal" id="{67053DA7-79F1-4DAA-9A3A-E1A6C90A12ED}">
            <xm:f>Listas!$B$176</xm:f>
            <x14:dxf>
              <fill>
                <patternFill>
                  <bgColor theme="9" tint="0.39994506668294322"/>
                </patternFill>
              </fill>
            </x14:dxf>
          </x14:cfRule>
          <x14:cfRule type="cellIs" priority="97" operator="equal" id="{DED1DE9A-681D-41C7-B9A5-D4939AC01891}">
            <xm:f>Listas!$B$175</xm:f>
            <x14:dxf>
              <font>
                <color theme="0"/>
              </font>
              <fill>
                <patternFill>
                  <bgColor theme="9" tint="-0.24994659260841701"/>
                </patternFill>
              </fill>
            </x14:dxf>
          </x14:cfRule>
          <x14:cfRule type="cellIs" priority="98" operator="equal" id="{F1D8C19C-6ED6-4B3F-89D2-EAF831ECB51C}">
            <xm:f>Listas!$B$174</xm:f>
            <x14:dxf>
              <fill>
                <patternFill>
                  <bgColor theme="7" tint="0.39994506668294322"/>
                </patternFill>
              </fill>
            </x14:dxf>
          </x14:cfRule>
          <x14:cfRule type="cellIs" priority="99" operator="equal" id="{32CF2531-2C71-4404-A659-B344470E7DB3}">
            <xm:f>Listas!$B$173</xm:f>
            <x14:dxf>
              <fill>
                <patternFill>
                  <bgColor theme="5" tint="-0.24994659260841701"/>
                </patternFill>
              </fill>
            </x14:dxf>
          </x14:cfRule>
          <x14:cfRule type="cellIs" priority="100" operator="equal" id="{DCF44B1C-FAA3-45B2-A321-53998EA490A1}">
            <xm:f>Listas!$B$172</xm:f>
            <x14:dxf>
              <font>
                <color theme="0"/>
              </font>
              <fill>
                <patternFill>
                  <bgColor rgb="FFC00000"/>
                </patternFill>
              </fill>
            </x14:dxf>
          </x14:cfRule>
          <xm:sqref>K44</xm:sqref>
        </x14:conditionalFormatting>
        <x14:conditionalFormatting xmlns:xm="http://schemas.microsoft.com/office/excel/2006/main">
          <x14:cfRule type="cellIs" priority="95" operator="equal" id="{A16A087E-502E-44A1-AFE9-0716708AF3BE}">
            <xm:f>Listas!$B$177</xm:f>
            <x14:dxf>
              <font>
                <color theme="0"/>
              </font>
              <fill>
                <patternFill>
                  <bgColor rgb="FFC00000"/>
                </patternFill>
              </fill>
            </x14:dxf>
          </x14:cfRule>
          <x14:cfRule type="cellIs" priority="94" operator="equal" id="{3B439BFB-7963-4887-9F98-3A8FC54DBD91}">
            <xm:f>Listas!$B$178</xm:f>
            <x14:dxf>
              <fill>
                <patternFill>
                  <bgColor theme="5" tint="-0.24994659260841701"/>
                </patternFill>
              </fill>
            </x14:dxf>
          </x14:cfRule>
          <x14:cfRule type="cellIs" priority="93" operator="equal" id="{C413F4A5-71D3-4959-AD9F-3B6733DF5573}">
            <xm:f>Listas!$B$179</xm:f>
            <x14:dxf>
              <fill>
                <patternFill>
                  <bgColor theme="7" tint="0.39994506668294322"/>
                </patternFill>
              </fill>
            </x14:dxf>
          </x14:cfRule>
          <x14:cfRule type="cellIs" priority="92" operator="equal" id="{94C25BCF-3273-49D7-B566-5EA88F76D340}">
            <xm:f>Listas!$B$180</xm:f>
            <x14:dxf>
              <font>
                <color theme="0"/>
              </font>
              <fill>
                <patternFill>
                  <bgColor theme="9" tint="-0.24994659260841701"/>
                </patternFill>
              </fill>
            </x14:dxf>
          </x14:cfRule>
          <x14:cfRule type="cellIs" priority="91" operator="equal" id="{7C307430-157F-4269-957A-8E0AF2E4C356}">
            <xm:f>Listas!$B$181</xm:f>
            <x14:dxf>
              <fill>
                <patternFill>
                  <bgColor theme="9" tint="0.39994506668294322"/>
                </patternFill>
              </fill>
            </x14:dxf>
          </x14:cfRule>
          <xm:sqref>K45</xm:sqref>
        </x14:conditionalFormatting>
        <x14:conditionalFormatting xmlns:xm="http://schemas.microsoft.com/office/excel/2006/main">
          <x14:cfRule type="cellIs" priority="86" operator="equal" id="{4479F22A-00DF-45C3-B682-7A9CC4FD4F22}">
            <xm:f>Listas!$B$186</xm:f>
            <x14:dxf>
              <fill>
                <patternFill>
                  <bgColor theme="9" tint="0.39994506668294322"/>
                </patternFill>
              </fill>
            </x14:dxf>
          </x14:cfRule>
          <x14:cfRule type="cellIs" priority="90" operator="equal" id="{7C35E58A-CB7E-4C27-97BB-73378CE2082D}">
            <xm:f>Listas!$B$182</xm:f>
            <x14:dxf>
              <font>
                <color theme="0"/>
              </font>
              <fill>
                <patternFill>
                  <bgColor rgb="FFC00000"/>
                </patternFill>
              </fill>
            </x14:dxf>
          </x14:cfRule>
          <x14:cfRule type="cellIs" priority="89" operator="equal" id="{B7A40CA4-67FA-40AC-87CE-EB99F4C97554}">
            <xm:f>Listas!$B$183</xm:f>
            <x14:dxf>
              <fill>
                <patternFill>
                  <bgColor theme="5" tint="-0.24994659260841701"/>
                </patternFill>
              </fill>
            </x14:dxf>
          </x14:cfRule>
          <x14:cfRule type="cellIs" priority="88" operator="equal" id="{CD344289-6C03-4DA2-B348-4A17770578AE}">
            <xm:f>Listas!$B$184</xm:f>
            <x14:dxf>
              <fill>
                <patternFill>
                  <bgColor theme="7" tint="0.39994506668294322"/>
                </patternFill>
              </fill>
            </x14:dxf>
          </x14:cfRule>
          <x14:cfRule type="cellIs" priority="87" operator="equal" id="{F63D670C-84CC-4841-812E-AD2123C882C3}">
            <xm:f>Listas!$B$185</xm:f>
            <x14:dxf>
              <font>
                <color theme="0"/>
              </font>
              <fill>
                <patternFill>
                  <bgColor theme="9" tint="-0.24994659260841701"/>
                </patternFill>
              </fill>
            </x14:dxf>
          </x14:cfRule>
          <xm:sqref>K46</xm:sqref>
        </x14:conditionalFormatting>
        <x14:conditionalFormatting xmlns:xm="http://schemas.microsoft.com/office/excel/2006/main">
          <x14:cfRule type="cellIs" priority="81" operator="equal" id="{6667E438-BEC1-4E80-969F-26412A43BDB6}">
            <xm:f>Listas!$B$191</xm:f>
            <x14:dxf>
              <fill>
                <patternFill>
                  <bgColor theme="9" tint="0.39994506668294322"/>
                </patternFill>
              </fill>
            </x14:dxf>
          </x14:cfRule>
          <x14:cfRule type="cellIs" priority="82" operator="equal" id="{5D6B379B-5AA8-45E5-A80A-9F0411306E59}">
            <xm:f>Listas!$B$190</xm:f>
            <x14:dxf>
              <font>
                <color theme="0"/>
              </font>
              <fill>
                <patternFill>
                  <bgColor theme="9" tint="-0.24994659260841701"/>
                </patternFill>
              </fill>
            </x14:dxf>
          </x14:cfRule>
          <x14:cfRule type="cellIs" priority="83" operator="equal" id="{6BA3E3F4-73F2-48DC-9F47-999DB117E372}">
            <xm:f>Listas!$B$189</xm:f>
            <x14:dxf>
              <fill>
                <patternFill>
                  <bgColor theme="7" tint="0.39994506668294322"/>
                </patternFill>
              </fill>
            </x14:dxf>
          </x14:cfRule>
          <x14:cfRule type="cellIs" priority="84" operator="equal" id="{2F8E85A1-04B0-4537-AE6C-A829998045E1}">
            <xm:f>Listas!$B$188</xm:f>
            <x14:dxf>
              <fill>
                <patternFill>
                  <bgColor theme="5" tint="-0.24994659260841701"/>
                </patternFill>
              </fill>
            </x14:dxf>
          </x14:cfRule>
          <x14:cfRule type="cellIs" priority="85" operator="equal" id="{0BADC87D-44F7-43D9-AC51-DA33A434A8B6}">
            <xm:f>Listas!$B$187</xm:f>
            <x14:dxf>
              <font>
                <color theme="0"/>
              </font>
              <fill>
                <patternFill>
                  <bgColor rgb="FFC00000"/>
                </patternFill>
              </fill>
            </x14:dxf>
          </x14:cfRule>
          <xm:sqref>K47</xm:sqref>
        </x14:conditionalFormatting>
        <x14:conditionalFormatting xmlns:xm="http://schemas.microsoft.com/office/excel/2006/main">
          <x14:cfRule type="cellIs" priority="76" operator="equal" id="{BCEC6664-03C9-47ED-AD43-164223ED5110}">
            <xm:f>Listas!$B$196</xm:f>
            <x14:dxf>
              <font>
                <color auto="1"/>
              </font>
              <fill>
                <patternFill>
                  <bgColor theme="9" tint="0.39994506668294322"/>
                </patternFill>
              </fill>
            </x14:dxf>
          </x14:cfRule>
          <x14:cfRule type="cellIs" priority="78" operator="equal" id="{043BEB77-ED24-46A1-AB89-CEFAB182D6A4}">
            <xm:f>Listas!$B$194</xm:f>
            <x14:dxf>
              <fill>
                <patternFill>
                  <bgColor theme="7" tint="0.39994506668294322"/>
                </patternFill>
              </fill>
            </x14:dxf>
          </x14:cfRule>
          <x14:cfRule type="cellIs" priority="77" operator="equal" id="{1B200CEB-9471-4844-B68A-A4C5047CFF32}">
            <xm:f>Listas!$B$195</xm:f>
            <x14:dxf>
              <font>
                <color theme="0"/>
              </font>
              <fill>
                <patternFill>
                  <bgColor theme="9" tint="-0.24994659260841701"/>
                </patternFill>
              </fill>
            </x14:dxf>
          </x14:cfRule>
          <x14:cfRule type="cellIs" priority="79" operator="equal" id="{673A3098-3810-423B-BBCF-BA2D034CFD9E}">
            <xm:f>Listas!$B$193</xm:f>
            <x14:dxf>
              <fill>
                <patternFill>
                  <bgColor theme="5" tint="-0.24994659260841701"/>
                </patternFill>
              </fill>
            </x14:dxf>
          </x14:cfRule>
          <x14:cfRule type="cellIs" priority="80" operator="equal" id="{2F2891F3-67FB-4B6D-BDCD-456C7FDEA5B2}">
            <xm:f>Listas!$B$192</xm:f>
            <x14:dxf>
              <font>
                <color theme="0"/>
              </font>
              <fill>
                <patternFill>
                  <bgColor rgb="FFC00000"/>
                </patternFill>
              </fill>
            </x14:dxf>
          </x14:cfRule>
          <xm:sqref>K48</xm:sqref>
        </x14:conditionalFormatting>
        <x14:conditionalFormatting xmlns:xm="http://schemas.microsoft.com/office/excel/2006/main">
          <x14:cfRule type="cellIs" priority="75" operator="equal" id="{4AC656DC-503F-491B-AB0A-C8C69449615E}">
            <xm:f>Listas!$B$197</xm:f>
            <x14:dxf>
              <font>
                <color theme="0"/>
              </font>
              <fill>
                <patternFill>
                  <bgColor rgb="FFC00000"/>
                </patternFill>
              </fill>
            </x14:dxf>
          </x14:cfRule>
          <x14:cfRule type="cellIs" priority="74" operator="equal" id="{39555F77-04D7-480C-93AE-45ABABAE0128}">
            <xm:f>Listas!$B$198</xm:f>
            <x14:dxf>
              <fill>
                <patternFill>
                  <bgColor theme="5" tint="-0.24994659260841701"/>
                </patternFill>
              </fill>
            </x14:dxf>
          </x14:cfRule>
          <x14:cfRule type="cellIs" priority="73" operator="equal" id="{1E05AEE7-DADD-4156-8F01-06DA96E44397}">
            <xm:f>Listas!$B$199</xm:f>
            <x14:dxf>
              <fill>
                <patternFill>
                  <bgColor theme="7" tint="0.39994506668294322"/>
                </patternFill>
              </fill>
            </x14:dxf>
          </x14:cfRule>
          <x14:cfRule type="cellIs" priority="72" operator="equal" id="{7B38EA4F-756F-47B4-8A5D-A790F94DFC2F}">
            <xm:f>Listas!$B$200</xm:f>
            <x14:dxf>
              <font>
                <color theme="0"/>
              </font>
              <fill>
                <patternFill>
                  <bgColor theme="9" tint="-0.24994659260841701"/>
                </patternFill>
              </fill>
            </x14:dxf>
          </x14:cfRule>
          <x14:cfRule type="cellIs" priority="71" operator="equal" id="{65A240A9-E572-47CD-B86D-2E2956BE73FB}">
            <xm:f>Listas!$B$201</xm:f>
            <x14:dxf>
              <fill>
                <patternFill>
                  <bgColor theme="9" tint="0.39994506668294322"/>
                </patternFill>
              </fill>
            </x14:dxf>
          </x14:cfRule>
          <xm:sqref>K49</xm:sqref>
        </x14:conditionalFormatting>
        <x14:conditionalFormatting xmlns:xm="http://schemas.microsoft.com/office/excel/2006/main">
          <x14:cfRule type="cellIs" priority="70" operator="equal" id="{F67D5B9A-EE11-4CAE-8504-DF43CC538981}">
            <xm:f>Listas!$B$202</xm:f>
            <x14:dxf>
              <font>
                <color theme="0"/>
              </font>
              <fill>
                <patternFill>
                  <bgColor rgb="FFC00000"/>
                </patternFill>
              </fill>
            </x14:dxf>
          </x14:cfRule>
          <x14:cfRule type="cellIs" priority="69" operator="equal" id="{1E6ACF6F-B3D5-4E20-990A-12075A3A6D09}">
            <xm:f>Listas!$B$203</xm:f>
            <x14:dxf>
              <fill>
                <patternFill>
                  <bgColor theme="5" tint="-0.24994659260841701"/>
                </patternFill>
              </fill>
            </x14:dxf>
          </x14:cfRule>
          <x14:cfRule type="cellIs" priority="68" operator="equal" id="{3AB82869-1D9E-4365-8076-0FBE30114FF8}">
            <xm:f>Listas!$B$204</xm:f>
            <x14:dxf>
              <fill>
                <patternFill>
                  <bgColor theme="7" tint="0.39994506668294322"/>
                </patternFill>
              </fill>
            </x14:dxf>
          </x14:cfRule>
          <x14:cfRule type="cellIs" priority="67" operator="equal" id="{42F44614-388B-4F53-9E5C-1D0621248AE6}">
            <xm:f>Listas!$B$205</xm:f>
            <x14:dxf>
              <font>
                <color theme="0"/>
              </font>
              <fill>
                <patternFill>
                  <bgColor theme="9" tint="-0.24994659260841701"/>
                </patternFill>
              </fill>
            </x14:dxf>
          </x14:cfRule>
          <x14:cfRule type="cellIs" priority="66" operator="equal" id="{F1517D16-DC8F-4716-AEAB-354B3B101477}">
            <xm:f>Listas!$B$206</xm:f>
            <x14:dxf>
              <fill>
                <patternFill>
                  <bgColor theme="9" tint="0.39994506668294322"/>
                </patternFill>
              </fill>
            </x14:dxf>
          </x14:cfRule>
          <xm:sqref>K50</xm:sqref>
        </x14:conditionalFormatting>
        <x14:conditionalFormatting xmlns:xm="http://schemas.microsoft.com/office/excel/2006/main">
          <x14:cfRule type="cellIs" priority="65" operator="equal" id="{9C7BBFAC-64C2-4348-B27C-3D344CA4067E}">
            <xm:f>Listas!$B$207</xm:f>
            <x14:dxf>
              <font>
                <color theme="0"/>
              </font>
              <fill>
                <patternFill>
                  <bgColor rgb="FFC00000"/>
                </patternFill>
              </fill>
            </x14:dxf>
          </x14:cfRule>
          <x14:cfRule type="cellIs" priority="64" operator="equal" id="{E29AF5C7-0B32-451A-921D-8F5B96A2613D}">
            <xm:f>Listas!$B$208</xm:f>
            <x14:dxf>
              <fill>
                <patternFill>
                  <bgColor theme="5" tint="-0.24994659260841701"/>
                </patternFill>
              </fill>
            </x14:dxf>
          </x14:cfRule>
          <x14:cfRule type="cellIs" priority="63" operator="equal" id="{A8786E26-1798-4821-8E2D-99C0B9EEBD09}">
            <xm:f>Listas!$B$209</xm:f>
            <x14:dxf>
              <fill>
                <patternFill>
                  <bgColor theme="7" tint="0.39994506668294322"/>
                </patternFill>
              </fill>
            </x14:dxf>
          </x14:cfRule>
          <x14:cfRule type="cellIs" priority="62" operator="equal" id="{55BD2604-FA32-4989-B337-C7888E17ED1A}">
            <xm:f>Listas!$B$210</xm:f>
            <x14:dxf>
              <font>
                <color theme="0"/>
              </font>
              <fill>
                <patternFill>
                  <bgColor theme="9" tint="-0.24994659260841701"/>
                </patternFill>
              </fill>
            </x14:dxf>
          </x14:cfRule>
          <x14:cfRule type="cellIs" priority="61" operator="equal" id="{B4D74224-75A3-4DF5-81D7-F08779192D48}">
            <xm:f>Listas!$B$211</xm:f>
            <x14:dxf>
              <fill>
                <patternFill>
                  <bgColor theme="9" tint="0.39994506668294322"/>
                </patternFill>
              </fill>
            </x14:dxf>
          </x14:cfRule>
          <xm:sqref>K51</xm:sqref>
        </x14:conditionalFormatting>
        <x14:conditionalFormatting xmlns:xm="http://schemas.microsoft.com/office/excel/2006/main">
          <x14:cfRule type="cellIs" priority="60" operator="equal" id="{7F796600-C02D-4AAF-A303-100C49762E99}">
            <xm:f>Listas!$B$212</xm:f>
            <x14:dxf>
              <font>
                <color theme="0"/>
              </font>
              <fill>
                <patternFill>
                  <bgColor rgb="FFC00000"/>
                </patternFill>
              </fill>
            </x14:dxf>
          </x14:cfRule>
          <x14:cfRule type="cellIs" priority="59" operator="equal" id="{4E928EB0-7437-4AFE-98E4-F00A239F6DCB}">
            <xm:f>Listas!$B$213</xm:f>
            <x14:dxf>
              <fill>
                <patternFill>
                  <bgColor theme="5" tint="-0.24994659260841701"/>
                </patternFill>
              </fill>
            </x14:dxf>
          </x14:cfRule>
          <x14:cfRule type="cellIs" priority="58" operator="equal" id="{BCB2408D-0E7D-4727-AEF6-88849D78B9F9}">
            <xm:f>Listas!$B$214</xm:f>
            <x14:dxf>
              <fill>
                <patternFill>
                  <bgColor theme="7" tint="0.39994506668294322"/>
                </patternFill>
              </fill>
            </x14:dxf>
          </x14:cfRule>
          <x14:cfRule type="cellIs" priority="57" operator="equal" id="{38247FC8-9C6D-4079-8328-BEDDD16EC166}">
            <xm:f>Listas!$B$215</xm:f>
            <x14:dxf>
              <font>
                <color theme="0"/>
              </font>
              <fill>
                <patternFill>
                  <bgColor theme="9" tint="-0.24994659260841701"/>
                </patternFill>
              </fill>
            </x14:dxf>
          </x14:cfRule>
          <x14:cfRule type="cellIs" priority="56" operator="equal" id="{B0BF8769-5B50-4DCD-A8F1-28B8996B5A82}">
            <xm:f>Listas!$B$216</xm:f>
            <x14:dxf>
              <fill>
                <patternFill>
                  <bgColor theme="9" tint="0.39994506668294322"/>
                </patternFill>
              </fill>
            </x14:dxf>
          </x14:cfRule>
          <xm:sqref>K52</xm:sqref>
        </x14:conditionalFormatting>
        <x14:conditionalFormatting xmlns:xm="http://schemas.microsoft.com/office/excel/2006/main">
          <x14:cfRule type="cellIs" priority="55" operator="equal" id="{5453BA8D-823E-4909-A567-65A2413B062E}">
            <xm:f>Listas!$B$217</xm:f>
            <x14:dxf>
              <font>
                <color theme="0"/>
              </font>
              <fill>
                <patternFill>
                  <bgColor rgb="FFC00000"/>
                </patternFill>
              </fill>
            </x14:dxf>
          </x14:cfRule>
          <x14:cfRule type="cellIs" priority="54" operator="equal" id="{107A2179-D06A-4921-9EA8-D724B77E00B5}">
            <xm:f>Listas!$B$218</xm:f>
            <x14:dxf>
              <fill>
                <patternFill>
                  <bgColor theme="5" tint="-0.24994659260841701"/>
                </patternFill>
              </fill>
            </x14:dxf>
          </x14:cfRule>
          <x14:cfRule type="cellIs" priority="53" operator="equal" id="{ADDF89AE-BDF7-4C3E-8606-E9C9C1979C71}">
            <xm:f>Listas!$B$219</xm:f>
            <x14:dxf>
              <fill>
                <patternFill>
                  <bgColor theme="7" tint="0.39994506668294322"/>
                </patternFill>
              </fill>
            </x14:dxf>
          </x14:cfRule>
          <x14:cfRule type="cellIs" priority="52" operator="equal" id="{F30CD84A-DE50-4749-810D-996187D8A4EB}">
            <xm:f>Listas!$B$220</xm:f>
            <x14:dxf>
              <font>
                <color theme="0"/>
              </font>
              <fill>
                <patternFill>
                  <bgColor theme="9" tint="-0.24994659260841701"/>
                </patternFill>
              </fill>
            </x14:dxf>
          </x14:cfRule>
          <x14:cfRule type="cellIs" priority="51" operator="equal" id="{3618B109-7F0F-4DF7-AB4B-7043B220B5C6}">
            <xm:f>Listas!$B$221</xm:f>
            <x14:dxf>
              <fill>
                <patternFill>
                  <bgColor theme="9" tint="0.39994506668294322"/>
                </patternFill>
              </fill>
            </x14:dxf>
          </x14:cfRule>
          <xm:sqref>K53</xm:sqref>
        </x14:conditionalFormatting>
        <x14:conditionalFormatting xmlns:xm="http://schemas.microsoft.com/office/excel/2006/main">
          <x14:cfRule type="cellIs" priority="50" operator="equal" id="{D15667B1-543A-47BB-A3BD-96D20CEF3CB0}">
            <xm:f>Listas!$B$222</xm:f>
            <x14:dxf>
              <font>
                <color theme="0"/>
              </font>
              <fill>
                <patternFill>
                  <bgColor rgb="FFC00000"/>
                </patternFill>
              </fill>
            </x14:dxf>
          </x14:cfRule>
          <x14:cfRule type="cellIs" priority="49" operator="equal" id="{343D27DD-E64B-4397-8E0C-903DFF6DCB98}">
            <xm:f>Listas!$B$223</xm:f>
            <x14:dxf>
              <fill>
                <patternFill>
                  <bgColor theme="5" tint="-0.24994659260841701"/>
                </patternFill>
              </fill>
            </x14:dxf>
          </x14:cfRule>
          <x14:cfRule type="cellIs" priority="48" operator="equal" id="{B741A4A9-D094-44CF-986E-6635813C4278}">
            <xm:f>Listas!$B$224</xm:f>
            <x14:dxf>
              <fill>
                <patternFill>
                  <bgColor theme="7" tint="0.39994506668294322"/>
                </patternFill>
              </fill>
            </x14:dxf>
          </x14:cfRule>
          <x14:cfRule type="cellIs" priority="47" operator="equal" id="{33E642F6-797C-463B-B27C-322BE8F3F5D8}">
            <xm:f>Listas!$B$225</xm:f>
            <x14:dxf>
              <font>
                <color theme="0"/>
              </font>
              <fill>
                <patternFill>
                  <bgColor theme="9" tint="-0.24994659260841701"/>
                </patternFill>
              </fill>
            </x14:dxf>
          </x14:cfRule>
          <x14:cfRule type="cellIs" priority="46" operator="equal" id="{52E871E2-FEF9-47A1-ACAB-D5896B29EF77}">
            <xm:f>Listas!$B$226</xm:f>
            <x14:dxf>
              <fill>
                <patternFill>
                  <bgColor theme="9" tint="0.39994506668294322"/>
                </patternFill>
              </fill>
            </x14:dxf>
          </x14:cfRule>
          <xm:sqref>K54</xm:sqref>
        </x14:conditionalFormatting>
        <x14:conditionalFormatting xmlns:xm="http://schemas.microsoft.com/office/excel/2006/main">
          <x14:cfRule type="cellIs" priority="45" operator="equal" id="{94BAA915-0C5D-41CD-916B-6FF5AEA26C29}">
            <xm:f>Listas!$B$227</xm:f>
            <x14:dxf>
              <font>
                <color theme="0"/>
              </font>
              <fill>
                <patternFill>
                  <bgColor rgb="FFC00000"/>
                </patternFill>
              </fill>
            </x14:dxf>
          </x14:cfRule>
          <x14:cfRule type="cellIs" priority="44" operator="equal" id="{50BF14CB-7FF0-4B06-813A-3D952E31F2CC}">
            <xm:f>Listas!$B$228</xm:f>
            <x14:dxf>
              <fill>
                <patternFill>
                  <bgColor theme="5" tint="-0.24994659260841701"/>
                </patternFill>
              </fill>
            </x14:dxf>
          </x14:cfRule>
          <x14:cfRule type="cellIs" priority="43" operator="equal" id="{0F2F6D5F-3728-442D-9CA7-9A4C0B45B398}">
            <xm:f>Listas!$B$229</xm:f>
            <x14:dxf>
              <fill>
                <patternFill>
                  <bgColor theme="7" tint="0.39994506668294322"/>
                </patternFill>
              </fill>
            </x14:dxf>
          </x14:cfRule>
          <x14:cfRule type="cellIs" priority="42" operator="equal" id="{B97DCAFB-38B7-40E0-B2FF-5C020B98C440}">
            <xm:f>Listas!$B$230</xm:f>
            <x14:dxf>
              <font>
                <color theme="0"/>
              </font>
              <fill>
                <patternFill>
                  <bgColor theme="9" tint="-0.24994659260841701"/>
                </patternFill>
              </fill>
            </x14:dxf>
          </x14:cfRule>
          <x14:cfRule type="cellIs" priority="41" operator="equal" id="{4065455F-88CA-493D-9118-2B8724B39550}">
            <xm:f>Listas!$B$231</xm:f>
            <x14:dxf>
              <fill>
                <patternFill>
                  <bgColor theme="9" tint="0.39994506668294322"/>
                </patternFill>
              </fill>
            </x14:dxf>
          </x14:cfRule>
          <xm:sqref>K55</xm:sqref>
        </x14:conditionalFormatting>
        <x14:conditionalFormatting xmlns:xm="http://schemas.microsoft.com/office/excel/2006/main">
          <x14:cfRule type="cellIs" priority="40" operator="equal" id="{0EB93F69-1D36-4A94-92D8-F78F3AAF4330}">
            <xm:f>Listas!$B$232</xm:f>
            <x14:dxf>
              <font>
                <color theme="0"/>
              </font>
              <fill>
                <patternFill>
                  <bgColor rgb="FFC00000"/>
                </patternFill>
              </fill>
            </x14:dxf>
          </x14:cfRule>
          <x14:cfRule type="cellIs" priority="39" operator="equal" id="{FFB41D87-7C18-4FD0-B48C-1AB2A4A9C8C6}">
            <xm:f>Listas!$B$233</xm:f>
            <x14:dxf>
              <fill>
                <patternFill>
                  <bgColor theme="5" tint="-0.24994659260841701"/>
                </patternFill>
              </fill>
            </x14:dxf>
          </x14:cfRule>
          <x14:cfRule type="cellIs" priority="38" operator="equal" id="{3C451D88-0491-4930-A983-C5EAD4F071AA}">
            <xm:f>Listas!$B$234</xm:f>
            <x14:dxf>
              <fill>
                <patternFill>
                  <bgColor theme="7" tint="0.39994506668294322"/>
                </patternFill>
              </fill>
            </x14:dxf>
          </x14:cfRule>
          <x14:cfRule type="cellIs" priority="37" operator="equal" id="{E1746E95-594C-48F0-9DA0-A6F202619D0B}">
            <xm:f>Listas!$B$235</xm:f>
            <x14:dxf>
              <font>
                <color theme="0"/>
              </font>
              <fill>
                <patternFill>
                  <bgColor theme="9" tint="-0.24994659260841701"/>
                </patternFill>
              </fill>
            </x14:dxf>
          </x14:cfRule>
          <x14:cfRule type="cellIs" priority="36" operator="equal" id="{638F6719-E189-4080-9EF5-5A06233B15F8}">
            <xm:f>Listas!$B$236</xm:f>
            <x14:dxf>
              <fill>
                <patternFill>
                  <bgColor theme="9" tint="0.39994506668294322"/>
                </patternFill>
              </fill>
            </x14:dxf>
          </x14:cfRule>
          <xm:sqref>K56</xm:sqref>
        </x14:conditionalFormatting>
        <x14:conditionalFormatting xmlns:xm="http://schemas.microsoft.com/office/excel/2006/main">
          <x14:cfRule type="cellIs" priority="35" operator="equal" id="{72784CC3-8E82-4148-AAB6-8ADBC1D5B80E}">
            <xm:f>Listas!$B$237</xm:f>
            <x14:dxf>
              <font>
                <color theme="0"/>
              </font>
              <fill>
                <patternFill>
                  <bgColor rgb="FFC00000"/>
                </patternFill>
              </fill>
            </x14:dxf>
          </x14:cfRule>
          <x14:cfRule type="cellIs" priority="34" operator="equal" id="{DE9D4B53-5EEF-4CD3-91DB-6629578333E3}">
            <xm:f>Listas!$B$238</xm:f>
            <x14:dxf>
              <fill>
                <patternFill>
                  <bgColor theme="5" tint="-0.24994659260841701"/>
                </patternFill>
              </fill>
            </x14:dxf>
          </x14:cfRule>
          <x14:cfRule type="cellIs" priority="33" operator="equal" id="{E750B394-B149-4C0F-BF41-23715524184C}">
            <xm:f>Listas!$B$239</xm:f>
            <x14:dxf>
              <fill>
                <patternFill>
                  <bgColor theme="7" tint="0.39994506668294322"/>
                </patternFill>
              </fill>
            </x14:dxf>
          </x14:cfRule>
          <x14:cfRule type="cellIs" priority="32" operator="equal" id="{2B805C5C-5266-4895-A33D-5ED47AF70BE8}">
            <xm:f>Listas!$B$240</xm:f>
            <x14:dxf>
              <font>
                <color theme="0"/>
              </font>
              <fill>
                <patternFill>
                  <bgColor theme="9" tint="-0.24994659260841701"/>
                </patternFill>
              </fill>
            </x14:dxf>
          </x14:cfRule>
          <x14:cfRule type="cellIs" priority="31" operator="equal" id="{AD538DD6-C659-4AB6-B6A9-CA0B8E91BEE0}">
            <xm:f>Listas!$B$241</xm:f>
            <x14:dxf>
              <fill>
                <patternFill>
                  <bgColor theme="9" tint="0.39994506668294322"/>
                </patternFill>
              </fill>
            </x14:dxf>
          </x14:cfRule>
          <xm:sqref>K57</xm:sqref>
        </x14:conditionalFormatting>
        <x14:conditionalFormatting xmlns:xm="http://schemas.microsoft.com/office/excel/2006/main">
          <x14:cfRule type="cellIs" priority="27" operator="equal" id="{B650577F-513C-4BE4-BAC9-BF12EE4C64A3}">
            <xm:f>Listas!$B$245</xm:f>
            <x14:dxf>
              <font>
                <color theme="0"/>
              </font>
              <fill>
                <patternFill>
                  <bgColor theme="9" tint="-0.24994659260841701"/>
                </patternFill>
              </fill>
            </x14:dxf>
          </x14:cfRule>
          <x14:cfRule type="cellIs" priority="26" operator="equal" id="{66AF3DA9-A843-42CF-9D80-3A22E105F283}">
            <xm:f>Listas!$B$246</xm:f>
            <x14:dxf>
              <fill>
                <patternFill>
                  <bgColor theme="9" tint="0.39994506668294322"/>
                </patternFill>
              </fill>
            </x14:dxf>
          </x14:cfRule>
          <x14:cfRule type="cellIs" priority="30" operator="equal" id="{AE10DA5A-3CE7-440A-B7A3-53985902AD81}">
            <xm:f>Listas!$B$242</xm:f>
            <x14:dxf>
              <font>
                <color theme="0"/>
              </font>
              <fill>
                <patternFill>
                  <bgColor rgb="FFC00000"/>
                </patternFill>
              </fill>
            </x14:dxf>
          </x14:cfRule>
          <x14:cfRule type="cellIs" priority="29" operator="equal" id="{C60FB8ED-C7C0-4F5E-986F-85944A169DA8}">
            <xm:f>Listas!$B$243</xm:f>
            <x14:dxf>
              <fill>
                <patternFill>
                  <bgColor theme="5" tint="-0.24994659260841701"/>
                </patternFill>
              </fill>
            </x14:dxf>
          </x14:cfRule>
          <x14:cfRule type="cellIs" priority="28" operator="equal" id="{DB95BC62-4660-4AAD-9489-6DAA0A14C4DD}">
            <xm:f>Listas!$B$244</xm:f>
            <x14:dxf>
              <fill>
                <patternFill>
                  <bgColor theme="7" tint="0.39994506668294322"/>
                </patternFill>
              </fill>
            </x14:dxf>
          </x14:cfRule>
          <xm:sqref>K58</xm:sqref>
        </x14:conditionalFormatting>
        <x14:conditionalFormatting xmlns:xm="http://schemas.microsoft.com/office/excel/2006/main">
          <x14:cfRule type="cellIs" priority="23" operator="equal" id="{59452013-BE95-4313-AD2A-17DEC4053C8B}">
            <xm:f>Listas!$B$249</xm:f>
            <x14:dxf>
              <fill>
                <patternFill>
                  <bgColor theme="7" tint="0.39994506668294322"/>
                </patternFill>
              </fill>
            </x14:dxf>
          </x14:cfRule>
          <x14:cfRule type="cellIs" priority="25" operator="equal" id="{21B67B72-0AD4-430F-B961-639D111402A1}">
            <xm:f>Listas!$B$247</xm:f>
            <x14:dxf>
              <font>
                <color theme="0"/>
              </font>
              <fill>
                <patternFill>
                  <bgColor rgb="FFC00000"/>
                </patternFill>
              </fill>
            </x14:dxf>
          </x14:cfRule>
          <x14:cfRule type="cellIs" priority="24" operator="equal" id="{DFF2B220-7A49-4172-BF36-BF05ADFF5E7F}">
            <xm:f>Listas!$B$248</xm:f>
            <x14:dxf>
              <fill>
                <patternFill>
                  <bgColor theme="5" tint="-0.24994659260841701"/>
                </patternFill>
              </fill>
            </x14:dxf>
          </x14:cfRule>
          <x14:cfRule type="cellIs" priority="21" operator="equal" id="{9BA2B173-2BE2-40B9-92AC-03D8F8720104}">
            <xm:f>Listas!$B$251</xm:f>
            <x14:dxf>
              <fill>
                <patternFill>
                  <bgColor theme="9" tint="0.39994506668294322"/>
                </patternFill>
              </fill>
            </x14:dxf>
          </x14:cfRule>
          <x14:cfRule type="cellIs" priority="22" operator="equal" id="{78BA3A36-2D28-4A66-9A19-6DD4977AD7F5}">
            <xm:f>Listas!$B$250</xm:f>
            <x14:dxf>
              <font>
                <color theme="0"/>
              </font>
              <fill>
                <patternFill>
                  <bgColor theme="9" tint="-0.24994659260841701"/>
                </patternFill>
              </fill>
            </x14:dxf>
          </x14:cfRule>
          <xm:sqref>K59</xm:sqref>
        </x14:conditionalFormatting>
        <x14:conditionalFormatting xmlns:xm="http://schemas.microsoft.com/office/excel/2006/main">
          <x14:cfRule type="cellIs" priority="18" operator="equal" id="{08CCE7BF-026A-4087-BAD2-F2A664B095F6}">
            <xm:f>Listas!$B$254</xm:f>
            <x14:dxf>
              <fill>
                <patternFill>
                  <bgColor theme="7" tint="0.39994506668294322"/>
                </patternFill>
              </fill>
            </x14:dxf>
          </x14:cfRule>
          <x14:cfRule type="cellIs" priority="19" operator="equal" id="{3FB0F7B8-3F70-4841-9575-1667F635B1AA}">
            <xm:f>Listas!$B$253</xm:f>
            <x14:dxf>
              <fill>
                <patternFill>
                  <bgColor theme="5" tint="-0.24994659260841701"/>
                </patternFill>
              </fill>
            </x14:dxf>
          </x14:cfRule>
          <x14:cfRule type="cellIs" priority="20" operator="equal" id="{E38420D2-2AD4-427E-852B-C9525A1A473C}">
            <xm:f>Listas!$B$252</xm:f>
            <x14:dxf>
              <font>
                <color theme="0"/>
              </font>
              <fill>
                <patternFill>
                  <bgColor rgb="FFC00000"/>
                </patternFill>
              </fill>
            </x14:dxf>
          </x14:cfRule>
          <x14:cfRule type="cellIs" priority="17" operator="equal" id="{3AE08CFC-E032-434D-89F4-95D4048D3AD6}">
            <xm:f>Listas!$B$255</xm:f>
            <x14:dxf>
              <font>
                <color theme="0"/>
              </font>
              <fill>
                <patternFill>
                  <bgColor theme="9" tint="-0.24994659260841701"/>
                </patternFill>
              </fill>
            </x14:dxf>
          </x14:cfRule>
          <x14:cfRule type="cellIs" priority="16" operator="equal" id="{9B1499A0-9D69-44B4-A001-AA7549E4EB34}">
            <xm:f>Listas!$B$256</xm:f>
            <x14:dxf>
              <fill>
                <patternFill>
                  <bgColor theme="9" tint="0.39994506668294322"/>
                </patternFill>
              </fill>
            </x14:dxf>
          </x14:cfRule>
          <xm:sqref>K60</xm:sqref>
        </x14:conditionalFormatting>
        <x14:conditionalFormatting xmlns:xm="http://schemas.microsoft.com/office/excel/2006/main">
          <x14:cfRule type="cellIs" priority="15" operator="equal" id="{4FBBF7AF-708B-4FC8-86EB-537FF00D191F}">
            <xm:f>Listas!$B$257</xm:f>
            <x14:dxf>
              <font>
                <color theme="0"/>
              </font>
              <fill>
                <patternFill>
                  <bgColor rgb="FFC00000"/>
                </patternFill>
              </fill>
            </x14:dxf>
          </x14:cfRule>
          <x14:cfRule type="cellIs" priority="14" operator="equal" id="{34E8329D-2177-48CA-BDE4-B2465BB799CE}">
            <xm:f>Listas!$B$258</xm:f>
            <x14:dxf>
              <fill>
                <patternFill>
                  <bgColor theme="5" tint="-0.24994659260841701"/>
                </patternFill>
              </fill>
            </x14:dxf>
          </x14:cfRule>
          <x14:cfRule type="cellIs" priority="13" operator="equal" id="{EE2889E3-216F-4790-9145-53EBD4B1A487}">
            <xm:f>Listas!$B$259</xm:f>
            <x14:dxf>
              <fill>
                <patternFill>
                  <bgColor theme="7" tint="0.39994506668294322"/>
                </patternFill>
              </fill>
            </x14:dxf>
          </x14:cfRule>
          <x14:cfRule type="cellIs" priority="12" operator="equal" id="{CDF8169D-46FF-497C-A8A9-2543E516613E}">
            <xm:f>Listas!$B$260</xm:f>
            <x14:dxf>
              <font>
                <color theme="0"/>
              </font>
              <fill>
                <patternFill>
                  <bgColor theme="9" tint="-0.24994659260841701"/>
                </patternFill>
              </fill>
            </x14:dxf>
          </x14:cfRule>
          <x14:cfRule type="cellIs" priority="11" operator="equal" id="{A8AF2755-F40F-4462-939B-C633F98627B3}">
            <xm:f>Listas!$B$261</xm:f>
            <x14:dxf>
              <fill>
                <patternFill>
                  <bgColor theme="9" tint="0.39994506668294322"/>
                </patternFill>
              </fill>
            </x14:dxf>
          </x14:cfRule>
          <xm:sqref>K61</xm:sqref>
        </x14:conditionalFormatting>
        <x14:conditionalFormatting xmlns:xm="http://schemas.microsoft.com/office/excel/2006/main">
          <x14:cfRule type="cellIs" priority="9" operator="equal" id="{46E2446B-2EDC-468F-9F52-3BE0DDD67088}">
            <xm:f>Listas!$B$263</xm:f>
            <x14:dxf>
              <fill>
                <patternFill>
                  <bgColor theme="5" tint="-0.24994659260841701"/>
                </patternFill>
              </fill>
            </x14:dxf>
          </x14:cfRule>
          <x14:cfRule type="cellIs" priority="10" operator="equal" id="{1C1ECD81-FD7A-4453-B7BF-D811C36B7791}">
            <xm:f>Listas!$B$262</xm:f>
            <x14:dxf>
              <font>
                <color theme="0"/>
              </font>
              <fill>
                <patternFill>
                  <bgColor rgb="FFC00000"/>
                </patternFill>
              </fill>
            </x14:dxf>
          </x14:cfRule>
          <x14:cfRule type="cellIs" priority="8" operator="equal" id="{1D1EBAF4-BB02-4C26-8623-63EF8CDDDB8D}">
            <xm:f>Listas!$B$264</xm:f>
            <x14:dxf>
              <fill>
                <patternFill>
                  <bgColor theme="7" tint="0.39994506668294322"/>
                </patternFill>
              </fill>
            </x14:dxf>
          </x14:cfRule>
          <x14:cfRule type="cellIs" priority="6" operator="equal" id="{98631529-E29D-4CD1-B414-9019DD8F90FF}">
            <xm:f>Listas!$B$266</xm:f>
            <x14:dxf>
              <fill>
                <patternFill>
                  <bgColor theme="9" tint="0.39994506668294322"/>
                </patternFill>
              </fill>
            </x14:dxf>
          </x14:cfRule>
          <x14:cfRule type="cellIs" priority="7" operator="equal" id="{4CD56FAB-E93F-45D7-8205-0D07E902E95B}">
            <xm:f>Listas!$B$265</xm:f>
            <x14:dxf>
              <font>
                <color theme="0"/>
              </font>
              <fill>
                <patternFill>
                  <bgColor theme="9" tint="-0.24994659260841701"/>
                </patternFill>
              </fill>
            </x14:dxf>
          </x14:cfRule>
          <xm:sqref>K62</xm:sqref>
        </x14:conditionalFormatting>
        <x14:conditionalFormatting xmlns:xm="http://schemas.microsoft.com/office/excel/2006/main">
          <x14:cfRule type="cellIs" priority="1" operator="equal" id="{245D49FB-56F5-4B56-B577-68DC80A66F5A}">
            <xm:f>Listas!$B$271</xm:f>
            <x14:dxf>
              <fill>
                <patternFill>
                  <bgColor theme="9" tint="0.39994506668294322"/>
                </patternFill>
              </fill>
            </x14:dxf>
          </x14:cfRule>
          <x14:cfRule type="cellIs" priority="5" operator="equal" id="{5BCFF626-B418-4245-923E-2F8C81FA42A8}">
            <xm:f>Listas!$B$267</xm:f>
            <x14:dxf>
              <font>
                <color theme="0"/>
              </font>
              <fill>
                <patternFill>
                  <bgColor rgb="FFC00000"/>
                </patternFill>
              </fill>
            </x14:dxf>
          </x14:cfRule>
          <x14:cfRule type="cellIs" priority="4" operator="equal" id="{82D88CCD-4303-46F3-8A6E-44D769A37C1F}">
            <xm:f>Listas!$B$268</xm:f>
            <x14:dxf>
              <fill>
                <patternFill>
                  <bgColor theme="5" tint="-0.24994659260841701"/>
                </patternFill>
              </fill>
            </x14:dxf>
          </x14:cfRule>
          <x14:cfRule type="cellIs" priority="3" operator="equal" id="{67D38941-6B85-42EF-B1CF-C22211B1478F}">
            <xm:f>Listas!$B$269</xm:f>
            <x14:dxf>
              <fill>
                <patternFill>
                  <bgColor theme="7" tint="0.39994506668294322"/>
                </patternFill>
              </fill>
            </x14:dxf>
          </x14:cfRule>
          <x14:cfRule type="cellIs" priority="2" operator="equal" id="{53B9D8F6-6739-48F5-A381-08EACCBF857A}">
            <xm:f>Listas!$B$270</xm:f>
            <x14:dxf>
              <font>
                <color theme="0"/>
              </font>
              <fill>
                <patternFill>
                  <bgColor theme="9" tint="-0.24994659260841701"/>
                </patternFill>
              </fill>
            </x14:dxf>
          </x14:cfRule>
          <xm:sqref>K63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E663A-764C-45D6-BDA0-0B3C36AE1377}">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33F0-98A8-43AF-8E80-355ACC3EEBAD}">
  <dimension ref="A1:F271"/>
  <sheetViews>
    <sheetView topLeftCell="A117" zoomScaleNormal="100" workbookViewId="0">
      <selection activeCell="B120" sqref="B120"/>
    </sheetView>
  </sheetViews>
  <sheetFormatPr baseColWidth="10" defaultColWidth="11.42578125" defaultRowHeight="15" x14ac:dyDescent="0.25"/>
  <cols>
    <col min="1" max="1" width="26.140625" customWidth="1"/>
    <col min="2" max="2" width="77.7109375" customWidth="1"/>
    <col min="3" max="3" width="19.7109375" customWidth="1"/>
    <col min="6" max="6" width="19.140625" customWidth="1"/>
  </cols>
  <sheetData>
    <row r="1" spans="1:4" ht="15.75" thickBot="1" x14ac:dyDescent="0.3">
      <c r="A1" s="14" t="s">
        <v>9</v>
      </c>
      <c r="B1" s="15" t="s">
        <v>151</v>
      </c>
      <c r="C1" s="15" t="s">
        <v>152</v>
      </c>
    </row>
    <row r="2" spans="1:4" ht="15.75" thickBot="1" x14ac:dyDescent="0.3">
      <c r="A2" s="172" t="s">
        <v>17</v>
      </c>
      <c r="B2" s="17" t="s">
        <v>153</v>
      </c>
      <c r="C2" s="16" t="s">
        <v>154</v>
      </c>
      <c r="D2">
        <v>1</v>
      </c>
    </row>
    <row r="3" spans="1:4" ht="26.25" thickBot="1" x14ac:dyDescent="0.3">
      <c r="A3" s="173"/>
      <c r="B3" s="17" t="s">
        <v>155</v>
      </c>
      <c r="C3" s="18" t="s">
        <v>156</v>
      </c>
    </row>
    <row r="4" spans="1:4" ht="26.25" thickBot="1" x14ac:dyDescent="0.3">
      <c r="A4" s="173"/>
      <c r="B4" s="17" t="s">
        <v>18</v>
      </c>
      <c r="C4" s="19" t="s">
        <v>157</v>
      </c>
    </row>
    <row r="5" spans="1:4" ht="39" thickBot="1" x14ac:dyDescent="0.3">
      <c r="A5" s="173"/>
      <c r="B5" s="17" t="s">
        <v>158</v>
      </c>
      <c r="C5" s="20" t="s">
        <v>159</v>
      </c>
    </row>
    <row r="6" spans="1:4" ht="39" thickBot="1" x14ac:dyDescent="0.3">
      <c r="A6" s="174"/>
      <c r="B6" s="17" t="s">
        <v>160</v>
      </c>
      <c r="C6" s="21" t="s">
        <v>161</v>
      </c>
    </row>
    <row r="7" spans="1:4" ht="15.75" thickBot="1" x14ac:dyDescent="0.3">
      <c r="A7" s="175" t="s">
        <v>20</v>
      </c>
      <c r="B7" s="17" t="s">
        <v>162</v>
      </c>
      <c r="C7" s="16" t="s">
        <v>154</v>
      </c>
      <c r="D7">
        <v>2</v>
      </c>
    </row>
    <row r="8" spans="1:4" ht="26.25" thickBot="1" x14ac:dyDescent="0.3">
      <c r="A8" s="176"/>
      <c r="B8" s="17" t="s">
        <v>163</v>
      </c>
      <c r="C8" s="18" t="s">
        <v>156</v>
      </c>
    </row>
    <row r="9" spans="1:4" ht="26.25" thickBot="1" x14ac:dyDescent="0.3">
      <c r="A9" s="176"/>
      <c r="B9" s="17" t="s">
        <v>164</v>
      </c>
      <c r="C9" s="19" t="s">
        <v>157</v>
      </c>
    </row>
    <row r="10" spans="1:4" ht="51.75" thickBot="1" x14ac:dyDescent="0.3">
      <c r="A10" s="176"/>
      <c r="B10" s="17" t="s">
        <v>21</v>
      </c>
      <c r="C10" s="20" t="s">
        <v>159</v>
      </c>
    </row>
    <row r="11" spans="1:4" ht="26.25" thickBot="1" x14ac:dyDescent="0.3">
      <c r="A11" s="177"/>
      <c r="B11" s="17" t="s">
        <v>165</v>
      </c>
      <c r="C11" s="21" t="s">
        <v>161</v>
      </c>
    </row>
    <row r="12" spans="1:4" ht="15.75" thickBot="1" x14ac:dyDescent="0.3">
      <c r="A12" s="175" t="s">
        <v>23</v>
      </c>
      <c r="B12" s="17" t="s">
        <v>166</v>
      </c>
      <c r="C12" s="16" t="s">
        <v>154</v>
      </c>
      <c r="D12">
        <v>3</v>
      </c>
    </row>
    <row r="13" spans="1:4" ht="26.25" thickBot="1" x14ac:dyDescent="0.3">
      <c r="A13" s="176"/>
      <c r="B13" s="17" t="s">
        <v>167</v>
      </c>
      <c r="C13" s="18" t="s">
        <v>156</v>
      </c>
    </row>
    <row r="14" spans="1:4" ht="64.5" thickBot="1" x14ac:dyDescent="0.3">
      <c r="A14" s="176"/>
      <c r="B14" s="17" t="s">
        <v>168</v>
      </c>
      <c r="C14" s="19" t="s">
        <v>157</v>
      </c>
    </row>
    <row r="15" spans="1:4" ht="39" thickBot="1" x14ac:dyDescent="0.3">
      <c r="A15" s="176"/>
      <c r="B15" s="17" t="s">
        <v>24</v>
      </c>
      <c r="C15" s="20" t="s">
        <v>159</v>
      </c>
    </row>
    <row r="16" spans="1:4" ht="39" thickBot="1" x14ac:dyDescent="0.3">
      <c r="A16" s="177"/>
      <c r="B16" s="17" t="s">
        <v>169</v>
      </c>
      <c r="C16" s="21" t="s">
        <v>161</v>
      </c>
    </row>
    <row r="17" spans="1:4" ht="15.75" thickBot="1" x14ac:dyDescent="0.3">
      <c r="A17" s="175" t="s">
        <v>25</v>
      </c>
      <c r="B17" s="17" t="s">
        <v>170</v>
      </c>
      <c r="C17" s="16" t="s">
        <v>154</v>
      </c>
      <c r="D17">
        <v>4</v>
      </c>
    </row>
    <row r="18" spans="1:4" ht="26.25" thickBot="1" x14ac:dyDescent="0.3">
      <c r="A18" s="176"/>
      <c r="B18" s="17" t="s">
        <v>171</v>
      </c>
      <c r="C18" s="18" t="s">
        <v>156</v>
      </c>
    </row>
    <row r="19" spans="1:4" ht="39" thickBot="1" x14ac:dyDescent="0.3">
      <c r="A19" s="176"/>
      <c r="B19" s="17" t="s">
        <v>172</v>
      </c>
      <c r="C19" s="19" t="s">
        <v>157</v>
      </c>
    </row>
    <row r="20" spans="1:4" ht="26.25" thickBot="1" x14ac:dyDescent="0.3">
      <c r="A20" s="176"/>
      <c r="B20" s="17" t="s">
        <v>173</v>
      </c>
      <c r="C20" s="20" t="s">
        <v>159</v>
      </c>
    </row>
    <row r="21" spans="1:4" ht="26.25" thickBot="1" x14ac:dyDescent="0.3">
      <c r="A21" s="177"/>
      <c r="B21" s="17" t="s">
        <v>26</v>
      </c>
      <c r="C21" s="21" t="s">
        <v>161</v>
      </c>
    </row>
    <row r="22" spans="1:4" ht="15.75" thickBot="1" x14ac:dyDescent="0.3">
      <c r="A22" s="175" t="s">
        <v>27</v>
      </c>
      <c r="B22" s="17" t="s">
        <v>174</v>
      </c>
      <c r="C22" s="16" t="s">
        <v>154</v>
      </c>
      <c r="D22">
        <v>5</v>
      </c>
    </row>
    <row r="23" spans="1:4" ht="26.25" thickBot="1" x14ac:dyDescent="0.3">
      <c r="A23" s="176"/>
      <c r="B23" s="17" t="s">
        <v>175</v>
      </c>
      <c r="C23" s="18" t="s">
        <v>156</v>
      </c>
    </row>
    <row r="24" spans="1:4" ht="26.25" thickBot="1" x14ac:dyDescent="0.3">
      <c r="A24" s="176"/>
      <c r="B24" s="17" t="s">
        <v>176</v>
      </c>
      <c r="C24" s="19" t="s">
        <v>157</v>
      </c>
    </row>
    <row r="25" spans="1:4" ht="26.25" thickBot="1" x14ac:dyDescent="0.3">
      <c r="A25" s="176"/>
      <c r="B25" s="17" t="s">
        <v>28</v>
      </c>
      <c r="C25" s="20" t="s">
        <v>159</v>
      </c>
    </row>
    <row r="26" spans="1:4" ht="26.25" thickBot="1" x14ac:dyDescent="0.3">
      <c r="A26" s="177"/>
      <c r="B26" s="17" t="s">
        <v>177</v>
      </c>
      <c r="C26" s="21" t="s">
        <v>161</v>
      </c>
    </row>
    <row r="27" spans="1:4" ht="39" customHeight="1" thickBot="1" x14ac:dyDescent="0.3">
      <c r="A27" s="175" t="s">
        <v>29</v>
      </c>
      <c r="B27" s="17" t="s">
        <v>30</v>
      </c>
      <c r="C27" s="16" t="s">
        <v>154</v>
      </c>
      <c r="D27">
        <v>6</v>
      </c>
    </row>
    <row r="28" spans="1:4" ht="51.75" thickBot="1" x14ac:dyDescent="0.3">
      <c r="A28" s="176"/>
      <c r="B28" s="17" t="s">
        <v>178</v>
      </c>
      <c r="C28" s="18" t="s">
        <v>156</v>
      </c>
    </row>
    <row r="29" spans="1:4" ht="26.25" thickBot="1" x14ac:dyDescent="0.3">
      <c r="A29" s="176"/>
      <c r="B29" s="17" t="s">
        <v>179</v>
      </c>
      <c r="C29" s="19" t="s">
        <v>157</v>
      </c>
    </row>
    <row r="30" spans="1:4" ht="26.25" thickBot="1" x14ac:dyDescent="0.3">
      <c r="A30" s="176"/>
      <c r="B30" s="17" t="s">
        <v>180</v>
      </c>
      <c r="C30" s="20" t="s">
        <v>159</v>
      </c>
    </row>
    <row r="31" spans="1:4" ht="26.25" thickBot="1" x14ac:dyDescent="0.3">
      <c r="A31" s="177"/>
      <c r="B31" s="17" t="s">
        <v>181</v>
      </c>
      <c r="C31" s="21" t="s">
        <v>161</v>
      </c>
    </row>
    <row r="32" spans="1:4" ht="15.75" thickBot="1" x14ac:dyDescent="0.3">
      <c r="A32" s="178" t="s">
        <v>31</v>
      </c>
      <c r="B32" s="17" t="s">
        <v>182</v>
      </c>
      <c r="C32" s="16" t="s">
        <v>154</v>
      </c>
      <c r="D32">
        <v>7</v>
      </c>
    </row>
    <row r="33" spans="1:4" ht="26.25" thickBot="1" x14ac:dyDescent="0.3">
      <c r="A33" s="179"/>
      <c r="B33" s="17" t="s">
        <v>183</v>
      </c>
      <c r="C33" s="18" t="s">
        <v>156</v>
      </c>
    </row>
    <row r="34" spans="1:4" ht="26.25" thickBot="1" x14ac:dyDescent="0.3">
      <c r="A34" s="179"/>
      <c r="B34" s="17" t="s">
        <v>184</v>
      </c>
      <c r="C34" s="19" t="s">
        <v>157</v>
      </c>
    </row>
    <row r="35" spans="1:4" ht="15.75" thickBot="1" x14ac:dyDescent="0.3">
      <c r="A35" s="179"/>
      <c r="B35" s="17" t="s">
        <v>32</v>
      </c>
      <c r="C35" s="20" t="s">
        <v>159</v>
      </c>
    </row>
    <row r="36" spans="1:4" ht="26.25" thickBot="1" x14ac:dyDescent="0.3">
      <c r="A36" s="180"/>
      <c r="B36" s="17" t="s">
        <v>185</v>
      </c>
      <c r="C36" s="21" t="s">
        <v>161</v>
      </c>
    </row>
    <row r="37" spans="1:4" ht="26.25" thickBot="1" x14ac:dyDescent="0.3">
      <c r="A37" s="178" t="s">
        <v>34</v>
      </c>
      <c r="B37" s="17" t="s">
        <v>186</v>
      </c>
      <c r="C37" s="16" t="s">
        <v>154</v>
      </c>
      <c r="D37">
        <v>8</v>
      </c>
    </row>
    <row r="38" spans="1:4" ht="26.25" thickBot="1" x14ac:dyDescent="0.3">
      <c r="A38" s="179"/>
      <c r="B38" s="17" t="s">
        <v>187</v>
      </c>
      <c r="C38" s="18" t="s">
        <v>156</v>
      </c>
    </row>
    <row r="39" spans="1:4" ht="15.75" thickBot="1" x14ac:dyDescent="0.3">
      <c r="A39" s="179"/>
      <c r="B39" s="17" t="s">
        <v>35</v>
      </c>
      <c r="C39" s="19" t="s">
        <v>157</v>
      </c>
    </row>
    <row r="40" spans="1:4" ht="26.25" thickBot="1" x14ac:dyDescent="0.3">
      <c r="A40" s="179"/>
      <c r="B40" s="17" t="s">
        <v>188</v>
      </c>
      <c r="C40" s="20" t="s">
        <v>159</v>
      </c>
    </row>
    <row r="41" spans="1:4" ht="39" thickBot="1" x14ac:dyDescent="0.3">
      <c r="A41" s="179"/>
      <c r="B41" s="17" t="s">
        <v>189</v>
      </c>
      <c r="C41" s="21" t="s">
        <v>161</v>
      </c>
    </row>
    <row r="42" spans="1:4" ht="26.25" thickBot="1" x14ac:dyDescent="0.3">
      <c r="A42" s="151" t="s">
        <v>36</v>
      </c>
      <c r="B42" s="31" t="s">
        <v>190</v>
      </c>
      <c r="C42" s="16" t="s">
        <v>154</v>
      </c>
      <c r="D42">
        <v>9</v>
      </c>
    </row>
    <row r="43" spans="1:4" ht="26.25" thickBot="1" x14ac:dyDescent="0.3">
      <c r="A43" s="152"/>
      <c r="B43" s="29" t="s">
        <v>191</v>
      </c>
      <c r="C43" s="18" t="s">
        <v>156</v>
      </c>
    </row>
    <row r="44" spans="1:4" ht="26.25" thickBot="1" x14ac:dyDescent="0.3">
      <c r="A44" s="152"/>
      <c r="B44" s="29" t="s">
        <v>37</v>
      </c>
      <c r="C44" s="19" t="s">
        <v>157</v>
      </c>
    </row>
    <row r="45" spans="1:4" ht="39" thickBot="1" x14ac:dyDescent="0.3">
      <c r="A45" s="152"/>
      <c r="B45" s="29" t="s">
        <v>192</v>
      </c>
      <c r="C45" s="20" t="s">
        <v>159</v>
      </c>
    </row>
    <row r="46" spans="1:4" ht="26.25" thickBot="1" x14ac:dyDescent="0.3">
      <c r="A46" s="153"/>
      <c r="B46" s="29" t="s">
        <v>193</v>
      </c>
      <c r="C46" s="21" t="s">
        <v>161</v>
      </c>
    </row>
    <row r="47" spans="1:4" ht="15.75" thickBot="1" x14ac:dyDescent="0.3">
      <c r="A47" s="175" t="s">
        <v>39</v>
      </c>
      <c r="B47" s="17" t="s">
        <v>194</v>
      </c>
      <c r="C47" s="16" t="s">
        <v>154</v>
      </c>
    </row>
    <row r="48" spans="1:4" ht="26.25" thickBot="1" x14ac:dyDescent="0.3">
      <c r="A48" s="176"/>
      <c r="B48" s="17" t="s">
        <v>195</v>
      </c>
      <c r="C48" s="18" t="s">
        <v>156</v>
      </c>
      <c r="D48">
        <v>10</v>
      </c>
    </row>
    <row r="49" spans="1:4" ht="26.25" thickBot="1" x14ac:dyDescent="0.3">
      <c r="A49" s="176"/>
      <c r="B49" s="17" t="s">
        <v>40</v>
      </c>
      <c r="C49" s="19" t="s">
        <v>157</v>
      </c>
    </row>
    <row r="50" spans="1:4" ht="39" thickBot="1" x14ac:dyDescent="0.3">
      <c r="A50" s="176"/>
      <c r="B50" s="17" t="s">
        <v>196</v>
      </c>
      <c r="C50" s="20" t="s">
        <v>159</v>
      </c>
    </row>
    <row r="51" spans="1:4" ht="26.25" thickBot="1" x14ac:dyDescent="0.3">
      <c r="A51" s="177"/>
      <c r="B51" s="17" t="s">
        <v>197</v>
      </c>
      <c r="C51" s="21" t="s">
        <v>161</v>
      </c>
    </row>
    <row r="52" spans="1:4" ht="15.75" thickBot="1" x14ac:dyDescent="0.3">
      <c r="A52" s="184" t="s">
        <v>41</v>
      </c>
      <c r="B52" s="17" t="s">
        <v>198</v>
      </c>
      <c r="C52" s="16" t="s">
        <v>154</v>
      </c>
      <c r="D52">
        <v>11</v>
      </c>
    </row>
    <row r="53" spans="1:4" ht="39" thickBot="1" x14ac:dyDescent="0.3">
      <c r="A53" s="185"/>
      <c r="B53" s="17" t="s">
        <v>42</v>
      </c>
      <c r="C53" s="18" t="s">
        <v>156</v>
      </c>
    </row>
    <row r="54" spans="1:4" ht="26.25" thickBot="1" x14ac:dyDescent="0.3">
      <c r="A54" s="185"/>
      <c r="B54" s="17" t="s">
        <v>199</v>
      </c>
      <c r="C54" s="19" t="s">
        <v>157</v>
      </c>
    </row>
    <row r="55" spans="1:4" ht="39" thickBot="1" x14ac:dyDescent="0.3">
      <c r="A55" s="185"/>
      <c r="B55" s="17" t="s">
        <v>200</v>
      </c>
      <c r="C55" s="20" t="s">
        <v>159</v>
      </c>
    </row>
    <row r="56" spans="1:4" ht="26.25" thickBot="1" x14ac:dyDescent="0.3">
      <c r="A56" s="186"/>
      <c r="B56" s="17" t="s">
        <v>201</v>
      </c>
      <c r="C56" s="21" t="s">
        <v>161</v>
      </c>
    </row>
    <row r="57" spans="1:4" ht="15.75" thickBot="1" x14ac:dyDescent="0.3">
      <c r="A57" s="175" t="s">
        <v>43</v>
      </c>
      <c r="B57" s="32" t="s">
        <v>202</v>
      </c>
      <c r="C57" s="16" t="s">
        <v>154</v>
      </c>
      <c r="D57">
        <v>12</v>
      </c>
    </row>
    <row r="58" spans="1:4" ht="15.75" thickBot="1" x14ac:dyDescent="0.3">
      <c r="A58" s="176"/>
      <c r="B58" s="32" t="s">
        <v>44</v>
      </c>
      <c r="C58" s="18" t="s">
        <v>156</v>
      </c>
    </row>
    <row r="59" spans="1:4" ht="26.25" thickBot="1" x14ac:dyDescent="0.3">
      <c r="A59" s="176"/>
      <c r="B59" s="32" t="s">
        <v>203</v>
      </c>
      <c r="C59" s="19" t="s">
        <v>157</v>
      </c>
    </row>
    <row r="60" spans="1:4" ht="39" thickBot="1" x14ac:dyDescent="0.3">
      <c r="A60" s="176"/>
      <c r="B60" s="32" t="s">
        <v>204</v>
      </c>
      <c r="C60" s="20" t="s">
        <v>159</v>
      </c>
    </row>
    <row r="61" spans="1:4" ht="26.25" thickBot="1" x14ac:dyDescent="0.3">
      <c r="A61" s="176"/>
      <c r="B61" s="32" t="s">
        <v>205</v>
      </c>
      <c r="C61" s="21" t="s">
        <v>161</v>
      </c>
    </row>
    <row r="62" spans="1:4" ht="15.75" thickBot="1" x14ac:dyDescent="0.3">
      <c r="A62" s="160" t="s">
        <v>206</v>
      </c>
      <c r="B62" s="33" t="s">
        <v>207</v>
      </c>
      <c r="C62" s="16" t="s">
        <v>154</v>
      </c>
      <c r="D62">
        <v>13</v>
      </c>
    </row>
    <row r="63" spans="1:4" ht="39" thickBot="1" x14ac:dyDescent="0.3">
      <c r="A63" s="161"/>
      <c r="B63" s="32" t="s">
        <v>208</v>
      </c>
      <c r="C63" s="18" t="s">
        <v>156</v>
      </c>
    </row>
    <row r="64" spans="1:4" ht="39" thickBot="1" x14ac:dyDescent="0.3">
      <c r="A64" s="161"/>
      <c r="B64" s="32" t="s">
        <v>48</v>
      </c>
      <c r="C64" s="19" t="s">
        <v>157</v>
      </c>
    </row>
    <row r="65" spans="1:4" ht="39" thickBot="1" x14ac:dyDescent="0.3">
      <c r="A65" s="161"/>
      <c r="B65" s="32" t="s">
        <v>209</v>
      </c>
      <c r="C65" s="20" t="s">
        <v>159</v>
      </c>
    </row>
    <row r="66" spans="1:4" ht="39" thickBot="1" x14ac:dyDescent="0.3">
      <c r="A66" s="162"/>
      <c r="B66" s="32" t="s">
        <v>210</v>
      </c>
      <c r="C66" s="21" t="s">
        <v>161</v>
      </c>
    </row>
    <row r="67" spans="1:4" ht="26.25" thickBot="1" x14ac:dyDescent="0.3">
      <c r="A67" s="181" t="s">
        <v>50</v>
      </c>
      <c r="B67" s="32" t="s">
        <v>211</v>
      </c>
      <c r="C67" s="16" t="s">
        <v>154</v>
      </c>
      <c r="D67">
        <v>14</v>
      </c>
    </row>
    <row r="68" spans="1:4" ht="39" thickBot="1" x14ac:dyDescent="0.3">
      <c r="A68" s="182"/>
      <c r="B68" s="32" t="s">
        <v>212</v>
      </c>
      <c r="C68" s="18" t="s">
        <v>156</v>
      </c>
    </row>
    <row r="69" spans="1:4" ht="26.25" thickBot="1" x14ac:dyDescent="0.3">
      <c r="A69" s="182"/>
      <c r="B69" s="32" t="s">
        <v>213</v>
      </c>
      <c r="C69" s="19" t="s">
        <v>157</v>
      </c>
    </row>
    <row r="70" spans="1:4" ht="26.25" thickBot="1" x14ac:dyDescent="0.3">
      <c r="A70" s="182"/>
      <c r="B70" s="32" t="s">
        <v>51</v>
      </c>
      <c r="C70" s="20" t="s">
        <v>159</v>
      </c>
    </row>
    <row r="71" spans="1:4" ht="39" thickBot="1" x14ac:dyDescent="0.3">
      <c r="A71" s="183"/>
      <c r="B71" s="32" t="s">
        <v>214</v>
      </c>
      <c r="C71" s="21" t="s">
        <v>161</v>
      </c>
    </row>
    <row r="72" spans="1:4" ht="26.25" thickBot="1" x14ac:dyDescent="0.3">
      <c r="A72" s="166" t="s">
        <v>53</v>
      </c>
      <c r="B72" s="32" t="s">
        <v>215</v>
      </c>
      <c r="C72" s="16" t="s">
        <v>154</v>
      </c>
      <c r="D72">
        <v>15</v>
      </c>
    </row>
    <row r="73" spans="1:4" ht="39" thickBot="1" x14ac:dyDescent="0.3">
      <c r="A73" s="167"/>
      <c r="B73" s="32" t="s">
        <v>216</v>
      </c>
      <c r="C73" s="18" t="s">
        <v>156</v>
      </c>
    </row>
    <row r="74" spans="1:4" ht="26.25" thickBot="1" x14ac:dyDescent="0.3">
      <c r="A74" s="167"/>
      <c r="B74" s="32" t="s">
        <v>54</v>
      </c>
      <c r="C74" s="19" t="s">
        <v>157</v>
      </c>
    </row>
    <row r="75" spans="1:4" ht="51.75" thickBot="1" x14ac:dyDescent="0.3">
      <c r="A75" s="167"/>
      <c r="B75" s="32" t="s">
        <v>217</v>
      </c>
      <c r="C75" s="20" t="s">
        <v>159</v>
      </c>
    </row>
    <row r="76" spans="1:4" ht="26.25" thickBot="1" x14ac:dyDescent="0.3">
      <c r="A76" s="168"/>
      <c r="B76" s="32" t="s">
        <v>218</v>
      </c>
      <c r="C76" s="21" t="s">
        <v>161</v>
      </c>
    </row>
    <row r="77" spans="1:4" ht="26.25" thickBot="1" x14ac:dyDescent="0.3">
      <c r="A77" s="160" t="s">
        <v>55</v>
      </c>
      <c r="B77" s="32" t="s">
        <v>219</v>
      </c>
      <c r="C77" s="16" t="s">
        <v>154</v>
      </c>
      <c r="D77">
        <v>16</v>
      </c>
    </row>
    <row r="78" spans="1:4" ht="26.25" thickBot="1" x14ac:dyDescent="0.3">
      <c r="A78" s="161"/>
      <c r="B78" s="32" t="s">
        <v>220</v>
      </c>
      <c r="C78" s="18" t="s">
        <v>156</v>
      </c>
    </row>
    <row r="79" spans="1:4" ht="39" thickBot="1" x14ac:dyDescent="0.3">
      <c r="A79" s="161"/>
      <c r="B79" s="32" t="s">
        <v>56</v>
      </c>
      <c r="C79" s="19" t="s">
        <v>157</v>
      </c>
    </row>
    <row r="80" spans="1:4" ht="26.25" thickBot="1" x14ac:dyDescent="0.3">
      <c r="A80" s="161"/>
      <c r="B80" s="32" t="s">
        <v>221</v>
      </c>
      <c r="C80" s="20" t="s">
        <v>159</v>
      </c>
    </row>
    <row r="81" spans="1:6" ht="39" thickBot="1" x14ac:dyDescent="0.3">
      <c r="A81" s="162"/>
      <c r="B81" s="32" t="s">
        <v>222</v>
      </c>
      <c r="C81" s="21" t="s">
        <v>161</v>
      </c>
    </row>
    <row r="82" spans="1:6" ht="26.25" thickBot="1" x14ac:dyDescent="0.3">
      <c r="A82" s="160" t="s">
        <v>58</v>
      </c>
      <c r="B82" s="32" t="s">
        <v>223</v>
      </c>
      <c r="C82" s="16" t="s">
        <v>154</v>
      </c>
      <c r="D82">
        <v>17</v>
      </c>
      <c r="E82">
        <f t="shared" ref="E82:E96" si="0">LEN(B82)</f>
        <v>121</v>
      </c>
      <c r="F82" s="16" t="s">
        <v>154</v>
      </c>
    </row>
    <row r="83" spans="1:6" ht="51.75" thickBot="1" x14ac:dyDescent="0.3">
      <c r="A83" s="161"/>
      <c r="B83" s="32" t="s">
        <v>224</v>
      </c>
      <c r="C83" s="18" t="s">
        <v>156</v>
      </c>
      <c r="E83">
        <f t="shared" si="0"/>
        <v>289</v>
      </c>
      <c r="F83" s="18" t="s">
        <v>156</v>
      </c>
    </row>
    <row r="84" spans="1:6" ht="39" thickBot="1" x14ac:dyDescent="0.3">
      <c r="A84" s="161"/>
      <c r="B84" s="32" t="s">
        <v>225</v>
      </c>
      <c r="C84" s="19" t="s">
        <v>157</v>
      </c>
      <c r="E84">
        <f t="shared" si="0"/>
        <v>226</v>
      </c>
      <c r="F84" s="19" t="s">
        <v>157</v>
      </c>
    </row>
    <row r="85" spans="1:6" ht="39" thickBot="1" x14ac:dyDescent="0.3">
      <c r="A85" s="161"/>
      <c r="B85" s="32" t="s">
        <v>59</v>
      </c>
      <c r="C85" s="20" t="s">
        <v>159</v>
      </c>
      <c r="E85">
        <f t="shared" si="0"/>
        <v>183</v>
      </c>
      <c r="F85" s="20" t="s">
        <v>159</v>
      </c>
    </row>
    <row r="86" spans="1:6" ht="51.75" thickBot="1" x14ac:dyDescent="0.3">
      <c r="A86" s="162"/>
      <c r="B86" s="32" t="s">
        <v>226</v>
      </c>
      <c r="C86" s="21" t="s">
        <v>161</v>
      </c>
      <c r="E86">
        <f t="shared" si="0"/>
        <v>262</v>
      </c>
      <c r="F86" s="21" t="s">
        <v>161</v>
      </c>
    </row>
    <row r="87" spans="1:6" ht="39" thickBot="1" x14ac:dyDescent="0.3">
      <c r="A87" s="160" t="s">
        <v>62</v>
      </c>
      <c r="B87" s="33" t="s">
        <v>227</v>
      </c>
      <c r="C87" s="16" t="s">
        <v>154</v>
      </c>
      <c r="D87">
        <v>18</v>
      </c>
      <c r="E87">
        <f t="shared" si="0"/>
        <v>257</v>
      </c>
      <c r="F87" s="16" t="s">
        <v>154</v>
      </c>
    </row>
    <row r="88" spans="1:6" ht="39" thickBot="1" x14ac:dyDescent="0.3">
      <c r="A88" s="161"/>
      <c r="B88" s="17" t="s">
        <v>228</v>
      </c>
      <c r="C88" s="18" t="s">
        <v>156</v>
      </c>
      <c r="E88">
        <f t="shared" si="0"/>
        <v>259</v>
      </c>
      <c r="F88" s="18" t="s">
        <v>156</v>
      </c>
    </row>
    <row r="89" spans="1:6" ht="77.25" thickBot="1" x14ac:dyDescent="0.3">
      <c r="A89" s="161"/>
      <c r="B89" s="17" t="s">
        <v>229</v>
      </c>
      <c r="C89" s="19" t="s">
        <v>157</v>
      </c>
      <c r="E89">
        <f t="shared" si="0"/>
        <v>512</v>
      </c>
      <c r="F89" s="19" t="s">
        <v>157</v>
      </c>
    </row>
    <row r="90" spans="1:6" ht="51.75" thickBot="1" x14ac:dyDescent="0.3">
      <c r="A90" s="161"/>
      <c r="B90" s="17" t="s">
        <v>63</v>
      </c>
      <c r="C90" s="20" t="s">
        <v>159</v>
      </c>
      <c r="E90">
        <f t="shared" si="0"/>
        <v>321</v>
      </c>
      <c r="F90" s="20" t="s">
        <v>159</v>
      </c>
    </row>
    <row r="91" spans="1:6" ht="64.5" thickBot="1" x14ac:dyDescent="0.3">
      <c r="A91" s="162"/>
      <c r="B91" s="17" t="s">
        <v>230</v>
      </c>
      <c r="C91" s="21" t="s">
        <v>161</v>
      </c>
      <c r="E91">
        <f t="shared" si="0"/>
        <v>377</v>
      </c>
      <c r="F91" s="21" t="s">
        <v>161</v>
      </c>
    </row>
    <row r="92" spans="1:6" ht="51.75" thickBot="1" x14ac:dyDescent="0.3">
      <c r="A92" s="160" t="s">
        <v>64</v>
      </c>
      <c r="B92" s="17" t="s">
        <v>231</v>
      </c>
      <c r="C92" s="16" t="s">
        <v>154</v>
      </c>
      <c r="D92">
        <v>19</v>
      </c>
      <c r="E92">
        <f t="shared" si="0"/>
        <v>258</v>
      </c>
      <c r="F92" s="16" t="s">
        <v>154</v>
      </c>
    </row>
    <row r="93" spans="1:6" ht="39" thickBot="1" x14ac:dyDescent="0.3">
      <c r="A93" s="161"/>
      <c r="B93" s="17" t="s">
        <v>65</v>
      </c>
      <c r="C93" s="18" t="s">
        <v>156</v>
      </c>
      <c r="E93">
        <f t="shared" si="0"/>
        <v>267</v>
      </c>
      <c r="F93" s="18" t="s">
        <v>156</v>
      </c>
    </row>
    <row r="94" spans="1:6" ht="26.25" thickBot="1" x14ac:dyDescent="0.3">
      <c r="A94" s="161"/>
      <c r="B94" s="17" t="s">
        <v>232</v>
      </c>
      <c r="C94" s="19" t="s">
        <v>157</v>
      </c>
      <c r="E94">
        <f t="shared" si="0"/>
        <v>123</v>
      </c>
      <c r="F94" s="19" t="s">
        <v>157</v>
      </c>
    </row>
    <row r="95" spans="1:6" ht="39" thickBot="1" x14ac:dyDescent="0.3">
      <c r="A95" s="161"/>
      <c r="B95" s="17" t="s">
        <v>233</v>
      </c>
      <c r="C95" s="20" t="s">
        <v>159</v>
      </c>
      <c r="E95">
        <f t="shared" si="0"/>
        <v>178</v>
      </c>
      <c r="F95" s="20" t="s">
        <v>159</v>
      </c>
    </row>
    <row r="96" spans="1:6" ht="39" thickBot="1" x14ac:dyDescent="0.3">
      <c r="A96" s="162"/>
      <c r="B96" s="17" t="s">
        <v>234</v>
      </c>
      <c r="C96" s="21" t="s">
        <v>161</v>
      </c>
      <c r="E96">
        <f t="shared" si="0"/>
        <v>212</v>
      </c>
      <c r="F96" s="21" t="s">
        <v>161</v>
      </c>
    </row>
    <row r="97" spans="1:6" ht="15.75" thickBot="1" x14ac:dyDescent="0.3">
      <c r="A97" s="160" t="s">
        <v>66</v>
      </c>
      <c r="B97" s="17" t="s">
        <v>235</v>
      </c>
      <c r="C97" s="16" t="s">
        <v>154</v>
      </c>
      <c r="D97">
        <v>20</v>
      </c>
    </row>
    <row r="98" spans="1:6" ht="26.25" thickBot="1" x14ac:dyDescent="0.3">
      <c r="A98" s="161"/>
      <c r="B98" s="17" t="s">
        <v>236</v>
      </c>
      <c r="C98" s="18" t="s">
        <v>156</v>
      </c>
    </row>
    <row r="99" spans="1:6" ht="51.75" thickBot="1" x14ac:dyDescent="0.3">
      <c r="A99" s="161"/>
      <c r="B99" s="17" t="s">
        <v>237</v>
      </c>
      <c r="C99" s="19" t="s">
        <v>157</v>
      </c>
    </row>
    <row r="100" spans="1:6" ht="39" thickBot="1" x14ac:dyDescent="0.3">
      <c r="A100" s="161"/>
      <c r="B100" s="17" t="s">
        <v>67</v>
      </c>
      <c r="C100" s="20" t="s">
        <v>159</v>
      </c>
    </row>
    <row r="101" spans="1:6" ht="39" thickBot="1" x14ac:dyDescent="0.3">
      <c r="A101" s="162"/>
      <c r="B101" s="17" t="s">
        <v>238</v>
      </c>
      <c r="C101" s="21" t="s">
        <v>161</v>
      </c>
    </row>
    <row r="102" spans="1:6" ht="15.75" thickBot="1" x14ac:dyDescent="0.3">
      <c r="A102" s="160" t="s">
        <v>68</v>
      </c>
      <c r="B102" s="17" t="s">
        <v>239</v>
      </c>
      <c r="C102" s="16" t="s">
        <v>154</v>
      </c>
      <c r="D102">
        <v>21</v>
      </c>
    </row>
    <row r="103" spans="1:6" ht="26.25" thickBot="1" x14ac:dyDescent="0.3">
      <c r="A103" s="161"/>
      <c r="B103" s="17" t="s">
        <v>240</v>
      </c>
      <c r="C103" s="18" t="s">
        <v>156</v>
      </c>
    </row>
    <row r="104" spans="1:6" ht="39" thickBot="1" x14ac:dyDescent="0.3">
      <c r="A104" s="161"/>
      <c r="B104" s="17" t="s">
        <v>241</v>
      </c>
      <c r="C104" s="19" t="s">
        <v>157</v>
      </c>
    </row>
    <row r="105" spans="1:6" ht="26.25" thickBot="1" x14ac:dyDescent="0.3">
      <c r="A105" s="161"/>
      <c r="B105" s="23" t="s">
        <v>69</v>
      </c>
      <c r="C105" s="20" t="s">
        <v>159</v>
      </c>
    </row>
    <row r="106" spans="1:6" ht="39" thickBot="1" x14ac:dyDescent="0.3">
      <c r="A106" s="162"/>
      <c r="B106" s="35" t="s">
        <v>242</v>
      </c>
      <c r="C106" s="28" t="s">
        <v>161</v>
      </c>
    </row>
    <row r="107" spans="1:6" ht="15.75" thickBot="1" x14ac:dyDescent="0.3">
      <c r="A107" s="160" t="s">
        <v>70</v>
      </c>
      <c r="B107" s="17" t="s">
        <v>243</v>
      </c>
      <c r="C107" s="16" t="s">
        <v>154</v>
      </c>
      <c r="D107">
        <v>22</v>
      </c>
    </row>
    <row r="108" spans="1:6" ht="26.25" thickBot="1" x14ac:dyDescent="0.3">
      <c r="A108" s="161"/>
      <c r="B108" s="17" t="s">
        <v>244</v>
      </c>
      <c r="C108" s="18" t="s">
        <v>156</v>
      </c>
    </row>
    <row r="109" spans="1:6" ht="15.75" thickBot="1" x14ac:dyDescent="0.3">
      <c r="A109" s="161"/>
      <c r="B109" s="17" t="s">
        <v>245</v>
      </c>
      <c r="C109" s="19" t="s">
        <v>157</v>
      </c>
    </row>
    <row r="110" spans="1:6" ht="39" thickBot="1" x14ac:dyDescent="0.3">
      <c r="A110" s="161"/>
      <c r="B110" s="17" t="s">
        <v>246</v>
      </c>
      <c r="C110" s="20" t="s">
        <v>159</v>
      </c>
    </row>
    <row r="111" spans="1:6" ht="26.25" thickBot="1" x14ac:dyDescent="0.3">
      <c r="A111" s="162"/>
      <c r="B111" s="30" t="s">
        <v>247</v>
      </c>
      <c r="C111" s="28" t="s">
        <v>161</v>
      </c>
    </row>
    <row r="112" spans="1:6" ht="39" thickBot="1" x14ac:dyDescent="0.3">
      <c r="A112" s="160" t="s">
        <v>72</v>
      </c>
      <c r="B112" s="17" t="s">
        <v>248</v>
      </c>
      <c r="C112" s="16" t="s">
        <v>154</v>
      </c>
      <c r="D112">
        <v>23</v>
      </c>
      <c r="E112">
        <f t="shared" ref="E112:E116" si="1">LEN(B112)</f>
        <v>183</v>
      </c>
      <c r="F112" s="16" t="s">
        <v>154</v>
      </c>
    </row>
    <row r="113" spans="1:6" ht="51.75" thickBot="1" x14ac:dyDescent="0.3">
      <c r="A113" s="161"/>
      <c r="B113" s="17" t="s">
        <v>249</v>
      </c>
      <c r="C113" s="18" t="s">
        <v>156</v>
      </c>
      <c r="E113">
        <f t="shared" si="1"/>
        <v>291</v>
      </c>
      <c r="F113" s="18" t="s">
        <v>156</v>
      </c>
    </row>
    <row r="114" spans="1:6" ht="64.5" thickBot="1" x14ac:dyDescent="0.3">
      <c r="A114" s="161"/>
      <c r="B114" s="17" t="s">
        <v>73</v>
      </c>
      <c r="C114" s="19" t="s">
        <v>157</v>
      </c>
      <c r="E114">
        <f t="shared" si="1"/>
        <v>408</v>
      </c>
      <c r="F114" s="19" t="s">
        <v>157</v>
      </c>
    </row>
    <row r="115" spans="1:6" ht="39" thickBot="1" x14ac:dyDescent="0.3">
      <c r="A115" s="161"/>
      <c r="B115" s="17" t="s">
        <v>250</v>
      </c>
      <c r="C115" s="36" t="s">
        <v>159</v>
      </c>
      <c r="E115">
        <f t="shared" si="1"/>
        <v>228</v>
      </c>
      <c r="F115" s="20" t="s">
        <v>159</v>
      </c>
    </row>
    <row r="116" spans="1:6" ht="39" thickBot="1" x14ac:dyDescent="0.3">
      <c r="A116" s="162"/>
      <c r="B116" s="17" t="s">
        <v>251</v>
      </c>
      <c r="C116" s="37" t="s">
        <v>161</v>
      </c>
      <c r="E116">
        <f t="shared" si="1"/>
        <v>196</v>
      </c>
      <c r="F116" s="21" t="s">
        <v>161</v>
      </c>
    </row>
    <row r="117" spans="1:6" ht="26.25" thickBot="1" x14ac:dyDescent="0.3">
      <c r="A117" s="166" t="s">
        <v>74</v>
      </c>
      <c r="B117" s="17" t="s">
        <v>75</v>
      </c>
      <c r="C117" s="16" t="s">
        <v>154</v>
      </c>
      <c r="D117">
        <v>24</v>
      </c>
    </row>
    <row r="118" spans="1:6" ht="51.75" thickBot="1" x14ac:dyDescent="0.3">
      <c r="A118" s="167"/>
      <c r="B118" s="17" t="s">
        <v>252</v>
      </c>
      <c r="C118" s="18" t="s">
        <v>156</v>
      </c>
    </row>
    <row r="119" spans="1:6" ht="51.75" thickBot="1" x14ac:dyDescent="0.3">
      <c r="A119" s="167"/>
      <c r="B119" s="17" t="s">
        <v>253</v>
      </c>
      <c r="C119" s="19" t="s">
        <v>157</v>
      </c>
    </row>
    <row r="120" spans="1:6" ht="39" thickBot="1" x14ac:dyDescent="0.3">
      <c r="A120" s="167"/>
      <c r="B120" s="81" t="s">
        <v>254</v>
      </c>
      <c r="C120" s="36" t="s">
        <v>159</v>
      </c>
    </row>
    <row r="121" spans="1:6" ht="39" thickBot="1" x14ac:dyDescent="0.3">
      <c r="A121" s="168"/>
      <c r="B121" s="81" t="s">
        <v>255</v>
      </c>
      <c r="C121" s="38" t="s">
        <v>161</v>
      </c>
    </row>
    <row r="122" spans="1:6" ht="26.25" thickBot="1" x14ac:dyDescent="0.3">
      <c r="A122" s="160" t="s">
        <v>77</v>
      </c>
      <c r="B122" s="17" t="s">
        <v>256</v>
      </c>
      <c r="C122" s="16" t="s">
        <v>154</v>
      </c>
      <c r="D122">
        <v>25</v>
      </c>
      <c r="E122">
        <f t="shared" ref="E122:E126" si="2">LEN(B122)</f>
        <v>148</v>
      </c>
      <c r="F122" s="16" t="s">
        <v>154</v>
      </c>
    </row>
    <row r="123" spans="1:6" ht="51.75" thickBot="1" x14ac:dyDescent="0.3">
      <c r="A123" s="161"/>
      <c r="B123" s="17" t="s">
        <v>257</v>
      </c>
      <c r="C123" s="18" t="s">
        <v>156</v>
      </c>
      <c r="E123">
        <f t="shared" si="2"/>
        <v>272</v>
      </c>
      <c r="F123" s="18" t="s">
        <v>156</v>
      </c>
    </row>
    <row r="124" spans="1:6" ht="51.75" thickBot="1" x14ac:dyDescent="0.3">
      <c r="A124" s="161"/>
      <c r="B124" s="17" t="s">
        <v>258</v>
      </c>
      <c r="C124" s="19" t="s">
        <v>157</v>
      </c>
      <c r="E124">
        <f t="shared" si="2"/>
        <v>282</v>
      </c>
      <c r="F124" s="19" t="s">
        <v>157</v>
      </c>
    </row>
    <row r="125" spans="1:6" ht="39" thickBot="1" x14ac:dyDescent="0.3">
      <c r="A125" s="161"/>
      <c r="B125" s="17" t="s">
        <v>78</v>
      </c>
      <c r="C125" s="36" t="s">
        <v>159</v>
      </c>
      <c r="E125">
        <f t="shared" si="2"/>
        <v>257</v>
      </c>
      <c r="F125" s="20" t="s">
        <v>159</v>
      </c>
    </row>
    <row r="126" spans="1:6" ht="26.25" thickBot="1" x14ac:dyDescent="0.3">
      <c r="A126" s="162"/>
      <c r="B126" s="17" t="s">
        <v>259</v>
      </c>
      <c r="C126" s="38" t="s">
        <v>161</v>
      </c>
      <c r="E126">
        <f t="shared" si="2"/>
        <v>89</v>
      </c>
      <c r="F126" s="21" t="s">
        <v>161</v>
      </c>
    </row>
    <row r="127" spans="1:6" ht="15.75" thickBot="1" x14ac:dyDescent="0.3">
      <c r="A127" s="166" t="s">
        <v>260</v>
      </c>
      <c r="B127" s="17" t="s">
        <v>261</v>
      </c>
      <c r="C127" s="16" t="s">
        <v>154</v>
      </c>
      <c r="D127">
        <v>26</v>
      </c>
    </row>
    <row r="128" spans="1:6" ht="39" thickBot="1" x14ac:dyDescent="0.3">
      <c r="A128" s="167"/>
      <c r="B128" s="32" t="s">
        <v>262</v>
      </c>
      <c r="C128" s="18" t="s">
        <v>156</v>
      </c>
    </row>
    <row r="129" spans="1:6" ht="26.25" thickBot="1" x14ac:dyDescent="0.3">
      <c r="A129" s="167"/>
      <c r="B129" s="17" t="s">
        <v>81</v>
      </c>
      <c r="C129" s="19" t="s">
        <v>157</v>
      </c>
    </row>
    <row r="130" spans="1:6" ht="26.25" thickBot="1" x14ac:dyDescent="0.3">
      <c r="A130" s="167"/>
      <c r="B130" s="17" t="s">
        <v>263</v>
      </c>
      <c r="C130" s="36" t="s">
        <v>159</v>
      </c>
    </row>
    <row r="131" spans="1:6" ht="26.25" thickBot="1" x14ac:dyDescent="0.3">
      <c r="A131" s="168"/>
      <c r="B131" s="17" t="s">
        <v>264</v>
      </c>
      <c r="C131" s="38" t="s">
        <v>161</v>
      </c>
    </row>
    <row r="132" spans="1:6" ht="26.25" thickBot="1" x14ac:dyDescent="0.3">
      <c r="A132" s="160" t="s">
        <v>83</v>
      </c>
      <c r="B132" s="17" t="s">
        <v>265</v>
      </c>
      <c r="C132" s="16" t="s">
        <v>154</v>
      </c>
      <c r="D132">
        <v>27</v>
      </c>
      <c r="E132">
        <f t="shared" ref="E132:E141" si="3">LEN(B132)</f>
        <v>102</v>
      </c>
      <c r="F132" s="16" t="s">
        <v>154</v>
      </c>
    </row>
    <row r="133" spans="1:6" ht="51.75" thickBot="1" x14ac:dyDescent="0.3">
      <c r="A133" s="161"/>
      <c r="B133" s="17" t="s">
        <v>84</v>
      </c>
      <c r="C133" s="18" t="s">
        <v>156</v>
      </c>
      <c r="E133">
        <f t="shared" si="3"/>
        <v>320</v>
      </c>
      <c r="F133" s="18" t="s">
        <v>156</v>
      </c>
    </row>
    <row r="134" spans="1:6" ht="51.75" thickBot="1" x14ac:dyDescent="0.3">
      <c r="A134" s="161"/>
      <c r="B134" s="17" t="s">
        <v>266</v>
      </c>
      <c r="C134" s="19" t="s">
        <v>157</v>
      </c>
      <c r="E134">
        <f t="shared" si="3"/>
        <v>261</v>
      </c>
      <c r="F134" s="19" t="s">
        <v>157</v>
      </c>
    </row>
    <row r="135" spans="1:6" ht="135.75" thickBot="1" x14ac:dyDescent="0.3">
      <c r="A135" s="161"/>
      <c r="B135" s="39" t="s">
        <v>267</v>
      </c>
      <c r="C135" s="36" t="s">
        <v>159</v>
      </c>
      <c r="E135">
        <f t="shared" si="3"/>
        <v>575</v>
      </c>
      <c r="F135" s="20" t="s">
        <v>159</v>
      </c>
    </row>
    <row r="136" spans="1:6" ht="64.5" thickBot="1" x14ac:dyDescent="0.3">
      <c r="A136" s="162"/>
      <c r="B136" s="24" t="s">
        <v>268</v>
      </c>
      <c r="C136" s="38" t="s">
        <v>161</v>
      </c>
      <c r="E136">
        <f t="shared" si="3"/>
        <v>400</v>
      </c>
      <c r="F136" s="21" t="s">
        <v>161</v>
      </c>
    </row>
    <row r="137" spans="1:6" ht="26.25" thickBot="1" x14ac:dyDescent="0.3">
      <c r="A137" s="160" t="s">
        <v>86</v>
      </c>
      <c r="B137" s="40" t="s">
        <v>87</v>
      </c>
      <c r="C137" s="16" t="s">
        <v>154</v>
      </c>
      <c r="D137">
        <v>28</v>
      </c>
      <c r="E137">
        <f t="shared" si="3"/>
        <v>127</v>
      </c>
      <c r="F137" s="16" t="s">
        <v>154</v>
      </c>
    </row>
    <row r="138" spans="1:6" ht="39" thickBot="1" x14ac:dyDescent="0.3">
      <c r="A138" s="161"/>
      <c r="B138" s="41" t="s">
        <v>269</v>
      </c>
      <c r="C138" s="18" t="s">
        <v>156</v>
      </c>
      <c r="E138">
        <f t="shared" si="3"/>
        <v>185</v>
      </c>
      <c r="F138" s="18" t="s">
        <v>156</v>
      </c>
    </row>
    <row r="139" spans="1:6" ht="64.5" thickBot="1" x14ac:dyDescent="0.3">
      <c r="A139" s="161"/>
      <c r="B139" s="41" t="s">
        <v>270</v>
      </c>
      <c r="C139" s="19" t="s">
        <v>157</v>
      </c>
      <c r="E139">
        <f t="shared" si="3"/>
        <v>416</v>
      </c>
      <c r="F139" s="19" t="s">
        <v>157</v>
      </c>
    </row>
    <row r="140" spans="1:6" ht="51.75" thickBot="1" x14ac:dyDescent="0.3">
      <c r="A140" s="161"/>
      <c r="B140" s="41" t="s">
        <v>271</v>
      </c>
      <c r="C140" s="36" t="s">
        <v>159</v>
      </c>
      <c r="E140">
        <f t="shared" si="3"/>
        <v>270</v>
      </c>
      <c r="F140" s="20" t="s">
        <v>159</v>
      </c>
    </row>
    <row r="141" spans="1:6" ht="26.25" thickBot="1" x14ac:dyDescent="0.3">
      <c r="A141" s="162"/>
      <c r="B141" s="41" t="s">
        <v>272</v>
      </c>
      <c r="C141" s="38" t="s">
        <v>161</v>
      </c>
      <c r="E141">
        <f t="shared" si="3"/>
        <v>166</v>
      </c>
      <c r="F141" s="21" t="s">
        <v>161</v>
      </c>
    </row>
    <row r="142" spans="1:6" ht="15.75" thickBot="1" x14ac:dyDescent="0.3">
      <c r="A142" s="160" t="s">
        <v>89</v>
      </c>
      <c r="B142" s="44" t="s">
        <v>273</v>
      </c>
      <c r="C142" s="25" t="s">
        <v>154</v>
      </c>
      <c r="D142">
        <v>29</v>
      </c>
    </row>
    <row r="143" spans="1:6" ht="39" thickBot="1" x14ac:dyDescent="0.3">
      <c r="A143" s="161"/>
      <c r="B143" s="45" t="s">
        <v>274</v>
      </c>
      <c r="C143" s="26" t="s">
        <v>156</v>
      </c>
    </row>
    <row r="144" spans="1:6" ht="64.5" thickBot="1" x14ac:dyDescent="0.3">
      <c r="A144" s="161"/>
      <c r="B144" s="45" t="s">
        <v>275</v>
      </c>
      <c r="C144" s="27" t="s">
        <v>157</v>
      </c>
    </row>
    <row r="145" spans="1:6" ht="26.25" thickBot="1" x14ac:dyDescent="0.3">
      <c r="A145" s="161"/>
      <c r="B145" s="45" t="s">
        <v>90</v>
      </c>
      <c r="C145" s="42" t="s">
        <v>159</v>
      </c>
    </row>
    <row r="146" spans="1:6" ht="26.25" thickBot="1" x14ac:dyDescent="0.3">
      <c r="A146" s="162"/>
      <c r="B146" s="46" t="s">
        <v>276</v>
      </c>
      <c r="C146" s="43" t="s">
        <v>161</v>
      </c>
    </row>
    <row r="147" spans="1:6" ht="15.75" thickBot="1" x14ac:dyDescent="0.3">
      <c r="A147" s="163" t="s">
        <v>277</v>
      </c>
      <c r="B147" s="17" t="s">
        <v>278</v>
      </c>
      <c r="C147" s="25" t="s">
        <v>154</v>
      </c>
      <c r="D147">
        <v>30</v>
      </c>
    </row>
    <row r="148" spans="1:6" ht="40.5" thickBot="1" x14ac:dyDescent="0.3">
      <c r="A148" s="164"/>
      <c r="B148" s="17" t="s">
        <v>279</v>
      </c>
      <c r="C148" s="26" t="s">
        <v>156</v>
      </c>
    </row>
    <row r="149" spans="1:6" ht="39" thickBot="1" x14ac:dyDescent="0.3">
      <c r="A149" s="164"/>
      <c r="B149" s="17" t="s">
        <v>92</v>
      </c>
      <c r="C149" s="27" t="s">
        <v>157</v>
      </c>
    </row>
    <row r="150" spans="1:6" ht="39" thickBot="1" x14ac:dyDescent="0.3">
      <c r="A150" s="164"/>
      <c r="B150" s="17" t="s">
        <v>280</v>
      </c>
      <c r="C150" s="42" t="s">
        <v>159</v>
      </c>
    </row>
    <row r="151" spans="1:6" ht="26.25" thickBot="1" x14ac:dyDescent="0.3">
      <c r="A151" s="165"/>
      <c r="B151" s="17" t="s">
        <v>281</v>
      </c>
      <c r="C151" s="43" t="s">
        <v>161</v>
      </c>
    </row>
    <row r="152" spans="1:6" ht="29.25" thickBot="1" x14ac:dyDescent="0.3">
      <c r="A152" s="160" t="s">
        <v>94</v>
      </c>
      <c r="B152" s="34" t="s">
        <v>282</v>
      </c>
      <c r="C152" s="25" t="s">
        <v>154</v>
      </c>
      <c r="D152">
        <v>31</v>
      </c>
      <c r="E152">
        <f t="shared" ref="E152:E176" si="4">LEN(B152)</f>
        <v>94</v>
      </c>
      <c r="F152" s="16" t="s">
        <v>154</v>
      </c>
    </row>
    <row r="153" spans="1:6" ht="43.5" thickBot="1" x14ac:dyDescent="0.3">
      <c r="A153" s="161"/>
      <c r="B153" s="34" t="s">
        <v>283</v>
      </c>
      <c r="C153" s="26" t="s">
        <v>156</v>
      </c>
      <c r="E153">
        <f t="shared" si="4"/>
        <v>226</v>
      </c>
      <c r="F153" s="18" t="s">
        <v>156</v>
      </c>
    </row>
    <row r="154" spans="1:6" ht="72" thickBot="1" x14ac:dyDescent="0.3">
      <c r="A154" s="161"/>
      <c r="B154" s="34" t="s">
        <v>284</v>
      </c>
      <c r="C154" s="27" t="s">
        <v>157</v>
      </c>
      <c r="E154">
        <f t="shared" si="4"/>
        <v>317</v>
      </c>
      <c r="F154" s="19" t="s">
        <v>157</v>
      </c>
    </row>
    <row r="155" spans="1:6" ht="29.25" thickBot="1" x14ac:dyDescent="0.3">
      <c r="A155" s="161"/>
      <c r="B155" s="34" t="s">
        <v>95</v>
      </c>
      <c r="C155" s="42" t="s">
        <v>159</v>
      </c>
      <c r="E155">
        <f t="shared" si="4"/>
        <v>146</v>
      </c>
      <c r="F155" s="20" t="s">
        <v>159</v>
      </c>
    </row>
    <row r="156" spans="1:6" ht="72" thickBot="1" x14ac:dyDescent="0.3">
      <c r="A156" s="162"/>
      <c r="B156" s="34" t="s">
        <v>285</v>
      </c>
      <c r="C156" s="43" t="s">
        <v>161</v>
      </c>
      <c r="E156">
        <f t="shared" si="4"/>
        <v>306</v>
      </c>
      <c r="F156" s="21" t="s">
        <v>161</v>
      </c>
    </row>
    <row r="157" spans="1:6" ht="29.25" thickBot="1" x14ac:dyDescent="0.3">
      <c r="A157" s="157" t="s">
        <v>286</v>
      </c>
      <c r="B157" s="34" t="s">
        <v>287</v>
      </c>
      <c r="C157" s="25" t="s">
        <v>154</v>
      </c>
      <c r="D157">
        <v>32</v>
      </c>
      <c r="E157">
        <f t="shared" si="4"/>
        <v>151</v>
      </c>
      <c r="F157" s="16" t="s">
        <v>154</v>
      </c>
    </row>
    <row r="158" spans="1:6" ht="90.75" thickBot="1" x14ac:dyDescent="0.3">
      <c r="A158" s="158"/>
      <c r="B158" s="39" t="s">
        <v>99</v>
      </c>
      <c r="C158" s="26" t="s">
        <v>156</v>
      </c>
      <c r="E158">
        <f t="shared" si="4"/>
        <v>361</v>
      </c>
      <c r="F158" s="18" t="s">
        <v>156</v>
      </c>
    </row>
    <row r="159" spans="1:6" ht="75.75" thickBot="1" x14ac:dyDescent="0.3">
      <c r="A159" s="158"/>
      <c r="B159" s="39" t="s">
        <v>288</v>
      </c>
      <c r="C159" s="27" t="s">
        <v>157</v>
      </c>
      <c r="E159">
        <f t="shared" si="4"/>
        <v>341</v>
      </c>
      <c r="F159" s="19" t="s">
        <v>157</v>
      </c>
    </row>
    <row r="160" spans="1:6" ht="27.75" thickBot="1" x14ac:dyDescent="0.3">
      <c r="A160" s="158"/>
      <c r="B160" s="34" t="s">
        <v>289</v>
      </c>
      <c r="C160" s="42" t="s">
        <v>159</v>
      </c>
      <c r="E160">
        <f t="shared" si="4"/>
        <v>117</v>
      </c>
      <c r="F160" s="20" t="s">
        <v>159</v>
      </c>
    </row>
    <row r="161" spans="1:6" ht="40.5" thickBot="1" x14ac:dyDescent="0.3">
      <c r="A161" s="159"/>
      <c r="B161" s="34" t="s">
        <v>290</v>
      </c>
      <c r="C161" s="43" t="s">
        <v>161</v>
      </c>
      <c r="E161">
        <f t="shared" si="4"/>
        <v>217</v>
      </c>
      <c r="F161" s="21" t="s">
        <v>161</v>
      </c>
    </row>
    <row r="162" spans="1:6" ht="57.75" thickBot="1" x14ac:dyDescent="0.3">
      <c r="A162" s="157" t="s">
        <v>100</v>
      </c>
      <c r="B162" s="34" t="s">
        <v>291</v>
      </c>
      <c r="C162" s="25" t="s">
        <v>154</v>
      </c>
      <c r="D162">
        <v>33</v>
      </c>
      <c r="E162">
        <f t="shared" si="4"/>
        <v>232</v>
      </c>
      <c r="F162" s="16" t="s">
        <v>154</v>
      </c>
    </row>
    <row r="163" spans="1:6" ht="90.75" thickBot="1" x14ac:dyDescent="0.3">
      <c r="A163" s="158"/>
      <c r="B163" s="39" t="s">
        <v>292</v>
      </c>
      <c r="C163" s="26" t="s">
        <v>156</v>
      </c>
      <c r="E163">
        <f t="shared" si="4"/>
        <v>423</v>
      </c>
      <c r="F163" s="18" t="s">
        <v>156</v>
      </c>
    </row>
    <row r="164" spans="1:6" ht="90.75" thickBot="1" x14ac:dyDescent="0.3">
      <c r="A164" s="158"/>
      <c r="B164" s="39" t="s">
        <v>101</v>
      </c>
      <c r="C164" s="27" t="s">
        <v>157</v>
      </c>
      <c r="E164">
        <f t="shared" si="4"/>
        <v>416</v>
      </c>
      <c r="F164" s="19" t="s">
        <v>157</v>
      </c>
    </row>
    <row r="165" spans="1:6" ht="30.75" thickBot="1" x14ac:dyDescent="0.3">
      <c r="A165" s="158"/>
      <c r="B165" s="39" t="s">
        <v>293</v>
      </c>
      <c r="C165" s="42" t="s">
        <v>159</v>
      </c>
      <c r="E165">
        <f t="shared" si="4"/>
        <v>138</v>
      </c>
      <c r="F165" s="20" t="s">
        <v>159</v>
      </c>
    </row>
    <row r="166" spans="1:6" ht="15.75" thickBot="1" x14ac:dyDescent="0.3">
      <c r="A166" s="159"/>
      <c r="B166" s="22" t="s">
        <v>294</v>
      </c>
      <c r="C166" s="43" t="s">
        <v>161</v>
      </c>
      <c r="E166">
        <f t="shared" si="4"/>
        <v>87</v>
      </c>
      <c r="F166" s="21" t="s">
        <v>161</v>
      </c>
    </row>
    <row r="167" spans="1:6" ht="15.75" thickBot="1" x14ac:dyDescent="0.3">
      <c r="A167" s="151" t="s">
        <v>103</v>
      </c>
      <c r="B167" s="22" t="s">
        <v>104</v>
      </c>
      <c r="C167" s="25" t="s">
        <v>154</v>
      </c>
      <c r="D167">
        <v>34</v>
      </c>
      <c r="E167">
        <f t="shared" si="4"/>
        <v>216</v>
      </c>
      <c r="F167" s="16" t="s">
        <v>154</v>
      </c>
    </row>
    <row r="168" spans="1:6" ht="120.75" thickBot="1" x14ac:dyDescent="0.3">
      <c r="A168" s="152"/>
      <c r="B168" s="39" t="s">
        <v>295</v>
      </c>
      <c r="C168" s="26" t="s">
        <v>156</v>
      </c>
      <c r="E168">
        <f t="shared" si="4"/>
        <v>459</v>
      </c>
      <c r="F168" s="18" t="s">
        <v>156</v>
      </c>
    </row>
    <row r="169" spans="1:6" ht="135.75" thickBot="1" x14ac:dyDescent="0.3">
      <c r="A169" s="152"/>
      <c r="B169" s="39" t="s">
        <v>296</v>
      </c>
      <c r="C169" s="27" t="s">
        <v>157</v>
      </c>
      <c r="E169">
        <f t="shared" si="4"/>
        <v>510</v>
      </c>
      <c r="F169" s="19" t="s">
        <v>157</v>
      </c>
    </row>
    <row r="170" spans="1:6" ht="120.75" thickBot="1" x14ac:dyDescent="0.3">
      <c r="A170" s="152"/>
      <c r="B170" s="39" t="s">
        <v>297</v>
      </c>
      <c r="C170" s="42" t="s">
        <v>159</v>
      </c>
      <c r="E170">
        <f t="shared" si="4"/>
        <v>388</v>
      </c>
      <c r="F170" s="20" t="s">
        <v>159</v>
      </c>
    </row>
    <row r="171" spans="1:6" ht="120.75" thickBot="1" x14ac:dyDescent="0.3">
      <c r="A171" s="153"/>
      <c r="B171" s="39" t="s">
        <v>298</v>
      </c>
      <c r="C171" s="43" t="s">
        <v>161</v>
      </c>
      <c r="E171">
        <f t="shared" si="4"/>
        <v>385</v>
      </c>
      <c r="F171" s="21" t="s">
        <v>161</v>
      </c>
    </row>
    <row r="172" spans="1:6" ht="26.25" thickBot="1" x14ac:dyDescent="0.3">
      <c r="A172" s="157" t="s">
        <v>106</v>
      </c>
      <c r="B172" s="47" t="s">
        <v>299</v>
      </c>
      <c r="C172" s="25" t="s">
        <v>154</v>
      </c>
      <c r="D172">
        <v>35</v>
      </c>
      <c r="E172">
        <f t="shared" si="4"/>
        <v>101</v>
      </c>
      <c r="F172" s="16" t="s">
        <v>154</v>
      </c>
    </row>
    <row r="173" spans="1:6" ht="51.75" thickBot="1" x14ac:dyDescent="0.3">
      <c r="A173" s="158"/>
      <c r="B173" s="48" t="s">
        <v>107</v>
      </c>
      <c r="C173" s="26" t="s">
        <v>156</v>
      </c>
      <c r="E173">
        <f t="shared" si="4"/>
        <v>262</v>
      </c>
      <c r="F173" s="18" t="s">
        <v>156</v>
      </c>
    </row>
    <row r="174" spans="1:6" ht="51.75" thickBot="1" x14ac:dyDescent="0.3">
      <c r="A174" s="158"/>
      <c r="B174" s="48" t="s">
        <v>300</v>
      </c>
      <c r="C174" s="27" t="s">
        <v>157</v>
      </c>
      <c r="E174">
        <f t="shared" si="4"/>
        <v>303</v>
      </c>
      <c r="F174" s="19" t="s">
        <v>157</v>
      </c>
    </row>
    <row r="175" spans="1:6" ht="39" thickBot="1" x14ac:dyDescent="0.3">
      <c r="A175" s="158"/>
      <c r="B175" s="48" t="s">
        <v>301</v>
      </c>
      <c r="C175" s="42" t="s">
        <v>159</v>
      </c>
      <c r="E175">
        <f t="shared" si="4"/>
        <v>217</v>
      </c>
      <c r="F175" s="20" t="s">
        <v>159</v>
      </c>
    </row>
    <row r="176" spans="1:6" ht="64.5" thickBot="1" x14ac:dyDescent="0.3">
      <c r="A176" s="159"/>
      <c r="B176" s="48" t="s">
        <v>302</v>
      </c>
      <c r="C176" s="43" t="s">
        <v>161</v>
      </c>
      <c r="E176">
        <f t="shared" si="4"/>
        <v>415</v>
      </c>
      <c r="F176" s="21" t="s">
        <v>161</v>
      </c>
    </row>
    <row r="177" spans="1:4" ht="26.25" thickBot="1" x14ac:dyDescent="0.3">
      <c r="A177" s="151" t="s">
        <v>108</v>
      </c>
      <c r="B177" s="17" t="s">
        <v>303</v>
      </c>
      <c r="C177" s="25" t="s">
        <v>154</v>
      </c>
      <c r="D177">
        <v>36</v>
      </c>
    </row>
    <row r="178" spans="1:4" ht="39" thickBot="1" x14ac:dyDescent="0.3">
      <c r="A178" s="152"/>
      <c r="B178" s="49" t="s">
        <v>109</v>
      </c>
      <c r="C178" s="26" t="s">
        <v>156</v>
      </c>
    </row>
    <row r="179" spans="1:4" ht="39" thickBot="1" x14ac:dyDescent="0.3">
      <c r="A179" s="152"/>
      <c r="B179" s="17" t="s">
        <v>304</v>
      </c>
      <c r="C179" s="27" t="s">
        <v>157</v>
      </c>
    </row>
    <row r="180" spans="1:4" ht="39" thickBot="1" x14ac:dyDescent="0.3">
      <c r="A180" s="152"/>
      <c r="B180" s="32" t="s">
        <v>305</v>
      </c>
      <c r="C180" s="42" t="s">
        <v>159</v>
      </c>
    </row>
    <row r="181" spans="1:4" ht="51.75" thickBot="1" x14ac:dyDescent="0.3">
      <c r="A181" s="153"/>
      <c r="B181" s="17" t="s">
        <v>306</v>
      </c>
      <c r="C181" s="43" t="s">
        <v>161</v>
      </c>
    </row>
    <row r="182" spans="1:4" ht="26.25" thickBot="1" x14ac:dyDescent="0.3">
      <c r="A182" s="151" t="s">
        <v>110</v>
      </c>
      <c r="B182" s="17" t="s">
        <v>307</v>
      </c>
      <c r="C182" s="25" t="s">
        <v>154</v>
      </c>
      <c r="D182">
        <v>37</v>
      </c>
    </row>
    <row r="183" spans="1:4" ht="26.25" thickBot="1" x14ac:dyDescent="0.3">
      <c r="A183" s="152"/>
      <c r="B183" s="17" t="s">
        <v>308</v>
      </c>
      <c r="C183" s="26" t="s">
        <v>156</v>
      </c>
    </row>
    <row r="184" spans="1:4" ht="39" thickBot="1" x14ac:dyDescent="0.3">
      <c r="A184" s="152"/>
      <c r="B184" s="17" t="s">
        <v>309</v>
      </c>
      <c r="C184" s="27" t="s">
        <v>157</v>
      </c>
    </row>
    <row r="185" spans="1:4" ht="26.25" thickBot="1" x14ac:dyDescent="0.3">
      <c r="A185" s="152"/>
      <c r="B185" s="17" t="s">
        <v>111</v>
      </c>
      <c r="C185" s="42" t="s">
        <v>159</v>
      </c>
    </row>
    <row r="186" spans="1:4" ht="26.25" thickBot="1" x14ac:dyDescent="0.3">
      <c r="A186" s="153"/>
      <c r="B186" s="17" t="s">
        <v>310</v>
      </c>
      <c r="C186" s="43" t="s">
        <v>161</v>
      </c>
    </row>
    <row r="187" spans="1:4" ht="15.75" thickBot="1" x14ac:dyDescent="0.3">
      <c r="A187" s="169" t="s">
        <v>112</v>
      </c>
      <c r="B187" s="17" t="s">
        <v>311</v>
      </c>
      <c r="C187" s="25" t="s">
        <v>154</v>
      </c>
      <c r="D187">
        <v>38</v>
      </c>
    </row>
    <row r="188" spans="1:4" ht="15.75" thickBot="1" x14ac:dyDescent="0.3">
      <c r="A188" s="170"/>
      <c r="B188" s="17" t="s">
        <v>113</v>
      </c>
      <c r="C188" s="26" t="s">
        <v>156</v>
      </c>
    </row>
    <row r="189" spans="1:4" ht="26.25" thickBot="1" x14ac:dyDescent="0.3">
      <c r="A189" s="170"/>
      <c r="B189" s="17" t="s">
        <v>312</v>
      </c>
      <c r="C189" s="27" t="s">
        <v>157</v>
      </c>
    </row>
    <row r="190" spans="1:4" ht="26.25" thickBot="1" x14ac:dyDescent="0.3">
      <c r="A190" s="170"/>
      <c r="B190" s="17" t="s">
        <v>313</v>
      </c>
      <c r="C190" s="42" t="s">
        <v>159</v>
      </c>
    </row>
    <row r="191" spans="1:4" ht="26.25" thickBot="1" x14ac:dyDescent="0.3">
      <c r="A191" s="171"/>
      <c r="B191" s="17" t="s">
        <v>314</v>
      </c>
      <c r="C191" s="43" t="s">
        <v>161</v>
      </c>
    </row>
    <row r="192" spans="1:4" ht="39" thickBot="1" x14ac:dyDescent="0.3">
      <c r="A192" s="151" t="s">
        <v>114</v>
      </c>
      <c r="B192" s="17" t="s">
        <v>315</v>
      </c>
      <c r="C192" s="25" t="s">
        <v>154</v>
      </c>
      <c r="D192">
        <v>39</v>
      </c>
    </row>
    <row r="193" spans="1:4" ht="39" thickBot="1" x14ac:dyDescent="0.3">
      <c r="A193" s="152"/>
      <c r="B193" s="17" t="s">
        <v>115</v>
      </c>
      <c r="C193" s="26" t="s">
        <v>156</v>
      </c>
    </row>
    <row r="194" spans="1:4" ht="39" thickBot="1" x14ac:dyDescent="0.3">
      <c r="A194" s="152"/>
      <c r="B194" s="17" t="s">
        <v>316</v>
      </c>
      <c r="C194" s="27" t="s">
        <v>157</v>
      </c>
    </row>
    <row r="195" spans="1:4" ht="39" thickBot="1" x14ac:dyDescent="0.3">
      <c r="A195" s="152"/>
      <c r="B195" s="17" t="s">
        <v>317</v>
      </c>
      <c r="C195" s="42" t="s">
        <v>159</v>
      </c>
    </row>
    <row r="196" spans="1:4" ht="39" thickBot="1" x14ac:dyDescent="0.3">
      <c r="A196" s="153"/>
      <c r="B196" s="17" t="s">
        <v>318</v>
      </c>
      <c r="C196" s="43" t="s">
        <v>161</v>
      </c>
    </row>
    <row r="197" spans="1:4" ht="26.25" thickBot="1" x14ac:dyDescent="0.3">
      <c r="A197" s="151" t="s">
        <v>116</v>
      </c>
      <c r="B197" s="17" t="s">
        <v>319</v>
      </c>
      <c r="C197" s="25" t="s">
        <v>154</v>
      </c>
      <c r="D197">
        <v>40</v>
      </c>
    </row>
    <row r="198" spans="1:4" ht="26.25" thickBot="1" x14ac:dyDescent="0.3">
      <c r="A198" s="152"/>
      <c r="B198" s="17" t="s">
        <v>117</v>
      </c>
      <c r="C198" s="26" t="s">
        <v>156</v>
      </c>
    </row>
    <row r="199" spans="1:4" ht="26.25" thickBot="1" x14ac:dyDescent="0.3">
      <c r="A199" s="152"/>
      <c r="B199" s="17" t="s">
        <v>320</v>
      </c>
      <c r="C199" s="27" t="s">
        <v>157</v>
      </c>
    </row>
    <row r="200" spans="1:4" ht="26.25" thickBot="1" x14ac:dyDescent="0.3">
      <c r="A200" s="152"/>
      <c r="B200" s="17" t="s">
        <v>321</v>
      </c>
      <c r="C200" s="42" t="s">
        <v>159</v>
      </c>
    </row>
    <row r="201" spans="1:4" ht="39" thickBot="1" x14ac:dyDescent="0.3">
      <c r="A201" s="153"/>
      <c r="B201" s="17" t="s">
        <v>322</v>
      </c>
      <c r="C201" s="43" t="s">
        <v>161</v>
      </c>
    </row>
    <row r="202" spans="1:4" ht="26.25" thickBot="1" x14ac:dyDescent="0.3">
      <c r="A202" s="151" t="s">
        <v>118</v>
      </c>
      <c r="B202" s="17" t="s">
        <v>323</v>
      </c>
      <c r="C202" s="25" t="s">
        <v>154</v>
      </c>
      <c r="D202">
        <v>41</v>
      </c>
    </row>
    <row r="203" spans="1:4" ht="26.25" thickBot="1" x14ac:dyDescent="0.3">
      <c r="A203" s="152"/>
      <c r="B203" s="17" t="s">
        <v>324</v>
      </c>
      <c r="C203" s="26" t="s">
        <v>156</v>
      </c>
    </row>
    <row r="204" spans="1:4" ht="39" thickBot="1" x14ac:dyDescent="0.3">
      <c r="A204" s="152"/>
      <c r="B204" s="17" t="s">
        <v>119</v>
      </c>
      <c r="C204" s="27" t="s">
        <v>157</v>
      </c>
    </row>
    <row r="205" spans="1:4" ht="26.25" thickBot="1" x14ac:dyDescent="0.3">
      <c r="A205" s="152"/>
      <c r="B205" s="17" t="s">
        <v>325</v>
      </c>
      <c r="C205" s="42" t="s">
        <v>159</v>
      </c>
    </row>
    <row r="206" spans="1:4" ht="39" thickBot="1" x14ac:dyDescent="0.3">
      <c r="A206" s="153"/>
      <c r="B206" s="17" t="s">
        <v>326</v>
      </c>
      <c r="C206" s="43" t="s">
        <v>161</v>
      </c>
    </row>
    <row r="207" spans="1:4" ht="26.25" thickBot="1" x14ac:dyDescent="0.3">
      <c r="A207" s="148" t="s">
        <v>121</v>
      </c>
      <c r="B207" s="17" t="s">
        <v>122</v>
      </c>
      <c r="C207" s="25" t="s">
        <v>154</v>
      </c>
      <c r="D207">
        <v>42</v>
      </c>
    </row>
    <row r="208" spans="1:4" ht="39" thickBot="1" x14ac:dyDescent="0.3">
      <c r="A208" s="149"/>
      <c r="B208" s="17" t="s">
        <v>327</v>
      </c>
      <c r="C208" s="26" t="s">
        <v>156</v>
      </c>
    </row>
    <row r="209" spans="1:4" ht="39" thickBot="1" x14ac:dyDescent="0.3">
      <c r="A209" s="149"/>
      <c r="B209" s="17" t="s">
        <v>328</v>
      </c>
      <c r="C209" s="27" t="s">
        <v>157</v>
      </c>
    </row>
    <row r="210" spans="1:4" ht="39" thickBot="1" x14ac:dyDescent="0.3">
      <c r="A210" s="149"/>
      <c r="B210" s="17" t="s">
        <v>329</v>
      </c>
      <c r="C210" s="42" t="s">
        <v>159</v>
      </c>
    </row>
    <row r="211" spans="1:4" ht="39" thickBot="1" x14ac:dyDescent="0.3">
      <c r="A211" s="150"/>
      <c r="B211" s="17" t="s">
        <v>330</v>
      </c>
      <c r="C211" s="43" t="s">
        <v>161</v>
      </c>
    </row>
    <row r="212" spans="1:4" ht="15.75" thickBot="1" x14ac:dyDescent="0.3">
      <c r="A212" s="154" t="s">
        <v>123</v>
      </c>
      <c r="B212" s="17" t="s">
        <v>331</v>
      </c>
      <c r="C212" s="25" t="s">
        <v>154</v>
      </c>
      <c r="D212">
        <v>43</v>
      </c>
    </row>
    <row r="213" spans="1:4" ht="26.25" thickBot="1" x14ac:dyDescent="0.3">
      <c r="A213" s="155"/>
      <c r="B213" s="17" t="s">
        <v>332</v>
      </c>
      <c r="C213" s="26" t="s">
        <v>156</v>
      </c>
    </row>
    <row r="214" spans="1:4" ht="39" thickBot="1" x14ac:dyDescent="0.3">
      <c r="A214" s="155"/>
      <c r="B214" s="17" t="s">
        <v>333</v>
      </c>
      <c r="C214" s="27" t="s">
        <v>157</v>
      </c>
    </row>
    <row r="215" spans="1:4" ht="26.25" thickBot="1" x14ac:dyDescent="0.3">
      <c r="A215" s="155"/>
      <c r="B215" s="17" t="s">
        <v>334</v>
      </c>
      <c r="C215" s="42" t="s">
        <v>159</v>
      </c>
    </row>
    <row r="216" spans="1:4" ht="39" thickBot="1" x14ac:dyDescent="0.3">
      <c r="A216" s="156"/>
      <c r="B216" s="17" t="s">
        <v>335</v>
      </c>
      <c r="C216" s="43" t="s">
        <v>161</v>
      </c>
    </row>
    <row r="217" spans="1:4" ht="26.25" thickBot="1" x14ac:dyDescent="0.3">
      <c r="A217" s="148" t="s">
        <v>125</v>
      </c>
      <c r="B217" s="17" t="s">
        <v>336</v>
      </c>
      <c r="C217" s="25" t="s">
        <v>154</v>
      </c>
      <c r="D217">
        <v>44</v>
      </c>
    </row>
    <row r="218" spans="1:4" ht="26.25" thickBot="1" x14ac:dyDescent="0.3">
      <c r="A218" s="149"/>
      <c r="B218" s="17" t="s">
        <v>126</v>
      </c>
      <c r="C218" s="26" t="s">
        <v>156</v>
      </c>
    </row>
    <row r="219" spans="1:4" ht="26.25" thickBot="1" x14ac:dyDescent="0.3">
      <c r="A219" s="149"/>
      <c r="B219" s="17" t="s">
        <v>337</v>
      </c>
      <c r="C219" s="27" t="s">
        <v>157</v>
      </c>
    </row>
    <row r="220" spans="1:4" ht="26.25" thickBot="1" x14ac:dyDescent="0.3">
      <c r="A220" s="149"/>
      <c r="B220" s="17" t="s">
        <v>338</v>
      </c>
      <c r="C220" s="42" t="s">
        <v>159</v>
      </c>
    </row>
    <row r="221" spans="1:4" ht="26.25" thickBot="1" x14ac:dyDescent="0.3">
      <c r="A221" s="150"/>
      <c r="B221" s="17" t="s">
        <v>339</v>
      </c>
      <c r="C221" s="43" t="s">
        <v>161</v>
      </c>
    </row>
    <row r="222" spans="1:4" ht="26.25" thickBot="1" x14ac:dyDescent="0.3">
      <c r="A222" s="148" t="s">
        <v>127</v>
      </c>
      <c r="B222" s="17" t="s">
        <v>340</v>
      </c>
      <c r="C222" s="25" t="s">
        <v>154</v>
      </c>
      <c r="D222">
        <v>45</v>
      </c>
    </row>
    <row r="223" spans="1:4" ht="26.25" thickBot="1" x14ac:dyDescent="0.3">
      <c r="A223" s="149"/>
      <c r="B223" s="17" t="s">
        <v>128</v>
      </c>
      <c r="C223" s="26" t="s">
        <v>156</v>
      </c>
    </row>
    <row r="224" spans="1:4" ht="39" thickBot="1" x14ac:dyDescent="0.3">
      <c r="A224" s="149"/>
      <c r="B224" s="17" t="s">
        <v>341</v>
      </c>
      <c r="C224" s="27" t="s">
        <v>157</v>
      </c>
    </row>
    <row r="225" spans="1:6" ht="26.25" thickBot="1" x14ac:dyDescent="0.3">
      <c r="A225" s="149"/>
      <c r="B225" s="17" t="s">
        <v>342</v>
      </c>
      <c r="C225" s="42" t="s">
        <v>159</v>
      </c>
    </row>
    <row r="226" spans="1:6" ht="39" thickBot="1" x14ac:dyDescent="0.3">
      <c r="A226" s="150"/>
      <c r="B226" s="17" t="s">
        <v>343</v>
      </c>
      <c r="C226" s="43" t="s">
        <v>161</v>
      </c>
    </row>
    <row r="227" spans="1:6" ht="15.75" thickBot="1" x14ac:dyDescent="0.3">
      <c r="A227" s="148" t="s">
        <v>129</v>
      </c>
      <c r="B227" s="17" t="s">
        <v>344</v>
      </c>
      <c r="C227" s="25" t="s">
        <v>154</v>
      </c>
      <c r="D227">
        <v>46</v>
      </c>
    </row>
    <row r="228" spans="1:6" ht="26.25" thickBot="1" x14ac:dyDescent="0.3">
      <c r="A228" s="149"/>
      <c r="B228" s="17" t="s">
        <v>130</v>
      </c>
      <c r="C228" s="26" t="s">
        <v>156</v>
      </c>
    </row>
    <row r="229" spans="1:6" ht="39" thickBot="1" x14ac:dyDescent="0.3">
      <c r="A229" s="149"/>
      <c r="B229" s="17" t="s">
        <v>345</v>
      </c>
      <c r="C229" s="27" t="s">
        <v>157</v>
      </c>
    </row>
    <row r="230" spans="1:6" ht="39" thickBot="1" x14ac:dyDescent="0.3">
      <c r="A230" s="149"/>
      <c r="B230" s="17" t="s">
        <v>346</v>
      </c>
      <c r="C230" s="42" t="s">
        <v>159</v>
      </c>
    </row>
    <row r="231" spans="1:6" ht="39" thickBot="1" x14ac:dyDescent="0.3">
      <c r="A231" s="150"/>
      <c r="B231" s="17" t="s">
        <v>347</v>
      </c>
      <c r="C231" s="43" t="s">
        <v>161</v>
      </c>
    </row>
    <row r="232" spans="1:6" ht="26.25" thickBot="1" x14ac:dyDescent="0.3">
      <c r="A232" s="145" t="s">
        <v>133</v>
      </c>
      <c r="B232" s="33" t="s">
        <v>348</v>
      </c>
      <c r="C232" s="25" t="s">
        <v>154</v>
      </c>
      <c r="D232">
        <v>47</v>
      </c>
      <c r="E232">
        <f t="shared" ref="E232:E236" si="5">LEN(B232)</f>
        <v>93</v>
      </c>
      <c r="F232" s="25" t="s">
        <v>154</v>
      </c>
    </row>
    <row r="233" spans="1:6" ht="26.25" thickBot="1" x14ac:dyDescent="0.3">
      <c r="A233" s="146"/>
      <c r="B233" s="17" t="s">
        <v>134</v>
      </c>
      <c r="C233" s="26" t="s">
        <v>156</v>
      </c>
      <c r="E233">
        <f t="shared" si="5"/>
        <v>130</v>
      </c>
      <c r="F233" s="26" t="s">
        <v>156</v>
      </c>
    </row>
    <row r="234" spans="1:6" ht="39" thickBot="1" x14ac:dyDescent="0.3">
      <c r="A234" s="146"/>
      <c r="B234" s="17" t="s">
        <v>349</v>
      </c>
      <c r="C234" s="27" t="s">
        <v>157</v>
      </c>
      <c r="E234">
        <f t="shared" si="5"/>
        <v>222</v>
      </c>
      <c r="F234" s="27" t="s">
        <v>157</v>
      </c>
    </row>
    <row r="235" spans="1:6" ht="39" thickBot="1" x14ac:dyDescent="0.3">
      <c r="A235" s="146"/>
      <c r="B235" s="17" t="s">
        <v>350</v>
      </c>
      <c r="C235" s="42" t="s">
        <v>159</v>
      </c>
      <c r="E235">
        <f t="shared" si="5"/>
        <v>256</v>
      </c>
      <c r="F235" s="42" t="s">
        <v>159</v>
      </c>
    </row>
    <row r="236" spans="1:6" ht="51.75" thickBot="1" x14ac:dyDescent="0.3">
      <c r="A236" s="147"/>
      <c r="B236" s="17" t="s">
        <v>351</v>
      </c>
      <c r="C236" s="43" t="s">
        <v>161</v>
      </c>
      <c r="E236">
        <f t="shared" si="5"/>
        <v>268</v>
      </c>
      <c r="F236" s="43" t="s">
        <v>161</v>
      </c>
    </row>
    <row r="237" spans="1:6" ht="15.75" thickBot="1" x14ac:dyDescent="0.3">
      <c r="A237" s="145" t="s">
        <v>135</v>
      </c>
      <c r="B237" s="33" t="s">
        <v>352</v>
      </c>
      <c r="C237" s="25" t="s">
        <v>154</v>
      </c>
      <c r="D237">
        <v>48</v>
      </c>
    </row>
    <row r="238" spans="1:6" ht="39" thickBot="1" x14ac:dyDescent="0.3">
      <c r="A238" s="146"/>
      <c r="B238" s="17" t="s">
        <v>353</v>
      </c>
      <c r="C238" s="26" t="s">
        <v>156</v>
      </c>
    </row>
    <row r="239" spans="1:6" ht="39" thickBot="1" x14ac:dyDescent="0.3">
      <c r="A239" s="146"/>
      <c r="B239" s="17" t="s">
        <v>354</v>
      </c>
      <c r="C239" s="27" t="s">
        <v>157</v>
      </c>
    </row>
    <row r="240" spans="1:6" ht="39" thickBot="1" x14ac:dyDescent="0.3">
      <c r="A240" s="146"/>
      <c r="B240" s="17" t="s">
        <v>136</v>
      </c>
      <c r="C240" s="42" t="s">
        <v>159</v>
      </c>
    </row>
    <row r="241" spans="1:4" ht="26.25" thickBot="1" x14ac:dyDescent="0.3">
      <c r="A241" s="147"/>
      <c r="B241" s="17" t="s">
        <v>355</v>
      </c>
      <c r="C241" s="43" t="s">
        <v>161</v>
      </c>
    </row>
    <row r="242" spans="1:4" ht="15.75" thickBot="1" x14ac:dyDescent="0.3">
      <c r="A242" s="145" t="s">
        <v>137</v>
      </c>
      <c r="B242" s="33" t="s">
        <v>356</v>
      </c>
      <c r="C242" s="25" t="s">
        <v>154</v>
      </c>
      <c r="D242">
        <v>49</v>
      </c>
    </row>
    <row r="243" spans="1:4" ht="26.25" thickBot="1" x14ac:dyDescent="0.3">
      <c r="A243" s="146"/>
      <c r="B243" s="17" t="s">
        <v>357</v>
      </c>
      <c r="C243" s="26" t="s">
        <v>156</v>
      </c>
    </row>
    <row r="244" spans="1:4" ht="26.25" thickBot="1" x14ac:dyDescent="0.3">
      <c r="A244" s="146"/>
      <c r="B244" s="17" t="s">
        <v>358</v>
      </c>
      <c r="C244" s="27" t="s">
        <v>157</v>
      </c>
    </row>
    <row r="245" spans="1:4" ht="26.25" thickBot="1" x14ac:dyDescent="0.3">
      <c r="A245" s="146"/>
      <c r="B245" s="17" t="s">
        <v>138</v>
      </c>
      <c r="C245" s="42" t="s">
        <v>159</v>
      </c>
    </row>
    <row r="246" spans="1:4" ht="39" thickBot="1" x14ac:dyDescent="0.3">
      <c r="A246" s="147"/>
      <c r="B246" s="17" t="s">
        <v>359</v>
      </c>
      <c r="C246" s="43" t="s">
        <v>161</v>
      </c>
    </row>
    <row r="247" spans="1:4" ht="15.75" thickBot="1" x14ac:dyDescent="0.3">
      <c r="A247" s="145" t="s">
        <v>139</v>
      </c>
      <c r="B247" s="33" t="s">
        <v>141</v>
      </c>
      <c r="C247" s="25" t="s">
        <v>154</v>
      </c>
      <c r="D247">
        <v>50</v>
      </c>
    </row>
    <row r="248" spans="1:4" ht="39" thickBot="1" x14ac:dyDescent="0.3">
      <c r="A248" s="146"/>
      <c r="B248" s="17" t="s">
        <v>360</v>
      </c>
      <c r="C248" s="26" t="s">
        <v>156</v>
      </c>
    </row>
    <row r="249" spans="1:4" ht="39" thickBot="1" x14ac:dyDescent="0.3">
      <c r="A249" s="146"/>
      <c r="B249" s="17" t="s">
        <v>361</v>
      </c>
      <c r="C249" s="27" t="s">
        <v>157</v>
      </c>
    </row>
    <row r="250" spans="1:4" ht="51.75" thickBot="1" x14ac:dyDescent="0.3">
      <c r="A250" s="146"/>
      <c r="B250" s="17" t="s">
        <v>362</v>
      </c>
      <c r="C250" s="42" t="s">
        <v>159</v>
      </c>
    </row>
    <row r="251" spans="1:4" ht="39" thickBot="1" x14ac:dyDescent="0.3">
      <c r="A251" s="147"/>
      <c r="B251" s="17" t="s">
        <v>363</v>
      </c>
      <c r="C251" s="43" t="s">
        <v>161</v>
      </c>
    </row>
    <row r="252" spans="1:4" ht="15.75" thickBot="1" x14ac:dyDescent="0.3">
      <c r="A252" s="145" t="s">
        <v>142</v>
      </c>
      <c r="B252" s="33" t="s">
        <v>364</v>
      </c>
      <c r="C252" s="25" t="s">
        <v>154</v>
      </c>
      <c r="D252">
        <v>51</v>
      </c>
    </row>
    <row r="253" spans="1:4" ht="26.25" thickBot="1" x14ac:dyDescent="0.3">
      <c r="A253" s="146"/>
      <c r="B253" s="17" t="s">
        <v>365</v>
      </c>
      <c r="C253" s="26" t="s">
        <v>156</v>
      </c>
    </row>
    <row r="254" spans="1:4" ht="39" thickBot="1" x14ac:dyDescent="0.3">
      <c r="A254" s="146"/>
      <c r="B254" s="17" t="s">
        <v>143</v>
      </c>
      <c r="C254" s="27" t="s">
        <v>157</v>
      </c>
    </row>
    <row r="255" spans="1:4" ht="26.25" thickBot="1" x14ac:dyDescent="0.3">
      <c r="A255" s="146"/>
      <c r="B255" s="17" t="s">
        <v>366</v>
      </c>
      <c r="C255" s="42" t="s">
        <v>159</v>
      </c>
    </row>
    <row r="256" spans="1:4" ht="26.25" thickBot="1" x14ac:dyDescent="0.3">
      <c r="A256" s="146"/>
      <c r="B256" s="17" t="s">
        <v>367</v>
      </c>
      <c r="C256" s="43" t="s">
        <v>161</v>
      </c>
    </row>
    <row r="257" spans="1:4" ht="26.25" thickBot="1" x14ac:dyDescent="0.3">
      <c r="A257" s="145" t="s">
        <v>144</v>
      </c>
      <c r="B257" s="33" t="s">
        <v>368</v>
      </c>
      <c r="C257" s="25" t="s">
        <v>154</v>
      </c>
      <c r="D257">
        <v>52</v>
      </c>
    </row>
    <row r="258" spans="1:4" ht="26.25" thickBot="1" x14ac:dyDescent="0.3">
      <c r="A258" s="146"/>
      <c r="B258" s="17" t="s">
        <v>145</v>
      </c>
      <c r="C258" s="26" t="s">
        <v>156</v>
      </c>
    </row>
    <row r="259" spans="1:4" ht="39" thickBot="1" x14ac:dyDescent="0.3">
      <c r="A259" s="146"/>
      <c r="B259" s="17" t="s">
        <v>369</v>
      </c>
      <c r="C259" s="27" t="s">
        <v>157</v>
      </c>
    </row>
    <row r="260" spans="1:4" ht="26.25" thickBot="1" x14ac:dyDescent="0.3">
      <c r="A260" s="146"/>
      <c r="B260" s="17" t="s">
        <v>370</v>
      </c>
      <c r="C260" s="42" t="s">
        <v>159</v>
      </c>
    </row>
    <row r="261" spans="1:4" ht="51.75" thickBot="1" x14ac:dyDescent="0.3">
      <c r="A261" s="147"/>
      <c r="B261" s="17" t="s">
        <v>371</v>
      </c>
      <c r="C261" s="43" t="s">
        <v>161</v>
      </c>
    </row>
    <row r="262" spans="1:4" ht="26.25" thickBot="1" x14ac:dyDescent="0.3">
      <c r="A262" s="145" t="s">
        <v>146</v>
      </c>
      <c r="B262" s="33" t="s">
        <v>372</v>
      </c>
      <c r="C262" s="25" t="s">
        <v>154</v>
      </c>
      <c r="D262">
        <v>53</v>
      </c>
    </row>
    <row r="263" spans="1:4" ht="39" thickBot="1" x14ac:dyDescent="0.3">
      <c r="A263" s="146"/>
      <c r="B263" s="17" t="s">
        <v>147</v>
      </c>
      <c r="C263" s="26" t="s">
        <v>156</v>
      </c>
    </row>
    <row r="264" spans="1:4" ht="39" thickBot="1" x14ac:dyDescent="0.3">
      <c r="A264" s="146"/>
      <c r="B264" s="17" t="s">
        <v>373</v>
      </c>
      <c r="C264" s="27" t="s">
        <v>157</v>
      </c>
    </row>
    <row r="265" spans="1:4" ht="39" thickBot="1" x14ac:dyDescent="0.3">
      <c r="A265" s="146"/>
      <c r="B265" s="17" t="s">
        <v>374</v>
      </c>
      <c r="C265" s="42" t="s">
        <v>159</v>
      </c>
    </row>
    <row r="266" spans="1:4" ht="51.75" thickBot="1" x14ac:dyDescent="0.3">
      <c r="A266" s="147"/>
      <c r="B266" s="17" t="s">
        <v>375</v>
      </c>
      <c r="C266" s="43" t="s">
        <v>161</v>
      </c>
    </row>
    <row r="267" spans="1:4" ht="15.75" thickBot="1" x14ac:dyDescent="0.3">
      <c r="A267" s="145" t="s">
        <v>149</v>
      </c>
      <c r="B267" s="33" t="s">
        <v>376</v>
      </c>
      <c r="C267" s="25" t="s">
        <v>154</v>
      </c>
    </row>
    <row r="268" spans="1:4" ht="39" thickBot="1" x14ac:dyDescent="0.3">
      <c r="A268" s="146"/>
      <c r="B268" s="17" t="s">
        <v>150</v>
      </c>
      <c r="C268" s="26" t="s">
        <v>156</v>
      </c>
    </row>
    <row r="269" spans="1:4" ht="39" thickBot="1" x14ac:dyDescent="0.3">
      <c r="A269" s="146"/>
      <c r="B269" s="17" t="s">
        <v>377</v>
      </c>
      <c r="C269" s="27" t="s">
        <v>157</v>
      </c>
    </row>
    <row r="270" spans="1:4" ht="51.75" thickBot="1" x14ac:dyDescent="0.3">
      <c r="A270" s="146"/>
      <c r="B270" s="17" t="s">
        <v>378</v>
      </c>
      <c r="C270" s="42" t="s">
        <v>159</v>
      </c>
    </row>
    <row r="271" spans="1:4" ht="39" thickBot="1" x14ac:dyDescent="0.3">
      <c r="A271" s="147"/>
      <c r="B271" s="17" t="s">
        <v>379</v>
      </c>
      <c r="C271" s="43" t="s">
        <v>161</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E744-3C70-4C6B-A59B-0D6F036F8E12}">
  <ds:schemaRefs>
    <ds:schemaRef ds:uri="http://schemas.microsoft.com/sharepoint/v3/contenttype/forms"/>
  </ds:schemaRefs>
</ds:datastoreItem>
</file>

<file path=customXml/itemProps2.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68</vt:i4>
      </vt:variant>
    </vt:vector>
  </HeadingPairs>
  <TitlesOfParts>
    <vt:vector size="71" baseType="lpstr">
      <vt:lpstr>MGDA</vt:lpstr>
      <vt:lpstr>Hoja1</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Carmen Janneth Rodriguez Mora</cp:lastModifiedBy>
  <cp:revision/>
  <dcterms:created xsi:type="dcterms:W3CDTF">2020-09-21T21:12:58Z</dcterms:created>
  <dcterms:modified xsi:type="dcterms:W3CDTF">2023-10-19T20:11:29Z</dcterms:modified>
  <cp:category>Archivo General de la Nación</cp:category>
  <cp:contentStatus/>
</cp:coreProperties>
</file>