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olarte\Documents\Monica\Monica G\SUBASTA\COMPRA PORTATILES\VERIFICACIÓN\"/>
    </mc:Choice>
  </mc:AlternateContent>
  <bookViews>
    <workbookView xWindow="240" yWindow="90" windowWidth="11580" windowHeight="5220" activeTab="2"/>
  </bookViews>
  <sheets>
    <sheet name="Indicadores Financieros" sheetId="1" r:id="rId1"/>
    <sheet name="EBITDA" sheetId="4" state="hidden" r:id="rId2"/>
    <sheet name="Resumen E.Financiera" sheetId="6" r:id="rId3"/>
  </sheets>
  <calcPr calcId="152511" iterate="1" concurrentCalc="0"/>
</workbook>
</file>

<file path=xl/calcChain.xml><?xml version="1.0" encoding="utf-8"?>
<calcChain xmlns="http://schemas.openxmlformats.org/spreadsheetml/2006/main">
  <c r="O50" i="1" l="1"/>
  <c r="O30" i="1"/>
  <c r="L50" i="1"/>
  <c r="L21" i="1"/>
  <c r="I50" i="1"/>
  <c r="I21" i="1"/>
  <c r="F58" i="1"/>
  <c r="F54" i="1"/>
  <c r="F21" i="1"/>
  <c r="B8" i="4"/>
  <c r="C47" i="1"/>
  <c r="C21" i="1"/>
  <c r="B140" i="4"/>
  <c r="B143" i="4"/>
  <c r="B142" i="4"/>
  <c r="F134" i="4"/>
  <c r="B134" i="4"/>
  <c r="B122" i="4"/>
  <c r="B125" i="4"/>
  <c r="B124" i="4"/>
  <c r="F116" i="4"/>
  <c r="B116" i="4"/>
  <c r="B104" i="4"/>
  <c r="B106" i="4"/>
  <c r="F98" i="4"/>
  <c r="B98" i="4"/>
  <c r="B86" i="4"/>
  <c r="B88" i="4"/>
  <c r="F80" i="4"/>
  <c r="B80" i="4"/>
  <c r="B68" i="4"/>
  <c r="B71" i="4"/>
  <c r="B70" i="4"/>
  <c r="F62" i="4"/>
  <c r="B62" i="4"/>
  <c r="B44" i="4"/>
  <c r="B50" i="4"/>
  <c r="B52" i="4"/>
  <c r="F44" i="4"/>
  <c r="B26" i="4"/>
  <c r="B32" i="4"/>
  <c r="B35" i="4"/>
  <c r="F26" i="4"/>
  <c r="F8" i="4"/>
  <c r="B53" i="4"/>
  <c r="B89" i="4"/>
  <c r="B107" i="4"/>
  <c r="B34" i="4"/>
  <c r="O60" i="1"/>
  <c r="O58" i="1"/>
  <c r="O16" i="1"/>
  <c r="O11" i="1"/>
  <c r="L60" i="1"/>
  <c r="L58" i="1"/>
  <c r="L16" i="1"/>
  <c r="L11" i="1"/>
  <c r="I60" i="1"/>
  <c r="I58" i="1"/>
  <c r="I16" i="1"/>
  <c r="I11" i="1"/>
  <c r="F16" i="1"/>
  <c r="F11" i="1"/>
  <c r="B14" i="4"/>
  <c r="B17" i="4"/>
  <c r="C11" i="1"/>
  <c r="C16" i="1"/>
  <c r="C60" i="1"/>
  <c r="C58" i="1"/>
  <c r="A1" i="4"/>
  <c r="F2" i="4"/>
  <c r="B16" i="4"/>
  <c r="O53" i="1"/>
  <c r="L53" i="1"/>
  <c r="F53" i="1"/>
  <c r="I53" i="1"/>
  <c r="C53" i="1"/>
</calcChain>
</file>

<file path=xl/sharedStrings.xml><?xml version="1.0" encoding="utf-8"?>
<sst xmlns="http://schemas.openxmlformats.org/spreadsheetml/2006/main" count="359" uniqueCount="99">
  <si>
    <t>Activo Corriente</t>
  </si>
  <si>
    <t>Pasivo Corriente</t>
  </si>
  <si>
    <t>Pasivo Total</t>
  </si>
  <si>
    <t>Activo Total</t>
  </si>
  <si>
    <t>RESULTADO</t>
  </si>
  <si>
    <t xml:space="preserve">INDICE DE LIQUIDEZ: </t>
  </si>
  <si>
    <t>NIVEL DE ENDEUDAMIENTO</t>
  </si>
  <si>
    <t>CAPITAL DE TRABAJO</t>
  </si>
  <si>
    <t>CAPITAL REAL DEL PROPONENTE</t>
  </si>
  <si>
    <t>INDICADOR EBITDA</t>
  </si>
  <si>
    <t>INDICADOR DE CRECIMIENTO EBITDA</t>
  </si>
  <si>
    <t>INDICADOR DE RIESGO</t>
  </si>
  <si>
    <t>Activos Fijos / Patrimonio Neto (&lt; ó = a 3.4)</t>
  </si>
  <si>
    <t>Activos Fijos</t>
  </si>
  <si>
    <t>Patrimonio Neto</t>
  </si>
  <si>
    <t>Depreciacion</t>
  </si>
  <si>
    <t>Amortizacion</t>
  </si>
  <si>
    <t>EBITDA 2011</t>
  </si>
  <si>
    <t>Capital Social Efectivamente pagado</t>
  </si>
  <si>
    <t>Reservas Constituidas</t>
  </si>
  <si>
    <t>Utilidades Retenidas</t>
  </si>
  <si>
    <t>Utilidades del ejercicio</t>
  </si>
  <si>
    <t>Capital real de proponente</t>
  </si>
  <si>
    <t>CUMPLE</t>
  </si>
  <si>
    <t>Participación</t>
  </si>
  <si>
    <t>Utilidad Operacional</t>
  </si>
  <si>
    <t>Provisiones</t>
  </si>
  <si>
    <t xml:space="preserve">PRESUPUESTO OFICIAL </t>
  </si>
  <si>
    <t>PRESUPUESTO OFICIAL  25%</t>
  </si>
  <si>
    <t>CAPITAL REQUERIDO 60%</t>
  </si>
  <si>
    <t>CAPITAL REQUERIDO 40%</t>
  </si>
  <si>
    <t>MINISTERIO DE TRANSPORTE</t>
  </si>
  <si>
    <t>AGENCIA NACIONAL DE INFRAESTRUCTURA</t>
  </si>
  <si>
    <t xml:space="preserve">AGENCIA NACIONAL DE INFRAESTRUCTURA </t>
  </si>
  <si>
    <t xml:space="preserve"> </t>
  </si>
  <si>
    <t>No.</t>
  </si>
  <si>
    <t>NO CUMPLE</t>
  </si>
  <si>
    <t>2.3</t>
  </si>
  <si>
    <t>Capacidad de Organización Tecnica</t>
  </si>
  <si>
    <t>Capacidad de Organización Operacional</t>
  </si>
  <si>
    <t>EBITDA 2012</t>
  </si>
  <si>
    <t>Capacidad Organización Tecnica</t>
  </si>
  <si>
    <t>Capacidad Organización Operacional</t>
  </si>
  <si>
    <t>Proponente</t>
  </si>
  <si>
    <t>Indice de Liquidez</t>
  </si>
  <si>
    <t>Nivel de Endeudamiento</t>
  </si>
  <si>
    <t>Capital de Trabajo</t>
  </si>
  <si>
    <t>Capital Real del Proponente</t>
  </si>
  <si>
    <t>Indicador Ebitda</t>
  </si>
  <si>
    <t>Indicador de Crecimiento Ebitda</t>
  </si>
  <si>
    <t>Indicador de Riesgo</t>
  </si>
  <si>
    <t>RESUMEN EVALUACION FINANCIERA</t>
  </si>
  <si>
    <t>2. Computel system ltda</t>
  </si>
  <si>
    <t>3. Itelco IT SAS</t>
  </si>
  <si>
    <t>4. MICROHARD S.A.S.</t>
  </si>
  <si>
    <t>5. SITEC Y CIA LTDA</t>
  </si>
  <si>
    <t>6. DATAPOINT DE COLOMBIA SAS</t>
  </si>
  <si>
    <t>7. SUMIMAS</t>
  </si>
  <si>
    <t xml:space="preserve">SUMIMAS </t>
  </si>
  <si>
    <t>8. REDCOMPUTO</t>
  </si>
  <si>
    <t>El proponente debera allegar a la entidad debidamente diligenciados en los terminos requeridos en el pliego de condiciones los    anexos 7 y 9</t>
  </si>
  <si>
    <t>PROCESO DE SELECCIÓN SUBASTA INVERSA PRESENCIAL VJ-VPRE-SI-003-2013</t>
  </si>
  <si>
    <t>1. Sumimas</t>
  </si>
  <si>
    <t>2. Grupo Tecnotronix SAS</t>
  </si>
  <si>
    <t>4. Soluciones Activas S.A.</t>
  </si>
  <si>
    <t>5. Comercial MCL SAS</t>
  </si>
  <si>
    <t>GRUPO TECNOTRONIX SAS</t>
  </si>
  <si>
    <t>SOLUCIONES ACTIVOS S.A</t>
  </si>
  <si>
    <t>COMERCIAL MCL SAS</t>
  </si>
  <si>
    <t>PROCESO DE SELECCIÓN  SUBASTA INVERSA PRESENCIAL VJ-VPRE-SI-003-2013</t>
  </si>
  <si>
    <t>Cuente como minimo 10 personas</t>
  </si>
  <si>
    <t>Modulo 1  228 SMMLV</t>
  </si>
  <si>
    <t>Modulo 2  213 SMMLV</t>
  </si>
  <si>
    <t>Modulo 1 y 2  440 SMMLV</t>
  </si>
  <si>
    <t>Cuente como minimo SMMLV</t>
  </si>
  <si>
    <t>IL = Activo Corriente / Pasivo Corriente (= ó &gt;  a 1.20)</t>
  </si>
  <si>
    <t>(Pasivo Total / Activo Total) x 100 (= ó &lt; al 70%)</t>
  </si>
  <si>
    <t>Presupuesto Oficial 50% $67.101.120</t>
  </si>
  <si>
    <t>Modulo 1</t>
  </si>
  <si>
    <t>Modulo 2</t>
  </si>
  <si>
    <t>Presupuesto Oficial $ 125.301.907</t>
  </si>
  <si>
    <t>Presupuesto Oficial 50% $62.650.953</t>
  </si>
  <si>
    <t>Modulo 1 y 2</t>
  </si>
  <si>
    <t>Presupuesto Oficial $259.504.147</t>
  </si>
  <si>
    <t>Presupuesto Oficial $134.202.240</t>
  </si>
  <si>
    <t>Presupuesto Oficial 50% $129.752.073</t>
  </si>
  <si>
    <t>Modulo 1 EBITDA &gt; ó = a $93.941.568</t>
  </si>
  <si>
    <t>Modulo 2 EBITDA &gt; ó = a $87.711.335</t>
  </si>
  <si>
    <t>Modulo 1-2 EBITDA &gt; ó = a $181.652.903</t>
  </si>
  <si>
    <t>Variacion EBITDA 2012 - 2011 Mayor 0.5</t>
  </si>
  <si>
    <t>Activo Corriente - Pasivo Corriente (= ó &gt; al 50%) del Presupuesto Oficial</t>
  </si>
  <si>
    <t>63,212,85</t>
  </si>
  <si>
    <t>12,089,43</t>
  </si>
  <si>
    <t>3. Carolina Tamayo Palacio</t>
  </si>
  <si>
    <t>5,179,96</t>
  </si>
  <si>
    <t>CAROLINA TAMAYO PALACIO</t>
  </si>
  <si>
    <t>Proponente No 4 Soluciones Activas</t>
  </si>
  <si>
    <t>26,012.13</t>
  </si>
  <si>
    <t>Formatos Diligenciados 7 y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</si>
</sst>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_-* #,##0.00\ _€_-;\-* #,##0.00\ _€_-;_-* &quot;-&quot;??\ _€_-;_-@_-"/>
    <numFmt numFmtId="166" formatCode="[$$-240A]\ #,##0"/>
    <numFmt numFmtId="167" formatCode="[$$-240A]\ #,##0.00"/>
    <numFmt numFmtId="168" formatCode="0.000"/>
    <numFmt numFmtId="169" formatCode="#,##0.0000"/>
    <numFmt numFmtId="170" formatCode="_(* #,##0_);_(* \(#,##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6"/>
      <name val="Calibri"/>
      <family val="2"/>
    </font>
    <font>
      <b/>
      <sz val="6"/>
      <color rgb="FF000000"/>
      <name val="Calibri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justify" vertical="center" wrapText="1"/>
    </xf>
    <xf numFmtId="4" fontId="8" fillId="0" borderId="0" xfId="0" applyNumberFormat="1" applyFont="1"/>
    <xf numFmtId="0" fontId="6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4" fontId="8" fillId="0" borderId="1" xfId="0" applyNumberFormat="1" applyFont="1" applyBorder="1"/>
    <xf numFmtId="4" fontId="8" fillId="5" borderId="1" xfId="0" applyNumberFormat="1" applyFont="1" applyFill="1" applyBorder="1"/>
    <xf numFmtId="4" fontId="9" fillId="4" borderId="1" xfId="0" applyNumberFormat="1" applyFont="1" applyFill="1" applyBorder="1"/>
    <xf numFmtId="0" fontId="5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68" fontId="5" fillId="2" borderId="12" xfId="0" applyNumberFormat="1" applyFont="1" applyFill="1" applyBorder="1" applyAlignment="1">
      <alignment vertical="center"/>
    </xf>
    <xf numFmtId="167" fontId="6" fillId="6" borderId="12" xfId="0" applyNumberFormat="1" applyFont="1" applyFill="1" applyBorder="1" applyAlignment="1">
      <alignment vertical="center"/>
    </xf>
    <xf numFmtId="10" fontId="5" fillId="2" borderId="12" xfId="2" applyNumberFormat="1" applyFont="1" applyFill="1" applyBorder="1" applyAlignment="1">
      <alignment vertical="center"/>
    </xf>
    <xf numFmtId="166" fontId="5" fillId="2" borderId="12" xfId="0" applyNumberFormat="1" applyFont="1" applyFill="1" applyBorder="1" applyAlignment="1">
      <alignment vertical="center"/>
    </xf>
    <xf numFmtId="167" fontId="6" fillId="2" borderId="12" xfId="0" applyNumberFormat="1" applyFont="1" applyFill="1" applyBorder="1" applyAlignment="1">
      <alignment vertical="center"/>
    </xf>
    <xf numFmtId="166" fontId="6" fillId="2" borderId="12" xfId="0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4" fontId="5" fillId="2" borderId="12" xfId="0" applyNumberFormat="1" applyFont="1" applyFill="1" applyBorder="1" applyAlignment="1">
      <alignment vertical="center"/>
    </xf>
    <xf numFmtId="169" fontId="5" fillId="2" borderId="12" xfId="0" applyNumberFormat="1" applyFont="1" applyFill="1" applyBorder="1" applyAlignment="1">
      <alignment vertical="center"/>
    </xf>
    <xf numFmtId="167" fontId="6" fillId="2" borderId="14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horizontal="right" vertical="center"/>
    </xf>
    <xf numFmtId="0" fontId="13" fillId="0" borderId="0" xfId="0" applyFont="1"/>
    <xf numFmtId="0" fontId="14" fillId="0" borderId="0" xfId="0" applyFont="1"/>
    <xf numFmtId="0" fontId="13" fillId="0" borderId="1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167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167" fontId="6" fillId="2" borderId="16" xfId="0" applyNumberFormat="1" applyFont="1" applyFill="1" applyBorder="1" applyAlignment="1">
      <alignment vertical="center"/>
    </xf>
    <xf numFmtId="167" fontId="6" fillId="2" borderId="23" xfId="0" applyNumberFormat="1" applyFont="1" applyFill="1" applyBorder="1" applyAlignment="1">
      <alignment vertical="center"/>
    </xf>
    <xf numFmtId="3" fontId="6" fillId="2" borderId="22" xfId="0" applyNumberFormat="1" applyFont="1" applyFill="1" applyBorder="1" applyAlignment="1">
      <alignment horizontal="center" vertical="center"/>
    </xf>
    <xf numFmtId="165" fontId="6" fillId="0" borderId="0" xfId="1" applyFont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167" fontId="6" fillId="6" borderId="14" xfId="0" applyNumberFormat="1" applyFont="1" applyFill="1" applyBorder="1" applyAlignment="1">
      <alignment vertical="center"/>
    </xf>
    <xf numFmtId="166" fontId="6" fillId="2" borderId="14" xfId="0" applyNumberFormat="1" applyFont="1" applyFill="1" applyBorder="1" applyAlignment="1">
      <alignment vertical="center"/>
    </xf>
    <xf numFmtId="166" fontId="5" fillId="2" borderId="14" xfId="0" applyNumberFormat="1" applyFont="1" applyFill="1" applyBorder="1" applyAlignment="1">
      <alignment vertical="center"/>
    </xf>
    <xf numFmtId="166" fontId="6" fillId="2" borderId="8" xfId="0" applyNumberFormat="1" applyFont="1" applyFill="1" applyBorder="1" applyAlignment="1">
      <alignment vertical="center"/>
    </xf>
    <xf numFmtId="4" fontId="9" fillId="0" borderId="2" xfId="0" applyNumberFormat="1" applyFont="1" applyBorder="1"/>
    <xf numFmtId="4" fontId="8" fillId="0" borderId="25" xfId="0" applyNumberFormat="1" applyFont="1" applyBorder="1"/>
    <xf numFmtId="4" fontId="8" fillId="0" borderId="3" xfId="0" applyNumberFormat="1" applyFont="1" applyBorder="1"/>
    <xf numFmtId="4" fontId="8" fillId="0" borderId="4" xfId="0" applyNumberFormat="1" applyFont="1" applyBorder="1"/>
    <xf numFmtId="4" fontId="8" fillId="0" borderId="0" xfId="0" applyNumberFormat="1" applyFont="1" applyBorder="1" applyAlignment="1">
      <alignment horizontal="center"/>
    </xf>
    <xf numFmtId="4" fontId="8" fillId="0" borderId="0" xfId="0" applyNumberFormat="1" applyFont="1" applyBorder="1"/>
    <xf numFmtId="4" fontId="8" fillId="0" borderId="5" xfId="0" applyNumberFormat="1" applyFont="1" applyBorder="1"/>
    <xf numFmtId="4" fontId="8" fillId="0" borderId="10" xfId="0" applyNumberFormat="1" applyFont="1" applyBorder="1"/>
    <xf numFmtId="4" fontId="8" fillId="5" borderId="20" xfId="0" applyNumberFormat="1" applyFont="1" applyFill="1" applyBorder="1"/>
    <xf numFmtId="4" fontId="9" fillId="4" borderId="20" xfId="0" applyNumberFormat="1" applyFont="1" applyFill="1" applyBorder="1"/>
    <xf numFmtId="4" fontId="9" fillId="0" borderId="4" xfId="0" applyNumberFormat="1" applyFont="1" applyBorder="1"/>
    <xf numFmtId="4" fontId="9" fillId="0" borderId="0" xfId="0" applyNumberFormat="1" applyFont="1" applyBorder="1"/>
    <xf numFmtId="4" fontId="8" fillId="0" borderId="6" xfId="0" applyNumberFormat="1" applyFont="1" applyBorder="1"/>
    <xf numFmtId="4" fontId="8" fillId="0" borderId="26" xfId="0" applyNumberFormat="1" applyFont="1" applyBorder="1"/>
    <xf numFmtId="4" fontId="8" fillId="0" borderId="7" xfId="0" applyNumberFormat="1" applyFont="1" applyBorder="1"/>
    <xf numFmtId="170" fontId="14" fillId="0" borderId="0" xfId="1" applyNumberFormat="1" applyFont="1" applyAlignment="1">
      <alignment horizontal="center"/>
    </xf>
    <xf numFmtId="0" fontId="12" fillId="0" borderId="2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/>
    </xf>
    <xf numFmtId="9" fontId="5" fillId="2" borderId="21" xfId="2" applyFont="1" applyFill="1" applyBorder="1" applyAlignment="1">
      <alignment horizontal="center" vertical="center"/>
    </xf>
    <xf numFmtId="167" fontId="6" fillId="2" borderId="8" xfId="0" applyNumberFormat="1" applyFont="1" applyFill="1" applyBorder="1" applyAlignment="1">
      <alignment vertical="center"/>
    </xf>
    <xf numFmtId="165" fontId="13" fillId="0" borderId="1" xfId="1" applyFont="1" applyBorder="1" applyAlignment="1">
      <alignment horizontal="center"/>
    </xf>
    <xf numFmtId="37" fontId="13" fillId="0" borderId="1" xfId="1" applyNumberFormat="1" applyFont="1" applyBorder="1" applyAlignment="1">
      <alignment horizontal="center"/>
    </xf>
    <xf numFmtId="170" fontId="13" fillId="0" borderId="1" xfId="1" applyNumberFormat="1" applyFont="1" applyBorder="1" applyAlignment="1">
      <alignment horizontal="center"/>
    </xf>
    <xf numFmtId="170" fontId="13" fillId="0" borderId="20" xfId="1" applyNumberFormat="1" applyFont="1" applyBorder="1" applyAlignment="1">
      <alignment horizontal="center"/>
    </xf>
    <xf numFmtId="0" fontId="12" fillId="0" borderId="2" xfId="0" applyFont="1" applyBorder="1"/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70" fontId="12" fillId="0" borderId="20" xfId="1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166" fontId="5" fillId="2" borderId="0" xfId="2" applyNumberFormat="1" applyFont="1" applyFill="1" applyBorder="1" applyAlignment="1">
      <alignment vertical="center"/>
    </xf>
    <xf numFmtId="166" fontId="6" fillId="2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166" fontId="6" fillId="2" borderId="26" xfId="0" applyNumberFormat="1" applyFont="1" applyFill="1" applyBorder="1" applyAlignment="1">
      <alignment vertical="center"/>
    </xf>
    <xf numFmtId="166" fontId="5" fillId="2" borderId="0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166" fontId="5" fillId="2" borderId="4" xfId="2" applyNumberFormat="1" applyFont="1" applyFill="1" applyBorder="1" applyAlignment="1">
      <alignment vertical="center"/>
    </xf>
    <xf numFmtId="166" fontId="6" fillId="2" borderId="4" xfId="0" applyNumberFormat="1" applyFont="1" applyFill="1" applyBorder="1" applyAlignment="1">
      <alignment vertical="center"/>
    </xf>
    <xf numFmtId="166" fontId="6" fillId="2" borderId="6" xfId="0" applyNumberFormat="1" applyFont="1" applyFill="1" applyBorder="1" applyAlignment="1">
      <alignment vertical="center"/>
    </xf>
    <xf numFmtId="165" fontId="6" fillId="2" borderId="12" xfId="1" applyFont="1" applyFill="1" applyBorder="1" applyAlignment="1">
      <alignment vertical="center"/>
    </xf>
    <xf numFmtId="167" fontId="6" fillId="2" borderId="2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5" fillId="0" borderId="28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workbookViewId="0">
      <pane xSplit="2" ySplit="9" topLeftCell="C67" activePane="bottomRight" state="frozen"/>
      <selection pane="topRight" activeCell="C1" sqref="C1"/>
      <selection pane="bottomLeft" activeCell="A10" sqref="A10"/>
      <selection pane="bottomRight" activeCell="J78" sqref="J78"/>
    </sheetView>
  </sheetViews>
  <sheetFormatPr baseColWidth="10" defaultRowHeight="15.75" x14ac:dyDescent="0.2"/>
  <cols>
    <col min="1" max="1" width="5.85546875" style="2" customWidth="1"/>
    <col min="2" max="2" width="39.140625" style="2" customWidth="1"/>
    <col min="3" max="3" width="20" style="2" bestFit="1" customWidth="1"/>
    <col min="4" max="4" width="14.140625" style="2" customWidth="1"/>
    <col min="5" max="5" width="2.42578125" style="2" customWidth="1"/>
    <col min="6" max="6" width="21.5703125" style="2" bestFit="1" customWidth="1"/>
    <col min="7" max="7" width="12.140625" style="2" customWidth="1"/>
    <col min="8" max="8" width="1.5703125" style="2" customWidth="1"/>
    <col min="9" max="9" width="18.85546875" style="2" bestFit="1" customWidth="1"/>
    <col min="10" max="10" width="12.28515625" style="2" customWidth="1"/>
    <col min="11" max="11" width="1.5703125" style="2" customWidth="1"/>
    <col min="12" max="12" width="18.85546875" style="2" bestFit="1" customWidth="1"/>
    <col min="13" max="13" width="12.28515625" style="2" customWidth="1"/>
    <col min="14" max="14" width="1.140625" style="2" customWidth="1"/>
    <col min="15" max="15" width="18.85546875" style="2" bestFit="1" customWidth="1"/>
    <col min="16" max="16" width="12.5703125" style="2" bestFit="1" customWidth="1"/>
    <col min="17" max="16384" width="11.42578125" style="2"/>
  </cols>
  <sheetData>
    <row r="1" spans="1:16" x14ac:dyDescent="0.2">
      <c r="A1" s="123" t="s">
        <v>31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 ht="26.25" customHeight="1" x14ac:dyDescent="0.2">
      <c r="A2" s="124" t="s">
        <v>32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1:16" s="1" customFormat="1" ht="9.75" customHeight="1" x14ac:dyDescent="0.2">
      <c r="A3" s="4"/>
      <c r="B3" s="4"/>
      <c r="C3" s="4"/>
    </row>
    <row r="4" spans="1:16" x14ac:dyDescent="0.2">
      <c r="A4" s="125" t="s">
        <v>61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</row>
    <row r="5" spans="1:16" x14ac:dyDescent="0.2">
      <c r="A5" s="125"/>
      <c r="B5" s="125"/>
      <c r="C5" s="125"/>
      <c r="D5" s="125"/>
      <c r="E5" s="125"/>
    </row>
    <row r="6" spans="1:16" s="7" customFormat="1" ht="9" thickBot="1" x14ac:dyDescent="0.25">
      <c r="A6" s="136"/>
      <c r="B6" s="136"/>
      <c r="C6" s="136"/>
    </row>
    <row r="7" spans="1:16" ht="31.5" x14ac:dyDescent="0.2">
      <c r="A7" s="14"/>
      <c r="B7" s="15"/>
      <c r="C7" s="27" t="s">
        <v>62</v>
      </c>
      <c r="D7" s="126" t="s">
        <v>4</v>
      </c>
      <c r="E7" s="3"/>
      <c r="F7" s="27" t="s">
        <v>63</v>
      </c>
      <c r="G7" s="126" t="s">
        <v>4</v>
      </c>
      <c r="H7" s="6"/>
      <c r="I7" s="27" t="s">
        <v>93</v>
      </c>
      <c r="J7" s="126" t="s">
        <v>4</v>
      </c>
      <c r="K7" s="6"/>
      <c r="L7" s="27" t="s">
        <v>64</v>
      </c>
      <c r="M7" s="126" t="s">
        <v>4</v>
      </c>
      <c r="O7" s="27" t="s">
        <v>65</v>
      </c>
      <c r="P7" s="126" t="s">
        <v>4</v>
      </c>
    </row>
    <row r="8" spans="1:16" ht="16.5" thickBot="1" x14ac:dyDescent="0.25">
      <c r="A8" s="18"/>
      <c r="B8" s="63" t="s">
        <v>24</v>
      </c>
      <c r="C8" s="28">
        <v>1</v>
      </c>
      <c r="D8" s="137"/>
      <c r="E8" s="3"/>
      <c r="F8" s="90">
        <v>1</v>
      </c>
      <c r="G8" s="127"/>
      <c r="H8" s="6"/>
      <c r="I8" s="90">
        <v>1</v>
      </c>
      <c r="J8" s="127"/>
      <c r="K8" s="6"/>
      <c r="L8" s="90">
        <v>1</v>
      </c>
      <c r="M8" s="127"/>
      <c r="O8" s="90">
        <v>1</v>
      </c>
      <c r="P8" s="127"/>
    </row>
    <row r="9" spans="1:16" ht="16.5" thickBot="1" x14ac:dyDescent="0.25">
      <c r="A9" s="18"/>
      <c r="B9" s="19"/>
      <c r="C9" s="29"/>
      <c r="D9" s="30"/>
      <c r="E9" s="3"/>
      <c r="F9" s="29"/>
      <c r="G9" s="30"/>
      <c r="H9" s="6"/>
      <c r="I9" s="29"/>
      <c r="J9" s="30"/>
      <c r="K9" s="6"/>
      <c r="L9" s="29"/>
      <c r="M9" s="30"/>
      <c r="O9" s="29"/>
      <c r="P9" s="30"/>
    </row>
    <row r="10" spans="1:16" x14ac:dyDescent="0.2">
      <c r="A10" s="58" t="s">
        <v>37</v>
      </c>
      <c r="B10" s="57" t="s">
        <v>5</v>
      </c>
      <c r="C10" s="64"/>
      <c r="D10" s="126" t="s">
        <v>23</v>
      </c>
      <c r="E10" s="3"/>
      <c r="F10" s="64"/>
      <c r="G10" s="126" t="s">
        <v>23</v>
      </c>
      <c r="H10" s="6"/>
      <c r="I10" s="64"/>
      <c r="J10" s="126" t="s">
        <v>23</v>
      </c>
      <c r="K10" s="6"/>
      <c r="L10" s="64"/>
      <c r="M10" s="126" t="s">
        <v>23</v>
      </c>
      <c r="O10" s="64"/>
      <c r="P10" s="126" t="s">
        <v>23</v>
      </c>
    </row>
    <row r="11" spans="1:16" ht="31.5" x14ac:dyDescent="0.2">
      <c r="A11" s="20"/>
      <c r="B11" s="21" t="s">
        <v>75</v>
      </c>
      <c r="C11" s="31">
        <f>+C12/C13</f>
        <v>2.156873335482008</v>
      </c>
      <c r="D11" s="131"/>
      <c r="E11" s="3"/>
      <c r="F11" s="31">
        <f>+F12/F13</f>
        <v>2.2359898878719688</v>
      </c>
      <c r="G11" s="131"/>
      <c r="H11" s="6"/>
      <c r="I11" s="31">
        <f>+I12/I13</f>
        <v>4.3780343417829943</v>
      </c>
      <c r="J11" s="131"/>
      <c r="K11" s="6"/>
      <c r="L11" s="31">
        <f>+L12/L13</f>
        <v>1.3021673130773803</v>
      </c>
      <c r="M11" s="131"/>
      <c r="O11" s="31">
        <f>+O12/O13</f>
        <v>1.8542339372029679</v>
      </c>
      <c r="P11" s="131"/>
    </row>
    <row r="12" spans="1:16" x14ac:dyDescent="0.2">
      <c r="A12" s="22"/>
      <c r="B12" s="23" t="s">
        <v>0</v>
      </c>
      <c r="C12" s="32">
        <v>12628870336</v>
      </c>
      <c r="D12" s="131"/>
      <c r="E12" s="3"/>
      <c r="F12" s="32">
        <v>747445338</v>
      </c>
      <c r="G12" s="131"/>
      <c r="H12" s="6"/>
      <c r="I12" s="32">
        <v>930748548</v>
      </c>
      <c r="J12" s="131"/>
      <c r="K12" s="6"/>
      <c r="L12" s="32">
        <v>7927388271</v>
      </c>
      <c r="M12" s="131"/>
      <c r="O12" s="32">
        <v>5666665000</v>
      </c>
      <c r="P12" s="131"/>
    </row>
    <row r="13" spans="1:16" ht="16.5" thickBot="1" x14ac:dyDescent="0.25">
      <c r="A13" s="41"/>
      <c r="B13" s="26" t="s">
        <v>1</v>
      </c>
      <c r="C13" s="65">
        <v>5855174770</v>
      </c>
      <c r="D13" s="127"/>
      <c r="E13" s="3"/>
      <c r="F13" s="65">
        <v>334279391</v>
      </c>
      <c r="G13" s="127"/>
      <c r="H13" s="6"/>
      <c r="I13" s="65">
        <v>212595077</v>
      </c>
      <c r="J13" s="127"/>
      <c r="K13" s="6"/>
      <c r="L13" s="65">
        <v>6087841548</v>
      </c>
      <c r="M13" s="127"/>
      <c r="O13" s="65">
        <v>3056068000</v>
      </c>
      <c r="P13" s="127"/>
    </row>
    <row r="14" spans="1:16" ht="16.5" thickBot="1" x14ac:dyDescent="0.25">
      <c r="A14" s="16"/>
      <c r="B14" s="17"/>
      <c r="C14" s="18"/>
      <c r="D14" s="30"/>
      <c r="E14" s="3"/>
      <c r="F14" s="18"/>
      <c r="G14" s="30"/>
      <c r="H14" s="6"/>
      <c r="I14" s="18"/>
      <c r="J14" s="30"/>
      <c r="K14" s="6"/>
      <c r="L14" s="18"/>
      <c r="M14" s="30"/>
      <c r="O14" s="18"/>
      <c r="P14" s="30"/>
    </row>
    <row r="15" spans="1:16" ht="13.5" customHeight="1" x14ac:dyDescent="0.2">
      <c r="A15" s="58" t="s">
        <v>37</v>
      </c>
      <c r="B15" s="57" t="s">
        <v>6</v>
      </c>
      <c r="C15" s="64"/>
      <c r="D15" s="126" t="s">
        <v>23</v>
      </c>
      <c r="E15" s="3"/>
      <c r="F15" s="64"/>
      <c r="G15" s="126" t="s">
        <v>23</v>
      </c>
      <c r="H15" s="6"/>
      <c r="I15" s="64"/>
      <c r="J15" s="126" t="s">
        <v>23</v>
      </c>
      <c r="K15" s="6"/>
      <c r="L15" s="64"/>
      <c r="M15" s="126" t="s">
        <v>23</v>
      </c>
      <c r="O15" s="64"/>
      <c r="P15" s="126" t="s">
        <v>23</v>
      </c>
    </row>
    <row r="16" spans="1:16" ht="31.5" x14ac:dyDescent="0.2">
      <c r="A16" s="22"/>
      <c r="B16" s="21" t="s">
        <v>76</v>
      </c>
      <c r="C16" s="33">
        <f>+C18/C17</f>
        <v>0.46720550938187833</v>
      </c>
      <c r="D16" s="131"/>
      <c r="E16" s="3"/>
      <c r="F16" s="33">
        <f>+F18/F17</f>
        <v>0.37046799651811518</v>
      </c>
      <c r="G16" s="131"/>
      <c r="H16" s="8"/>
      <c r="I16" s="33">
        <f>+I18/I17</f>
        <v>0.29738159957379734</v>
      </c>
      <c r="J16" s="131"/>
      <c r="K16" s="8"/>
      <c r="L16" s="33">
        <f>+L18/L17</f>
        <v>0.69851628828636703</v>
      </c>
      <c r="M16" s="131"/>
      <c r="O16" s="33">
        <f>+O18/O17</f>
        <v>0.69956100854931824</v>
      </c>
      <c r="P16" s="131"/>
    </row>
    <row r="17" spans="1:16" x14ac:dyDescent="0.2">
      <c r="A17" s="22"/>
      <c r="B17" s="23" t="s">
        <v>3</v>
      </c>
      <c r="C17" s="32">
        <v>18786212589</v>
      </c>
      <c r="D17" s="131"/>
      <c r="E17" s="3"/>
      <c r="F17" s="32">
        <v>1389208498</v>
      </c>
      <c r="G17" s="131"/>
      <c r="H17" s="6"/>
      <c r="I17" s="32">
        <v>1845073447</v>
      </c>
      <c r="J17" s="131"/>
      <c r="K17" s="6"/>
      <c r="L17" s="32">
        <v>9552878952</v>
      </c>
      <c r="M17" s="131"/>
      <c r="O17" s="32">
        <v>6268687000</v>
      </c>
      <c r="P17" s="131"/>
    </row>
    <row r="18" spans="1:16" ht="16.5" thickBot="1" x14ac:dyDescent="0.25">
      <c r="A18" s="41"/>
      <c r="B18" s="26" t="s">
        <v>2</v>
      </c>
      <c r="C18" s="65">
        <v>8777022022</v>
      </c>
      <c r="D18" s="127"/>
      <c r="E18" s="3"/>
      <c r="F18" s="65">
        <v>514657289</v>
      </c>
      <c r="G18" s="127"/>
      <c r="H18" s="6"/>
      <c r="I18" s="65">
        <v>548690893</v>
      </c>
      <c r="J18" s="127"/>
      <c r="K18" s="6"/>
      <c r="L18" s="65">
        <v>6672841548</v>
      </c>
      <c r="M18" s="127"/>
      <c r="O18" s="65">
        <v>4385329000</v>
      </c>
      <c r="P18" s="127"/>
    </row>
    <row r="19" spans="1:16" ht="16.5" thickBot="1" x14ac:dyDescent="0.25">
      <c r="A19" s="16"/>
      <c r="B19" s="17"/>
      <c r="C19" s="18"/>
      <c r="D19" s="30"/>
      <c r="E19" s="3"/>
      <c r="F19" s="18"/>
      <c r="G19" s="30"/>
      <c r="H19" s="6"/>
      <c r="I19" s="18"/>
      <c r="J19" s="30"/>
      <c r="K19" s="6"/>
      <c r="L19" s="18"/>
      <c r="M19" s="30"/>
      <c r="O19" s="18"/>
      <c r="P19" s="30"/>
    </row>
    <row r="20" spans="1:16" x14ac:dyDescent="0.2">
      <c r="A20" s="58" t="s">
        <v>37</v>
      </c>
      <c r="B20" s="57" t="s">
        <v>7</v>
      </c>
      <c r="C20" s="64"/>
      <c r="D20" s="126" t="s">
        <v>23</v>
      </c>
      <c r="E20" s="102"/>
      <c r="F20" s="64"/>
      <c r="G20" s="126" t="s">
        <v>23</v>
      </c>
      <c r="H20" s="103"/>
      <c r="I20" s="64"/>
      <c r="J20" s="126" t="s">
        <v>23</v>
      </c>
      <c r="K20" s="103"/>
      <c r="L20" s="64"/>
      <c r="M20" s="126" t="s">
        <v>23</v>
      </c>
      <c r="N20" s="102"/>
      <c r="O20" s="64"/>
      <c r="P20" s="126" t="s">
        <v>23</v>
      </c>
    </row>
    <row r="21" spans="1:16" ht="31.5" x14ac:dyDescent="0.2">
      <c r="A21" s="22"/>
      <c r="B21" s="21" t="s">
        <v>90</v>
      </c>
      <c r="C21" s="34">
        <f>+C25-C26</f>
        <v>6773695566</v>
      </c>
      <c r="D21" s="131"/>
      <c r="E21" s="3"/>
      <c r="F21" s="34">
        <f>+F31-F32</f>
        <v>413165947</v>
      </c>
      <c r="G21" s="131"/>
      <c r="H21" s="6"/>
      <c r="I21" s="34">
        <f>+I31-I32</f>
        <v>718153471</v>
      </c>
      <c r="J21" s="131"/>
      <c r="K21" s="6"/>
      <c r="L21" s="34">
        <f>+L25-L26</f>
        <v>1839546723</v>
      </c>
      <c r="M21" s="131"/>
      <c r="N21" s="3"/>
      <c r="O21" s="34" t="s">
        <v>34</v>
      </c>
      <c r="P21" s="131"/>
    </row>
    <row r="22" spans="1:16" x14ac:dyDescent="0.2">
      <c r="A22" s="22"/>
      <c r="B22" s="23" t="s">
        <v>0</v>
      </c>
      <c r="C22" s="35" t="s">
        <v>34</v>
      </c>
      <c r="D22" s="131"/>
      <c r="E22" s="3"/>
      <c r="F22" s="35" t="s">
        <v>34</v>
      </c>
      <c r="G22" s="131"/>
      <c r="H22" s="6"/>
      <c r="I22" s="35" t="s">
        <v>34</v>
      </c>
      <c r="J22" s="131"/>
      <c r="K22" s="6"/>
      <c r="L22" s="35" t="s">
        <v>34</v>
      </c>
      <c r="M22" s="131"/>
      <c r="N22" s="3"/>
      <c r="O22" s="35" t="s">
        <v>34</v>
      </c>
      <c r="P22" s="131"/>
    </row>
    <row r="23" spans="1:16" x14ac:dyDescent="0.2">
      <c r="A23" s="22"/>
      <c r="B23" s="23" t="s">
        <v>1</v>
      </c>
      <c r="C23" s="35" t="s">
        <v>34</v>
      </c>
      <c r="D23" s="131"/>
      <c r="E23" s="3"/>
      <c r="F23" s="35" t="s">
        <v>34</v>
      </c>
      <c r="G23" s="131"/>
      <c r="H23" s="6"/>
      <c r="I23" s="35" t="s">
        <v>34</v>
      </c>
      <c r="J23" s="131"/>
      <c r="K23" s="6"/>
      <c r="L23" s="35" t="s">
        <v>34</v>
      </c>
      <c r="M23" s="131"/>
      <c r="N23" s="3"/>
      <c r="O23" s="35" t="s">
        <v>34</v>
      </c>
      <c r="P23" s="131"/>
    </row>
    <row r="24" spans="1:16" x14ac:dyDescent="0.2">
      <c r="A24" s="22"/>
      <c r="B24" s="101" t="s">
        <v>78</v>
      </c>
      <c r="C24" s="35"/>
      <c r="D24" s="131"/>
      <c r="E24" s="3"/>
      <c r="F24" s="35"/>
      <c r="G24" s="131"/>
      <c r="H24" s="6"/>
      <c r="I24" s="35"/>
      <c r="J24" s="131"/>
      <c r="K24" s="6"/>
      <c r="L24" s="35"/>
      <c r="M24" s="131"/>
      <c r="N24" s="3"/>
      <c r="O24" s="35"/>
      <c r="P24" s="131"/>
    </row>
    <row r="25" spans="1:16" x14ac:dyDescent="0.2">
      <c r="A25" s="22"/>
      <c r="B25" s="23" t="s">
        <v>84</v>
      </c>
      <c r="C25" s="36">
        <v>12628870336</v>
      </c>
      <c r="D25" s="131"/>
      <c r="E25" s="3"/>
      <c r="F25" s="36"/>
      <c r="G25" s="131"/>
      <c r="H25" s="6"/>
      <c r="I25" s="36"/>
      <c r="J25" s="131"/>
      <c r="K25" s="6"/>
      <c r="L25" s="36">
        <v>7927388271</v>
      </c>
      <c r="M25" s="131"/>
      <c r="N25" s="3"/>
      <c r="O25" s="36"/>
      <c r="P25" s="131"/>
    </row>
    <row r="26" spans="1:16" ht="16.5" thickBot="1" x14ac:dyDescent="0.25">
      <c r="A26" s="22"/>
      <c r="B26" s="26" t="s">
        <v>77</v>
      </c>
      <c r="C26" s="36">
        <v>5855174770</v>
      </c>
      <c r="D26" s="131"/>
      <c r="E26" s="3"/>
      <c r="F26" s="36"/>
      <c r="G26" s="131"/>
      <c r="H26" s="6"/>
      <c r="I26" s="36"/>
      <c r="J26" s="131"/>
      <c r="K26" s="6"/>
      <c r="L26" s="36">
        <v>6087841548</v>
      </c>
      <c r="M26" s="131"/>
      <c r="N26" s="3"/>
      <c r="O26" s="36"/>
      <c r="P26" s="131"/>
    </row>
    <row r="27" spans="1:16" x14ac:dyDescent="0.2">
      <c r="A27" s="22"/>
      <c r="B27" s="101" t="s">
        <v>79</v>
      </c>
      <c r="C27" s="36"/>
      <c r="D27" s="131"/>
      <c r="E27" s="3"/>
      <c r="F27" s="36"/>
      <c r="G27" s="131"/>
      <c r="H27" s="6"/>
      <c r="I27" s="36"/>
      <c r="J27" s="131"/>
      <c r="K27" s="6"/>
      <c r="L27" s="36"/>
      <c r="M27" s="131"/>
      <c r="N27" s="3"/>
      <c r="O27" s="36"/>
      <c r="P27" s="131"/>
    </row>
    <row r="28" spans="1:16" x14ac:dyDescent="0.2">
      <c r="A28" s="22"/>
      <c r="B28" s="23" t="s">
        <v>80</v>
      </c>
      <c r="C28" s="36"/>
      <c r="D28" s="131"/>
      <c r="E28" s="3"/>
      <c r="F28" s="36"/>
      <c r="G28" s="131"/>
      <c r="H28" s="6"/>
      <c r="I28" s="36"/>
      <c r="J28" s="131"/>
      <c r="K28" s="6"/>
      <c r="L28" s="36"/>
      <c r="M28" s="131"/>
      <c r="N28" s="3"/>
      <c r="O28" s="36"/>
      <c r="P28" s="131"/>
    </row>
    <row r="29" spans="1:16" ht="16.5" thickBot="1" x14ac:dyDescent="0.25">
      <c r="A29" s="22"/>
      <c r="B29" s="26" t="s">
        <v>81</v>
      </c>
      <c r="C29" s="36"/>
      <c r="D29" s="131"/>
      <c r="E29" s="3"/>
      <c r="F29" s="36"/>
      <c r="G29" s="131"/>
      <c r="H29" s="6"/>
      <c r="I29" s="36"/>
      <c r="J29" s="131"/>
      <c r="K29" s="6"/>
      <c r="L29" s="36"/>
      <c r="M29" s="131"/>
      <c r="N29" s="3"/>
      <c r="O29" s="36"/>
      <c r="P29" s="131"/>
    </row>
    <row r="30" spans="1:16" x14ac:dyDescent="0.2">
      <c r="A30" s="22"/>
      <c r="B30" s="101" t="s">
        <v>82</v>
      </c>
      <c r="C30" s="36"/>
      <c r="D30" s="131"/>
      <c r="E30" s="3"/>
      <c r="F30" s="36"/>
      <c r="G30" s="131"/>
      <c r="H30" s="6"/>
      <c r="I30" s="36"/>
      <c r="J30" s="131"/>
      <c r="K30" s="6"/>
      <c r="L30" s="36"/>
      <c r="M30" s="131"/>
      <c r="N30" s="3"/>
      <c r="O30" s="34">
        <f>+O31-O32</f>
        <v>2610597000</v>
      </c>
      <c r="P30" s="131"/>
    </row>
    <row r="31" spans="1:16" x14ac:dyDescent="0.2">
      <c r="A31" s="22"/>
      <c r="B31" s="23" t="s">
        <v>83</v>
      </c>
      <c r="C31" s="36"/>
      <c r="D31" s="131"/>
      <c r="E31" s="3"/>
      <c r="F31" s="36">
        <v>747445338</v>
      </c>
      <c r="G31" s="131"/>
      <c r="H31" s="6"/>
      <c r="I31" s="36">
        <v>930748548</v>
      </c>
      <c r="J31" s="131"/>
      <c r="K31" s="6"/>
      <c r="L31" s="36"/>
      <c r="M31" s="131"/>
      <c r="N31" s="3"/>
      <c r="O31" s="36">
        <v>5666665000</v>
      </c>
      <c r="P31" s="131"/>
    </row>
    <row r="32" spans="1:16" ht="16.5" thickBot="1" x14ac:dyDescent="0.25">
      <c r="A32" s="41"/>
      <c r="B32" s="26" t="s">
        <v>85</v>
      </c>
      <c r="C32" s="66"/>
      <c r="D32" s="127"/>
      <c r="E32" s="104"/>
      <c r="F32" s="66">
        <v>334279391</v>
      </c>
      <c r="G32" s="127"/>
      <c r="H32" s="105"/>
      <c r="I32" s="66">
        <v>212595077</v>
      </c>
      <c r="J32" s="127"/>
      <c r="K32" s="105"/>
      <c r="L32" s="66"/>
      <c r="M32" s="127"/>
      <c r="N32" s="104"/>
      <c r="O32" s="66">
        <v>3056068000</v>
      </c>
      <c r="P32" s="127"/>
    </row>
    <row r="33" spans="1:16" ht="16.5" thickBot="1" x14ac:dyDescent="0.25">
      <c r="A33" s="16"/>
      <c r="B33" s="19"/>
      <c r="C33" s="37"/>
      <c r="D33" s="30"/>
      <c r="E33" s="3"/>
      <c r="F33" s="37"/>
      <c r="G33" s="30"/>
      <c r="H33" s="6"/>
      <c r="I33" s="37"/>
      <c r="J33" s="30"/>
      <c r="K33" s="6"/>
      <c r="L33" s="37"/>
      <c r="M33" s="30"/>
      <c r="O33" s="37"/>
      <c r="P33" s="30"/>
    </row>
    <row r="34" spans="1:16" s="3" customFormat="1" x14ac:dyDescent="0.2">
      <c r="A34" s="58" t="s">
        <v>37</v>
      </c>
      <c r="B34" s="112" t="s">
        <v>8</v>
      </c>
      <c r="C34" s="113"/>
      <c r="D34" s="132" t="s">
        <v>23</v>
      </c>
      <c r="E34" s="102"/>
      <c r="F34" s="117"/>
      <c r="G34" s="132" t="s">
        <v>23</v>
      </c>
      <c r="H34" s="103"/>
      <c r="I34" s="117"/>
      <c r="J34" s="132" t="s">
        <v>23</v>
      </c>
      <c r="K34" s="103"/>
      <c r="L34" s="117"/>
      <c r="M34" s="132" t="s">
        <v>23</v>
      </c>
      <c r="N34" s="102"/>
      <c r="O34" s="117"/>
      <c r="P34" s="132" t="s">
        <v>23</v>
      </c>
    </row>
    <row r="35" spans="1:16" s="3" customFormat="1" x14ac:dyDescent="0.2">
      <c r="A35" s="20"/>
      <c r="B35" s="108" t="s">
        <v>22</v>
      </c>
      <c r="C35" s="109" t="s">
        <v>34</v>
      </c>
      <c r="D35" s="133"/>
      <c r="F35" s="118" t="s">
        <v>34</v>
      </c>
      <c r="G35" s="133"/>
      <c r="H35" s="6"/>
      <c r="I35" s="118" t="s">
        <v>34</v>
      </c>
      <c r="J35" s="133"/>
      <c r="K35" s="6"/>
      <c r="L35" s="118" t="s">
        <v>34</v>
      </c>
      <c r="M35" s="133"/>
      <c r="O35" s="118" t="s">
        <v>34</v>
      </c>
      <c r="P35" s="133"/>
    </row>
    <row r="36" spans="1:16" s="3" customFormat="1" x14ac:dyDescent="0.2">
      <c r="A36" s="22"/>
      <c r="B36" s="101" t="s">
        <v>78</v>
      </c>
      <c r="C36" s="110"/>
      <c r="D36" s="133"/>
      <c r="F36" s="119"/>
      <c r="G36" s="133"/>
      <c r="H36" s="6"/>
      <c r="I36" s="119"/>
      <c r="J36" s="133"/>
      <c r="K36" s="6"/>
      <c r="L36" s="119"/>
      <c r="M36" s="133"/>
      <c r="O36" s="119"/>
      <c r="P36" s="133"/>
    </row>
    <row r="37" spans="1:16" s="3" customFormat="1" x14ac:dyDescent="0.2">
      <c r="A37" s="22"/>
      <c r="B37" s="23" t="s">
        <v>84</v>
      </c>
      <c r="C37" s="110">
        <v>4679108598</v>
      </c>
      <c r="D37" s="133"/>
      <c r="F37" s="119"/>
      <c r="G37" s="133"/>
      <c r="H37" s="6"/>
      <c r="I37" s="119"/>
      <c r="J37" s="133"/>
      <c r="K37" s="6"/>
      <c r="L37" s="119">
        <v>2112139459</v>
      </c>
      <c r="M37" s="133"/>
      <c r="O37" s="119"/>
      <c r="P37" s="133"/>
    </row>
    <row r="38" spans="1:16" s="3" customFormat="1" ht="16.5" thickBot="1" x14ac:dyDescent="0.25">
      <c r="A38" s="22"/>
      <c r="B38" s="26" t="s">
        <v>77</v>
      </c>
      <c r="C38" s="110"/>
      <c r="D38" s="133"/>
      <c r="F38" s="119"/>
      <c r="G38" s="133"/>
      <c r="H38" s="6"/>
      <c r="I38" s="119"/>
      <c r="J38" s="133"/>
      <c r="K38" s="6"/>
      <c r="L38" s="119"/>
      <c r="M38" s="133"/>
      <c r="O38" s="119"/>
      <c r="P38" s="133"/>
    </row>
    <row r="39" spans="1:16" s="3" customFormat="1" x14ac:dyDescent="0.2">
      <c r="A39" s="22"/>
      <c r="B39" s="101" t="s">
        <v>79</v>
      </c>
      <c r="C39" s="110"/>
      <c r="D39" s="133"/>
      <c r="F39" s="119"/>
      <c r="G39" s="133"/>
      <c r="H39" s="6"/>
      <c r="I39" s="119"/>
      <c r="J39" s="133"/>
      <c r="K39" s="6"/>
      <c r="L39" s="119"/>
      <c r="M39" s="133"/>
      <c r="O39" s="119"/>
      <c r="P39" s="133"/>
    </row>
    <row r="40" spans="1:16" s="3" customFormat="1" x14ac:dyDescent="0.2">
      <c r="A40" s="22"/>
      <c r="B40" s="23" t="s">
        <v>80</v>
      </c>
      <c r="C40" s="110"/>
      <c r="D40" s="133"/>
      <c r="F40" s="119"/>
      <c r="G40" s="133"/>
      <c r="H40" s="6"/>
      <c r="I40" s="119"/>
      <c r="J40" s="133"/>
      <c r="K40" s="6"/>
      <c r="L40" s="119"/>
      <c r="M40" s="133"/>
      <c r="O40" s="119"/>
      <c r="P40" s="133"/>
    </row>
    <row r="41" spans="1:16" s="3" customFormat="1" ht="16.5" thickBot="1" x14ac:dyDescent="0.25">
      <c r="A41" s="22"/>
      <c r="B41" s="26" t="s">
        <v>81</v>
      </c>
      <c r="C41" s="110"/>
      <c r="D41" s="133"/>
      <c r="F41" s="119"/>
      <c r="G41" s="133"/>
      <c r="H41" s="6"/>
      <c r="I41" s="119"/>
      <c r="J41" s="133"/>
      <c r="K41" s="6"/>
      <c r="L41" s="119"/>
      <c r="M41" s="133"/>
      <c r="O41" s="119"/>
      <c r="P41" s="133"/>
    </row>
    <row r="42" spans="1:16" s="3" customFormat="1" x14ac:dyDescent="0.2">
      <c r="A42" s="22"/>
      <c r="B42" s="101" t="s">
        <v>82</v>
      </c>
      <c r="C42" s="110"/>
      <c r="D42" s="133"/>
      <c r="F42" s="119">
        <v>874551210</v>
      </c>
      <c r="G42" s="133"/>
      <c r="H42" s="6"/>
      <c r="I42" s="119">
        <v>1296382554</v>
      </c>
      <c r="J42" s="133"/>
      <c r="K42" s="6"/>
      <c r="L42" s="119"/>
      <c r="M42" s="133"/>
      <c r="O42" s="119">
        <v>1479218000</v>
      </c>
      <c r="P42" s="133"/>
    </row>
    <row r="43" spans="1:16" s="3" customFormat="1" x14ac:dyDescent="0.2">
      <c r="A43" s="22"/>
      <c r="B43" s="23" t="s">
        <v>83</v>
      </c>
      <c r="C43" s="110"/>
      <c r="D43" s="133"/>
      <c r="F43" s="119"/>
      <c r="G43" s="133"/>
      <c r="H43" s="6"/>
      <c r="I43" s="119"/>
      <c r="J43" s="133"/>
      <c r="K43" s="6"/>
      <c r="L43" s="119"/>
      <c r="M43" s="133"/>
      <c r="O43" s="119"/>
      <c r="P43" s="133"/>
    </row>
    <row r="44" spans="1:16" s="3" customFormat="1" ht="16.5" thickBot="1" x14ac:dyDescent="0.25">
      <c r="A44" s="41"/>
      <c r="B44" s="26" t="s">
        <v>85</v>
      </c>
      <c r="C44" s="115"/>
      <c r="D44" s="134"/>
      <c r="F44" s="120"/>
      <c r="G44" s="134"/>
      <c r="H44" s="6"/>
      <c r="I44" s="120"/>
      <c r="J44" s="134"/>
      <c r="K44" s="6"/>
      <c r="L44" s="120"/>
      <c r="M44" s="134"/>
      <c r="O44" s="120"/>
      <c r="P44" s="134"/>
    </row>
    <row r="45" spans="1:16" s="3" customFormat="1" ht="16.5" thickBot="1" x14ac:dyDescent="0.25">
      <c r="A45" s="54"/>
      <c r="B45" s="111"/>
      <c r="C45" s="8"/>
      <c r="F45" s="8"/>
      <c r="H45" s="6"/>
      <c r="I45" s="8"/>
      <c r="K45" s="6"/>
      <c r="L45" s="8"/>
      <c r="O45" s="8"/>
    </row>
    <row r="46" spans="1:16" x14ac:dyDescent="0.2">
      <c r="A46" s="58" t="s">
        <v>37</v>
      </c>
      <c r="B46" s="57" t="s">
        <v>9</v>
      </c>
      <c r="C46" s="64"/>
      <c r="D46" s="126" t="s">
        <v>23</v>
      </c>
      <c r="E46" s="102"/>
      <c r="F46" s="64"/>
      <c r="G46" s="126" t="s">
        <v>23</v>
      </c>
      <c r="H46" s="103"/>
      <c r="I46" s="64"/>
      <c r="J46" s="126" t="s">
        <v>23</v>
      </c>
      <c r="K46" s="103"/>
      <c r="L46" s="64"/>
      <c r="M46" s="126" t="s">
        <v>23</v>
      </c>
      <c r="N46" s="102"/>
      <c r="O46" s="64"/>
      <c r="P46" s="126" t="s">
        <v>23</v>
      </c>
    </row>
    <row r="47" spans="1:16" ht="16.5" thickBot="1" x14ac:dyDescent="0.25">
      <c r="A47" s="106"/>
      <c r="B47" s="114" t="s">
        <v>86</v>
      </c>
      <c r="C47" s="116">
        <f>+EBITDA!B8</f>
        <v>1086905482</v>
      </c>
      <c r="D47" s="133"/>
      <c r="E47" s="3"/>
      <c r="F47" s="107"/>
      <c r="G47" s="131"/>
      <c r="H47" s="6"/>
      <c r="I47" s="107"/>
      <c r="J47" s="131"/>
      <c r="K47" s="6"/>
      <c r="L47" s="107"/>
      <c r="M47" s="131"/>
      <c r="N47" s="3"/>
      <c r="O47" s="107"/>
      <c r="P47" s="131"/>
    </row>
    <row r="48" spans="1:16" ht="16.5" thickBot="1" x14ac:dyDescent="0.25">
      <c r="A48" s="106"/>
      <c r="B48" s="26" t="s">
        <v>87</v>
      </c>
      <c r="C48" s="107"/>
      <c r="D48" s="131"/>
      <c r="E48" s="3"/>
      <c r="F48" s="107"/>
      <c r="G48" s="131"/>
      <c r="H48" s="6"/>
      <c r="I48" s="107"/>
      <c r="J48" s="131"/>
      <c r="K48" s="6"/>
      <c r="L48" s="107"/>
      <c r="M48" s="131"/>
      <c r="N48" s="3"/>
      <c r="O48" s="107"/>
      <c r="P48" s="131"/>
    </row>
    <row r="49" spans="1:16" ht="16.5" thickBot="1" x14ac:dyDescent="0.25">
      <c r="A49" s="106"/>
      <c r="B49" s="26" t="s">
        <v>88</v>
      </c>
      <c r="C49" s="107"/>
      <c r="D49" s="131"/>
      <c r="E49" s="3"/>
      <c r="F49" s="121">
        <v>185092472</v>
      </c>
      <c r="G49" s="131"/>
      <c r="H49" s="6"/>
      <c r="I49" s="107"/>
      <c r="J49" s="131"/>
      <c r="K49" s="6"/>
      <c r="L49" s="107"/>
      <c r="M49" s="131"/>
      <c r="N49" s="3"/>
      <c r="O49" s="107"/>
      <c r="P49" s="131"/>
    </row>
    <row r="50" spans="1:16" ht="16.5" thickBot="1" x14ac:dyDescent="0.25">
      <c r="A50" s="25"/>
      <c r="B50" s="26" t="s">
        <v>34</v>
      </c>
      <c r="C50" s="67" t="s">
        <v>34</v>
      </c>
      <c r="D50" s="127"/>
      <c r="E50" s="104"/>
      <c r="F50" s="67" t="s">
        <v>34</v>
      </c>
      <c r="G50" s="127"/>
      <c r="H50" s="105"/>
      <c r="I50" s="66">
        <f>I54</f>
        <v>258967536</v>
      </c>
      <c r="J50" s="127"/>
      <c r="K50" s="105"/>
      <c r="L50" s="67">
        <f>L54</f>
        <v>1489552800</v>
      </c>
      <c r="M50" s="127"/>
      <c r="N50" s="104"/>
      <c r="O50" s="67">
        <f>O54</f>
        <v>802575000</v>
      </c>
      <c r="P50" s="127"/>
    </row>
    <row r="51" spans="1:16" ht="16.5" thickBot="1" x14ac:dyDescent="0.25">
      <c r="A51" s="24"/>
      <c r="B51" s="19"/>
      <c r="C51" s="37"/>
      <c r="D51" s="30"/>
      <c r="E51" s="3"/>
      <c r="F51" s="37"/>
      <c r="G51" s="30"/>
      <c r="H51" s="6"/>
      <c r="I51" s="37"/>
      <c r="J51" s="30"/>
      <c r="K51" s="6"/>
      <c r="L51" s="37"/>
      <c r="M51" s="30"/>
      <c r="O51" s="37"/>
      <c r="P51" s="30"/>
    </row>
    <row r="52" spans="1:16" x14ac:dyDescent="0.2">
      <c r="A52" s="58" t="s">
        <v>37</v>
      </c>
      <c r="B52" s="57" t="s">
        <v>10</v>
      </c>
      <c r="C52" s="68"/>
      <c r="D52" s="126" t="s">
        <v>23</v>
      </c>
      <c r="E52" s="3"/>
      <c r="F52" s="68"/>
      <c r="G52" s="126" t="s">
        <v>23</v>
      </c>
      <c r="H52" s="6"/>
      <c r="I52" s="68"/>
      <c r="J52" s="126" t="s">
        <v>23</v>
      </c>
      <c r="K52" s="6"/>
      <c r="L52" s="68"/>
      <c r="M52" s="126" t="s">
        <v>23</v>
      </c>
      <c r="O52" s="68"/>
      <c r="P52" s="126" t="s">
        <v>23</v>
      </c>
    </row>
    <row r="53" spans="1:16" x14ac:dyDescent="0.2">
      <c r="A53" s="20"/>
      <c r="B53" s="23" t="s">
        <v>89</v>
      </c>
      <c r="C53" s="38">
        <f>+C54/C55</f>
        <v>1.1741548818762177</v>
      </c>
      <c r="D53" s="131"/>
      <c r="E53" s="3"/>
      <c r="F53" s="38">
        <f>+F54/F55</f>
        <v>1.2572646804391587</v>
      </c>
      <c r="G53" s="131"/>
      <c r="H53" s="6"/>
      <c r="I53" s="38">
        <f>+I54/I55</f>
        <v>0.85586959129400786</v>
      </c>
      <c r="J53" s="131"/>
      <c r="K53" s="6"/>
      <c r="L53" s="38">
        <f>+L54/L55</f>
        <v>1.482102877976694</v>
      </c>
      <c r="M53" s="131"/>
      <c r="O53" s="38">
        <f>+O54/O55</f>
        <v>2.4880568929010978</v>
      </c>
      <c r="P53" s="131"/>
    </row>
    <row r="54" spans="1:16" x14ac:dyDescent="0.2">
      <c r="A54" s="20"/>
      <c r="B54" s="23" t="s">
        <v>40</v>
      </c>
      <c r="C54" s="36">
        <v>2978795396</v>
      </c>
      <c r="D54" s="131"/>
      <c r="E54" s="3"/>
      <c r="F54" s="36">
        <f>F49</f>
        <v>185092472</v>
      </c>
      <c r="G54" s="131"/>
      <c r="H54" s="6"/>
      <c r="I54" s="36">
        <v>258967536</v>
      </c>
      <c r="J54" s="131"/>
      <c r="K54" s="6"/>
      <c r="L54" s="36">
        <v>1489552800</v>
      </c>
      <c r="M54" s="131"/>
      <c r="O54" s="36">
        <v>802575000</v>
      </c>
      <c r="P54" s="131"/>
    </row>
    <row r="55" spans="1:16" ht="16.5" thickBot="1" x14ac:dyDescent="0.25">
      <c r="A55" s="25"/>
      <c r="B55" s="26" t="s">
        <v>17</v>
      </c>
      <c r="C55" s="66">
        <v>2536969732</v>
      </c>
      <c r="D55" s="127"/>
      <c r="E55" s="3"/>
      <c r="F55" s="66">
        <v>147218382</v>
      </c>
      <c r="G55" s="127"/>
      <c r="H55" s="6"/>
      <c r="I55" s="66">
        <v>302578265</v>
      </c>
      <c r="J55" s="127"/>
      <c r="K55" s="6"/>
      <c r="L55" s="66">
        <v>1005026589</v>
      </c>
      <c r="M55" s="127"/>
      <c r="O55" s="66">
        <v>322571000</v>
      </c>
      <c r="P55" s="127"/>
    </row>
    <row r="56" spans="1:16" ht="16.5" thickBot="1" x14ac:dyDescent="0.25">
      <c r="A56" s="24"/>
      <c r="B56" s="19"/>
      <c r="C56" s="37"/>
      <c r="D56" s="30"/>
      <c r="E56" s="3"/>
      <c r="F56" s="37"/>
      <c r="G56" s="30"/>
      <c r="H56" s="6"/>
      <c r="I56" s="37"/>
      <c r="J56" s="30"/>
      <c r="K56" s="6"/>
      <c r="L56" s="37"/>
      <c r="M56" s="30"/>
      <c r="O56" s="37"/>
      <c r="P56" s="30"/>
    </row>
    <row r="57" spans="1:16" x14ac:dyDescent="0.2">
      <c r="A57" s="58" t="s">
        <v>37</v>
      </c>
      <c r="B57" s="57" t="s">
        <v>11</v>
      </c>
      <c r="C57" s="68"/>
      <c r="D57" s="126" t="s">
        <v>23</v>
      </c>
      <c r="E57" s="3"/>
      <c r="F57" s="68"/>
      <c r="G57" s="126" t="s">
        <v>23</v>
      </c>
      <c r="H57" s="6"/>
      <c r="I57" s="68"/>
      <c r="J57" s="126" t="s">
        <v>23</v>
      </c>
      <c r="K57" s="6"/>
      <c r="L57" s="68"/>
      <c r="M57" s="126" t="s">
        <v>23</v>
      </c>
      <c r="O57" s="68"/>
      <c r="P57" s="126" t="s">
        <v>23</v>
      </c>
    </row>
    <row r="58" spans="1:16" ht="31.5" x14ac:dyDescent="0.2">
      <c r="A58" s="20"/>
      <c r="B58" s="21" t="s">
        <v>12</v>
      </c>
      <c r="C58" s="39">
        <f>C59/C60</f>
        <v>0.11004878422752884</v>
      </c>
      <c r="D58" s="131"/>
      <c r="E58" s="3"/>
      <c r="F58" s="39">
        <f>F59/F60</f>
        <v>0.73381999063704917</v>
      </c>
      <c r="G58" s="131"/>
      <c r="H58" s="6"/>
      <c r="I58" s="39">
        <f>I59/I60</f>
        <v>0.47969158261288974</v>
      </c>
      <c r="J58" s="131"/>
      <c r="K58" s="6"/>
      <c r="L58" s="39">
        <f>L59/L60</f>
        <v>0.49285296157216157</v>
      </c>
      <c r="M58" s="131"/>
      <c r="O58" s="39">
        <f>O59/O60</f>
        <v>0.11017342427727496</v>
      </c>
      <c r="P58" s="131"/>
    </row>
    <row r="59" spans="1:16" x14ac:dyDescent="0.2">
      <c r="A59" s="20"/>
      <c r="B59" s="23" t="s">
        <v>13</v>
      </c>
      <c r="C59" s="35">
        <v>1101499253</v>
      </c>
      <c r="D59" s="131"/>
      <c r="E59" s="3"/>
      <c r="F59" s="35">
        <v>641763160</v>
      </c>
      <c r="G59" s="131"/>
      <c r="H59" s="6"/>
      <c r="I59" s="35">
        <v>621863799</v>
      </c>
      <c r="J59" s="131"/>
      <c r="K59" s="6"/>
      <c r="L59" s="35">
        <v>1419434964</v>
      </c>
      <c r="M59" s="131"/>
      <c r="O59" s="35">
        <v>207496000</v>
      </c>
      <c r="P59" s="131"/>
    </row>
    <row r="60" spans="1:16" ht="16.5" thickBot="1" x14ac:dyDescent="0.25">
      <c r="A60" s="25"/>
      <c r="B60" s="26" t="s">
        <v>14</v>
      </c>
      <c r="C60" s="40">
        <f>+C17-C18</f>
        <v>10009190567</v>
      </c>
      <c r="D60" s="127"/>
      <c r="E60" s="3"/>
      <c r="F60" s="40">
        <v>874551209</v>
      </c>
      <c r="G60" s="127"/>
      <c r="H60" s="6"/>
      <c r="I60" s="40">
        <f>+I17-I18</f>
        <v>1296382554</v>
      </c>
      <c r="J60" s="127"/>
      <c r="K60" s="6"/>
      <c r="L60" s="40">
        <f>+L17-L18</f>
        <v>2880037404</v>
      </c>
      <c r="M60" s="127"/>
      <c r="O60" s="40">
        <f>+O17-O18</f>
        <v>1883358000</v>
      </c>
      <c r="P60" s="127"/>
    </row>
    <row r="61" spans="1:16" s="56" customFormat="1" ht="16.5" thickBot="1" x14ac:dyDescent="0.25">
      <c r="A61" s="54"/>
      <c r="B61" s="6"/>
      <c r="C61" s="55"/>
      <c r="D61" s="6"/>
      <c r="E61" s="6"/>
      <c r="F61" s="55"/>
      <c r="G61" s="6"/>
      <c r="H61" s="6"/>
      <c r="I61" s="55"/>
      <c r="J61" s="6"/>
      <c r="K61" s="6"/>
      <c r="L61" s="55"/>
      <c r="M61" s="6"/>
      <c r="O61" s="55"/>
      <c r="P61" s="6"/>
    </row>
    <row r="62" spans="1:16" x14ac:dyDescent="0.2">
      <c r="A62" s="58" t="s">
        <v>37</v>
      </c>
      <c r="B62" s="57" t="s">
        <v>38</v>
      </c>
      <c r="C62" s="59"/>
      <c r="D62" s="128" t="s">
        <v>23</v>
      </c>
      <c r="E62" s="3"/>
      <c r="F62" s="59"/>
      <c r="G62" s="128" t="s">
        <v>23</v>
      </c>
      <c r="H62" s="6"/>
      <c r="I62" s="91"/>
      <c r="J62" s="128" t="s">
        <v>23</v>
      </c>
      <c r="K62" s="6"/>
      <c r="L62" s="59"/>
      <c r="M62" s="128" t="s">
        <v>23</v>
      </c>
      <c r="O62" s="59"/>
      <c r="P62" s="128" t="s">
        <v>23</v>
      </c>
    </row>
    <row r="63" spans="1:16" x14ac:dyDescent="0.2">
      <c r="A63" s="20"/>
      <c r="B63" s="23" t="s">
        <v>70</v>
      </c>
      <c r="C63" s="61">
        <v>72</v>
      </c>
      <c r="D63" s="129"/>
      <c r="E63" s="3"/>
      <c r="F63" s="61">
        <v>15</v>
      </c>
      <c r="G63" s="129"/>
      <c r="H63" s="6"/>
      <c r="I63" s="61">
        <v>14</v>
      </c>
      <c r="J63" s="129"/>
      <c r="K63" s="6"/>
      <c r="L63" s="61">
        <v>13</v>
      </c>
      <c r="M63" s="129"/>
      <c r="O63" s="61">
        <v>45</v>
      </c>
      <c r="P63" s="129"/>
    </row>
    <row r="64" spans="1:16" ht="16.5" thickBot="1" x14ac:dyDescent="0.25">
      <c r="A64" s="25"/>
      <c r="B64" s="26"/>
      <c r="C64" s="60"/>
      <c r="D64" s="130"/>
      <c r="E64" s="3"/>
      <c r="F64" s="60"/>
      <c r="G64" s="130"/>
      <c r="H64" s="6"/>
      <c r="I64" s="40"/>
      <c r="J64" s="130"/>
      <c r="K64" s="6"/>
      <c r="L64" s="60"/>
      <c r="M64" s="130"/>
      <c r="O64" s="60"/>
      <c r="P64" s="130"/>
    </row>
    <row r="65" spans="1:16" s="56" customFormat="1" ht="16.5" thickBot="1" x14ac:dyDescent="0.25">
      <c r="A65" s="54"/>
      <c r="B65" s="6"/>
      <c r="C65" s="55"/>
      <c r="D65" s="6"/>
      <c r="E65" s="6"/>
      <c r="F65" s="55"/>
      <c r="G65" s="6"/>
      <c r="H65" s="6"/>
      <c r="I65" s="55"/>
      <c r="J65" s="6"/>
      <c r="K65" s="6"/>
      <c r="L65" s="55"/>
      <c r="M65" s="6"/>
      <c r="O65" s="55"/>
      <c r="P65" s="6"/>
    </row>
    <row r="66" spans="1:16" x14ac:dyDescent="0.2">
      <c r="A66" s="58" t="s">
        <v>37</v>
      </c>
      <c r="B66" s="57" t="s">
        <v>39</v>
      </c>
      <c r="C66" s="59"/>
      <c r="D66" s="128" t="s">
        <v>23</v>
      </c>
      <c r="E66" s="3"/>
      <c r="F66" s="59"/>
      <c r="G66" s="128" t="s">
        <v>23</v>
      </c>
      <c r="H66" s="6"/>
      <c r="I66" s="59"/>
      <c r="J66" s="128" t="s">
        <v>23</v>
      </c>
      <c r="K66" s="6"/>
      <c r="L66" s="59"/>
      <c r="M66" s="128" t="s">
        <v>23</v>
      </c>
      <c r="O66" s="59"/>
      <c r="P66" s="128" t="s">
        <v>23</v>
      </c>
    </row>
    <row r="67" spans="1:16" x14ac:dyDescent="0.2">
      <c r="A67" s="20"/>
      <c r="B67" s="23" t="s">
        <v>74</v>
      </c>
      <c r="C67" s="61" t="s">
        <v>34</v>
      </c>
      <c r="D67" s="129"/>
      <c r="E67" s="3"/>
      <c r="F67" s="61" t="s">
        <v>34</v>
      </c>
      <c r="G67" s="129"/>
      <c r="H67" s="6"/>
      <c r="I67" s="61" t="s">
        <v>34</v>
      </c>
      <c r="J67" s="129"/>
      <c r="K67" s="6"/>
      <c r="L67" s="61" t="s">
        <v>34</v>
      </c>
      <c r="M67" s="129"/>
      <c r="O67" s="61" t="s">
        <v>34</v>
      </c>
      <c r="P67" s="129"/>
    </row>
    <row r="68" spans="1:16" x14ac:dyDescent="0.2">
      <c r="A68" s="20"/>
      <c r="B68" s="23"/>
      <c r="C68" s="61"/>
      <c r="D68" s="129"/>
      <c r="E68" s="3"/>
      <c r="F68" s="61"/>
      <c r="G68" s="129"/>
      <c r="H68" s="6"/>
      <c r="I68" s="61"/>
      <c r="J68" s="129"/>
      <c r="K68" s="6"/>
      <c r="L68" s="61"/>
      <c r="M68" s="129"/>
      <c r="O68" s="61"/>
      <c r="P68" s="129"/>
    </row>
    <row r="69" spans="1:16" x14ac:dyDescent="0.2">
      <c r="A69" s="20"/>
      <c r="B69" s="23" t="s">
        <v>71</v>
      </c>
      <c r="C69" s="61" t="s">
        <v>91</v>
      </c>
      <c r="D69" s="129"/>
      <c r="E69" s="3"/>
      <c r="F69" s="61" t="s">
        <v>92</v>
      </c>
      <c r="G69" s="129"/>
      <c r="H69" s="6"/>
      <c r="I69" s="61"/>
      <c r="J69" s="129"/>
      <c r="K69" s="6"/>
      <c r="L69" s="61">
        <v>504.39</v>
      </c>
      <c r="M69" s="129"/>
      <c r="O69" s="61"/>
      <c r="P69" s="129"/>
    </row>
    <row r="70" spans="1:16" x14ac:dyDescent="0.2">
      <c r="A70" s="20"/>
      <c r="B70" s="23" t="s">
        <v>72</v>
      </c>
      <c r="C70" s="61"/>
      <c r="D70" s="129"/>
      <c r="E70" s="3"/>
      <c r="F70" s="61"/>
      <c r="G70" s="129"/>
      <c r="H70" s="6"/>
      <c r="I70" s="61"/>
      <c r="J70" s="129"/>
      <c r="K70" s="6"/>
      <c r="L70" s="61"/>
      <c r="M70" s="129"/>
      <c r="O70" s="61"/>
      <c r="P70" s="129"/>
    </row>
    <row r="71" spans="1:16" ht="16.5" thickBot="1" x14ac:dyDescent="0.25">
      <c r="A71" s="25"/>
      <c r="B71" s="26" t="s">
        <v>73</v>
      </c>
      <c r="C71" s="60"/>
      <c r="D71" s="130"/>
      <c r="E71" s="3"/>
      <c r="F71" s="60"/>
      <c r="G71" s="130"/>
      <c r="H71" s="6"/>
      <c r="I71" s="122" t="s">
        <v>94</v>
      </c>
      <c r="J71" s="130"/>
      <c r="K71" s="6"/>
      <c r="L71" s="60"/>
      <c r="M71" s="130"/>
      <c r="O71" s="122" t="s">
        <v>97</v>
      </c>
      <c r="P71" s="130"/>
    </row>
    <row r="72" spans="1:16" x14ac:dyDescent="0.2">
      <c r="A72" s="6"/>
      <c r="B72" s="6"/>
      <c r="C72" s="8"/>
      <c r="D72" s="3"/>
      <c r="E72" s="3"/>
    </row>
    <row r="73" spans="1:16" x14ac:dyDescent="0.2">
      <c r="A73" s="6" t="s">
        <v>34</v>
      </c>
      <c r="B73" s="6"/>
      <c r="C73" s="8"/>
      <c r="D73" s="3"/>
      <c r="E73" s="3"/>
    </row>
    <row r="74" spans="1:16" x14ac:dyDescent="0.2">
      <c r="A74" s="9" t="s">
        <v>34</v>
      </c>
      <c r="B74" s="10"/>
      <c r="C74" s="10"/>
      <c r="D74" s="10"/>
      <c r="E74" s="3"/>
    </row>
    <row r="75" spans="1:16" ht="35.1" customHeight="1" x14ac:dyDescent="0.2">
      <c r="A75" s="135" t="s">
        <v>34</v>
      </c>
      <c r="B75" s="135"/>
      <c r="C75" s="135"/>
      <c r="D75" s="135"/>
      <c r="E75" s="3"/>
    </row>
    <row r="76" spans="1:16" x14ac:dyDescent="0.2">
      <c r="A76" s="6"/>
      <c r="B76" s="6"/>
      <c r="C76" s="6"/>
      <c r="D76" s="3"/>
      <c r="E76" s="3"/>
    </row>
    <row r="77" spans="1:16" x14ac:dyDescent="0.2">
      <c r="A77" s="3"/>
      <c r="B77" s="3"/>
      <c r="C77" s="3"/>
      <c r="D77" s="3"/>
      <c r="E77" s="3"/>
    </row>
    <row r="78" spans="1:16" x14ac:dyDescent="0.2">
      <c r="F78" s="62" t="s">
        <v>34</v>
      </c>
    </row>
    <row r="79" spans="1:16" x14ac:dyDescent="0.2">
      <c r="F79" s="62" t="s">
        <v>34</v>
      </c>
    </row>
  </sheetData>
  <mergeCells count="56">
    <mergeCell ref="A75:D75"/>
    <mergeCell ref="A6:C6"/>
    <mergeCell ref="D20:D32"/>
    <mergeCell ref="D7:D8"/>
    <mergeCell ref="D10:D13"/>
    <mergeCell ref="D15:D18"/>
    <mergeCell ref="D34:D44"/>
    <mergeCell ref="D46:D50"/>
    <mergeCell ref="D52:D55"/>
    <mergeCell ref="D57:D60"/>
    <mergeCell ref="D62:D64"/>
    <mergeCell ref="D66:D71"/>
    <mergeCell ref="G66:G71"/>
    <mergeCell ref="G20:G32"/>
    <mergeCell ref="G10:G13"/>
    <mergeCell ref="G15:G18"/>
    <mergeCell ref="G34:G44"/>
    <mergeCell ref="G46:G50"/>
    <mergeCell ref="G52:G55"/>
    <mergeCell ref="G57:G60"/>
    <mergeCell ref="J66:J71"/>
    <mergeCell ref="J20:J32"/>
    <mergeCell ref="J10:J13"/>
    <mergeCell ref="J15:J18"/>
    <mergeCell ref="J34:J44"/>
    <mergeCell ref="J46:J50"/>
    <mergeCell ref="J52:J55"/>
    <mergeCell ref="J57:J60"/>
    <mergeCell ref="M66:M71"/>
    <mergeCell ref="M10:M13"/>
    <mergeCell ref="M15:M18"/>
    <mergeCell ref="M20:M32"/>
    <mergeCell ref="M34:M44"/>
    <mergeCell ref="M46:M50"/>
    <mergeCell ref="M52:M55"/>
    <mergeCell ref="M57:M60"/>
    <mergeCell ref="P66:P71"/>
    <mergeCell ref="P10:P13"/>
    <mergeCell ref="P15:P18"/>
    <mergeCell ref="P20:P32"/>
    <mergeCell ref="P34:P44"/>
    <mergeCell ref="P46:P50"/>
    <mergeCell ref="P52:P55"/>
    <mergeCell ref="P57:P60"/>
    <mergeCell ref="A1:P1"/>
    <mergeCell ref="A2:P2"/>
    <mergeCell ref="A4:P4"/>
    <mergeCell ref="P7:P8"/>
    <mergeCell ref="P62:P64"/>
    <mergeCell ref="M7:M8"/>
    <mergeCell ref="M62:M64"/>
    <mergeCell ref="J7:J8"/>
    <mergeCell ref="J62:J64"/>
    <mergeCell ref="G7:G8"/>
    <mergeCell ref="G62:G64"/>
    <mergeCell ref="A5:E5"/>
  </mergeCells>
  <phoneticPr fontId="2" type="noConversion"/>
  <printOptions horizontalCentered="1"/>
  <pageMargins left="0.19685039370078741" right="0.19685039370078741" top="0.39370078740157483" bottom="0.39370078740157483" header="0" footer="0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70" workbookViewId="0">
      <selection activeCell="A93" sqref="A93"/>
    </sheetView>
  </sheetViews>
  <sheetFormatPr baseColWidth="10" defaultRowHeight="15.75" x14ac:dyDescent="0.25"/>
  <cols>
    <col min="1" max="1" width="33.28515625" style="5" bestFit="1" customWidth="1"/>
    <col min="2" max="3" width="18.28515625" style="5" bestFit="1" customWidth="1"/>
    <col min="4" max="4" width="3.28515625" style="5" customWidth="1"/>
    <col min="5" max="5" width="35.42578125" style="5" bestFit="1" customWidth="1"/>
    <col min="6" max="6" width="32.28515625" style="5" bestFit="1" customWidth="1"/>
    <col min="7" max="7" width="11.42578125" style="5"/>
    <col min="8" max="8" width="15.28515625" style="5" bestFit="1" customWidth="1"/>
    <col min="9" max="16384" width="11.42578125" style="5"/>
  </cols>
  <sheetData>
    <row r="1" spans="1:6" x14ac:dyDescent="0.25">
      <c r="A1" s="69" t="str">
        <f>+'Indicadores Financieros'!C7</f>
        <v>1. Sumimas</v>
      </c>
      <c r="B1" s="70"/>
      <c r="C1" s="70"/>
      <c r="D1" s="70"/>
      <c r="E1" s="70"/>
      <c r="F1" s="71"/>
    </row>
    <row r="2" spans="1:6" x14ac:dyDescent="0.25">
      <c r="A2" s="72"/>
      <c r="B2" s="73" t="s">
        <v>40</v>
      </c>
      <c r="C2" s="73" t="s">
        <v>17</v>
      </c>
      <c r="D2" s="74"/>
      <c r="E2" s="74"/>
      <c r="F2" s="75" t="str">
        <f>+'Indicadores Financieros'!B34</f>
        <v>CAPITAL REAL DEL PROPONENTE</v>
      </c>
    </row>
    <row r="3" spans="1:6" x14ac:dyDescent="0.25">
      <c r="A3" s="72"/>
      <c r="B3" s="74"/>
      <c r="C3" s="74"/>
      <c r="D3" s="74"/>
      <c r="E3" s="74"/>
      <c r="F3" s="75"/>
    </row>
    <row r="4" spans="1:6" x14ac:dyDescent="0.25">
      <c r="A4" s="76" t="s">
        <v>25</v>
      </c>
      <c r="B4" s="12">
        <v>1056903658</v>
      </c>
      <c r="C4" s="11"/>
      <c r="D4" s="74"/>
      <c r="E4" s="11" t="s">
        <v>18</v>
      </c>
      <c r="F4" s="77">
        <v>700000000</v>
      </c>
    </row>
    <row r="5" spans="1:6" x14ac:dyDescent="0.25">
      <c r="A5" s="76" t="s">
        <v>15</v>
      </c>
      <c r="B5" s="12">
        <v>26090568</v>
      </c>
      <c r="C5" s="11"/>
      <c r="D5" s="74"/>
      <c r="E5" s="11" t="s">
        <v>19</v>
      </c>
      <c r="F5" s="77">
        <v>28708230</v>
      </c>
    </row>
    <row r="6" spans="1:6" x14ac:dyDescent="0.25">
      <c r="A6" s="76" t="s">
        <v>16</v>
      </c>
      <c r="B6" s="12">
        <v>3911256</v>
      </c>
      <c r="C6" s="11"/>
      <c r="D6" s="74"/>
      <c r="E6" s="11" t="s">
        <v>20</v>
      </c>
      <c r="F6" s="77">
        <v>618588954</v>
      </c>
    </row>
    <row r="7" spans="1:6" x14ac:dyDescent="0.25">
      <c r="A7" s="76" t="s">
        <v>26</v>
      </c>
      <c r="B7" s="11">
        <v>0</v>
      </c>
      <c r="C7" s="11"/>
      <c r="D7" s="74"/>
      <c r="E7" s="11" t="s">
        <v>21</v>
      </c>
      <c r="F7" s="77">
        <v>171996535</v>
      </c>
    </row>
    <row r="8" spans="1:6" x14ac:dyDescent="0.25">
      <c r="A8" s="76"/>
      <c r="B8" s="13">
        <f>SUM(B4:B7)</f>
        <v>1086905482</v>
      </c>
      <c r="C8" s="13">
        <v>839669059</v>
      </c>
      <c r="D8" s="74"/>
      <c r="E8" s="11"/>
      <c r="F8" s="78">
        <f>SUM(F4:F7)</f>
        <v>1519293719</v>
      </c>
    </row>
    <row r="9" spans="1:6" x14ac:dyDescent="0.25">
      <c r="A9" s="72"/>
      <c r="B9" s="74"/>
      <c r="C9" s="74"/>
      <c r="D9" s="74"/>
      <c r="E9" s="74"/>
      <c r="F9" s="75"/>
    </row>
    <row r="10" spans="1:6" x14ac:dyDescent="0.25">
      <c r="A10" s="79" t="s">
        <v>8</v>
      </c>
      <c r="B10" s="74"/>
      <c r="C10" s="74">
        <v>2213046308</v>
      </c>
      <c r="D10" s="74"/>
      <c r="E10" s="74"/>
      <c r="F10" s="75"/>
    </row>
    <row r="11" spans="1:6" x14ac:dyDescent="0.25">
      <c r="A11" s="72"/>
      <c r="B11" s="74"/>
      <c r="C11" s="74"/>
      <c r="D11" s="74"/>
      <c r="E11" s="74"/>
      <c r="F11" s="75"/>
    </row>
    <row r="12" spans="1:6" x14ac:dyDescent="0.25">
      <c r="A12" s="72" t="s">
        <v>27</v>
      </c>
      <c r="B12" s="80">
        <v>399814646</v>
      </c>
      <c r="C12" s="74"/>
      <c r="D12" s="74"/>
      <c r="E12" s="74"/>
      <c r="F12" s="75"/>
    </row>
    <row r="13" spans="1:6" x14ac:dyDescent="0.25">
      <c r="A13" s="72"/>
      <c r="B13" s="80"/>
      <c r="C13" s="74"/>
      <c r="D13" s="74"/>
      <c r="E13" s="74"/>
      <c r="F13" s="75"/>
    </row>
    <row r="14" spans="1:6" x14ac:dyDescent="0.25">
      <c r="A14" s="72" t="s">
        <v>28</v>
      </c>
      <c r="B14" s="80">
        <f>+B12*0.25</f>
        <v>99953661.5</v>
      </c>
      <c r="C14" s="74"/>
      <c r="D14" s="74"/>
      <c r="E14" s="74"/>
      <c r="F14" s="75"/>
    </row>
    <row r="15" spans="1:6" x14ac:dyDescent="0.25">
      <c r="A15" s="72"/>
      <c r="B15" s="74"/>
      <c r="C15" s="74"/>
      <c r="D15" s="74"/>
      <c r="E15" s="74"/>
      <c r="F15" s="75"/>
    </row>
    <row r="16" spans="1:6" x14ac:dyDescent="0.25">
      <c r="A16" s="72" t="s">
        <v>29</v>
      </c>
      <c r="B16" s="74">
        <f>+B14*100%</f>
        <v>99953661.5</v>
      </c>
      <c r="C16" s="74"/>
      <c r="D16" s="74"/>
      <c r="E16" s="74"/>
      <c r="F16" s="75"/>
    </row>
    <row r="17" spans="1:6" ht="16.5" thickBot="1" x14ac:dyDescent="0.3">
      <c r="A17" s="81" t="s">
        <v>30</v>
      </c>
      <c r="B17" s="82">
        <f>+B14</f>
        <v>99953661.5</v>
      </c>
      <c r="C17" s="82"/>
      <c r="D17" s="82"/>
      <c r="E17" s="82"/>
      <c r="F17" s="83"/>
    </row>
    <row r="18" spans="1:6" ht="16.5" thickBot="1" x14ac:dyDescent="0.3"/>
    <row r="19" spans="1:6" x14ac:dyDescent="0.25">
      <c r="A19" s="69" t="s">
        <v>52</v>
      </c>
      <c r="B19" s="70"/>
      <c r="C19" s="70"/>
      <c r="D19" s="70"/>
      <c r="E19" s="70"/>
      <c r="F19" s="71"/>
    </row>
    <row r="20" spans="1:6" x14ac:dyDescent="0.25">
      <c r="A20" s="72"/>
      <c r="B20" s="73" t="s">
        <v>40</v>
      </c>
      <c r="C20" s="73" t="s">
        <v>17</v>
      </c>
      <c r="D20" s="74"/>
      <c r="E20" s="74"/>
      <c r="F20" s="75" t="s">
        <v>47</v>
      </c>
    </row>
    <row r="21" spans="1:6" x14ac:dyDescent="0.25">
      <c r="A21" s="72"/>
      <c r="B21" s="74"/>
      <c r="C21" s="74"/>
      <c r="D21" s="74"/>
      <c r="E21" s="74"/>
      <c r="F21" s="75"/>
    </row>
    <row r="22" spans="1:6" x14ac:dyDescent="0.25">
      <c r="A22" s="76" t="s">
        <v>25</v>
      </c>
      <c r="B22" s="12">
        <v>2362071866</v>
      </c>
      <c r="C22" s="11"/>
      <c r="D22" s="74"/>
      <c r="E22" s="11" t="s">
        <v>18</v>
      </c>
      <c r="F22" s="77">
        <v>3000000000</v>
      </c>
    </row>
    <row r="23" spans="1:6" x14ac:dyDescent="0.25">
      <c r="A23" s="76" t="s">
        <v>15</v>
      </c>
      <c r="B23" s="12">
        <v>326951751</v>
      </c>
      <c r="C23" s="11"/>
      <c r="D23" s="74"/>
      <c r="E23" s="11" t="s">
        <v>19</v>
      </c>
      <c r="F23" s="77">
        <v>838741609</v>
      </c>
    </row>
    <row r="24" spans="1:6" x14ac:dyDescent="0.25">
      <c r="A24" s="76" t="s">
        <v>16</v>
      </c>
      <c r="B24" s="12">
        <v>0</v>
      </c>
      <c r="C24" s="11"/>
      <c r="D24" s="74"/>
      <c r="E24" s="11" t="s">
        <v>20</v>
      </c>
      <c r="F24" s="77">
        <v>2969780575</v>
      </c>
    </row>
    <row r="25" spans="1:6" x14ac:dyDescent="0.25">
      <c r="A25" s="76" t="s">
        <v>26</v>
      </c>
      <c r="B25" s="11">
        <v>0</v>
      </c>
      <c r="C25" s="11"/>
      <c r="D25" s="74"/>
      <c r="E25" s="11" t="s">
        <v>21</v>
      </c>
      <c r="F25" s="77">
        <v>1254174360</v>
      </c>
    </row>
    <row r="26" spans="1:6" x14ac:dyDescent="0.25">
      <c r="A26" s="76"/>
      <c r="B26" s="13">
        <f>SUM(B22:B25)-360000</f>
        <v>2688663617</v>
      </c>
      <c r="C26" s="13">
        <v>1959143782</v>
      </c>
      <c r="D26" s="74"/>
      <c r="E26" s="11"/>
      <c r="F26" s="78">
        <f>SUM(F22:F25)</f>
        <v>8062696544</v>
      </c>
    </row>
    <row r="27" spans="1:6" x14ac:dyDescent="0.25">
      <c r="A27" s="72"/>
      <c r="B27" s="74"/>
      <c r="C27" s="74"/>
      <c r="D27" s="74"/>
      <c r="E27" s="74"/>
      <c r="F27" s="75"/>
    </row>
    <row r="28" spans="1:6" x14ac:dyDescent="0.25">
      <c r="A28" s="79" t="s">
        <v>8</v>
      </c>
      <c r="B28" s="74"/>
      <c r="C28" s="74">
        <v>2213046308</v>
      </c>
      <c r="D28" s="74"/>
      <c r="E28" s="74"/>
      <c r="F28" s="75"/>
    </row>
    <row r="29" spans="1:6" x14ac:dyDescent="0.25">
      <c r="A29" s="72"/>
      <c r="B29" s="74"/>
      <c r="C29" s="74"/>
      <c r="D29" s="74"/>
      <c r="E29" s="74"/>
      <c r="F29" s="75"/>
    </row>
    <row r="30" spans="1:6" x14ac:dyDescent="0.25">
      <c r="A30" s="72" t="s">
        <v>27</v>
      </c>
      <c r="B30" s="80">
        <v>399814646</v>
      </c>
      <c r="C30" s="74"/>
      <c r="D30" s="74"/>
      <c r="E30" s="74"/>
      <c r="F30" s="75"/>
    </row>
    <row r="31" spans="1:6" x14ac:dyDescent="0.25">
      <c r="A31" s="72"/>
      <c r="B31" s="80"/>
      <c r="C31" s="74"/>
      <c r="D31" s="74"/>
      <c r="E31" s="74"/>
      <c r="F31" s="75"/>
    </row>
    <row r="32" spans="1:6" x14ac:dyDescent="0.25">
      <c r="A32" s="72" t="s">
        <v>28</v>
      </c>
      <c r="B32" s="80">
        <f>+B30*0.25</f>
        <v>99953661.5</v>
      </c>
      <c r="C32" s="74"/>
      <c r="D32" s="74"/>
      <c r="E32" s="74"/>
      <c r="F32" s="75"/>
    </row>
    <row r="33" spans="1:6" x14ac:dyDescent="0.25">
      <c r="A33" s="72"/>
      <c r="B33" s="74"/>
      <c r="C33" s="74"/>
      <c r="D33" s="74"/>
      <c r="E33" s="74"/>
      <c r="F33" s="75"/>
    </row>
    <row r="34" spans="1:6" x14ac:dyDescent="0.25">
      <c r="A34" s="72" t="s">
        <v>29</v>
      </c>
      <c r="B34" s="74">
        <f>+B32*100%</f>
        <v>99953661.5</v>
      </c>
      <c r="C34" s="74"/>
      <c r="D34" s="74"/>
      <c r="E34" s="74"/>
      <c r="F34" s="75"/>
    </row>
    <row r="35" spans="1:6" ht="16.5" thickBot="1" x14ac:dyDescent="0.3">
      <c r="A35" s="81" t="s">
        <v>30</v>
      </c>
      <c r="B35" s="82">
        <f>+B32</f>
        <v>99953661.5</v>
      </c>
      <c r="C35" s="82"/>
      <c r="D35" s="82"/>
      <c r="E35" s="82"/>
      <c r="F35" s="83"/>
    </row>
    <row r="36" spans="1:6" ht="16.5" thickBot="1" x14ac:dyDescent="0.3"/>
    <row r="37" spans="1:6" x14ac:dyDescent="0.25">
      <c r="A37" s="69" t="s">
        <v>53</v>
      </c>
      <c r="B37" s="70"/>
      <c r="C37" s="70"/>
      <c r="D37" s="70"/>
      <c r="E37" s="70"/>
      <c r="F37" s="71"/>
    </row>
    <row r="38" spans="1:6" x14ac:dyDescent="0.25">
      <c r="A38" s="72"/>
      <c r="B38" s="73" t="s">
        <v>40</v>
      </c>
      <c r="C38" s="73" t="s">
        <v>17</v>
      </c>
      <c r="D38" s="74"/>
      <c r="E38" s="74"/>
      <c r="F38" s="75" t="s">
        <v>47</v>
      </c>
    </row>
    <row r="39" spans="1:6" x14ac:dyDescent="0.25">
      <c r="A39" s="72"/>
      <c r="B39" s="74"/>
      <c r="C39" s="74"/>
      <c r="D39" s="74"/>
      <c r="E39" s="74"/>
      <c r="F39" s="75"/>
    </row>
    <row r="40" spans="1:6" x14ac:dyDescent="0.25">
      <c r="A40" s="76" t="s">
        <v>25</v>
      </c>
      <c r="B40" s="12">
        <v>222172445</v>
      </c>
      <c r="C40" s="11"/>
      <c r="D40" s="74"/>
      <c r="E40" s="11" t="s">
        <v>18</v>
      </c>
      <c r="F40" s="77">
        <v>384000000</v>
      </c>
    </row>
    <row r="41" spans="1:6" x14ac:dyDescent="0.25">
      <c r="A41" s="76" t="s">
        <v>15</v>
      </c>
      <c r="B41" s="12">
        <v>54273424</v>
      </c>
      <c r="C41" s="11"/>
      <c r="D41" s="74"/>
      <c r="E41" s="11" t="s">
        <v>19</v>
      </c>
      <c r="F41" s="77">
        <v>42000000</v>
      </c>
    </row>
    <row r="42" spans="1:6" x14ac:dyDescent="0.25">
      <c r="A42" s="76" t="s">
        <v>16</v>
      </c>
      <c r="B42" s="12">
        <v>0</v>
      </c>
      <c r="C42" s="11"/>
      <c r="D42" s="74"/>
      <c r="E42" s="11" t="s">
        <v>20</v>
      </c>
      <c r="F42" s="77">
        <v>5998958</v>
      </c>
    </row>
    <row r="43" spans="1:6" x14ac:dyDescent="0.25">
      <c r="A43" s="76" t="s">
        <v>26</v>
      </c>
      <c r="B43" s="11">
        <v>0</v>
      </c>
      <c r="C43" s="11"/>
      <c r="D43" s="74"/>
      <c r="E43" s="11" t="s">
        <v>21</v>
      </c>
      <c r="F43" s="77">
        <v>151167633</v>
      </c>
    </row>
    <row r="44" spans="1:6" x14ac:dyDescent="0.25">
      <c r="A44" s="76"/>
      <c r="B44" s="13">
        <f>SUM(B40:B43)</f>
        <v>276445869</v>
      </c>
      <c r="C44" s="13">
        <v>145074631</v>
      </c>
      <c r="D44" s="74"/>
      <c r="E44" s="11"/>
      <c r="F44" s="78">
        <f>SUM(F40:F43)</f>
        <v>583166591</v>
      </c>
    </row>
    <row r="45" spans="1:6" x14ac:dyDescent="0.25">
      <c r="A45" s="72"/>
      <c r="B45" s="74"/>
      <c r="C45" s="74"/>
      <c r="D45" s="74"/>
      <c r="E45" s="74"/>
      <c r="F45" s="75"/>
    </row>
    <row r="46" spans="1:6" x14ac:dyDescent="0.25">
      <c r="A46" s="79" t="s">
        <v>8</v>
      </c>
      <c r="B46" s="74"/>
      <c r="C46" s="74">
        <v>2213046308</v>
      </c>
      <c r="D46" s="74"/>
      <c r="E46" s="74"/>
      <c r="F46" s="75"/>
    </row>
    <row r="47" spans="1:6" x14ac:dyDescent="0.25">
      <c r="A47" s="72"/>
      <c r="B47" s="74"/>
      <c r="C47" s="74"/>
      <c r="D47" s="74"/>
      <c r="E47" s="74"/>
      <c r="F47" s="75"/>
    </row>
    <row r="48" spans="1:6" x14ac:dyDescent="0.25">
      <c r="A48" s="72" t="s">
        <v>27</v>
      </c>
      <c r="B48" s="80">
        <v>399814646</v>
      </c>
      <c r="C48" s="74"/>
      <c r="D48" s="74"/>
      <c r="E48" s="74"/>
      <c r="F48" s="75"/>
    </row>
    <row r="49" spans="1:6" x14ac:dyDescent="0.25">
      <c r="A49" s="72"/>
      <c r="B49" s="80"/>
      <c r="C49" s="74"/>
      <c r="D49" s="74"/>
      <c r="E49" s="74"/>
      <c r="F49" s="75"/>
    </row>
    <row r="50" spans="1:6" x14ac:dyDescent="0.25">
      <c r="A50" s="72" t="s">
        <v>28</v>
      </c>
      <c r="B50" s="80">
        <f>+B48*0.25</f>
        <v>99953661.5</v>
      </c>
      <c r="C50" s="74"/>
      <c r="D50" s="74"/>
      <c r="E50" s="74"/>
      <c r="F50" s="75"/>
    </row>
    <row r="51" spans="1:6" x14ac:dyDescent="0.25">
      <c r="A51" s="72"/>
      <c r="B51" s="74"/>
      <c r="C51" s="74"/>
      <c r="D51" s="74"/>
      <c r="E51" s="74"/>
      <c r="F51" s="75"/>
    </row>
    <row r="52" spans="1:6" x14ac:dyDescent="0.25">
      <c r="A52" s="72" t="s">
        <v>29</v>
      </c>
      <c r="B52" s="74">
        <f>+B50*100%</f>
        <v>99953661.5</v>
      </c>
      <c r="C52" s="74"/>
      <c r="D52" s="74"/>
      <c r="E52" s="74"/>
      <c r="F52" s="75"/>
    </row>
    <row r="53" spans="1:6" ht="16.5" thickBot="1" x14ac:dyDescent="0.3">
      <c r="A53" s="81" t="s">
        <v>30</v>
      </c>
      <c r="B53" s="82">
        <f>+B50</f>
        <v>99953661.5</v>
      </c>
      <c r="C53" s="82"/>
      <c r="D53" s="82"/>
      <c r="E53" s="82"/>
      <c r="F53" s="83"/>
    </row>
    <row r="54" spans="1:6" ht="16.5" thickBot="1" x14ac:dyDescent="0.3"/>
    <row r="55" spans="1:6" x14ac:dyDescent="0.25">
      <c r="A55" s="69" t="s">
        <v>54</v>
      </c>
      <c r="B55" s="70"/>
      <c r="C55" s="70"/>
      <c r="D55" s="70"/>
      <c r="E55" s="70"/>
      <c r="F55" s="71"/>
    </row>
    <row r="56" spans="1:6" x14ac:dyDescent="0.25">
      <c r="A56" s="72"/>
      <c r="B56" s="73" t="s">
        <v>40</v>
      </c>
      <c r="C56" s="73" t="s">
        <v>17</v>
      </c>
      <c r="D56" s="74"/>
      <c r="E56" s="74"/>
      <c r="F56" s="75" t="s">
        <v>47</v>
      </c>
    </row>
    <row r="57" spans="1:6" x14ac:dyDescent="0.25">
      <c r="A57" s="72"/>
      <c r="B57" s="74"/>
      <c r="C57" s="74"/>
      <c r="D57" s="74"/>
      <c r="E57" s="74"/>
      <c r="F57" s="75"/>
    </row>
    <row r="58" spans="1:6" x14ac:dyDescent="0.25">
      <c r="A58" s="76" t="s">
        <v>25</v>
      </c>
      <c r="B58" s="12">
        <v>1312407518</v>
      </c>
      <c r="C58" s="11"/>
      <c r="D58" s="74"/>
      <c r="E58" s="11" t="s">
        <v>18</v>
      </c>
      <c r="F58" s="77">
        <v>360000000</v>
      </c>
    </row>
    <row r="59" spans="1:6" x14ac:dyDescent="0.25">
      <c r="A59" s="76" t="s">
        <v>15</v>
      </c>
      <c r="B59" s="12">
        <v>70551697</v>
      </c>
      <c r="C59" s="11"/>
      <c r="D59" s="74"/>
      <c r="E59" s="11" t="s">
        <v>19</v>
      </c>
      <c r="F59" s="77">
        <v>50596737</v>
      </c>
    </row>
    <row r="60" spans="1:6" x14ac:dyDescent="0.25">
      <c r="A60" s="76" t="s">
        <v>16</v>
      </c>
      <c r="B60" s="12">
        <v>0</v>
      </c>
      <c r="C60" s="11"/>
      <c r="D60" s="74"/>
      <c r="E60" s="11" t="s">
        <v>20</v>
      </c>
      <c r="F60" s="77">
        <v>838818029</v>
      </c>
    </row>
    <row r="61" spans="1:6" x14ac:dyDescent="0.25">
      <c r="A61" s="76" t="s">
        <v>26</v>
      </c>
      <c r="B61" s="11">
        <v>0</v>
      </c>
      <c r="C61" s="11"/>
      <c r="D61" s="74"/>
      <c r="E61" s="11" t="s">
        <v>21</v>
      </c>
      <c r="F61" s="77">
        <v>912714298</v>
      </c>
    </row>
    <row r="62" spans="1:6" x14ac:dyDescent="0.25">
      <c r="A62" s="76"/>
      <c r="B62" s="13">
        <f>SUM(B58:B61)</f>
        <v>1382959215</v>
      </c>
      <c r="C62" s="13">
        <v>575246678</v>
      </c>
      <c r="D62" s="74"/>
      <c r="E62" s="11"/>
      <c r="F62" s="78">
        <f>SUM(F58:F61)</f>
        <v>2162129064</v>
      </c>
    </row>
    <row r="63" spans="1:6" x14ac:dyDescent="0.25">
      <c r="A63" s="72"/>
      <c r="B63" s="74"/>
      <c r="C63" s="74"/>
      <c r="D63" s="74"/>
      <c r="E63" s="74"/>
      <c r="F63" s="75"/>
    </row>
    <row r="64" spans="1:6" x14ac:dyDescent="0.25">
      <c r="A64" s="79" t="s">
        <v>8</v>
      </c>
      <c r="B64" s="74"/>
      <c r="C64" s="74">
        <v>2213046308</v>
      </c>
      <c r="D64" s="74"/>
      <c r="E64" s="74"/>
      <c r="F64" s="75"/>
    </row>
    <row r="65" spans="1:6" x14ac:dyDescent="0.25">
      <c r="A65" s="72"/>
      <c r="B65" s="74"/>
      <c r="C65" s="74"/>
      <c r="D65" s="74"/>
      <c r="E65" s="74"/>
      <c r="F65" s="75"/>
    </row>
    <row r="66" spans="1:6" x14ac:dyDescent="0.25">
      <c r="A66" s="72" t="s">
        <v>27</v>
      </c>
      <c r="B66" s="80">
        <v>399814646</v>
      </c>
      <c r="C66" s="74"/>
      <c r="D66" s="74"/>
      <c r="E66" s="74"/>
      <c r="F66" s="75"/>
    </row>
    <row r="67" spans="1:6" x14ac:dyDescent="0.25">
      <c r="A67" s="72"/>
      <c r="B67" s="80"/>
      <c r="C67" s="74"/>
      <c r="D67" s="74"/>
      <c r="E67" s="74"/>
      <c r="F67" s="75"/>
    </row>
    <row r="68" spans="1:6" x14ac:dyDescent="0.25">
      <c r="A68" s="72" t="s">
        <v>28</v>
      </c>
      <c r="B68" s="80">
        <f>+B66*0.25</f>
        <v>99953661.5</v>
      </c>
      <c r="C68" s="74"/>
      <c r="D68" s="74"/>
      <c r="E68" s="74"/>
      <c r="F68" s="75"/>
    </row>
    <row r="69" spans="1:6" x14ac:dyDescent="0.25">
      <c r="A69" s="72"/>
      <c r="B69" s="74"/>
      <c r="C69" s="74"/>
      <c r="D69" s="74"/>
      <c r="E69" s="74"/>
      <c r="F69" s="75"/>
    </row>
    <row r="70" spans="1:6" x14ac:dyDescent="0.25">
      <c r="A70" s="72" t="s">
        <v>29</v>
      </c>
      <c r="B70" s="74">
        <f>+B68*100%</f>
        <v>99953661.5</v>
      </c>
      <c r="C70" s="74"/>
      <c r="D70" s="74"/>
      <c r="E70" s="74"/>
      <c r="F70" s="75"/>
    </row>
    <row r="71" spans="1:6" ht="16.5" thickBot="1" x14ac:dyDescent="0.3">
      <c r="A71" s="81" t="s">
        <v>30</v>
      </c>
      <c r="B71" s="82">
        <f>+B68</f>
        <v>99953661.5</v>
      </c>
      <c r="C71" s="82"/>
      <c r="D71" s="82"/>
      <c r="E71" s="82"/>
      <c r="F71" s="83"/>
    </row>
    <row r="72" spans="1:6" ht="16.5" thickBot="1" x14ac:dyDescent="0.3"/>
    <row r="73" spans="1:6" x14ac:dyDescent="0.25">
      <c r="A73" s="69" t="s">
        <v>55</v>
      </c>
      <c r="B73" s="70"/>
      <c r="C73" s="70"/>
      <c r="D73" s="70"/>
      <c r="E73" s="70"/>
      <c r="F73" s="71"/>
    </row>
    <row r="74" spans="1:6" x14ac:dyDescent="0.25">
      <c r="A74" s="72"/>
      <c r="B74" s="73" t="s">
        <v>40</v>
      </c>
      <c r="C74" s="73" t="s">
        <v>17</v>
      </c>
      <c r="D74" s="74"/>
      <c r="E74" s="74"/>
      <c r="F74" s="75" t="s">
        <v>47</v>
      </c>
    </row>
    <row r="75" spans="1:6" x14ac:dyDescent="0.25">
      <c r="A75" s="72"/>
      <c r="B75" s="74"/>
      <c r="C75" s="74"/>
      <c r="D75" s="74"/>
      <c r="E75" s="74"/>
      <c r="F75" s="75"/>
    </row>
    <row r="76" spans="1:6" x14ac:dyDescent="0.25">
      <c r="A76" s="76" t="s">
        <v>25</v>
      </c>
      <c r="B76" s="12">
        <v>258832420</v>
      </c>
      <c r="C76" s="11"/>
      <c r="D76" s="74"/>
      <c r="E76" s="11" t="s">
        <v>18</v>
      </c>
      <c r="F76" s="77">
        <v>600000000</v>
      </c>
    </row>
    <row r="77" spans="1:6" x14ac:dyDescent="0.25">
      <c r="A77" s="76" t="s">
        <v>15</v>
      </c>
      <c r="B77" s="12">
        <v>614354003</v>
      </c>
      <c r="C77" s="11"/>
      <c r="D77" s="74"/>
      <c r="E77" s="11" t="s">
        <v>19</v>
      </c>
      <c r="F77" s="77">
        <v>33789771</v>
      </c>
    </row>
    <row r="78" spans="1:6" x14ac:dyDescent="0.25">
      <c r="A78" s="76" t="s">
        <v>16</v>
      </c>
      <c r="B78" s="12">
        <v>0</v>
      </c>
      <c r="C78" s="11"/>
      <c r="D78" s="74"/>
      <c r="E78" s="11" t="s">
        <v>20</v>
      </c>
      <c r="F78" s="77">
        <v>749927215</v>
      </c>
    </row>
    <row r="79" spans="1:6" x14ac:dyDescent="0.25">
      <c r="A79" s="76" t="s">
        <v>26</v>
      </c>
      <c r="B79" s="11">
        <v>0</v>
      </c>
      <c r="C79" s="11"/>
      <c r="D79" s="74"/>
      <c r="E79" s="11" t="s">
        <v>21</v>
      </c>
      <c r="F79" s="77">
        <v>258832420</v>
      </c>
    </row>
    <row r="80" spans="1:6" x14ac:dyDescent="0.25">
      <c r="A80" s="76"/>
      <c r="B80" s="13">
        <f>SUM(B76:B79)</f>
        <v>873186423</v>
      </c>
      <c r="C80" s="13">
        <v>670895333</v>
      </c>
      <c r="D80" s="74"/>
      <c r="E80" s="11"/>
      <c r="F80" s="78">
        <f>SUM(F76:F79)</f>
        <v>1642549406</v>
      </c>
    </row>
    <row r="81" spans="1:6" x14ac:dyDescent="0.25">
      <c r="A81" s="72"/>
      <c r="B81" s="74"/>
      <c r="C81" s="74"/>
      <c r="D81" s="74"/>
      <c r="E81" s="74"/>
      <c r="F81" s="75"/>
    </row>
    <row r="82" spans="1:6" x14ac:dyDescent="0.25">
      <c r="A82" s="79" t="s">
        <v>8</v>
      </c>
      <c r="B82" s="74"/>
      <c r="C82" s="74">
        <v>2213046308</v>
      </c>
      <c r="D82" s="74"/>
      <c r="E82" s="74"/>
      <c r="F82" s="75"/>
    </row>
    <row r="83" spans="1:6" x14ac:dyDescent="0.25">
      <c r="A83" s="72"/>
      <c r="B83" s="74"/>
      <c r="C83" s="74"/>
      <c r="D83" s="74"/>
      <c r="E83" s="74"/>
      <c r="F83" s="75"/>
    </row>
    <row r="84" spans="1:6" x14ac:dyDescent="0.25">
      <c r="A84" s="72" t="s">
        <v>27</v>
      </c>
      <c r="B84" s="80">
        <v>399814646</v>
      </c>
      <c r="C84" s="74"/>
      <c r="D84" s="74"/>
      <c r="E84" s="74"/>
      <c r="F84" s="75"/>
    </row>
    <row r="85" spans="1:6" x14ac:dyDescent="0.25">
      <c r="A85" s="72"/>
      <c r="B85" s="80"/>
      <c r="C85" s="74"/>
      <c r="D85" s="74"/>
      <c r="E85" s="74"/>
      <c r="F85" s="75"/>
    </row>
    <row r="86" spans="1:6" x14ac:dyDescent="0.25">
      <c r="A86" s="72" t="s">
        <v>28</v>
      </c>
      <c r="B86" s="80">
        <f>+B84*0.25</f>
        <v>99953661.5</v>
      </c>
      <c r="C86" s="74"/>
      <c r="D86" s="74"/>
      <c r="E86" s="74"/>
      <c r="F86" s="75"/>
    </row>
    <row r="87" spans="1:6" x14ac:dyDescent="0.25">
      <c r="A87" s="72"/>
      <c r="B87" s="74"/>
      <c r="C87" s="74"/>
      <c r="D87" s="74"/>
      <c r="E87" s="74"/>
      <c r="F87" s="75"/>
    </row>
    <row r="88" spans="1:6" x14ac:dyDescent="0.25">
      <c r="A88" s="72" t="s">
        <v>29</v>
      </c>
      <c r="B88" s="74">
        <f>+B86*100%</f>
        <v>99953661.5</v>
      </c>
      <c r="C88" s="74"/>
      <c r="D88" s="74"/>
      <c r="E88" s="74"/>
      <c r="F88" s="75"/>
    </row>
    <row r="89" spans="1:6" ht="16.5" thickBot="1" x14ac:dyDescent="0.3">
      <c r="A89" s="81" t="s">
        <v>30</v>
      </c>
      <c r="B89" s="82">
        <f>+B86</f>
        <v>99953661.5</v>
      </c>
      <c r="C89" s="82"/>
      <c r="D89" s="82"/>
      <c r="E89" s="82"/>
      <c r="F89" s="83"/>
    </row>
    <row r="90" spans="1:6" ht="16.5" thickBot="1" x14ac:dyDescent="0.3"/>
    <row r="91" spans="1:6" x14ac:dyDescent="0.25">
      <c r="A91" s="69" t="s">
        <v>56</v>
      </c>
      <c r="B91" s="70"/>
      <c r="C91" s="70"/>
      <c r="D91" s="70"/>
      <c r="E91" s="70"/>
      <c r="F91" s="71"/>
    </row>
    <row r="92" spans="1:6" x14ac:dyDescent="0.25">
      <c r="A92" s="72"/>
      <c r="B92" s="73" t="s">
        <v>40</v>
      </c>
      <c r="C92" s="73" t="s">
        <v>17</v>
      </c>
      <c r="D92" s="74"/>
      <c r="E92" s="74"/>
      <c r="F92" s="75" t="s">
        <v>47</v>
      </c>
    </row>
    <row r="93" spans="1:6" x14ac:dyDescent="0.25">
      <c r="A93" s="72"/>
      <c r="B93" s="74"/>
      <c r="C93" s="74"/>
      <c r="D93" s="74"/>
      <c r="E93" s="74"/>
      <c r="F93" s="75"/>
    </row>
    <row r="94" spans="1:6" x14ac:dyDescent="0.25">
      <c r="A94" s="76" t="s">
        <v>25</v>
      </c>
      <c r="B94" s="12">
        <v>16473781000</v>
      </c>
      <c r="C94" s="11"/>
      <c r="D94" s="74"/>
      <c r="E94" s="11" t="s">
        <v>18</v>
      </c>
      <c r="F94" s="77">
        <v>9957000000</v>
      </c>
    </row>
    <row r="95" spans="1:6" x14ac:dyDescent="0.25">
      <c r="A95" s="76" t="s">
        <v>15</v>
      </c>
      <c r="B95" s="12">
        <v>8569005000</v>
      </c>
      <c r="C95" s="11"/>
      <c r="D95" s="74"/>
      <c r="E95" s="11" t="s">
        <v>19</v>
      </c>
      <c r="F95" s="77">
        <v>2152138000</v>
      </c>
    </row>
    <row r="96" spans="1:6" x14ac:dyDescent="0.25">
      <c r="A96" s="76" t="s">
        <v>16</v>
      </c>
      <c r="B96" s="12">
        <v>0</v>
      </c>
      <c r="C96" s="11"/>
      <c r="D96" s="74"/>
      <c r="E96" s="11" t="s">
        <v>20</v>
      </c>
      <c r="F96" s="77">
        <v>1030791000</v>
      </c>
    </row>
    <row r="97" spans="1:6" x14ac:dyDescent="0.25">
      <c r="A97" s="76" t="s">
        <v>26</v>
      </c>
      <c r="B97" s="11">
        <v>0</v>
      </c>
      <c r="C97" s="11"/>
      <c r="D97" s="74"/>
      <c r="E97" s="11" t="s">
        <v>21</v>
      </c>
      <c r="F97" s="77">
        <v>2971285000</v>
      </c>
    </row>
    <row r="98" spans="1:6" x14ac:dyDescent="0.25">
      <c r="A98" s="76"/>
      <c r="B98" s="13">
        <f>SUM(B94:B97)</f>
        <v>25042786000</v>
      </c>
      <c r="C98" s="13">
        <v>24311929000</v>
      </c>
      <c r="D98" s="74"/>
      <c r="E98" s="11"/>
      <c r="F98" s="78">
        <f>SUM(F94:F97)</f>
        <v>16111214000</v>
      </c>
    </row>
    <row r="99" spans="1:6" x14ac:dyDescent="0.25">
      <c r="A99" s="72"/>
      <c r="B99" s="74"/>
      <c r="C99" s="74"/>
      <c r="D99" s="74"/>
      <c r="E99" s="74"/>
      <c r="F99" s="75"/>
    </row>
    <row r="100" spans="1:6" x14ac:dyDescent="0.25">
      <c r="A100" s="79" t="s">
        <v>8</v>
      </c>
      <c r="B100" s="74"/>
      <c r="C100" s="74">
        <v>2213046308</v>
      </c>
      <c r="D100" s="74"/>
      <c r="E100" s="74"/>
      <c r="F100" s="75"/>
    </row>
    <row r="101" spans="1:6" x14ac:dyDescent="0.25">
      <c r="A101" s="72"/>
      <c r="B101" s="74"/>
      <c r="C101" s="74"/>
      <c r="D101" s="74"/>
      <c r="E101" s="74"/>
      <c r="F101" s="75"/>
    </row>
    <row r="102" spans="1:6" x14ac:dyDescent="0.25">
      <c r="A102" s="72" t="s">
        <v>27</v>
      </c>
      <c r="B102" s="80">
        <v>399814646</v>
      </c>
      <c r="C102" s="74"/>
      <c r="D102" s="74"/>
      <c r="E102" s="74"/>
      <c r="F102" s="75"/>
    </row>
    <row r="103" spans="1:6" x14ac:dyDescent="0.25">
      <c r="A103" s="72"/>
      <c r="B103" s="80"/>
      <c r="C103" s="74"/>
      <c r="D103" s="74"/>
      <c r="E103" s="74"/>
      <c r="F103" s="75"/>
    </row>
    <row r="104" spans="1:6" x14ac:dyDescent="0.25">
      <c r="A104" s="72" t="s">
        <v>28</v>
      </c>
      <c r="B104" s="80">
        <f>+B102*0.25</f>
        <v>99953661.5</v>
      </c>
      <c r="C104" s="74"/>
      <c r="D104" s="74"/>
      <c r="E104" s="74"/>
      <c r="F104" s="75"/>
    </row>
    <row r="105" spans="1:6" x14ac:dyDescent="0.25">
      <c r="A105" s="72"/>
      <c r="B105" s="74"/>
      <c r="C105" s="74"/>
      <c r="D105" s="74"/>
      <c r="E105" s="74"/>
      <c r="F105" s="75"/>
    </row>
    <row r="106" spans="1:6" x14ac:dyDescent="0.25">
      <c r="A106" s="72" t="s">
        <v>29</v>
      </c>
      <c r="B106" s="74">
        <f>+B104*100%</f>
        <v>99953661.5</v>
      </c>
      <c r="C106" s="74"/>
      <c r="D106" s="74"/>
      <c r="E106" s="74"/>
      <c r="F106" s="75"/>
    </row>
    <row r="107" spans="1:6" ht="16.5" thickBot="1" x14ac:dyDescent="0.3">
      <c r="A107" s="81" t="s">
        <v>30</v>
      </c>
      <c r="B107" s="82">
        <f>+B104</f>
        <v>99953661.5</v>
      </c>
      <c r="C107" s="82"/>
      <c r="D107" s="82"/>
      <c r="E107" s="82"/>
      <c r="F107" s="83"/>
    </row>
    <row r="108" spans="1:6" ht="16.5" thickBot="1" x14ac:dyDescent="0.3"/>
    <row r="109" spans="1:6" x14ac:dyDescent="0.25">
      <c r="A109" s="69" t="s">
        <v>57</v>
      </c>
      <c r="B109" s="70"/>
      <c r="C109" s="70"/>
      <c r="D109" s="70"/>
      <c r="E109" s="70"/>
      <c r="F109" s="71"/>
    </row>
    <row r="110" spans="1:6" x14ac:dyDescent="0.25">
      <c r="A110" s="72"/>
      <c r="B110" s="73" t="s">
        <v>40</v>
      </c>
      <c r="C110" s="73" t="s">
        <v>17</v>
      </c>
      <c r="D110" s="74"/>
      <c r="E110" s="74"/>
      <c r="F110" s="75" t="s">
        <v>47</v>
      </c>
    </row>
    <row r="111" spans="1:6" x14ac:dyDescent="0.25">
      <c r="A111" s="72"/>
      <c r="B111" s="74"/>
      <c r="C111" s="74"/>
      <c r="D111" s="74"/>
      <c r="E111" s="74"/>
      <c r="F111" s="75"/>
    </row>
    <row r="112" spans="1:6" x14ac:dyDescent="0.25">
      <c r="A112" s="76" t="s">
        <v>25</v>
      </c>
      <c r="B112" s="12">
        <v>2806086400</v>
      </c>
      <c r="C112" s="11"/>
      <c r="D112" s="74"/>
      <c r="E112" s="11" t="s">
        <v>18</v>
      </c>
      <c r="F112" s="77">
        <v>2100000000</v>
      </c>
    </row>
    <row r="113" spans="1:6" x14ac:dyDescent="0.25">
      <c r="A113" s="76" t="s">
        <v>15</v>
      </c>
      <c r="B113" s="12">
        <v>172708996</v>
      </c>
      <c r="C113" s="11"/>
      <c r="D113" s="74"/>
      <c r="E113" s="11" t="s">
        <v>19</v>
      </c>
      <c r="F113" s="77">
        <v>347942404</v>
      </c>
    </row>
    <row r="114" spans="1:6" x14ac:dyDescent="0.25">
      <c r="A114" s="76" t="s">
        <v>16</v>
      </c>
      <c r="B114" s="12">
        <v>0</v>
      </c>
      <c r="C114" s="11"/>
      <c r="D114" s="74"/>
      <c r="E114" s="11" t="s">
        <v>20</v>
      </c>
      <c r="F114" s="77">
        <v>389881433</v>
      </c>
    </row>
    <row r="115" spans="1:6" x14ac:dyDescent="0.25">
      <c r="A115" s="76" t="s">
        <v>26</v>
      </c>
      <c r="B115" s="11">
        <v>0</v>
      </c>
      <c r="C115" s="11"/>
      <c r="D115" s="74"/>
      <c r="E115" s="11" t="s">
        <v>21</v>
      </c>
      <c r="F115" s="77">
        <v>1841284761</v>
      </c>
    </row>
    <row r="116" spans="1:6" x14ac:dyDescent="0.25">
      <c r="A116" s="76"/>
      <c r="B116" s="13">
        <f>SUM(B112:B115)</f>
        <v>2978795396</v>
      </c>
      <c r="C116" s="13">
        <v>2536969732</v>
      </c>
      <c r="D116" s="74"/>
      <c r="E116" s="11"/>
      <c r="F116" s="78">
        <f>SUM(F112:F115)</f>
        <v>4679108598</v>
      </c>
    </row>
    <row r="117" spans="1:6" x14ac:dyDescent="0.25">
      <c r="A117" s="72"/>
      <c r="B117" s="74"/>
      <c r="C117" s="74"/>
      <c r="D117" s="74"/>
      <c r="E117" s="74"/>
      <c r="F117" s="75"/>
    </row>
    <row r="118" spans="1:6" x14ac:dyDescent="0.25">
      <c r="A118" s="79" t="s">
        <v>8</v>
      </c>
      <c r="B118" s="74"/>
      <c r="C118" s="74">
        <v>2213046308</v>
      </c>
      <c r="D118" s="74"/>
      <c r="E118" s="74"/>
      <c r="F118" s="75"/>
    </row>
    <row r="119" spans="1:6" x14ac:dyDescent="0.25">
      <c r="A119" s="72"/>
      <c r="B119" s="74"/>
      <c r="C119" s="74"/>
      <c r="D119" s="74"/>
      <c r="E119" s="74"/>
      <c r="F119" s="75"/>
    </row>
    <row r="120" spans="1:6" x14ac:dyDescent="0.25">
      <c r="A120" s="72" t="s">
        <v>27</v>
      </c>
      <c r="B120" s="80">
        <v>399814646</v>
      </c>
      <c r="C120" s="74"/>
      <c r="D120" s="74"/>
      <c r="E120" s="74"/>
      <c r="F120" s="75"/>
    </row>
    <row r="121" spans="1:6" x14ac:dyDescent="0.25">
      <c r="A121" s="72"/>
      <c r="B121" s="80"/>
      <c r="C121" s="74"/>
      <c r="D121" s="74"/>
      <c r="E121" s="74"/>
      <c r="F121" s="75"/>
    </row>
    <row r="122" spans="1:6" x14ac:dyDescent="0.25">
      <c r="A122" s="72" t="s">
        <v>28</v>
      </c>
      <c r="B122" s="80">
        <f>+B120*0.25</f>
        <v>99953661.5</v>
      </c>
      <c r="C122" s="74"/>
      <c r="D122" s="74"/>
      <c r="E122" s="74"/>
      <c r="F122" s="75"/>
    </row>
    <row r="123" spans="1:6" x14ac:dyDescent="0.25">
      <c r="A123" s="72"/>
      <c r="B123" s="74"/>
      <c r="C123" s="74"/>
      <c r="D123" s="74"/>
      <c r="E123" s="74"/>
      <c r="F123" s="75"/>
    </row>
    <row r="124" spans="1:6" x14ac:dyDescent="0.25">
      <c r="A124" s="72" t="s">
        <v>29</v>
      </c>
      <c r="B124" s="74">
        <f>+B122*100%</f>
        <v>99953661.5</v>
      </c>
      <c r="C124" s="74"/>
      <c r="D124" s="74"/>
      <c r="E124" s="74"/>
      <c r="F124" s="75"/>
    </row>
    <row r="125" spans="1:6" ht="16.5" thickBot="1" x14ac:dyDescent="0.3">
      <c r="A125" s="81" t="s">
        <v>30</v>
      </c>
      <c r="B125" s="82">
        <f>+B122</f>
        <v>99953661.5</v>
      </c>
      <c r="C125" s="82"/>
      <c r="D125" s="82"/>
      <c r="E125" s="82"/>
      <c r="F125" s="83"/>
    </row>
    <row r="126" spans="1:6" ht="16.5" thickBot="1" x14ac:dyDescent="0.3"/>
    <row r="127" spans="1:6" x14ac:dyDescent="0.25">
      <c r="A127" s="69" t="s">
        <v>59</v>
      </c>
      <c r="B127" s="70"/>
      <c r="C127" s="70"/>
      <c r="D127" s="70"/>
      <c r="E127" s="70"/>
      <c r="F127" s="71"/>
    </row>
    <row r="128" spans="1:6" x14ac:dyDescent="0.25">
      <c r="A128" s="72"/>
      <c r="B128" s="73" t="s">
        <v>40</v>
      </c>
      <c r="C128" s="73" t="s">
        <v>17</v>
      </c>
      <c r="D128" s="74"/>
      <c r="E128" s="74"/>
      <c r="F128" s="75" t="s">
        <v>47</v>
      </c>
    </row>
    <row r="129" spans="1:6" x14ac:dyDescent="0.25">
      <c r="A129" s="72"/>
      <c r="B129" s="74"/>
      <c r="C129" s="74"/>
      <c r="D129" s="74"/>
      <c r="E129" s="74"/>
      <c r="F129" s="75"/>
    </row>
    <row r="130" spans="1:6" x14ac:dyDescent="0.25">
      <c r="A130" s="76" t="s">
        <v>25</v>
      </c>
      <c r="B130" s="12">
        <v>293227000</v>
      </c>
      <c r="C130" s="11"/>
      <c r="D130" s="74"/>
      <c r="E130" s="11" t="s">
        <v>18</v>
      </c>
      <c r="F130" s="77">
        <v>20000000</v>
      </c>
    </row>
    <row r="131" spans="1:6" x14ac:dyDescent="0.25">
      <c r="A131" s="76" t="s">
        <v>15</v>
      </c>
      <c r="B131" s="12">
        <v>2250000</v>
      </c>
      <c r="C131" s="11"/>
      <c r="D131" s="74"/>
      <c r="E131" s="11" t="s">
        <v>19</v>
      </c>
      <c r="F131" s="77">
        <v>10738000</v>
      </c>
    </row>
    <row r="132" spans="1:6" x14ac:dyDescent="0.25">
      <c r="A132" s="76" t="s">
        <v>16</v>
      </c>
      <c r="B132" s="12">
        <v>0</v>
      </c>
      <c r="C132" s="11"/>
      <c r="D132" s="74"/>
      <c r="E132" s="11" t="s">
        <v>20</v>
      </c>
      <c r="F132" s="77">
        <v>776137000</v>
      </c>
    </row>
    <row r="133" spans="1:6" x14ac:dyDescent="0.25">
      <c r="A133" s="76" t="s">
        <v>26</v>
      </c>
      <c r="B133" s="11">
        <v>0</v>
      </c>
      <c r="C133" s="11"/>
      <c r="D133" s="74"/>
      <c r="E133" s="11" t="s">
        <v>21</v>
      </c>
      <c r="F133" s="77">
        <v>147127000</v>
      </c>
    </row>
    <row r="134" spans="1:6" x14ac:dyDescent="0.25">
      <c r="A134" s="76"/>
      <c r="B134" s="13">
        <f>SUM(B130:B133)</f>
        <v>295477000</v>
      </c>
      <c r="C134" s="13">
        <v>159816000</v>
      </c>
      <c r="D134" s="74"/>
      <c r="E134" s="11"/>
      <c r="F134" s="78">
        <f>SUM(F130:F133)</f>
        <v>954002000</v>
      </c>
    </row>
    <row r="135" spans="1:6" x14ac:dyDescent="0.25">
      <c r="A135" s="72"/>
      <c r="B135" s="74"/>
      <c r="C135" s="74"/>
      <c r="D135" s="74"/>
      <c r="E135" s="74"/>
      <c r="F135" s="75"/>
    </row>
    <row r="136" spans="1:6" x14ac:dyDescent="0.25">
      <c r="A136" s="79" t="s">
        <v>8</v>
      </c>
      <c r="B136" s="74"/>
      <c r="C136" s="74">
        <v>2213046308</v>
      </c>
      <c r="D136" s="74"/>
      <c r="E136" s="74"/>
      <c r="F136" s="75"/>
    </row>
    <row r="137" spans="1:6" x14ac:dyDescent="0.25">
      <c r="A137" s="72"/>
      <c r="B137" s="74"/>
      <c r="C137" s="74"/>
      <c r="D137" s="74"/>
      <c r="E137" s="74"/>
      <c r="F137" s="75"/>
    </row>
    <row r="138" spans="1:6" x14ac:dyDescent="0.25">
      <c r="A138" s="72" t="s">
        <v>27</v>
      </c>
      <c r="B138" s="80">
        <v>399814646</v>
      </c>
      <c r="C138" s="74"/>
      <c r="D138" s="74"/>
      <c r="E138" s="74"/>
      <c r="F138" s="75"/>
    </row>
    <row r="139" spans="1:6" x14ac:dyDescent="0.25">
      <c r="A139" s="72"/>
      <c r="B139" s="80"/>
      <c r="C139" s="74"/>
      <c r="D139" s="74"/>
      <c r="E139" s="74"/>
      <c r="F139" s="75"/>
    </row>
    <row r="140" spans="1:6" x14ac:dyDescent="0.25">
      <c r="A140" s="72" t="s">
        <v>28</v>
      </c>
      <c r="B140" s="80">
        <f>+B138*0.25</f>
        <v>99953661.5</v>
      </c>
      <c r="C140" s="74"/>
      <c r="D140" s="74"/>
      <c r="E140" s="74"/>
      <c r="F140" s="75"/>
    </row>
    <row r="141" spans="1:6" x14ac:dyDescent="0.25">
      <c r="A141" s="72"/>
      <c r="B141" s="74"/>
      <c r="C141" s="74"/>
      <c r="D141" s="74"/>
      <c r="E141" s="74"/>
      <c r="F141" s="75"/>
    </row>
    <row r="142" spans="1:6" x14ac:dyDescent="0.25">
      <c r="A142" s="72" t="s">
        <v>29</v>
      </c>
      <c r="B142" s="74">
        <f>+B140*100%</f>
        <v>99953661.5</v>
      </c>
      <c r="C142" s="74"/>
      <c r="D142" s="74"/>
      <c r="E142" s="74"/>
      <c r="F142" s="75"/>
    </row>
    <row r="143" spans="1:6" ht="16.5" thickBot="1" x14ac:dyDescent="0.3">
      <c r="A143" s="81" t="s">
        <v>30</v>
      </c>
      <c r="B143" s="82">
        <f>+B140</f>
        <v>99953661.5</v>
      </c>
      <c r="C143" s="82"/>
      <c r="D143" s="82"/>
      <c r="E143" s="82"/>
      <c r="F143" s="8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tabSelected="1" topLeftCell="A2" workbookViewId="0">
      <selection activeCell="D15" sqref="D15"/>
    </sheetView>
  </sheetViews>
  <sheetFormatPr baseColWidth="10" defaultRowHeight="12.75" x14ac:dyDescent="0.2"/>
  <cols>
    <col min="1" max="1" width="4" style="50" bestFit="1" customWidth="1"/>
    <col min="2" max="2" width="34.42578125" style="43" customWidth="1"/>
    <col min="3" max="3" width="12.7109375" style="50" bestFit="1" customWidth="1"/>
    <col min="4" max="4" width="12.85546875" style="50" customWidth="1"/>
    <col min="5" max="5" width="12.28515625" style="50" customWidth="1"/>
    <col min="6" max="6" width="14.7109375" style="43" customWidth="1"/>
    <col min="7" max="7" width="13.5703125" style="43" bestFit="1" customWidth="1"/>
    <col min="8" max="8" width="13.5703125" style="43" customWidth="1"/>
    <col min="9" max="9" width="13.140625" style="84" bestFit="1" customWidth="1"/>
    <col min="10" max="10" width="12.7109375" style="50" customWidth="1"/>
    <col min="11" max="11" width="10.85546875" style="50" bestFit="1" customWidth="1"/>
    <col min="12" max="12" width="13.28515625" style="43" customWidth="1"/>
    <col min="13" max="16384" width="11.42578125" style="43"/>
  </cols>
  <sheetData>
    <row r="1" spans="1:12" ht="18.75" x14ac:dyDescent="0.3">
      <c r="A1" s="138" t="s">
        <v>31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2" ht="18.75" x14ac:dyDescent="0.3">
      <c r="A2" s="138" t="s">
        <v>33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2" ht="15.75" x14ac:dyDescent="0.25">
      <c r="A3" s="142" t="s">
        <v>69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4" spans="1:12" ht="15.75" x14ac:dyDescent="0.25">
      <c r="A4" s="142" t="s">
        <v>51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</row>
    <row r="5" spans="1:12" ht="16.5" thickBot="1" x14ac:dyDescent="0.3">
      <c r="A5" s="48"/>
      <c r="B5" s="49"/>
      <c r="C5" s="48"/>
      <c r="D5" s="48"/>
      <c r="E5" s="48"/>
      <c r="F5" s="42"/>
      <c r="G5" s="42"/>
      <c r="H5" s="42"/>
    </row>
    <row r="6" spans="1:12" ht="48" thickBot="1" x14ac:dyDescent="0.25">
      <c r="A6" s="45" t="s">
        <v>35</v>
      </c>
      <c r="B6" s="46" t="s">
        <v>43</v>
      </c>
      <c r="C6" s="46" t="s">
        <v>41</v>
      </c>
      <c r="D6" s="46" t="s">
        <v>42</v>
      </c>
      <c r="E6" s="46" t="s">
        <v>44</v>
      </c>
      <c r="F6" s="46" t="s">
        <v>45</v>
      </c>
      <c r="G6" s="46" t="s">
        <v>46</v>
      </c>
      <c r="H6" s="85" t="s">
        <v>47</v>
      </c>
      <c r="I6" s="47" t="s">
        <v>48</v>
      </c>
      <c r="J6" s="47" t="s">
        <v>49</v>
      </c>
      <c r="K6" s="47" t="s">
        <v>50</v>
      </c>
      <c r="L6" s="47" t="s">
        <v>98</v>
      </c>
    </row>
    <row r="7" spans="1:12" ht="15.75" customHeight="1" x14ac:dyDescent="0.2">
      <c r="A7" s="87">
        <v>1</v>
      </c>
      <c r="B7" s="88" t="s">
        <v>58</v>
      </c>
      <c r="C7" s="44" t="s">
        <v>23</v>
      </c>
      <c r="D7" s="44" t="s">
        <v>23</v>
      </c>
      <c r="E7" s="44" t="s">
        <v>23</v>
      </c>
      <c r="F7" s="44" t="s">
        <v>23</v>
      </c>
      <c r="G7" s="44" t="s">
        <v>23</v>
      </c>
      <c r="H7" s="44" t="s">
        <v>23</v>
      </c>
      <c r="I7" s="44" t="s">
        <v>23</v>
      </c>
      <c r="J7" s="44" t="s">
        <v>23</v>
      </c>
      <c r="K7" s="89" t="s">
        <v>23</v>
      </c>
      <c r="L7" s="89" t="s">
        <v>23</v>
      </c>
    </row>
    <row r="8" spans="1:12" ht="15.75" x14ac:dyDescent="0.25">
      <c r="A8" s="51">
        <v>2</v>
      </c>
      <c r="B8" s="86" t="s">
        <v>66</v>
      </c>
      <c r="C8" s="52" t="s">
        <v>23</v>
      </c>
      <c r="D8" s="52" t="s">
        <v>23</v>
      </c>
      <c r="E8" s="52" t="s">
        <v>23</v>
      </c>
      <c r="F8" s="52" t="s">
        <v>23</v>
      </c>
      <c r="G8" s="52" t="s">
        <v>23</v>
      </c>
      <c r="H8" s="52" t="s">
        <v>23</v>
      </c>
      <c r="I8" s="92" t="s">
        <v>23</v>
      </c>
      <c r="J8" s="94" t="s">
        <v>23</v>
      </c>
      <c r="K8" s="95" t="s">
        <v>23</v>
      </c>
      <c r="L8" s="95" t="s">
        <v>23</v>
      </c>
    </row>
    <row r="9" spans="1:12" ht="15.75" x14ac:dyDescent="0.25">
      <c r="A9" s="51">
        <v>3</v>
      </c>
      <c r="B9" s="86" t="s">
        <v>95</v>
      </c>
      <c r="C9" s="52" t="s">
        <v>23</v>
      </c>
      <c r="D9" s="52" t="s">
        <v>23</v>
      </c>
      <c r="E9" s="52" t="s">
        <v>23</v>
      </c>
      <c r="F9" s="52" t="s">
        <v>23</v>
      </c>
      <c r="G9" s="52" t="s">
        <v>23</v>
      </c>
      <c r="H9" s="52" t="s">
        <v>23</v>
      </c>
      <c r="I9" s="52" t="s">
        <v>23</v>
      </c>
      <c r="J9" s="94" t="s">
        <v>23</v>
      </c>
      <c r="K9" s="95" t="s">
        <v>23</v>
      </c>
      <c r="L9" s="95" t="s">
        <v>23</v>
      </c>
    </row>
    <row r="10" spans="1:12" ht="15.75" x14ac:dyDescent="0.25">
      <c r="A10" s="51">
        <v>4</v>
      </c>
      <c r="B10" s="86" t="s">
        <v>67</v>
      </c>
      <c r="C10" s="52" t="s">
        <v>23</v>
      </c>
      <c r="D10" s="52" t="s">
        <v>23</v>
      </c>
      <c r="E10" s="52" t="s">
        <v>23</v>
      </c>
      <c r="F10" s="52" t="s">
        <v>23</v>
      </c>
      <c r="G10" s="52" t="s">
        <v>23</v>
      </c>
      <c r="H10" s="52" t="s">
        <v>23</v>
      </c>
      <c r="I10" s="93" t="s">
        <v>23</v>
      </c>
      <c r="J10" s="94" t="s">
        <v>23</v>
      </c>
      <c r="K10" s="95" t="s">
        <v>23</v>
      </c>
      <c r="L10" s="100" t="s">
        <v>36</v>
      </c>
    </row>
    <row r="11" spans="1:12" ht="15.75" x14ac:dyDescent="0.25">
      <c r="A11" s="51">
        <v>5</v>
      </c>
      <c r="B11" s="86" t="s">
        <v>68</v>
      </c>
      <c r="C11" s="52" t="s">
        <v>23</v>
      </c>
      <c r="D11" s="52" t="s">
        <v>23</v>
      </c>
      <c r="E11" s="52" t="s">
        <v>23</v>
      </c>
      <c r="F11" s="52" t="s">
        <v>23</v>
      </c>
      <c r="G11" s="52" t="s">
        <v>23</v>
      </c>
      <c r="H11" s="52" t="s">
        <v>23</v>
      </c>
      <c r="I11" s="92" t="s">
        <v>23</v>
      </c>
      <c r="J11" s="94" t="s">
        <v>23</v>
      </c>
      <c r="K11" s="95" t="s">
        <v>23</v>
      </c>
      <c r="L11" s="95" t="s">
        <v>23</v>
      </c>
    </row>
    <row r="12" spans="1:12" ht="15.75" x14ac:dyDescent="0.25">
      <c r="A12" s="48"/>
      <c r="B12" s="49"/>
      <c r="C12" s="48"/>
      <c r="D12" s="48"/>
      <c r="E12" s="48"/>
      <c r="F12" s="42"/>
      <c r="G12" s="42"/>
      <c r="H12" s="42"/>
    </row>
    <row r="13" spans="1:12" ht="16.5" thickBot="1" x14ac:dyDescent="0.3">
      <c r="A13" s="53"/>
      <c r="B13" s="42"/>
      <c r="C13" s="53"/>
      <c r="D13" s="53"/>
      <c r="E13" s="53"/>
      <c r="F13" s="42"/>
      <c r="G13" s="42"/>
      <c r="H13" s="42"/>
      <c r="I13" s="50"/>
    </row>
    <row r="14" spans="1:12" ht="15.75" x14ac:dyDescent="0.25">
      <c r="A14" s="53"/>
      <c r="B14" s="96" t="s">
        <v>96</v>
      </c>
      <c r="C14" s="97"/>
      <c r="D14" s="53"/>
      <c r="E14" s="53"/>
      <c r="F14" s="42"/>
      <c r="G14" s="42"/>
      <c r="H14" s="42"/>
      <c r="I14" s="50"/>
    </row>
    <row r="15" spans="1:12" ht="15.75" x14ac:dyDescent="0.25">
      <c r="A15" s="53"/>
      <c r="B15" s="139" t="s">
        <v>60</v>
      </c>
      <c r="C15" s="98"/>
      <c r="D15" s="53"/>
      <c r="E15" s="53"/>
      <c r="F15" s="42"/>
      <c r="G15" s="42"/>
      <c r="H15" s="42"/>
      <c r="I15" s="50"/>
    </row>
    <row r="16" spans="1:12" ht="15.75" x14ac:dyDescent="0.25">
      <c r="A16" s="53"/>
      <c r="B16" s="140"/>
      <c r="C16" s="98"/>
      <c r="D16" s="53"/>
      <c r="E16" s="53"/>
      <c r="F16" s="42"/>
      <c r="G16" s="42"/>
      <c r="H16" s="42"/>
      <c r="I16" s="50"/>
    </row>
    <row r="17" spans="1:9" ht="31.5" customHeight="1" thickBot="1" x14ac:dyDescent="0.3">
      <c r="A17" s="53"/>
      <c r="B17" s="141"/>
      <c r="C17" s="99"/>
      <c r="D17" s="53"/>
      <c r="E17" s="53"/>
      <c r="F17" s="42"/>
      <c r="G17" s="42"/>
      <c r="H17" s="42"/>
      <c r="I17" s="50"/>
    </row>
    <row r="18" spans="1:9" ht="15.75" x14ac:dyDescent="0.25">
      <c r="A18" s="53"/>
      <c r="B18" s="42"/>
      <c r="C18" s="53"/>
      <c r="D18" s="53"/>
      <c r="E18" s="53"/>
      <c r="F18" s="42"/>
      <c r="G18" s="42"/>
      <c r="H18" s="42"/>
      <c r="I18" s="50"/>
    </row>
    <row r="19" spans="1:9" ht="15.75" x14ac:dyDescent="0.25">
      <c r="A19" s="53"/>
      <c r="B19" s="42"/>
      <c r="C19" s="53"/>
      <c r="D19" s="53"/>
      <c r="E19" s="53"/>
      <c r="F19" s="42"/>
      <c r="G19" s="42"/>
      <c r="H19" s="42"/>
      <c r="I19" s="50"/>
    </row>
    <row r="20" spans="1:9" ht="15.75" x14ac:dyDescent="0.25">
      <c r="A20" s="53"/>
      <c r="B20" s="42"/>
      <c r="C20" s="53"/>
      <c r="D20" s="53"/>
      <c r="E20" s="53"/>
      <c r="F20" s="42"/>
      <c r="G20" s="42"/>
      <c r="H20" s="42"/>
      <c r="I20" s="50"/>
    </row>
    <row r="21" spans="1:9" ht="15.75" x14ac:dyDescent="0.25">
      <c r="A21" s="53"/>
      <c r="B21" s="42"/>
      <c r="C21" s="53"/>
      <c r="D21" s="53"/>
      <c r="E21" s="53"/>
      <c r="F21" s="42"/>
      <c r="G21" s="42"/>
      <c r="H21" s="42"/>
      <c r="I21" s="50"/>
    </row>
    <row r="22" spans="1:9" ht="15.75" x14ac:dyDescent="0.25">
      <c r="A22" s="53"/>
      <c r="B22" s="42"/>
      <c r="C22" s="53"/>
      <c r="D22" s="53"/>
      <c r="E22" s="53"/>
      <c r="F22" s="42"/>
      <c r="G22" s="42"/>
      <c r="H22" s="42"/>
      <c r="I22" s="50"/>
    </row>
    <row r="23" spans="1:9" ht="15.75" x14ac:dyDescent="0.25">
      <c r="A23" s="53"/>
      <c r="B23" s="42"/>
      <c r="C23" s="53"/>
      <c r="D23" s="53"/>
      <c r="E23" s="53"/>
      <c r="F23" s="42"/>
      <c r="G23" s="42"/>
      <c r="H23" s="42"/>
      <c r="I23" s="50"/>
    </row>
    <row r="24" spans="1:9" ht="15.75" x14ac:dyDescent="0.25">
      <c r="A24" s="53"/>
      <c r="B24" s="42"/>
      <c r="C24" s="53"/>
      <c r="D24" s="53"/>
      <c r="E24" s="53"/>
      <c r="F24" s="42"/>
      <c r="G24" s="42"/>
      <c r="H24" s="42"/>
      <c r="I24" s="50"/>
    </row>
    <row r="25" spans="1:9" ht="15.75" x14ac:dyDescent="0.25">
      <c r="A25" s="53"/>
      <c r="B25" s="42"/>
      <c r="C25" s="53"/>
      <c r="D25" s="53"/>
      <c r="E25" s="53"/>
      <c r="F25" s="42"/>
      <c r="G25" s="42"/>
      <c r="H25" s="42"/>
      <c r="I25" s="50"/>
    </row>
    <row r="26" spans="1:9" ht="15.75" x14ac:dyDescent="0.25">
      <c r="A26" s="53"/>
      <c r="B26" s="42"/>
      <c r="C26" s="53"/>
      <c r="D26" s="53"/>
      <c r="E26" s="53"/>
      <c r="F26" s="42"/>
      <c r="G26" s="42"/>
      <c r="H26" s="42"/>
      <c r="I26" s="50"/>
    </row>
    <row r="27" spans="1:9" ht="15.75" x14ac:dyDescent="0.25">
      <c r="A27" s="53"/>
      <c r="B27" s="42"/>
      <c r="C27" s="53"/>
      <c r="D27" s="53"/>
      <c r="E27" s="53"/>
      <c r="F27" s="42"/>
      <c r="G27" s="42"/>
      <c r="H27" s="42"/>
      <c r="I27" s="50"/>
    </row>
    <row r="28" spans="1:9" ht="15.75" x14ac:dyDescent="0.25">
      <c r="A28" s="53"/>
      <c r="B28" s="42"/>
      <c r="C28" s="53"/>
      <c r="D28" s="53"/>
      <c r="E28" s="53"/>
      <c r="F28" s="42"/>
      <c r="G28" s="42"/>
      <c r="H28" s="42"/>
      <c r="I28" s="50"/>
    </row>
    <row r="29" spans="1:9" ht="15.75" x14ac:dyDescent="0.25">
      <c r="A29" s="53"/>
      <c r="B29" s="42"/>
      <c r="C29" s="53"/>
      <c r="D29" s="53"/>
      <c r="E29" s="53"/>
      <c r="F29" s="42"/>
      <c r="G29" s="42"/>
      <c r="H29" s="42"/>
      <c r="I29" s="50"/>
    </row>
    <row r="30" spans="1:9" ht="15.75" x14ac:dyDescent="0.25">
      <c r="A30" s="53"/>
      <c r="B30" s="42"/>
      <c r="C30" s="53"/>
      <c r="D30" s="53"/>
      <c r="E30" s="53"/>
      <c r="F30" s="42"/>
      <c r="G30" s="42"/>
      <c r="H30" s="42"/>
      <c r="I30" s="50"/>
    </row>
    <row r="31" spans="1:9" ht="15.75" x14ac:dyDescent="0.25">
      <c r="A31" s="53"/>
      <c r="B31" s="42"/>
      <c r="C31" s="53"/>
      <c r="D31" s="53"/>
      <c r="E31" s="53"/>
      <c r="F31" s="42"/>
      <c r="G31" s="42"/>
      <c r="H31" s="42"/>
      <c r="I31" s="50"/>
    </row>
    <row r="32" spans="1:9" ht="15.75" x14ac:dyDescent="0.25">
      <c r="A32" s="53"/>
      <c r="B32" s="42"/>
      <c r="C32" s="53"/>
      <c r="D32" s="53"/>
      <c r="E32" s="53"/>
      <c r="F32" s="42"/>
      <c r="G32" s="42"/>
      <c r="H32" s="42"/>
      <c r="I32" s="50"/>
    </row>
    <row r="33" spans="1:9" ht="15.75" x14ac:dyDescent="0.25">
      <c r="A33" s="53"/>
      <c r="B33" s="42"/>
      <c r="C33" s="53"/>
      <c r="D33" s="53"/>
      <c r="E33" s="53"/>
      <c r="F33" s="42"/>
      <c r="G33" s="42"/>
      <c r="H33" s="42"/>
      <c r="I33" s="50"/>
    </row>
    <row r="34" spans="1:9" ht="15.75" x14ac:dyDescent="0.25">
      <c r="A34" s="53"/>
      <c r="B34" s="42"/>
      <c r="C34" s="53"/>
      <c r="D34" s="53"/>
      <c r="E34" s="53"/>
      <c r="F34" s="42"/>
      <c r="G34" s="42"/>
      <c r="H34" s="42"/>
      <c r="I34" s="50"/>
    </row>
    <row r="35" spans="1:9" ht="15.75" x14ac:dyDescent="0.25">
      <c r="A35" s="53"/>
      <c r="B35" s="42"/>
      <c r="C35" s="53"/>
      <c r="D35" s="53"/>
      <c r="E35" s="53"/>
      <c r="F35" s="42"/>
      <c r="G35" s="42"/>
      <c r="H35" s="42"/>
      <c r="I35" s="50"/>
    </row>
    <row r="36" spans="1:9" ht="15.75" x14ac:dyDescent="0.25">
      <c r="A36" s="53"/>
      <c r="B36" s="42"/>
      <c r="C36" s="53"/>
      <c r="D36" s="53"/>
      <c r="E36" s="53"/>
      <c r="F36" s="42"/>
      <c r="G36" s="42"/>
      <c r="H36" s="42"/>
      <c r="I36" s="50"/>
    </row>
    <row r="37" spans="1:9" ht="15.75" x14ac:dyDescent="0.25">
      <c r="A37" s="53"/>
      <c r="B37" s="42"/>
      <c r="C37" s="53"/>
      <c r="D37" s="53"/>
      <c r="E37" s="53"/>
      <c r="F37" s="42"/>
      <c r="G37" s="42"/>
      <c r="H37" s="42"/>
      <c r="I37" s="50"/>
    </row>
    <row r="38" spans="1:9" ht="15.75" x14ac:dyDescent="0.25">
      <c r="A38" s="53"/>
      <c r="B38" s="42"/>
      <c r="C38" s="53"/>
      <c r="D38" s="53"/>
      <c r="E38" s="53"/>
      <c r="F38" s="42"/>
      <c r="G38" s="42"/>
      <c r="H38" s="42"/>
      <c r="I38" s="50"/>
    </row>
    <row r="39" spans="1:9" ht="15.75" x14ac:dyDescent="0.25">
      <c r="A39" s="53"/>
      <c r="B39" s="42"/>
      <c r="C39" s="53"/>
      <c r="D39" s="53"/>
      <c r="E39" s="53"/>
      <c r="F39" s="42"/>
      <c r="G39" s="42"/>
      <c r="H39" s="42"/>
      <c r="I39" s="50"/>
    </row>
    <row r="40" spans="1:9" ht="15.75" x14ac:dyDescent="0.25">
      <c r="A40" s="53"/>
      <c r="B40" s="42"/>
      <c r="C40" s="53"/>
      <c r="D40" s="53"/>
      <c r="E40" s="53"/>
      <c r="F40" s="42"/>
      <c r="G40" s="42"/>
      <c r="H40" s="42"/>
      <c r="I40" s="50"/>
    </row>
    <row r="41" spans="1:9" ht="15.75" x14ac:dyDescent="0.25">
      <c r="A41" s="53"/>
      <c r="B41" s="42"/>
      <c r="C41" s="53"/>
      <c r="D41" s="53"/>
      <c r="E41" s="53"/>
      <c r="F41" s="42"/>
      <c r="G41" s="42"/>
      <c r="H41" s="42"/>
      <c r="I41" s="50"/>
    </row>
    <row r="42" spans="1:9" ht="15.75" x14ac:dyDescent="0.25">
      <c r="A42" s="53"/>
      <c r="B42" s="42"/>
      <c r="C42" s="53"/>
      <c r="D42" s="53"/>
      <c r="E42" s="53"/>
      <c r="F42" s="42"/>
      <c r="G42" s="42"/>
      <c r="H42" s="42"/>
      <c r="I42" s="50"/>
    </row>
    <row r="43" spans="1:9" ht="15.75" x14ac:dyDescent="0.25">
      <c r="A43" s="53"/>
      <c r="B43" s="42"/>
      <c r="C43" s="53"/>
      <c r="D43" s="53"/>
      <c r="E43" s="53"/>
      <c r="F43" s="42"/>
      <c r="G43" s="42"/>
      <c r="H43" s="42"/>
      <c r="I43" s="50"/>
    </row>
    <row r="44" spans="1:9" ht="15.75" x14ac:dyDescent="0.25">
      <c r="A44" s="53"/>
      <c r="B44" s="42"/>
      <c r="C44" s="53"/>
      <c r="D44" s="53"/>
      <c r="E44" s="53"/>
      <c r="F44" s="42"/>
      <c r="G44" s="42"/>
      <c r="H44" s="42"/>
      <c r="I44" s="50"/>
    </row>
    <row r="45" spans="1:9" ht="15.75" x14ac:dyDescent="0.25">
      <c r="A45" s="53"/>
      <c r="B45" s="42"/>
      <c r="C45" s="53"/>
      <c r="D45" s="53"/>
      <c r="E45" s="53"/>
      <c r="F45" s="42"/>
      <c r="G45" s="42"/>
      <c r="H45" s="42"/>
      <c r="I45" s="50"/>
    </row>
    <row r="46" spans="1:9" ht="15.75" x14ac:dyDescent="0.25">
      <c r="A46" s="53"/>
      <c r="B46" s="42"/>
      <c r="C46" s="53"/>
      <c r="D46" s="53"/>
      <c r="E46" s="53"/>
      <c r="F46" s="42"/>
      <c r="G46" s="42"/>
      <c r="H46" s="42"/>
      <c r="I46" s="50"/>
    </row>
    <row r="47" spans="1:9" ht="15.75" x14ac:dyDescent="0.25">
      <c r="A47" s="53"/>
      <c r="B47" s="42"/>
      <c r="C47" s="53"/>
      <c r="D47" s="53"/>
      <c r="E47" s="53"/>
      <c r="F47" s="42"/>
      <c r="G47" s="42"/>
      <c r="H47" s="42"/>
      <c r="I47" s="50"/>
    </row>
    <row r="48" spans="1:9" ht="15.75" x14ac:dyDescent="0.25">
      <c r="A48" s="53"/>
      <c r="B48" s="42"/>
      <c r="C48" s="53"/>
      <c r="D48" s="53"/>
      <c r="E48" s="53"/>
      <c r="F48" s="42"/>
      <c r="G48" s="42"/>
      <c r="H48" s="42"/>
      <c r="I48" s="50"/>
    </row>
    <row r="49" spans="1:9" ht="15.75" x14ac:dyDescent="0.25">
      <c r="A49" s="53"/>
      <c r="B49" s="42"/>
      <c r="C49" s="53"/>
      <c r="D49" s="53"/>
      <c r="E49" s="53"/>
      <c r="F49" s="42"/>
      <c r="G49" s="42"/>
      <c r="H49" s="42"/>
      <c r="I49" s="50"/>
    </row>
    <row r="50" spans="1:9" ht="15.75" x14ac:dyDescent="0.25">
      <c r="A50" s="53"/>
      <c r="B50" s="42"/>
      <c r="C50" s="53"/>
      <c r="D50" s="53"/>
      <c r="E50" s="53"/>
      <c r="F50" s="42"/>
      <c r="G50" s="42"/>
      <c r="H50" s="42"/>
      <c r="I50" s="50"/>
    </row>
    <row r="51" spans="1:9" ht="15.75" x14ac:dyDescent="0.25">
      <c r="A51" s="53"/>
      <c r="B51" s="42"/>
      <c r="C51" s="53"/>
      <c r="D51" s="53"/>
      <c r="E51" s="53"/>
      <c r="F51" s="42"/>
      <c r="G51" s="42"/>
      <c r="H51" s="42"/>
      <c r="I51" s="50"/>
    </row>
    <row r="52" spans="1:9" ht="15.75" x14ac:dyDescent="0.25">
      <c r="A52" s="53"/>
      <c r="B52" s="42"/>
      <c r="C52" s="53"/>
      <c r="D52" s="53"/>
      <c r="E52" s="53"/>
      <c r="F52" s="42"/>
      <c r="G52" s="42"/>
      <c r="H52" s="42"/>
      <c r="I52" s="50"/>
    </row>
    <row r="53" spans="1:9" ht="15.75" x14ac:dyDescent="0.25">
      <c r="A53" s="53"/>
      <c r="B53" s="42"/>
      <c r="C53" s="53"/>
      <c r="D53" s="53"/>
      <c r="E53" s="53"/>
      <c r="F53" s="42"/>
      <c r="G53" s="42"/>
      <c r="H53" s="42"/>
      <c r="I53" s="50"/>
    </row>
    <row r="54" spans="1:9" ht="15.75" x14ac:dyDescent="0.25">
      <c r="A54" s="53"/>
      <c r="B54" s="42"/>
      <c r="C54" s="53"/>
      <c r="D54" s="53"/>
      <c r="E54" s="53"/>
      <c r="F54" s="42"/>
      <c r="G54" s="42"/>
      <c r="H54" s="42"/>
      <c r="I54" s="50"/>
    </row>
    <row r="55" spans="1:9" ht="15.75" x14ac:dyDescent="0.25">
      <c r="A55" s="53"/>
      <c r="B55" s="42"/>
      <c r="C55" s="53"/>
      <c r="D55" s="53"/>
      <c r="E55" s="53"/>
      <c r="F55" s="42"/>
      <c r="G55" s="42"/>
      <c r="H55" s="42"/>
      <c r="I55" s="50"/>
    </row>
    <row r="56" spans="1:9" ht="15.75" x14ac:dyDescent="0.25">
      <c r="A56" s="53"/>
      <c r="B56" s="42"/>
      <c r="C56" s="53"/>
      <c r="D56" s="53"/>
      <c r="E56" s="53"/>
      <c r="F56" s="42"/>
      <c r="G56" s="42"/>
      <c r="H56" s="42"/>
      <c r="I56" s="50"/>
    </row>
    <row r="57" spans="1:9" ht="15.75" x14ac:dyDescent="0.25">
      <c r="A57" s="53"/>
      <c r="B57" s="42"/>
      <c r="C57" s="53"/>
      <c r="D57" s="53"/>
      <c r="E57" s="53"/>
      <c r="F57" s="42"/>
      <c r="G57" s="42"/>
      <c r="H57" s="42"/>
      <c r="I57" s="50"/>
    </row>
    <row r="58" spans="1:9" ht="15.75" x14ac:dyDescent="0.25">
      <c r="A58" s="53"/>
      <c r="B58" s="42"/>
      <c r="C58" s="53"/>
      <c r="D58" s="53"/>
      <c r="E58" s="53"/>
      <c r="F58" s="42"/>
      <c r="G58" s="42"/>
      <c r="H58" s="42"/>
      <c r="I58" s="50"/>
    </row>
    <row r="59" spans="1:9" ht="15.75" x14ac:dyDescent="0.25">
      <c r="A59" s="53"/>
      <c r="B59" s="42"/>
      <c r="C59" s="53"/>
      <c r="D59" s="53"/>
      <c r="E59" s="53"/>
      <c r="F59" s="42"/>
      <c r="G59" s="42"/>
      <c r="H59" s="42"/>
      <c r="I59" s="50"/>
    </row>
    <row r="60" spans="1:9" ht="15.75" x14ac:dyDescent="0.25">
      <c r="A60" s="53"/>
      <c r="B60" s="42"/>
      <c r="C60" s="53"/>
      <c r="D60" s="53"/>
      <c r="E60" s="53"/>
      <c r="F60" s="42"/>
      <c r="G60" s="42"/>
      <c r="H60" s="42"/>
      <c r="I60" s="50"/>
    </row>
    <row r="61" spans="1:9" ht="15.75" x14ac:dyDescent="0.25">
      <c r="A61" s="53"/>
      <c r="B61" s="42"/>
      <c r="C61" s="53"/>
      <c r="D61" s="53"/>
      <c r="E61" s="53"/>
      <c r="F61" s="42"/>
      <c r="G61" s="42"/>
      <c r="H61" s="42"/>
      <c r="I61" s="50"/>
    </row>
    <row r="62" spans="1:9" ht="15.75" x14ac:dyDescent="0.25">
      <c r="A62" s="53"/>
      <c r="B62" s="42"/>
      <c r="C62" s="53"/>
      <c r="D62" s="53"/>
      <c r="E62" s="53"/>
      <c r="F62" s="42"/>
      <c r="G62" s="42"/>
      <c r="H62" s="42"/>
      <c r="I62" s="50"/>
    </row>
    <row r="63" spans="1:9" ht="15.75" x14ac:dyDescent="0.25">
      <c r="A63" s="53"/>
      <c r="B63" s="42"/>
      <c r="C63" s="53"/>
      <c r="D63" s="53"/>
      <c r="E63" s="53"/>
      <c r="F63" s="42"/>
      <c r="G63" s="42"/>
      <c r="H63" s="42"/>
      <c r="I63" s="50"/>
    </row>
    <row r="64" spans="1:9" ht="15.75" x14ac:dyDescent="0.25">
      <c r="A64" s="53"/>
      <c r="B64" s="42"/>
      <c r="C64" s="53"/>
      <c r="D64" s="53"/>
      <c r="E64" s="53"/>
      <c r="F64" s="42"/>
      <c r="G64" s="42"/>
      <c r="H64" s="42"/>
      <c r="I64" s="50"/>
    </row>
    <row r="65" spans="1:9" ht="15.75" x14ac:dyDescent="0.25">
      <c r="A65" s="53"/>
      <c r="B65" s="42"/>
      <c r="C65" s="53"/>
      <c r="D65" s="53"/>
      <c r="E65" s="53"/>
      <c r="F65" s="42"/>
      <c r="G65" s="42"/>
      <c r="H65" s="42"/>
      <c r="I65" s="50"/>
    </row>
    <row r="66" spans="1:9" ht="15.75" x14ac:dyDescent="0.25">
      <c r="A66" s="53"/>
      <c r="B66" s="42"/>
      <c r="C66" s="53"/>
      <c r="D66" s="53"/>
      <c r="E66" s="53"/>
      <c r="F66" s="42"/>
      <c r="G66" s="42"/>
      <c r="H66" s="42"/>
      <c r="I66" s="50"/>
    </row>
    <row r="67" spans="1:9" ht="15.75" x14ac:dyDescent="0.25">
      <c r="A67" s="53"/>
      <c r="B67" s="42"/>
      <c r="C67" s="53"/>
      <c r="D67" s="53"/>
      <c r="E67" s="53"/>
      <c r="F67" s="42"/>
      <c r="G67" s="42"/>
      <c r="H67" s="42"/>
      <c r="I67" s="50"/>
    </row>
    <row r="68" spans="1:9" ht="15.75" x14ac:dyDescent="0.25">
      <c r="A68" s="53"/>
      <c r="B68" s="42"/>
      <c r="C68" s="53"/>
      <c r="D68" s="53"/>
      <c r="E68" s="53"/>
      <c r="F68" s="42"/>
      <c r="G68" s="42"/>
      <c r="H68" s="42"/>
      <c r="I68" s="50"/>
    </row>
    <row r="69" spans="1:9" ht="15.75" x14ac:dyDescent="0.25">
      <c r="A69" s="53"/>
      <c r="B69" s="42"/>
      <c r="C69" s="53"/>
      <c r="D69" s="53"/>
      <c r="E69" s="53"/>
      <c r="F69" s="42"/>
      <c r="G69" s="42"/>
      <c r="H69" s="42"/>
      <c r="I69" s="50"/>
    </row>
    <row r="70" spans="1:9" ht="15.75" x14ac:dyDescent="0.25">
      <c r="A70" s="53"/>
      <c r="B70" s="42"/>
      <c r="C70" s="53"/>
      <c r="D70" s="53"/>
      <c r="E70" s="53"/>
      <c r="F70" s="42"/>
      <c r="G70" s="42"/>
      <c r="H70" s="42"/>
      <c r="I70" s="50"/>
    </row>
    <row r="71" spans="1:9" ht="15.75" x14ac:dyDescent="0.25">
      <c r="A71" s="53"/>
      <c r="B71" s="42"/>
      <c r="C71" s="53"/>
      <c r="D71" s="53"/>
      <c r="E71" s="53"/>
      <c r="F71" s="42"/>
      <c r="G71" s="42"/>
      <c r="H71" s="42"/>
      <c r="I71" s="50"/>
    </row>
    <row r="72" spans="1:9" ht="15.75" x14ac:dyDescent="0.25">
      <c r="A72" s="53"/>
      <c r="B72" s="42"/>
      <c r="C72" s="53"/>
      <c r="D72" s="53"/>
      <c r="E72" s="53"/>
      <c r="F72" s="42"/>
      <c r="G72" s="42"/>
      <c r="H72" s="42"/>
      <c r="I72" s="50"/>
    </row>
    <row r="73" spans="1:9" ht="15.75" x14ac:dyDescent="0.25">
      <c r="A73" s="53"/>
      <c r="B73" s="42"/>
      <c r="C73" s="53"/>
      <c r="D73" s="53"/>
      <c r="E73" s="53"/>
      <c r="F73" s="42"/>
      <c r="G73" s="42"/>
      <c r="H73" s="42"/>
      <c r="I73" s="50"/>
    </row>
    <row r="74" spans="1:9" ht="15.75" x14ac:dyDescent="0.25">
      <c r="A74" s="53"/>
      <c r="B74" s="42"/>
      <c r="C74" s="53"/>
      <c r="D74" s="53"/>
      <c r="E74" s="53"/>
      <c r="F74" s="42"/>
      <c r="G74" s="42"/>
      <c r="H74" s="42"/>
      <c r="I74" s="50"/>
    </row>
    <row r="75" spans="1:9" ht="15.75" x14ac:dyDescent="0.25">
      <c r="A75" s="53"/>
      <c r="B75" s="42"/>
      <c r="C75" s="53"/>
      <c r="D75" s="53"/>
      <c r="E75" s="53"/>
      <c r="F75" s="42"/>
      <c r="G75" s="42"/>
      <c r="H75" s="42"/>
      <c r="I75" s="50"/>
    </row>
    <row r="76" spans="1:9" ht="15.75" x14ac:dyDescent="0.25">
      <c r="A76" s="53"/>
      <c r="B76" s="42"/>
      <c r="C76" s="53"/>
      <c r="D76" s="53"/>
      <c r="E76" s="53"/>
      <c r="F76" s="42"/>
      <c r="G76" s="42"/>
      <c r="H76" s="42"/>
      <c r="I76" s="50"/>
    </row>
    <row r="77" spans="1:9" ht="15.75" x14ac:dyDescent="0.25">
      <c r="A77" s="53"/>
      <c r="B77" s="42"/>
      <c r="C77" s="53"/>
      <c r="D77" s="53"/>
      <c r="E77" s="53"/>
      <c r="F77" s="42"/>
      <c r="G77" s="42"/>
      <c r="H77" s="42"/>
      <c r="I77" s="50"/>
    </row>
    <row r="78" spans="1:9" ht="15.75" x14ac:dyDescent="0.25">
      <c r="A78" s="53"/>
      <c r="B78" s="42"/>
      <c r="C78" s="53"/>
      <c r="D78" s="53"/>
      <c r="E78" s="53"/>
      <c r="F78" s="42"/>
      <c r="G78" s="42"/>
      <c r="H78" s="42"/>
      <c r="I78" s="50"/>
    </row>
    <row r="79" spans="1:9" ht="15.75" x14ac:dyDescent="0.25">
      <c r="A79" s="53"/>
      <c r="B79" s="42"/>
      <c r="C79" s="53"/>
      <c r="D79" s="53"/>
      <c r="E79" s="53"/>
      <c r="F79" s="42"/>
      <c r="G79" s="42"/>
      <c r="H79" s="42"/>
      <c r="I79" s="50"/>
    </row>
    <row r="80" spans="1:9" ht="15.75" x14ac:dyDescent="0.25">
      <c r="A80" s="53"/>
      <c r="B80" s="42"/>
      <c r="C80" s="53"/>
      <c r="D80" s="53"/>
      <c r="E80" s="53"/>
      <c r="F80" s="42"/>
      <c r="G80" s="42"/>
      <c r="H80" s="42"/>
      <c r="I80" s="50"/>
    </row>
    <row r="81" spans="1:9" ht="15.75" x14ac:dyDescent="0.25">
      <c r="A81" s="53"/>
      <c r="B81" s="42"/>
      <c r="C81" s="53"/>
      <c r="D81" s="53"/>
      <c r="E81" s="53"/>
      <c r="F81" s="42"/>
      <c r="G81" s="42"/>
      <c r="H81" s="42"/>
      <c r="I81" s="50"/>
    </row>
    <row r="82" spans="1:9" ht="15.75" x14ac:dyDescent="0.25">
      <c r="A82" s="53"/>
      <c r="B82" s="42"/>
      <c r="C82" s="53"/>
      <c r="D82" s="53"/>
      <c r="E82" s="53"/>
      <c r="F82" s="42"/>
      <c r="G82" s="42"/>
      <c r="H82" s="42"/>
      <c r="I82" s="50"/>
    </row>
    <row r="83" spans="1:9" ht="15.75" x14ac:dyDescent="0.25">
      <c r="A83" s="53"/>
      <c r="B83" s="42"/>
      <c r="C83" s="53"/>
      <c r="D83" s="53"/>
      <c r="E83" s="53"/>
      <c r="F83" s="42"/>
      <c r="G83" s="42"/>
      <c r="H83" s="42"/>
      <c r="I83" s="50"/>
    </row>
    <row r="84" spans="1:9" ht="15.75" x14ac:dyDescent="0.25">
      <c r="A84" s="53"/>
      <c r="B84" s="42"/>
      <c r="C84" s="53"/>
      <c r="D84" s="53"/>
      <c r="E84" s="53"/>
      <c r="F84" s="42"/>
      <c r="G84" s="42"/>
      <c r="H84" s="42"/>
      <c r="I84" s="50"/>
    </row>
    <row r="85" spans="1:9" ht="15.75" x14ac:dyDescent="0.25">
      <c r="A85" s="53"/>
      <c r="B85" s="42"/>
      <c r="C85" s="53"/>
      <c r="D85" s="53"/>
      <c r="E85" s="53"/>
      <c r="F85" s="42"/>
      <c r="G85" s="42"/>
      <c r="H85" s="42"/>
      <c r="I85" s="50"/>
    </row>
    <row r="86" spans="1:9" ht="15.75" x14ac:dyDescent="0.25">
      <c r="A86" s="53"/>
      <c r="B86" s="42"/>
      <c r="C86" s="53"/>
      <c r="D86" s="53"/>
      <c r="E86" s="53"/>
      <c r="F86" s="42"/>
      <c r="G86" s="42"/>
      <c r="H86" s="42"/>
      <c r="I86" s="50"/>
    </row>
    <row r="87" spans="1:9" ht="15.75" x14ac:dyDescent="0.25">
      <c r="A87" s="53"/>
      <c r="B87" s="42"/>
      <c r="C87" s="53"/>
      <c r="D87" s="53"/>
      <c r="E87" s="53"/>
      <c r="F87" s="42"/>
      <c r="G87" s="42"/>
      <c r="H87" s="42"/>
      <c r="I87" s="50"/>
    </row>
    <row r="88" spans="1:9" ht="15.75" x14ac:dyDescent="0.25">
      <c r="A88" s="53"/>
      <c r="B88" s="42"/>
      <c r="C88" s="53"/>
      <c r="D88" s="53"/>
      <c r="E88" s="53"/>
      <c r="F88" s="42"/>
      <c r="G88" s="42"/>
      <c r="H88" s="42"/>
      <c r="I88" s="50"/>
    </row>
    <row r="89" spans="1:9" ht="15.75" x14ac:dyDescent="0.25">
      <c r="A89" s="53"/>
      <c r="B89" s="42"/>
      <c r="C89" s="53"/>
      <c r="D89" s="53"/>
      <c r="E89" s="53"/>
      <c r="F89" s="42"/>
      <c r="G89" s="42"/>
      <c r="H89" s="42"/>
      <c r="I89" s="50"/>
    </row>
    <row r="90" spans="1:9" ht="15.75" x14ac:dyDescent="0.25">
      <c r="A90" s="53"/>
      <c r="B90" s="42"/>
      <c r="C90" s="53"/>
      <c r="D90" s="53"/>
      <c r="E90" s="53"/>
      <c r="F90" s="42"/>
      <c r="G90" s="42"/>
      <c r="H90" s="42"/>
      <c r="I90" s="50"/>
    </row>
    <row r="91" spans="1:9" ht="15.75" x14ac:dyDescent="0.25">
      <c r="A91" s="53"/>
      <c r="B91" s="42"/>
      <c r="C91" s="53"/>
      <c r="D91" s="53"/>
      <c r="E91" s="53"/>
      <c r="F91" s="42"/>
      <c r="G91" s="42"/>
      <c r="H91" s="42"/>
      <c r="I91" s="50"/>
    </row>
    <row r="92" spans="1:9" ht="15.75" x14ac:dyDescent="0.25">
      <c r="A92" s="53"/>
      <c r="B92" s="42"/>
      <c r="C92" s="53"/>
      <c r="D92" s="53"/>
      <c r="E92" s="53"/>
      <c r="F92" s="42"/>
      <c r="G92" s="42"/>
      <c r="H92" s="42"/>
      <c r="I92" s="50"/>
    </row>
    <row r="93" spans="1:9" ht="15.75" x14ac:dyDescent="0.25">
      <c r="A93" s="53"/>
      <c r="B93" s="42"/>
      <c r="C93" s="53"/>
      <c r="D93" s="53"/>
      <c r="E93" s="53"/>
      <c r="F93" s="42"/>
      <c r="G93" s="42"/>
      <c r="H93" s="42"/>
      <c r="I93" s="50"/>
    </row>
    <row r="94" spans="1:9" ht="15.75" x14ac:dyDescent="0.25">
      <c r="A94" s="53"/>
      <c r="B94" s="42"/>
      <c r="C94" s="53"/>
      <c r="D94" s="53"/>
      <c r="E94" s="53"/>
      <c r="F94" s="42"/>
      <c r="G94" s="42"/>
      <c r="H94" s="42"/>
      <c r="I94" s="50"/>
    </row>
    <row r="95" spans="1:9" ht="15.75" x14ac:dyDescent="0.25">
      <c r="A95" s="53"/>
      <c r="B95" s="42"/>
      <c r="C95" s="53"/>
      <c r="D95" s="53"/>
      <c r="E95" s="53"/>
      <c r="F95" s="42"/>
      <c r="G95" s="42"/>
      <c r="H95" s="42"/>
      <c r="I95" s="50"/>
    </row>
    <row r="96" spans="1:9" ht="15.75" x14ac:dyDescent="0.25">
      <c r="A96" s="53"/>
      <c r="B96" s="42"/>
      <c r="C96" s="53"/>
      <c r="D96" s="53"/>
      <c r="E96" s="53"/>
      <c r="F96" s="42"/>
      <c r="G96" s="42"/>
      <c r="H96" s="42"/>
      <c r="I96" s="50"/>
    </row>
    <row r="97" spans="1:9" ht="15.75" x14ac:dyDescent="0.25">
      <c r="A97" s="53"/>
      <c r="B97" s="42"/>
      <c r="C97" s="53"/>
      <c r="D97" s="53"/>
      <c r="E97" s="53"/>
      <c r="F97" s="42"/>
      <c r="G97" s="42"/>
      <c r="H97" s="42"/>
      <c r="I97" s="50"/>
    </row>
    <row r="98" spans="1:9" ht="15.75" x14ac:dyDescent="0.25">
      <c r="A98" s="53"/>
      <c r="B98" s="42"/>
      <c r="C98" s="53"/>
      <c r="D98" s="53"/>
      <c r="E98" s="53"/>
      <c r="F98" s="42"/>
      <c r="G98" s="42"/>
      <c r="H98" s="42"/>
      <c r="I98" s="50"/>
    </row>
    <row r="99" spans="1:9" ht="15.75" x14ac:dyDescent="0.25">
      <c r="A99" s="53"/>
      <c r="B99" s="42"/>
      <c r="C99" s="53"/>
      <c r="D99" s="53"/>
      <c r="E99" s="53"/>
      <c r="F99" s="42"/>
      <c r="G99" s="42"/>
      <c r="H99" s="42"/>
      <c r="I99" s="50"/>
    </row>
    <row r="100" spans="1:9" ht="15.75" x14ac:dyDescent="0.25">
      <c r="A100" s="53"/>
      <c r="B100" s="42"/>
      <c r="C100" s="53"/>
      <c r="D100" s="53"/>
      <c r="E100" s="53"/>
      <c r="F100" s="42"/>
      <c r="G100" s="42"/>
      <c r="H100" s="42"/>
      <c r="I100" s="50"/>
    </row>
    <row r="101" spans="1:9" ht="15.75" x14ac:dyDescent="0.25">
      <c r="A101" s="53"/>
      <c r="B101" s="42"/>
      <c r="C101" s="53"/>
      <c r="D101" s="53"/>
      <c r="E101" s="53"/>
      <c r="F101" s="42"/>
      <c r="G101" s="42"/>
      <c r="H101" s="42"/>
      <c r="I101" s="50"/>
    </row>
    <row r="102" spans="1:9" ht="15.75" x14ac:dyDescent="0.25">
      <c r="A102" s="53"/>
      <c r="B102" s="42"/>
      <c r="C102" s="53"/>
      <c r="D102" s="53"/>
      <c r="E102" s="53"/>
      <c r="F102" s="42"/>
      <c r="G102" s="42"/>
      <c r="H102" s="42"/>
      <c r="I102" s="50"/>
    </row>
    <row r="103" spans="1:9" ht="15.75" x14ac:dyDescent="0.25">
      <c r="A103" s="53"/>
      <c r="B103" s="42"/>
      <c r="C103" s="53"/>
      <c r="D103" s="53"/>
      <c r="E103" s="53"/>
      <c r="F103" s="42"/>
      <c r="G103" s="42"/>
      <c r="H103" s="42"/>
      <c r="I103" s="50"/>
    </row>
    <row r="104" spans="1:9" ht="15.75" x14ac:dyDescent="0.25">
      <c r="A104" s="53"/>
      <c r="B104" s="42"/>
      <c r="C104" s="53"/>
      <c r="D104" s="53"/>
      <c r="E104" s="53"/>
      <c r="F104" s="42"/>
      <c r="G104" s="42"/>
      <c r="H104" s="42"/>
      <c r="I104" s="50"/>
    </row>
    <row r="105" spans="1:9" ht="15.75" x14ac:dyDescent="0.25">
      <c r="A105" s="53"/>
      <c r="B105" s="42"/>
      <c r="C105" s="53"/>
      <c r="D105" s="53"/>
      <c r="E105" s="53"/>
      <c r="F105" s="42"/>
      <c r="G105" s="42"/>
      <c r="H105" s="42"/>
      <c r="I105" s="50"/>
    </row>
    <row r="106" spans="1:9" ht="15.75" x14ac:dyDescent="0.25">
      <c r="A106" s="53"/>
      <c r="B106" s="42"/>
      <c r="C106" s="53"/>
      <c r="D106" s="53"/>
      <c r="E106" s="53"/>
      <c r="F106" s="42"/>
      <c r="G106" s="42"/>
      <c r="H106" s="42"/>
      <c r="I106" s="50"/>
    </row>
    <row r="107" spans="1:9" ht="15.75" x14ac:dyDescent="0.25">
      <c r="A107" s="53"/>
      <c r="B107" s="42"/>
      <c r="C107" s="53"/>
      <c r="D107" s="53"/>
      <c r="E107" s="53"/>
      <c r="F107" s="42"/>
      <c r="G107" s="42"/>
      <c r="H107" s="42"/>
      <c r="I107" s="50"/>
    </row>
    <row r="108" spans="1:9" ht="15.75" x14ac:dyDescent="0.25">
      <c r="A108" s="53"/>
      <c r="B108" s="42"/>
      <c r="C108" s="53"/>
      <c r="D108" s="53"/>
      <c r="E108" s="53"/>
      <c r="F108" s="42"/>
      <c r="G108" s="42"/>
      <c r="H108" s="42"/>
      <c r="I108" s="50"/>
    </row>
    <row r="109" spans="1:9" ht="15.75" x14ac:dyDescent="0.25">
      <c r="A109" s="53"/>
      <c r="B109" s="42"/>
      <c r="C109" s="53"/>
      <c r="D109" s="53"/>
      <c r="E109" s="53"/>
      <c r="F109" s="42"/>
      <c r="G109" s="42"/>
      <c r="H109" s="42"/>
      <c r="I109" s="50"/>
    </row>
    <row r="110" spans="1:9" ht="15.75" x14ac:dyDescent="0.25">
      <c r="A110" s="53"/>
      <c r="B110" s="42"/>
      <c r="C110" s="53"/>
      <c r="D110" s="53"/>
      <c r="E110" s="53"/>
      <c r="F110" s="42"/>
      <c r="G110" s="42"/>
      <c r="H110" s="42"/>
      <c r="I110" s="50"/>
    </row>
    <row r="111" spans="1:9" ht="15.75" x14ac:dyDescent="0.25">
      <c r="A111" s="53"/>
      <c r="B111" s="42"/>
      <c r="C111" s="53"/>
      <c r="D111" s="53"/>
      <c r="E111" s="53"/>
      <c r="F111" s="42"/>
      <c r="G111" s="42"/>
      <c r="H111" s="42"/>
      <c r="I111" s="50"/>
    </row>
    <row r="112" spans="1:9" ht="15.75" x14ac:dyDescent="0.25">
      <c r="A112" s="53"/>
      <c r="B112" s="42"/>
      <c r="C112" s="53"/>
      <c r="D112" s="53"/>
      <c r="E112" s="53"/>
      <c r="F112" s="42"/>
      <c r="G112" s="42"/>
      <c r="H112" s="42"/>
      <c r="I112" s="50"/>
    </row>
    <row r="113" spans="1:9" ht="15.75" x14ac:dyDescent="0.25">
      <c r="A113" s="53"/>
      <c r="B113" s="42"/>
      <c r="C113" s="53"/>
      <c r="D113" s="53"/>
      <c r="E113" s="53"/>
      <c r="F113" s="42"/>
      <c r="G113" s="42"/>
      <c r="H113" s="42"/>
      <c r="I113" s="50"/>
    </row>
    <row r="114" spans="1:9" ht="15.75" x14ac:dyDescent="0.25">
      <c r="A114" s="53"/>
      <c r="B114" s="42"/>
      <c r="C114" s="53"/>
      <c r="D114" s="53"/>
      <c r="E114" s="53"/>
      <c r="F114" s="42"/>
      <c r="G114" s="42"/>
      <c r="H114" s="42"/>
      <c r="I114" s="50"/>
    </row>
    <row r="115" spans="1:9" ht="15.75" x14ac:dyDescent="0.25">
      <c r="A115" s="53"/>
      <c r="B115" s="42"/>
      <c r="C115" s="53"/>
      <c r="D115" s="53"/>
      <c r="E115" s="53"/>
      <c r="F115" s="42"/>
      <c r="G115" s="42"/>
      <c r="H115" s="42"/>
      <c r="I115" s="50"/>
    </row>
    <row r="116" spans="1:9" ht="15.75" x14ac:dyDescent="0.25">
      <c r="A116" s="53"/>
      <c r="B116" s="42"/>
      <c r="C116" s="53"/>
      <c r="D116" s="53"/>
      <c r="E116" s="53"/>
      <c r="F116" s="42"/>
      <c r="G116" s="42"/>
      <c r="H116" s="42"/>
      <c r="I116" s="50"/>
    </row>
    <row r="117" spans="1:9" ht="15.75" x14ac:dyDescent="0.25">
      <c r="A117" s="53"/>
      <c r="B117" s="42"/>
      <c r="C117" s="53"/>
      <c r="D117" s="53"/>
      <c r="E117" s="53"/>
      <c r="F117" s="42"/>
      <c r="G117" s="42"/>
      <c r="H117" s="42"/>
      <c r="I117" s="50"/>
    </row>
    <row r="118" spans="1:9" ht="15.75" x14ac:dyDescent="0.25">
      <c r="A118" s="53"/>
      <c r="B118" s="42"/>
      <c r="C118" s="53"/>
      <c r="D118" s="53"/>
      <c r="E118" s="53"/>
      <c r="F118" s="42"/>
      <c r="G118" s="42"/>
      <c r="H118" s="42"/>
      <c r="I118" s="50"/>
    </row>
    <row r="119" spans="1:9" ht="15.75" x14ac:dyDescent="0.25">
      <c r="A119" s="53"/>
      <c r="B119" s="42"/>
      <c r="C119" s="53"/>
      <c r="D119" s="53"/>
      <c r="E119" s="53"/>
      <c r="F119" s="42"/>
      <c r="G119" s="42"/>
      <c r="H119" s="42"/>
      <c r="I119" s="50"/>
    </row>
    <row r="120" spans="1:9" ht="15.75" x14ac:dyDescent="0.25">
      <c r="A120" s="53"/>
      <c r="B120" s="42"/>
      <c r="C120" s="53"/>
      <c r="D120" s="53"/>
      <c r="E120" s="53"/>
      <c r="F120" s="42"/>
      <c r="G120" s="42"/>
      <c r="H120" s="42"/>
      <c r="I120" s="50"/>
    </row>
    <row r="121" spans="1:9" ht="15.75" x14ac:dyDescent="0.25">
      <c r="A121" s="53"/>
      <c r="B121" s="42"/>
      <c r="C121" s="53"/>
      <c r="D121" s="53"/>
      <c r="E121" s="53"/>
      <c r="F121" s="42"/>
      <c r="G121" s="42"/>
      <c r="H121" s="42"/>
      <c r="I121" s="50"/>
    </row>
    <row r="122" spans="1:9" ht="15.75" x14ac:dyDescent="0.25">
      <c r="A122" s="53"/>
      <c r="B122" s="42"/>
      <c r="C122" s="53"/>
      <c r="D122" s="53"/>
      <c r="E122" s="53"/>
      <c r="F122" s="42"/>
      <c r="G122" s="42"/>
      <c r="H122" s="42"/>
      <c r="I122" s="50"/>
    </row>
    <row r="123" spans="1:9" ht="15.75" x14ac:dyDescent="0.25">
      <c r="A123" s="53"/>
      <c r="B123" s="42"/>
      <c r="C123" s="53"/>
      <c r="D123" s="53"/>
      <c r="E123" s="53"/>
      <c r="F123" s="42"/>
      <c r="G123" s="42"/>
      <c r="H123" s="42"/>
      <c r="I123" s="50"/>
    </row>
    <row r="124" spans="1:9" ht="15.75" x14ac:dyDescent="0.25">
      <c r="A124" s="53"/>
      <c r="B124" s="42"/>
      <c r="C124" s="53"/>
      <c r="D124" s="53"/>
      <c r="E124" s="53"/>
      <c r="F124" s="42"/>
      <c r="G124" s="42"/>
      <c r="H124" s="42"/>
      <c r="I124" s="50"/>
    </row>
    <row r="125" spans="1:9" ht="15.75" x14ac:dyDescent="0.25">
      <c r="A125" s="53"/>
      <c r="B125" s="42"/>
      <c r="C125" s="53"/>
      <c r="D125" s="53"/>
      <c r="E125" s="53"/>
      <c r="F125" s="42"/>
      <c r="G125" s="42"/>
      <c r="H125" s="42"/>
      <c r="I125" s="50"/>
    </row>
    <row r="126" spans="1:9" ht="15.75" x14ac:dyDescent="0.25">
      <c r="A126" s="53"/>
      <c r="B126" s="42"/>
      <c r="C126" s="53"/>
      <c r="D126" s="53"/>
      <c r="E126" s="53"/>
      <c r="F126" s="42"/>
      <c r="G126" s="42"/>
      <c r="H126" s="42"/>
      <c r="I126" s="50"/>
    </row>
    <row r="127" spans="1:9" ht="15.75" x14ac:dyDescent="0.25">
      <c r="A127" s="53"/>
      <c r="B127" s="42"/>
      <c r="C127" s="53"/>
      <c r="D127" s="53"/>
      <c r="E127" s="53"/>
      <c r="F127" s="42"/>
      <c r="G127" s="42"/>
      <c r="H127" s="42"/>
      <c r="I127" s="50"/>
    </row>
    <row r="128" spans="1:9" ht="15.75" x14ac:dyDescent="0.25">
      <c r="A128" s="53"/>
      <c r="B128" s="42"/>
      <c r="C128" s="53"/>
      <c r="D128" s="53"/>
      <c r="E128" s="53"/>
      <c r="F128" s="42"/>
      <c r="G128" s="42"/>
      <c r="H128" s="42"/>
      <c r="I128" s="50"/>
    </row>
    <row r="129" spans="1:9" ht="15.75" x14ac:dyDescent="0.25">
      <c r="A129" s="53"/>
      <c r="B129" s="42"/>
      <c r="C129" s="53"/>
      <c r="D129" s="53"/>
      <c r="E129" s="53"/>
      <c r="F129" s="42"/>
      <c r="G129" s="42"/>
      <c r="H129" s="42"/>
      <c r="I129" s="50"/>
    </row>
    <row r="130" spans="1:9" ht="15.75" x14ac:dyDescent="0.25">
      <c r="A130" s="53"/>
      <c r="B130" s="42"/>
      <c r="C130" s="53"/>
      <c r="D130" s="53"/>
      <c r="E130" s="53"/>
      <c r="F130" s="42"/>
      <c r="G130" s="42"/>
      <c r="H130" s="42"/>
      <c r="I130" s="50"/>
    </row>
    <row r="131" spans="1:9" ht="15.75" x14ac:dyDescent="0.25">
      <c r="A131" s="53"/>
      <c r="B131" s="42"/>
      <c r="C131" s="53"/>
      <c r="D131" s="53"/>
      <c r="E131" s="53"/>
      <c r="F131" s="42"/>
      <c r="G131" s="42"/>
      <c r="H131" s="42"/>
      <c r="I131" s="50"/>
    </row>
    <row r="132" spans="1:9" ht="15.75" x14ac:dyDescent="0.25">
      <c r="A132" s="53"/>
      <c r="B132" s="42"/>
      <c r="C132" s="53"/>
      <c r="D132" s="53"/>
      <c r="E132" s="53"/>
      <c r="F132" s="42"/>
      <c r="G132" s="42"/>
      <c r="H132" s="42"/>
      <c r="I132" s="50"/>
    </row>
    <row r="133" spans="1:9" ht="15.75" x14ac:dyDescent="0.25">
      <c r="A133" s="53"/>
      <c r="B133" s="42"/>
      <c r="C133" s="53"/>
      <c r="D133" s="53"/>
      <c r="E133" s="53"/>
      <c r="F133" s="42"/>
      <c r="G133" s="42"/>
      <c r="H133" s="42"/>
      <c r="I133" s="50"/>
    </row>
    <row r="134" spans="1:9" ht="15.75" x14ac:dyDescent="0.25">
      <c r="A134" s="53"/>
      <c r="B134" s="42"/>
      <c r="C134" s="53"/>
      <c r="D134" s="53"/>
      <c r="E134" s="53"/>
      <c r="F134" s="42"/>
      <c r="G134" s="42"/>
      <c r="H134" s="42"/>
      <c r="I134" s="50"/>
    </row>
    <row r="135" spans="1:9" ht="15.75" x14ac:dyDescent="0.25">
      <c r="A135" s="53"/>
      <c r="B135" s="42"/>
      <c r="C135" s="53"/>
      <c r="D135" s="53"/>
      <c r="E135" s="53"/>
      <c r="F135" s="42"/>
      <c r="G135" s="42"/>
      <c r="H135" s="42"/>
      <c r="I135" s="50"/>
    </row>
    <row r="136" spans="1:9" ht="15.75" x14ac:dyDescent="0.25">
      <c r="A136" s="53"/>
      <c r="B136" s="42"/>
      <c r="C136" s="53"/>
      <c r="D136" s="53"/>
      <c r="E136" s="53"/>
      <c r="F136" s="42"/>
      <c r="G136" s="42"/>
      <c r="H136" s="42"/>
      <c r="I136" s="50"/>
    </row>
    <row r="137" spans="1:9" ht="15.75" x14ac:dyDescent="0.25">
      <c r="A137" s="53"/>
      <c r="B137" s="42"/>
      <c r="C137" s="53"/>
      <c r="D137" s="53"/>
      <c r="E137" s="53"/>
      <c r="F137" s="42"/>
      <c r="G137" s="42"/>
      <c r="H137" s="42"/>
      <c r="I137" s="50"/>
    </row>
    <row r="138" spans="1:9" ht="15.75" x14ac:dyDescent="0.25">
      <c r="A138" s="53"/>
      <c r="B138" s="42"/>
      <c r="C138" s="53"/>
      <c r="D138" s="53"/>
      <c r="E138" s="53"/>
      <c r="F138" s="42"/>
      <c r="G138" s="42"/>
      <c r="H138" s="42"/>
      <c r="I138" s="50"/>
    </row>
    <row r="139" spans="1:9" ht="15.75" x14ac:dyDescent="0.25">
      <c r="A139" s="53"/>
      <c r="B139" s="42"/>
      <c r="C139" s="53"/>
      <c r="D139" s="53"/>
      <c r="E139" s="53"/>
      <c r="F139" s="42"/>
      <c r="G139" s="42"/>
      <c r="H139" s="42"/>
      <c r="I139" s="50"/>
    </row>
    <row r="140" spans="1:9" ht="15.75" x14ac:dyDescent="0.25">
      <c r="A140" s="53"/>
      <c r="B140" s="42"/>
      <c r="C140" s="53"/>
      <c r="D140" s="53"/>
      <c r="E140" s="53"/>
      <c r="F140" s="42"/>
      <c r="G140" s="42"/>
      <c r="H140" s="42"/>
      <c r="I140" s="50"/>
    </row>
    <row r="141" spans="1:9" ht="15.75" x14ac:dyDescent="0.25">
      <c r="A141" s="53"/>
      <c r="B141" s="42"/>
      <c r="C141" s="53"/>
      <c r="D141" s="53"/>
      <c r="E141" s="53"/>
      <c r="F141" s="42"/>
      <c r="G141" s="42"/>
      <c r="H141" s="42"/>
      <c r="I141" s="50"/>
    </row>
    <row r="142" spans="1:9" ht="15.75" x14ac:dyDescent="0.25">
      <c r="A142" s="53"/>
      <c r="B142" s="42"/>
      <c r="C142" s="53"/>
      <c r="D142" s="53"/>
      <c r="E142" s="53"/>
      <c r="F142" s="42"/>
      <c r="G142" s="42"/>
      <c r="H142" s="42"/>
      <c r="I142" s="50"/>
    </row>
    <row r="143" spans="1:9" ht="15.75" x14ac:dyDescent="0.25">
      <c r="A143" s="53"/>
      <c r="B143" s="42"/>
      <c r="C143" s="53"/>
      <c r="D143" s="53"/>
      <c r="E143" s="53"/>
      <c r="F143" s="42"/>
      <c r="G143" s="42"/>
      <c r="H143" s="42"/>
      <c r="I143" s="50"/>
    </row>
    <row r="144" spans="1:9" ht="15.75" x14ac:dyDescent="0.25">
      <c r="A144" s="53"/>
      <c r="B144" s="42"/>
      <c r="C144" s="53"/>
      <c r="D144" s="53"/>
      <c r="E144" s="53"/>
      <c r="F144" s="42"/>
      <c r="G144" s="42"/>
      <c r="H144" s="42"/>
      <c r="I144" s="50"/>
    </row>
    <row r="145" spans="1:9" ht="15.75" x14ac:dyDescent="0.25">
      <c r="A145" s="53"/>
      <c r="B145" s="42"/>
      <c r="C145" s="53"/>
      <c r="D145" s="53"/>
      <c r="E145" s="53"/>
      <c r="F145" s="42"/>
      <c r="G145" s="42"/>
      <c r="H145" s="42"/>
      <c r="I145" s="50"/>
    </row>
    <row r="146" spans="1:9" ht="15.75" x14ac:dyDescent="0.25">
      <c r="A146" s="53"/>
      <c r="B146" s="42"/>
      <c r="C146" s="53"/>
      <c r="D146" s="53"/>
      <c r="E146" s="53"/>
      <c r="F146" s="42"/>
      <c r="G146" s="42"/>
      <c r="H146" s="42"/>
      <c r="I146" s="50"/>
    </row>
    <row r="147" spans="1:9" ht="15.75" x14ac:dyDescent="0.25">
      <c r="A147" s="53"/>
      <c r="B147" s="42"/>
      <c r="C147" s="53"/>
      <c r="D147" s="53"/>
      <c r="E147" s="53"/>
      <c r="F147" s="42"/>
      <c r="G147" s="42"/>
      <c r="H147" s="42"/>
      <c r="I147" s="50"/>
    </row>
    <row r="148" spans="1:9" ht="15.75" x14ac:dyDescent="0.25">
      <c r="A148" s="53"/>
      <c r="B148" s="42"/>
      <c r="C148" s="53"/>
      <c r="D148" s="53"/>
      <c r="E148" s="53"/>
      <c r="F148" s="42"/>
      <c r="G148" s="42"/>
      <c r="H148" s="42"/>
      <c r="I148" s="50"/>
    </row>
    <row r="149" spans="1:9" ht="15.75" x14ac:dyDescent="0.25">
      <c r="A149" s="53"/>
      <c r="B149" s="42"/>
      <c r="C149" s="53"/>
      <c r="D149" s="53"/>
      <c r="E149" s="53"/>
      <c r="F149" s="42"/>
      <c r="G149" s="42"/>
      <c r="H149" s="42"/>
      <c r="I149" s="50"/>
    </row>
    <row r="150" spans="1:9" ht="15.75" x14ac:dyDescent="0.25">
      <c r="A150" s="53"/>
      <c r="B150" s="42"/>
      <c r="C150" s="53"/>
      <c r="D150" s="53"/>
      <c r="E150" s="53"/>
      <c r="F150" s="42"/>
      <c r="G150" s="42"/>
      <c r="H150" s="42"/>
      <c r="I150" s="50"/>
    </row>
    <row r="151" spans="1:9" ht="15.75" x14ac:dyDescent="0.25">
      <c r="A151" s="53"/>
      <c r="B151" s="42"/>
      <c r="C151" s="53"/>
      <c r="D151" s="53"/>
      <c r="E151" s="53"/>
      <c r="F151" s="42"/>
      <c r="G151" s="42"/>
      <c r="H151" s="42"/>
      <c r="I151" s="50"/>
    </row>
    <row r="152" spans="1:9" ht="15.75" x14ac:dyDescent="0.25">
      <c r="A152" s="53"/>
      <c r="B152" s="42"/>
      <c r="C152" s="53"/>
      <c r="D152" s="53"/>
      <c r="E152" s="53"/>
      <c r="F152" s="42"/>
      <c r="G152" s="42"/>
      <c r="H152" s="42"/>
      <c r="I152" s="50"/>
    </row>
    <row r="153" spans="1:9" ht="15.75" x14ac:dyDescent="0.25">
      <c r="A153" s="53"/>
      <c r="B153" s="42"/>
      <c r="C153" s="53"/>
      <c r="D153" s="53"/>
      <c r="E153" s="53"/>
      <c r="F153" s="42"/>
      <c r="G153" s="42"/>
      <c r="H153" s="42"/>
      <c r="I153" s="50"/>
    </row>
    <row r="154" spans="1:9" ht="15.75" x14ac:dyDescent="0.25">
      <c r="A154" s="53"/>
      <c r="B154" s="42"/>
      <c r="C154" s="53"/>
      <c r="D154" s="53"/>
      <c r="E154" s="53"/>
      <c r="F154" s="42"/>
      <c r="G154" s="42"/>
      <c r="H154" s="42"/>
      <c r="I154" s="50"/>
    </row>
    <row r="155" spans="1:9" ht="15.75" x14ac:dyDescent="0.25">
      <c r="A155" s="53"/>
      <c r="B155" s="42"/>
      <c r="C155" s="53"/>
      <c r="D155" s="53"/>
      <c r="E155" s="53"/>
      <c r="F155" s="42"/>
      <c r="G155" s="42"/>
      <c r="H155" s="42"/>
      <c r="I155" s="50"/>
    </row>
    <row r="156" spans="1:9" ht="15.75" x14ac:dyDescent="0.25">
      <c r="A156" s="53"/>
      <c r="B156" s="42"/>
      <c r="C156" s="53"/>
      <c r="D156" s="53"/>
      <c r="E156" s="53"/>
      <c r="F156" s="42"/>
      <c r="G156" s="42"/>
      <c r="H156" s="42"/>
      <c r="I156" s="50"/>
    </row>
    <row r="157" spans="1:9" ht="15.75" x14ac:dyDescent="0.25">
      <c r="A157" s="53"/>
      <c r="B157" s="42"/>
      <c r="C157" s="53"/>
      <c r="D157" s="53"/>
      <c r="E157" s="53"/>
      <c r="F157" s="42"/>
      <c r="G157" s="42"/>
      <c r="H157" s="42"/>
      <c r="I157" s="50"/>
    </row>
    <row r="158" spans="1:9" ht="15.75" x14ac:dyDescent="0.25">
      <c r="A158" s="53"/>
      <c r="B158" s="42"/>
      <c r="C158" s="53"/>
      <c r="D158" s="53"/>
      <c r="E158" s="53"/>
      <c r="F158" s="42"/>
      <c r="G158" s="42"/>
      <c r="H158" s="42"/>
      <c r="I158" s="50"/>
    </row>
    <row r="159" spans="1:9" ht="15.75" x14ac:dyDescent="0.25">
      <c r="A159" s="53"/>
      <c r="B159" s="42"/>
      <c r="C159" s="53"/>
      <c r="D159" s="53"/>
      <c r="E159" s="53"/>
      <c r="F159" s="42"/>
      <c r="G159" s="42"/>
      <c r="H159" s="42"/>
      <c r="I159" s="50"/>
    </row>
    <row r="160" spans="1:9" ht="15.75" x14ac:dyDescent="0.25">
      <c r="A160" s="53"/>
      <c r="B160" s="42"/>
      <c r="C160" s="53"/>
      <c r="D160" s="53"/>
      <c r="E160" s="53"/>
      <c r="F160" s="42"/>
      <c r="G160" s="42"/>
      <c r="H160" s="42"/>
      <c r="I160" s="50"/>
    </row>
    <row r="161" spans="1:9" ht="15.75" x14ac:dyDescent="0.25">
      <c r="A161" s="53"/>
      <c r="B161" s="42"/>
      <c r="C161" s="53"/>
      <c r="D161" s="53"/>
      <c r="E161" s="53"/>
      <c r="F161" s="42"/>
      <c r="G161" s="42"/>
      <c r="H161" s="42"/>
      <c r="I161" s="50"/>
    </row>
    <row r="162" spans="1:9" ht="15.75" x14ac:dyDescent="0.25">
      <c r="A162" s="53"/>
      <c r="B162" s="42"/>
      <c r="C162" s="53"/>
      <c r="D162" s="53"/>
      <c r="E162" s="53"/>
      <c r="F162" s="42"/>
      <c r="G162" s="42"/>
      <c r="H162" s="42"/>
      <c r="I162" s="50"/>
    </row>
    <row r="163" spans="1:9" ht="15.75" x14ac:dyDescent="0.25">
      <c r="A163" s="53"/>
      <c r="B163" s="42"/>
      <c r="C163" s="53"/>
      <c r="D163" s="53"/>
      <c r="E163" s="53"/>
      <c r="F163" s="42"/>
      <c r="G163" s="42"/>
      <c r="H163" s="42"/>
      <c r="I163" s="50"/>
    </row>
    <row r="164" spans="1:9" ht="15.75" x14ac:dyDescent="0.25">
      <c r="A164" s="53"/>
      <c r="B164" s="42"/>
      <c r="C164" s="53"/>
      <c r="D164" s="53"/>
      <c r="E164" s="53"/>
      <c r="F164" s="42"/>
      <c r="G164" s="42"/>
      <c r="H164" s="42"/>
      <c r="I164" s="50"/>
    </row>
    <row r="165" spans="1:9" ht="15.75" x14ac:dyDescent="0.25">
      <c r="A165" s="53"/>
      <c r="B165" s="42"/>
      <c r="C165" s="53"/>
      <c r="D165" s="53"/>
      <c r="E165" s="53"/>
      <c r="F165" s="42"/>
      <c r="G165" s="42"/>
      <c r="H165" s="42"/>
      <c r="I165" s="50"/>
    </row>
    <row r="166" spans="1:9" ht="15.75" x14ac:dyDescent="0.25">
      <c r="A166" s="53"/>
      <c r="B166" s="42"/>
      <c r="C166" s="53"/>
      <c r="D166" s="53"/>
      <c r="E166" s="53"/>
      <c r="F166" s="42"/>
      <c r="G166" s="42"/>
      <c r="H166" s="42"/>
      <c r="I166" s="50"/>
    </row>
    <row r="167" spans="1:9" ht="15.75" x14ac:dyDescent="0.25">
      <c r="A167" s="53"/>
      <c r="B167" s="42"/>
      <c r="C167" s="53"/>
      <c r="D167" s="53"/>
      <c r="E167" s="53"/>
      <c r="F167" s="42"/>
      <c r="G167" s="42"/>
      <c r="H167" s="42"/>
      <c r="I167" s="50"/>
    </row>
    <row r="168" spans="1:9" ht="15.75" x14ac:dyDescent="0.25">
      <c r="A168" s="53"/>
      <c r="B168" s="42"/>
      <c r="C168" s="53"/>
      <c r="D168" s="53"/>
      <c r="E168" s="53"/>
      <c r="F168" s="42"/>
      <c r="G168" s="42"/>
      <c r="H168" s="42"/>
      <c r="I168" s="50"/>
    </row>
    <row r="169" spans="1:9" ht="15.75" x14ac:dyDescent="0.25">
      <c r="A169" s="53"/>
      <c r="B169" s="42"/>
      <c r="C169" s="53"/>
      <c r="D169" s="53"/>
      <c r="E169" s="53"/>
      <c r="F169" s="42"/>
      <c r="G169" s="42"/>
      <c r="H169" s="42"/>
      <c r="I169" s="50"/>
    </row>
    <row r="170" spans="1:9" ht="15.75" x14ac:dyDescent="0.25">
      <c r="A170" s="53"/>
      <c r="B170" s="42"/>
      <c r="C170" s="53"/>
      <c r="D170" s="53"/>
      <c r="E170" s="53"/>
      <c r="F170" s="42"/>
      <c r="G170" s="42"/>
      <c r="H170" s="42"/>
      <c r="I170" s="50"/>
    </row>
    <row r="171" spans="1:9" ht="15.75" x14ac:dyDescent="0.25">
      <c r="A171" s="53"/>
      <c r="B171" s="42"/>
      <c r="C171" s="53"/>
      <c r="D171" s="53"/>
      <c r="E171" s="53"/>
      <c r="F171" s="42"/>
      <c r="G171" s="42"/>
      <c r="H171" s="42"/>
      <c r="I171" s="50"/>
    </row>
    <row r="172" spans="1:9" ht="15.75" x14ac:dyDescent="0.25">
      <c r="A172" s="53"/>
      <c r="B172" s="42"/>
      <c r="C172" s="53"/>
      <c r="D172" s="53"/>
      <c r="E172" s="53"/>
      <c r="F172" s="42"/>
      <c r="G172" s="42"/>
      <c r="H172" s="42"/>
      <c r="I172" s="50"/>
    </row>
    <row r="173" spans="1:9" ht="15.75" x14ac:dyDescent="0.25">
      <c r="A173" s="53"/>
      <c r="B173" s="42"/>
      <c r="C173" s="53"/>
      <c r="D173" s="53"/>
      <c r="E173" s="53"/>
      <c r="F173" s="42"/>
      <c r="G173" s="42"/>
      <c r="H173" s="42"/>
      <c r="I173" s="50"/>
    </row>
    <row r="174" spans="1:9" ht="15.75" x14ac:dyDescent="0.25">
      <c r="A174" s="53"/>
      <c r="B174" s="42"/>
      <c r="C174" s="53"/>
      <c r="D174" s="53"/>
      <c r="E174" s="53"/>
      <c r="F174" s="42"/>
      <c r="G174" s="42"/>
      <c r="H174" s="42"/>
      <c r="I174" s="50"/>
    </row>
    <row r="175" spans="1:9" ht="15.75" x14ac:dyDescent="0.25">
      <c r="A175" s="53"/>
      <c r="B175" s="42"/>
      <c r="C175" s="53"/>
      <c r="D175" s="53"/>
      <c r="E175" s="53"/>
      <c r="F175" s="42"/>
      <c r="G175" s="42"/>
      <c r="H175" s="42"/>
      <c r="I175" s="50"/>
    </row>
    <row r="176" spans="1:9" ht="15.75" x14ac:dyDescent="0.25">
      <c r="A176" s="53"/>
      <c r="B176" s="42"/>
      <c r="C176" s="53"/>
      <c r="D176" s="53"/>
      <c r="E176" s="53"/>
      <c r="F176" s="42"/>
      <c r="G176" s="42"/>
      <c r="H176" s="42"/>
      <c r="I176" s="50"/>
    </row>
    <row r="177" spans="1:9" ht="15.75" x14ac:dyDescent="0.25">
      <c r="A177" s="53"/>
      <c r="B177" s="42"/>
      <c r="C177" s="53"/>
      <c r="D177" s="53"/>
      <c r="E177" s="53"/>
      <c r="F177" s="42"/>
      <c r="G177" s="42"/>
      <c r="H177" s="42"/>
      <c r="I177" s="50"/>
    </row>
    <row r="178" spans="1:9" ht="15.75" x14ac:dyDescent="0.25">
      <c r="A178" s="53"/>
      <c r="B178" s="42"/>
      <c r="C178" s="53"/>
      <c r="D178" s="53"/>
      <c r="E178" s="53"/>
      <c r="F178" s="42"/>
      <c r="G178" s="42"/>
      <c r="H178" s="42"/>
      <c r="I178" s="50"/>
    </row>
    <row r="179" spans="1:9" ht="15.75" x14ac:dyDescent="0.25">
      <c r="A179" s="53"/>
      <c r="B179" s="42"/>
      <c r="C179" s="53"/>
      <c r="D179" s="53"/>
      <c r="E179" s="53"/>
      <c r="F179" s="42"/>
      <c r="G179" s="42"/>
      <c r="H179" s="42"/>
      <c r="I179" s="50"/>
    </row>
    <row r="180" spans="1:9" ht="15.75" x14ac:dyDescent="0.25">
      <c r="A180" s="53"/>
      <c r="B180" s="42"/>
      <c r="C180" s="53"/>
      <c r="D180" s="53"/>
      <c r="E180" s="53"/>
      <c r="F180" s="42"/>
      <c r="G180" s="42"/>
      <c r="H180" s="42"/>
      <c r="I180" s="50"/>
    </row>
    <row r="181" spans="1:9" ht="15.75" x14ac:dyDescent="0.25">
      <c r="A181" s="53"/>
      <c r="B181" s="42"/>
      <c r="C181" s="53"/>
      <c r="D181" s="53"/>
      <c r="E181" s="53"/>
      <c r="F181" s="42"/>
      <c r="G181" s="42"/>
      <c r="H181" s="42"/>
      <c r="I181" s="50"/>
    </row>
    <row r="182" spans="1:9" ht="15.75" x14ac:dyDescent="0.25">
      <c r="A182" s="53"/>
      <c r="B182" s="42"/>
      <c r="C182" s="53"/>
      <c r="D182" s="53"/>
      <c r="E182" s="53"/>
      <c r="F182" s="42"/>
      <c r="G182" s="42"/>
      <c r="H182" s="42"/>
      <c r="I182" s="50"/>
    </row>
    <row r="183" spans="1:9" ht="15.75" x14ac:dyDescent="0.25">
      <c r="A183" s="53"/>
      <c r="B183" s="42"/>
      <c r="C183" s="53"/>
      <c r="D183" s="53"/>
      <c r="E183" s="53"/>
      <c r="F183" s="42"/>
      <c r="G183" s="42"/>
      <c r="H183" s="42"/>
      <c r="I183" s="50"/>
    </row>
    <row r="184" spans="1:9" ht="15.75" x14ac:dyDescent="0.25">
      <c r="A184" s="53"/>
      <c r="B184" s="42"/>
      <c r="C184" s="53"/>
      <c r="D184" s="53"/>
      <c r="E184" s="53"/>
      <c r="F184" s="42"/>
      <c r="G184" s="42"/>
      <c r="H184" s="42"/>
      <c r="I184" s="50"/>
    </row>
    <row r="185" spans="1:9" ht="15.75" x14ac:dyDescent="0.25">
      <c r="A185" s="53"/>
      <c r="B185" s="42"/>
      <c r="C185" s="53"/>
      <c r="D185" s="53"/>
      <c r="E185" s="53"/>
      <c r="F185" s="42"/>
      <c r="G185" s="42"/>
      <c r="H185" s="42"/>
      <c r="I185" s="50"/>
    </row>
    <row r="186" spans="1:9" ht="15.75" x14ac:dyDescent="0.25">
      <c r="A186" s="53"/>
      <c r="B186" s="42"/>
      <c r="C186" s="53"/>
      <c r="D186" s="53"/>
      <c r="E186" s="53"/>
      <c r="F186" s="42"/>
      <c r="G186" s="42"/>
      <c r="H186" s="42"/>
      <c r="I186" s="50"/>
    </row>
    <row r="187" spans="1:9" ht="15.75" x14ac:dyDescent="0.25">
      <c r="A187" s="53"/>
      <c r="B187" s="42"/>
      <c r="C187" s="53"/>
      <c r="D187" s="53"/>
      <c r="E187" s="53"/>
      <c r="F187" s="42"/>
      <c r="G187" s="42"/>
      <c r="H187" s="42"/>
      <c r="I187" s="50"/>
    </row>
    <row r="188" spans="1:9" ht="15.75" x14ac:dyDescent="0.25">
      <c r="A188" s="53"/>
      <c r="B188" s="42"/>
      <c r="C188" s="53"/>
      <c r="D188" s="53"/>
      <c r="E188" s="53"/>
      <c r="F188" s="42"/>
      <c r="G188" s="42"/>
      <c r="H188" s="42"/>
      <c r="I188" s="50"/>
    </row>
    <row r="189" spans="1:9" ht="15.75" x14ac:dyDescent="0.25">
      <c r="A189" s="53"/>
      <c r="B189" s="42"/>
      <c r="C189" s="53"/>
      <c r="D189" s="53"/>
      <c r="E189" s="53"/>
      <c r="F189" s="42"/>
      <c r="G189" s="42"/>
      <c r="H189" s="42"/>
      <c r="I189" s="50"/>
    </row>
    <row r="190" spans="1:9" ht="15.75" x14ac:dyDescent="0.25">
      <c r="A190" s="53"/>
      <c r="B190" s="42"/>
      <c r="C190" s="53"/>
      <c r="D190" s="53"/>
      <c r="E190" s="53"/>
      <c r="F190" s="42"/>
      <c r="G190" s="42"/>
      <c r="H190" s="42"/>
      <c r="I190" s="50"/>
    </row>
    <row r="191" spans="1:9" ht="15.75" x14ac:dyDescent="0.25">
      <c r="A191" s="53"/>
      <c r="B191" s="42"/>
      <c r="C191" s="53"/>
      <c r="D191" s="53"/>
      <c r="E191" s="53"/>
      <c r="F191" s="42"/>
      <c r="G191" s="42"/>
      <c r="H191" s="42"/>
      <c r="I191" s="50"/>
    </row>
    <row r="192" spans="1:9" ht="15.75" x14ac:dyDescent="0.25">
      <c r="A192" s="53"/>
      <c r="B192" s="42"/>
      <c r="C192" s="53"/>
      <c r="D192" s="53"/>
      <c r="E192" s="53"/>
      <c r="F192" s="42"/>
      <c r="G192" s="42"/>
      <c r="H192" s="42"/>
      <c r="I192" s="50"/>
    </row>
    <row r="193" spans="1:9" ht="15.75" x14ac:dyDescent="0.25">
      <c r="A193" s="53"/>
      <c r="B193" s="42"/>
      <c r="C193" s="53"/>
      <c r="D193" s="53"/>
      <c r="E193" s="53"/>
      <c r="F193" s="42"/>
      <c r="G193" s="42"/>
      <c r="H193" s="42"/>
      <c r="I193" s="50"/>
    </row>
    <row r="194" spans="1:9" ht="15.75" x14ac:dyDescent="0.25">
      <c r="A194" s="53"/>
      <c r="B194" s="42"/>
      <c r="C194" s="53"/>
      <c r="D194" s="53"/>
      <c r="E194" s="53"/>
      <c r="F194" s="42"/>
      <c r="G194" s="42"/>
      <c r="H194" s="42"/>
      <c r="I194" s="50"/>
    </row>
    <row r="195" spans="1:9" ht="15.75" x14ac:dyDescent="0.25">
      <c r="A195" s="53"/>
      <c r="B195" s="42"/>
      <c r="C195" s="53"/>
      <c r="D195" s="53"/>
      <c r="E195" s="53"/>
      <c r="F195" s="42"/>
      <c r="G195" s="42"/>
      <c r="H195" s="42"/>
      <c r="I195" s="50"/>
    </row>
    <row r="196" spans="1:9" ht="15.75" x14ac:dyDescent="0.25">
      <c r="A196" s="53"/>
      <c r="B196" s="42"/>
      <c r="C196" s="53"/>
      <c r="D196" s="53"/>
      <c r="E196" s="53"/>
      <c r="F196" s="42"/>
      <c r="G196" s="42"/>
      <c r="H196" s="42"/>
      <c r="I196" s="50"/>
    </row>
    <row r="197" spans="1:9" ht="15.75" x14ac:dyDescent="0.25">
      <c r="A197" s="53"/>
      <c r="B197" s="42"/>
      <c r="C197" s="53"/>
      <c r="D197" s="53"/>
      <c r="E197" s="53"/>
      <c r="F197" s="42"/>
      <c r="G197" s="42"/>
      <c r="H197" s="42"/>
      <c r="I197" s="50"/>
    </row>
    <row r="198" spans="1:9" ht="15.75" x14ac:dyDescent="0.25">
      <c r="A198" s="53"/>
      <c r="B198" s="42"/>
      <c r="C198" s="53"/>
      <c r="D198" s="53"/>
      <c r="E198" s="53"/>
      <c r="F198" s="42"/>
      <c r="G198" s="42"/>
      <c r="H198" s="42"/>
      <c r="I198" s="50"/>
    </row>
    <row r="199" spans="1:9" ht="15.75" x14ac:dyDescent="0.25">
      <c r="A199" s="53"/>
      <c r="B199" s="42"/>
      <c r="C199" s="53"/>
      <c r="D199" s="53"/>
      <c r="E199" s="53"/>
      <c r="F199" s="42"/>
      <c r="G199" s="42"/>
      <c r="H199" s="42"/>
      <c r="I199" s="50"/>
    </row>
    <row r="200" spans="1:9" ht="15.75" x14ac:dyDescent="0.25">
      <c r="A200" s="53"/>
      <c r="B200" s="42"/>
      <c r="C200" s="53"/>
      <c r="D200" s="53"/>
      <c r="E200" s="53"/>
      <c r="F200" s="42"/>
      <c r="G200" s="42"/>
      <c r="H200" s="42"/>
      <c r="I200" s="50"/>
    </row>
    <row r="201" spans="1:9" ht="15.75" x14ac:dyDescent="0.25">
      <c r="A201" s="53"/>
      <c r="B201" s="42"/>
      <c r="C201" s="53"/>
      <c r="D201" s="53"/>
      <c r="E201" s="53"/>
      <c r="F201" s="42"/>
      <c r="G201" s="42"/>
      <c r="H201" s="42"/>
      <c r="I201" s="50"/>
    </row>
    <row r="202" spans="1:9" ht="15.75" x14ac:dyDescent="0.25">
      <c r="A202" s="53"/>
      <c r="B202" s="42"/>
      <c r="C202" s="53"/>
      <c r="D202" s="53"/>
      <c r="E202" s="53"/>
      <c r="F202" s="42"/>
      <c r="G202" s="42"/>
      <c r="H202" s="42"/>
      <c r="I202" s="50"/>
    </row>
    <row r="203" spans="1:9" ht="15.75" x14ac:dyDescent="0.25">
      <c r="A203" s="53"/>
      <c r="B203" s="42"/>
      <c r="C203" s="53"/>
      <c r="D203" s="53"/>
      <c r="E203" s="53"/>
      <c r="F203" s="42"/>
      <c r="G203" s="42"/>
      <c r="H203" s="42"/>
      <c r="I203" s="50"/>
    </row>
    <row r="204" spans="1:9" ht="15.75" x14ac:dyDescent="0.25">
      <c r="A204" s="53"/>
      <c r="B204" s="42"/>
      <c r="C204" s="53"/>
      <c r="D204" s="53"/>
      <c r="E204" s="53"/>
      <c r="F204" s="42"/>
      <c r="G204" s="42"/>
      <c r="H204" s="42"/>
      <c r="I204" s="50"/>
    </row>
    <row r="205" spans="1:9" ht="15.75" x14ac:dyDescent="0.25">
      <c r="A205" s="53"/>
      <c r="B205" s="42"/>
      <c r="C205" s="53"/>
      <c r="D205" s="53"/>
      <c r="E205" s="53"/>
      <c r="F205" s="42"/>
      <c r="G205" s="42"/>
      <c r="H205" s="42"/>
      <c r="I205" s="50"/>
    </row>
    <row r="206" spans="1:9" ht="15.75" x14ac:dyDescent="0.25">
      <c r="A206" s="53"/>
      <c r="B206" s="42"/>
      <c r="C206" s="53"/>
      <c r="D206" s="53"/>
      <c r="E206" s="53"/>
      <c r="F206" s="42"/>
      <c r="G206" s="42"/>
      <c r="H206" s="42"/>
      <c r="I206" s="50"/>
    </row>
    <row r="207" spans="1:9" ht="15.75" x14ac:dyDescent="0.25">
      <c r="A207" s="53"/>
      <c r="B207" s="42"/>
      <c r="C207" s="53"/>
      <c r="D207" s="53"/>
      <c r="E207" s="53"/>
      <c r="F207" s="42"/>
      <c r="G207" s="42"/>
      <c r="H207" s="42"/>
      <c r="I207" s="50"/>
    </row>
    <row r="208" spans="1:9" ht="15.75" x14ac:dyDescent="0.25">
      <c r="A208" s="53"/>
      <c r="B208" s="42"/>
      <c r="C208" s="53"/>
      <c r="D208" s="53"/>
      <c r="E208" s="53"/>
      <c r="F208" s="42"/>
      <c r="G208" s="42"/>
      <c r="H208" s="42"/>
      <c r="I208" s="50"/>
    </row>
    <row r="209" spans="1:9" ht="15.75" x14ac:dyDescent="0.25">
      <c r="A209" s="53"/>
      <c r="B209" s="42"/>
      <c r="C209" s="53"/>
      <c r="D209" s="53"/>
      <c r="E209" s="53"/>
      <c r="F209" s="42"/>
      <c r="G209" s="42"/>
      <c r="H209" s="42"/>
      <c r="I209" s="50"/>
    </row>
    <row r="210" spans="1:9" ht="15.75" x14ac:dyDescent="0.25">
      <c r="A210" s="53"/>
      <c r="B210" s="42"/>
      <c r="C210" s="53"/>
      <c r="D210" s="53"/>
      <c r="E210" s="53"/>
      <c r="F210" s="42"/>
      <c r="G210" s="42"/>
      <c r="H210" s="42"/>
      <c r="I210" s="50"/>
    </row>
    <row r="211" spans="1:9" ht="15.75" x14ac:dyDescent="0.25">
      <c r="A211" s="53"/>
      <c r="B211" s="42"/>
      <c r="C211" s="53"/>
      <c r="D211" s="53"/>
      <c r="E211" s="53"/>
      <c r="F211" s="42"/>
      <c r="G211" s="42"/>
      <c r="H211" s="42"/>
      <c r="I211" s="50"/>
    </row>
    <row r="212" spans="1:9" ht="15.75" x14ac:dyDescent="0.25">
      <c r="A212" s="53"/>
      <c r="B212" s="42"/>
      <c r="C212" s="53"/>
      <c r="D212" s="53"/>
      <c r="E212" s="53"/>
      <c r="F212" s="42"/>
      <c r="G212" s="42"/>
      <c r="H212" s="42"/>
      <c r="I212" s="50"/>
    </row>
    <row r="213" spans="1:9" ht="15.75" x14ac:dyDescent="0.25">
      <c r="A213" s="53"/>
      <c r="B213" s="42"/>
      <c r="C213" s="53"/>
      <c r="D213" s="53"/>
      <c r="E213" s="53"/>
      <c r="F213" s="42"/>
      <c r="G213" s="42"/>
      <c r="H213" s="42"/>
      <c r="I213" s="50"/>
    </row>
    <row r="214" spans="1:9" ht="15.75" x14ac:dyDescent="0.25">
      <c r="A214" s="53"/>
      <c r="B214" s="42"/>
      <c r="C214" s="53"/>
      <c r="D214" s="53"/>
      <c r="E214" s="53"/>
      <c r="F214" s="42"/>
      <c r="G214" s="42"/>
      <c r="H214" s="42"/>
      <c r="I214" s="50"/>
    </row>
    <row r="215" spans="1:9" ht="15.75" x14ac:dyDescent="0.25">
      <c r="A215" s="53"/>
      <c r="B215" s="42"/>
      <c r="C215" s="53"/>
      <c r="D215" s="53"/>
      <c r="E215" s="53"/>
      <c r="F215" s="42"/>
      <c r="G215" s="42"/>
      <c r="H215" s="42"/>
      <c r="I215" s="50"/>
    </row>
    <row r="216" spans="1:9" ht="15.75" x14ac:dyDescent="0.25">
      <c r="A216" s="53"/>
      <c r="B216" s="42"/>
      <c r="C216" s="53"/>
      <c r="D216" s="53"/>
      <c r="E216" s="53"/>
      <c r="F216" s="42"/>
      <c r="G216" s="42"/>
      <c r="H216" s="42"/>
      <c r="I216" s="50"/>
    </row>
    <row r="217" spans="1:9" ht="15.75" x14ac:dyDescent="0.25">
      <c r="A217" s="53"/>
      <c r="B217" s="42"/>
      <c r="C217" s="53"/>
      <c r="D217" s="53"/>
      <c r="E217" s="53"/>
      <c r="F217" s="42"/>
      <c r="G217" s="42"/>
      <c r="H217" s="42"/>
      <c r="I217" s="50"/>
    </row>
    <row r="218" spans="1:9" ht="15.75" x14ac:dyDescent="0.25">
      <c r="A218" s="53"/>
      <c r="B218" s="42"/>
      <c r="C218" s="53"/>
      <c r="D218" s="53"/>
      <c r="E218" s="53"/>
      <c r="F218" s="42"/>
      <c r="G218" s="42"/>
      <c r="H218" s="42"/>
      <c r="I218" s="50"/>
    </row>
    <row r="219" spans="1:9" ht="15.75" x14ac:dyDescent="0.25">
      <c r="A219" s="53"/>
      <c r="B219" s="42"/>
      <c r="C219" s="53"/>
      <c r="D219" s="53"/>
      <c r="E219" s="53"/>
      <c r="F219" s="42"/>
      <c r="G219" s="42"/>
      <c r="H219" s="42"/>
      <c r="I219" s="50"/>
    </row>
    <row r="220" spans="1:9" ht="15.75" x14ac:dyDescent="0.25">
      <c r="A220" s="53"/>
      <c r="B220" s="42"/>
      <c r="C220" s="53"/>
      <c r="D220" s="53"/>
      <c r="E220" s="53"/>
      <c r="F220" s="42"/>
      <c r="G220" s="42"/>
      <c r="H220" s="42"/>
      <c r="I220" s="50"/>
    </row>
    <row r="221" spans="1:9" ht="15.75" x14ac:dyDescent="0.25">
      <c r="A221" s="53"/>
      <c r="B221" s="42"/>
      <c r="C221" s="53"/>
      <c r="D221" s="53"/>
      <c r="E221" s="53"/>
      <c r="F221" s="42"/>
      <c r="G221" s="42"/>
      <c r="H221" s="42"/>
      <c r="I221" s="50"/>
    </row>
    <row r="222" spans="1:9" ht="15.75" x14ac:dyDescent="0.25">
      <c r="A222" s="53"/>
      <c r="B222" s="42"/>
      <c r="C222" s="53"/>
      <c r="D222" s="53"/>
      <c r="E222" s="53"/>
      <c r="F222" s="42"/>
      <c r="G222" s="42"/>
      <c r="H222" s="42"/>
      <c r="I222" s="50"/>
    </row>
    <row r="223" spans="1:9" ht="15.75" x14ac:dyDescent="0.25">
      <c r="A223" s="53"/>
      <c r="B223" s="42"/>
      <c r="C223" s="53"/>
      <c r="D223" s="53"/>
      <c r="E223" s="53"/>
      <c r="F223" s="42"/>
      <c r="G223" s="42"/>
      <c r="H223" s="42"/>
      <c r="I223" s="50"/>
    </row>
  </sheetData>
  <mergeCells count="5">
    <mergeCell ref="A1:K1"/>
    <mergeCell ref="B15:B17"/>
    <mergeCell ref="A2:K2"/>
    <mergeCell ref="A3:K3"/>
    <mergeCell ref="A4:K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Indicadores Financieros</vt:lpstr>
      <vt:lpstr>EBITDA</vt:lpstr>
      <vt:lpstr>Resumen E.Financiera</vt:lpstr>
    </vt:vector>
  </TitlesOfParts>
  <Company>INCO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JARIAS</dc:creator>
  <cp:lastModifiedBy>Monica Francisca Olarte Gamarra</cp:lastModifiedBy>
  <cp:lastPrinted>2012-08-02T22:32:08Z</cp:lastPrinted>
  <dcterms:created xsi:type="dcterms:W3CDTF">2011-03-16T15:21:58Z</dcterms:created>
  <dcterms:modified xsi:type="dcterms:W3CDTF">2013-12-04T01:02:48Z</dcterms:modified>
</cp:coreProperties>
</file>