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1580" windowHeight="5160" activeTab="2"/>
  </bookViews>
  <sheets>
    <sheet name="Indicadores Financieros" sheetId="1" r:id="rId1"/>
    <sheet name="EBITDA" sheetId="4" state="hidden" r:id="rId2"/>
    <sheet name="Resumen E.Financiera" sheetId="6" r:id="rId3"/>
  </sheets>
  <calcPr calcId="145621"/>
</workbook>
</file>

<file path=xl/calcChain.xml><?xml version="1.0" encoding="utf-8"?>
<calcChain xmlns="http://schemas.openxmlformats.org/spreadsheetml/2006/main">
  <c r="X38" i="1" l="1"/>
  <c r="X28" i="1"/>
  <c r="B143" i="4"/>
  <c r="B140" i="4"/>
  <c r="B142" i="4" s="1"/>
  <c r="F134" i="4"/>
  <c r="B134" i="4"/>
  <c r="X37" i="1" s="1"/>
  <c r="U38" i="1"/>
  <c r="U33" i="1"/>
  <c r="U13" i="1"/>
  <c r="U12" i="1"/>
  <c r="B125" i="4"/>
  <c r="B122" i="4"/>
  <c r="B124" i="4" s="1"/>
  <c r="F116" i="4"/>
  <c r="U28" i="1" s="1"/>
  <c r="B116" i="4"/>
  <c r="U37" i="1" s="1"/>
  <c r="R38" i="1"/>
  <c r="R28" i="1"/>
  <c r="B104" i="4"/>
  <c r="B106" i="4" s="1"/>
  <c r="F98" i="4"/>
  <c r="B98" i="4"/>
  <c r="R37" i="1" s="1"/>
  <c r="O38" i="1"/>
  <c r="O37" i="1"/>
  <c r="O33" i="1"/>
  <c r="B86" i="4"/>
  <c r="B89" i="4" s="1"/>
  <c r="F80" i="4"/>
  <c r="O28" i="1" s="1"/>
  <c r="B80" i="4"/>
  <c r="L38" i="1"/>
  <c r="L28" i="1"/>
  <c r="B71" i="4"/>
  <c r="B68" i="4"/>
  <c r="B70" i="4" s="1"/>
  <c r="F62" i="4"/>
  <c r="B62" i="4"/>
  <c r="L37" i="1" s="1"/>
  <c r="I38" i="1"/>
  <c r="B44" i="4"/>
  <c r="I37" i="1" s="1"/>
  <c r="B50" i="4"/>
  <c r="B52" i="4" s="1"/>
  <c r="F44" i="4"/>
  <c r="I28" i="1" s="1"/>
  <c r="F38" i="1"/>
  <c r="B26" i="4"/>
  <c r="F33" i="1" s="1"/>
  <c r="B32" i="4"/>
  <c r="B35" i="4" s="1"/>
  <c r="F26" i="4"/>
  <c r="F28" i="1" s="1"/>
  <c r="B8" i="4"/>
  <c r="F8" i="4"/>
  <c r="I33" i="1" l="1"/>
  <c r="B88" i="4"/>
  <c r="R33" i="1"/>
  <c r="B53" i="4"/>
  <c r="L33" i="1"/>
  <c r="X33" i="1"/>
  <c r="B107" i="4"/>
  <c r="B34" i="4"/>
  <c r="X43" i="1"/>
  <c r="X41" i="1" s="1"/>
  <c r="X23" i="1"/>
  <c r="X22" i="1"/>
  <c r="X16" i="1"/>
  <c r="X11" i="1"/>
  <c r="U43" i="1"/>
  <c r="U41" i="1" s="1"/>
  <c r="U16" i="1"/>
  <c r="U11" i="1"/>
  <c r="R43" i="1"/>
  <c r="R41" i="1" s="1"/>
  <c r="R23" i="1"/>
  <c r="R22" i="1"/>
  <c r="R16" i="1"/>
  <c r="R11" i="1"/>
  <c r="O43" i="1"/>
  <c r="O41" i="1" s="1"/>
  <c r="O23" i="1"/>
  <c r="O22" i="1"/>
  <c r="O16" i="1"/>
  <c r="O11" i="1"/>
  <c r="L43" i="1"/>
  <c r="L41" i="1" s="1"/>
  <c r="L23" i="1"/>
  <c r="L22" i="1"/>
  <c r="L16" i="1"/>
  <c r="L11" i="1"/>
  <c r="I43" i="1"/>
  <c r="I41" i="1" s="1"/>
  <c r="I16" i="1"/>
  <c r="I11" i="1"/>
  <c r="F43" i="1"/>
  <c r="F41" i="1" s="1"/>
  <c r="F16" i="1"/>
  <c r="F11" i="1"/>
  <c r="B14" i="4"/>
  <c r="B17" i="4" s="1"/>
  <c r="C11" i="1"/>
  <c r="C16" i="1"/>
  <c r="C43" i="1"/>
  <c r="C41" i="1" s="1"/>
  <c r="C38" i="1"/>
  <c r="C33" i="1"/>
  <c r="C28" i="1"/>
  <c r="A1" i="4"/>
  <c r="F2" i="4"/>
  <c r="X21" i="1" l="1"/>
  <c r="B16" i="4"/>
  <c r="U21" i="1"/>
  <c r="O21" i="1"/>
  <c r="O36" i="1"/>
  <c r="X36" i="1"/>
  <c r="U36" i="1"/>
  <c r="R21" i="1"/>
  <c r="R36" i="1"/>
  <c r="L21" i="1"/>
  <c r="L36" i="1"/>
  <c r="F36" i="1"/>
  <c r="F21" i="1"/>
  <c r="I21" i="1"/>
  <c r="I36" i="1"/>
  <c r="C21" i="1"/>
  <c r="C37" i="1"/>
  <c r="C36" i="1" s="1"/>
</calcChain>
</file>

<file path=xl/sharedStrings.xml><?xml version="1.0" encoding="utf-8"?>
<sst xmlns="http://schemas.openxmlformats.org/spreadsheetml/2006/main" count="393" uniqueCount="107">
  <si>
    <t>Activo Corriente</t>
  </si>
  <si>
    <t>Pasivo Corriente</t>
  </si>
  <si>
    <t>Pasivo Total</t>
  </si>
  <si>
    <t>Activo Total</t>
  </si>
  <si>
    <t>RESULTADO</t>
  </si>
  <si>
    <t xml:space="preserve">INDICE DE LIQUIDEZ: 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</si>
  <si>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</si>
  <si>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</si>
  <si>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</si>
  <si>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</si>
  <si>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</si>
  <si>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</si>
  <si>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Activos Fijos / Patrimonio Neto (&lt; ó = a 3.4)</t>
  </si>
  <si>
    <t>Activos Fijos</t>
  </si>
  <si>
    <t>Patrimonio Neto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</si>
  <si>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</si>
  <si>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</si>
  <si>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</si>
  <si>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</si>
  <si>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</si>
  <si>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</si>
  <si>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</si>
  <si>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Capital real de proponente</t>
  </si>
  <si>
    <t>(Pasivo Total / Activo Total) x 100 (= ó &lt; al 80%)</t>
  </si>
  <si>
    <t>IL = Activo Corriente / Pasivo Corriente (= ó &gt;  a 1.10)</t>
  </si>
  <si>
    <t>Activo Corriente - Pasivo Corriente (= ó &gt; al 25%) del Presupuesto Oficial</t>
  </si>
  <si>
    <t>CUMPLE</t>
  </si>
  <si>
    <t>Participación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</si>
  <si>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</si>
  <si>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</si>
  <si>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</si>
  <si>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</si>
  <si>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</si>
  <si>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</si>
  <si>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MINISTERIO DE TRANSPORTE</t>
  </si>
  <si>
    <t>AGENCIA NACIONAL DE INFRAESTRUCTURA</t>
  </si>
  <si>
    <t xml:space="preserve">AGENCIA NACIONAL DE INFRAESTRUCTURA </t>
  </si>
  <si>
    <t xml:space="preserve"> </t>
  </si>
  <si>
    <t>No.</t>
  </si>
  <si>
    <t>NO CUMPLE</t>
  </si>
  <si>
    <t>Presupuesto Oficial $ 399.814.646</t>
  </si>
  <si>
    <t>Presupuesto Oficial 25% $ 99.953.662</t>
  </si>
  <si>
    <t>2.3</t>
  </si>
  <si>
    <t>Cuente como minimo 20 personas</t>
  </si>
  <si>
    <t>Cuente como minimo 500 SMMLV</t>
  </si>
  <si>
    <t>Capacidad de Organización Tecnica</t>
  </si>
  <si>
    <t>Capacidad de Organización Operacional</t>
  </si>
  <si>
    <t>34.238.61</t>
  </si>
  <si>
    <t>EBITDA 2012</t>
  </si>
  <si>
    <t>Presupuesto Oficial 50% $ 199.907.323</t>
  </si>
  <si>
    <t xml:space="preserve">EBITDA &gt; ó = a $279.870.000 </t>
  </si>
  <si>
    <t>Variacion EBITDA 2012 - 2011</t>
  </si>
  <si>
    <t>KEYMARKET</t>
  </si>
  <si>
    <t>Capacidad Organización Operacional</t>
  </si>
  <si>
    <t>Proponente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</si>
  <si>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</si>
  <si>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</si>
  <si>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</si>
  <si>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</si>
  <si>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</si>
  <si>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</si>
  <si>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PROCESO DE SELECCIÓN SUBASTA INVERSA PRESENCIAL VJ-VPRE-SI-001-2013</t>
  </si>
  <si>
    <t>PROCESO DE SELECCIÓN  SUBASTA INVERSA PRESENCIAL VJ-VPRE-SI-001-2013</t>
  </si>
  <si>
    <t>RESUMEN EVALUACION FINANCIERA</t>
  </si>
  <si>
    <t>1. Keymarket</t>
  </si>
  <si>
    <t>2. Computel System Ltda</t>
  </si>
  <si>
    <t>58.278.53</t>
  </si>
  <si>
    <t>COMPUTEL SYSTEM LTDA</t>
  </si>
  <si>
    <t>2. Computel system ltda</t>
  </si>
  <si>
    <t>3. ITELCO IT SAS</t>
  </si>
  <si>
    <t>3.438.84</t>
  </si>
  <si>
    <t>3. Itelco IT SAS</t>
  </si>
  <si>
    <t>ITELCO IT SAS</t>
  </si>
  <si>
    <t>Proponente No3 ITELCO IT SAS</t>
  </si>
  <si>
    <t>4. MICROHARD S.A.S.</t>
  </si>
  <si>
    <t>MICROHARD S.A.S.</t>
  </si>
  <si>
    <t>7.125.23</t>
  </si>
  <si>
    <t>Proponente No 4 MICROHARD SAS</t>
  </si>
  <si>
    <t>5. SITEC Y CIA LTDA</t>
  </si>
  <si>
    <t>9,441.11</t>
  </si>
  <si>
    <t>6. DATAPOINT DE COLOMBIA SAS</t>
  </si>
  <si>
    <t>DATAPOINT DE COLOMBIA SAS</t>
  </si>
  <si>
    <t>266.555.53</t>
  </si>
  <si>
    <t>Proponente No 6 DATAPOINT DE COLOMBIA SAS</t>
  </si>
  <si>
    <t>7. SUMIMAS</t>
  </si>
  <si>
    <t xml:space="preserve">SUMIMAS </t>
  </si>
  <si>
    <t>8. REDCOMPUTO</t>
  </si>
  <si>
    <t>REDCOMPUTO LTDA</t>
  </si>
  <si>
    <t>8. REDCOMPUTO LTDA</t>
  </si>
  <si>
    <t>5.448.04</t>
  </si>
  <si>
    <t>Proponente No 8 REDCOMPUTO LTDA</t>
  </si>
  <si>
    <t>COMITÉ EVALUADOR (FINANCIERO)</t>
  </si>
  <si>
    <t>Capacidad Organización Técnica</t>
  </si>
  <si>
    <t>Índice de Liquidez</t>
  </si>
  <si>
    <t>Proponente No 7 SUMIMAS</t>
  </si>
  <si>
    <t xml:space="preserve">Formatos </t>
  </si>
  <si>
    <r>
      <t xml:space="preserve">No cumple con el indicador EBITDA requerido en el Pliego de Condiciones, de igual forma la información consignada en el anexo No. 9 no corresponde con la información reportada en el RUP, en este sentido y teniendo en cuenta que la información financiera requerida se toma con corte a los estados financieros a 2012 según el punto 3 del numeral 2.3 del Pliego de Condiciones, la información reportada en el Anexo 9 respecto de este indicador debe ser igual a la consignada en el RUP. Con base en lo expuesto, la propuesta presentada por el proponente   ITELCO IT SAS </t>
    </r>
    <r>
      <rPr>
        <b/>
        <u/>
        <sz val="10"/>
        <color theme="1"/>
        <rFont val="Arial Narrow"/>
        <family val="2"/>
      </rPr>
      <t xml:space="preserve"> NO es hábil financieramente.</t>
    </r>
  </si>
  <si>
    <t>(ESTA INFORMACIÓN SE ENCUENTRA COMPLEMENTADA CON EL CUADRO DE LA SIGUIENTE PESTAÑA)</t>
  </si>
  <si>
    <t>SITEC S.A</t>
  </si>
  <si>
    <t>Proponente No 5 SITEC S.A</t>
  </si>
  <si>
    <t>5. SITEC S.A</t>
  </si>
  <si>
    <t>SUBSANADO MEDIANTE DOCUMENTO ALLEGADO CON NÚMERO DE RADICADO 2013-409-026390-2 del 09-07-2013</t>
  </si>
  <si>
    <t xml:space="preserve">SUBSANADO MEDIANTE DOCUMENTO ALLEGADO CON EL NÚMERO DE RÁDICADO 2013-409-026762-2 del 10 DE JULIO DE 2013 </t>
  </si>
  <si>
    <t>SUBSANDO MEDIANTE DOCUMENTO ALLEGADO POR CORREO ELECTRÓNICO EL 10 DE JULIO DE 2013</t>
  </si>
  <si>
    <t xml:space="preserve"> CUMPLE</t>
  </si>
  <si>
    <t>SUBSANADO MEDIANTE DOCUMENTO ALLEGADO CON NÚMERO DE RADICADO 2013-409-026659-2 DEL 10 DE JULIO DE 2013</t>
  </si>
  <si>
    <t>SUBSANADO MEDIANTE  DOCUMENTO ALLEGADO POR CORREO ELECTRONICO EL DÍA 10 DE JULIO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</si>
</sst>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€_-;\-* #,##0.00\ _€_-;_-* &quot;-&quot;??\ _€_-;_-@_-"/>
    <numFmt numFmtId="165" formatCode="[$$-240A]\ #,##0"/>
    <numFmt numFmtId="166" formatCode="[$$-240A]\ #,##0.00"/>
    <numFmt numFmtId="167" formatCode="0.000"/>
    <numFmt numFmtId="168" formatCode="#,##0.0000"/>
    <numFmt numFmtId="169" formatCode="_(* #,##0_);_(* \(#,##0\);_(* &quot;-&quot;??_);_(@_)"/>
  </numFmts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6"/>
      <name val="Calibri"/>
      <family val="2"/>
    </font>
    <font>
      <b/>
      <sz val="6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sz val="10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0" fontId="6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43" fontId="6" fillId="0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6" fontId="6" fillId="6" borderId="14" xfId="0" applyNumberFormat="1" applyFont="1" applyFill="1" applyBorder="1" applyAlignment="1">
      <alignment vertical="center"/>
    </xf>
    <xf numFmtId="10" fontId="5" fillId="2" borderId="14" xfId="2" applyNumberFormat="1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vertical="center"/>
    </xf>
    <xf numFmtId="166" fontId="6" fillId="2" borderId="14" xfId="0" applyNumberFormat="1" applyFont="1" applyFill="1" applyBorder="1" applyAlignment="1">
      <alignment vertical="center"/>
    </xf>
    <xf numFmtId="165" fontId="6" fillId="2" borderId="14" xfId="0" applyNumberFormat="1" applyFont="1" applyFill="1" applyBorder="1" applyAlignment="1">
      <alignment vertical="center"/>
    </xf>
    <xf numFmtId="165" fontId="6" fillId="2" borderId="16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165" fontId="5" fillId="2" borderId="14" xfId="2" applyNumberFormat="1" applyFont="1" applyFill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4" fontId="5" fillId="2" borderId="14" xfId="0" applyNumberFormat="1" applyFont="1" applyFill="1" applyBorder="1" applyAlignment="1">
      <alignment vertical="center"/>
    </xf>
    <xf numFmtId="168" fontId="5" fillId="2" borderId="14" xfId="0" applyNumberFormat="1" applyFont="1" applyFill="1" applyBorder="1" applyAlignment="1">
      <alignment vertical="center"/>
    </xf>
    <xf numFmtId="166" fontId="6" fillId="2" borderId="17" xfId="0" applyNumberFormat="1" applyFont="1" applyFill="1" applyBorder="1" applyAlignment="1">
      <alignment vertical="center"/>
    </xf>
    <xf numFmtId="43" fontId="6" fillId="0" borderId="0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>
      <alignment vertical="center"/>
    </xf>
    <xf numFmtId="166" fontId="6" fillId="2" borderId="28" xfId="0" applyNumberFormat="1" applyFont="1" applyFill="1" applyBorder="1" applyAlignment="1">
      <alignment vertical="center"/>
    </xf>
    <xf numFmtId="3" fontId="6" fillId="2" borderId="27" xfId="0" applyNumberFormat="1" applyFont="1" applyFill="1" applyBorder="1" applyAlignment="1">
      <alignment horizontal="center" vertical="center"/>
    </xf>
    <xf numFmtId="164" fontId="6" fillId="0" borderId="0" xfId="1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66" fontId="6" fillId="6" borderId="17" xfId="0" applyNumberFormat="1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165" fontId="5" fillId="2" borderId="17" xfId="0" applyNumberFormat="1" applyFont="1" applyFill="1" applyBorder="1" applyAlignment="1">
      <alignment vertical="center"/>
    </xf>
    <xf numFmtId="165" fontId="6" fillId="2" borderId="8" xfId="0" applyNumberFormat="1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30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23" xfId="0" applyNumberFormat="1" applyFont="1" applyFill="1" applyBorder="1"/>
    <xf numFmtId="4" fontId="9" fillId="4" borderId="23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31" xfId="0" applyNumberFormat="1" applyFont="1" applyBorder="1"/>
    <xf numFmtId="4" fontId="8" fillId="0" borderId="7" xfId="0" applyNumberFormat="1" applyFont="1" applyBorder="1"/>
    <xf numFmtId="169" fontId="12" fillId="0" borderId="0" xfId="1" applyNumberFormat="1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9" fontId="5" fillId="2" borderId="24" xfId="2" applyFont="1" applyFill="1" applyBorder="1" applyAlignment="1">
      <alignment horizontal="center" vertical="center"/>
    </xf>
    <xf numFmtId="166" fontId="6" fillId="2" borderId="8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/>
    <xf numFmtId="0" fontId="16" fillId="0" borderId="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1" xfId="1" applyFont="1" applyBorder="1" applyAlignment="1">
      <alignment horizontal="center"/>
    </xf>
    <xf numFmtId="169" fontId="13" fillId="0" borderId="1" xfId="1" applyNumberFormat="1" applyFont="1" applyBorder="1" applyAlignment="1">
      <alignment horizontal="center"/>
    </xf>
    <xf numFmtId="169" fontId="13" fillId="0" borderId="23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center"/>
    </xf>
    <xf numFmtId="164" fontId="13" fillId="0" borderId="25" xfId="1" applyFont="1" applyBorder="1" applyAlignment="1">
      <alignment horizontal="center"/>
    </xf>
    <xf numFmtId="169" fontId="13" fillId="0" borderId="25" xfId="1" applyNumberFormat="1" applyFont="1" applyBorder="1" applyAlignment="1">
      <alignment horizontal="center"/>
    </xf>
    <xf numFmtId="169" fontId="13" fillId="0" borderId="26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6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69" fontId="12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4" borderId="0" xfId="0" applyFont="1" applyFill="1" applyBorder="1" applyAlignment="1">
      <alignment vertical="center"/>
    </xf>
    <xf numFmtId="165" fontId="6" fillId="4" borderId="0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16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2" fillId="5" borderId="0" xfId="0" applyFont="1" applyFill="1"/>
    <xf numFmtId="0" fontId="16" fillId="5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164" fontId="13" fillId="5" borderId="1" xfId="1" applyFont="1" applyFill="1" applyBorder="1" applyAlignment="1">
      <alignment horizontal="center" vertical="center"/>
    </xf>
    <xf numFmtId="169" fontId="13" fillId="5" borderId="1" xfId="1" applyNumberFormat="1" applyFont="1" applyFill="1" applyBorder="1" applyAlignment="1">
      <alignment horizontal="center" vertical="center"/>
    </xf>
    <xf numFmtId="169" fontId="13" fillId="5" borderId="23" xfId="1" applyNumberFormat="1" applyFont="1" applyFill="1" applyBorder="1" applyAlignment="1">
      <alignment horizontal="center" vertical="center"/>
    </xf>
    <xf numFmtId="164" fontId="16" fillId="7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6" fillId="4" borderId="36" xfId="0" applyFont="1" applyFill="1" applyBorder="1"/>
    <xf numFmtId="0" fontId="13" fillId="4" borderId="0" xfId="0" applyFont="1" applyFill="1" applyBorder="1" applyAlignment="1">
      <alignment horizontal="left" vertical="center" wrapText="1"/>
    </xf>
    <xf numFmtId="0" fontId="13" fillId="4" borderId="37" xfId="0" applyFont="1" applyFill="1" applyBorder="1" applyAlignment="1">
      <alignment horizontal="left" vertical="center" wrapText="1"/>
    </xf>
    <xf numFmtId="0" fontId="12" fillId="4" borderId="0" xfId="0" applyFont="1" applyFill="1"/>
    <xf numFmtId="0" fontId="12" fillId="4" borderId="0" xfId="0" applyFont="1" applyFill="1" applyAlignment="1">
      <alignment horizontal="center"/>
    </xf>
    <xf numFmtId="169" fontId="12" fillId="4" borderId="0" xfId="1" applyNumberFormat="1" applyFont="1" applyFill="1" applyAlignment="1">
      <alignment horizontal="center"/>
    </xf>
    <xf numFmtId="169" fontId="13" fillId="8" borderId="23" xfId="1" applyNumberFormat="1" applyFont="1" applyFill="1" applyBorder="1" applyAlignment="1">
      <alignment horizontal="center"/>
    </xf>
    <xf numFmtId="0" fontId="12" fillId="9" borderId="0" xfId="0" applyFont="1" applyFill="1"/>
    <xf numFmtId="0" fontId="16" fillId="9" borderId="36" xfId="0" applyFont="1" applyFill="1" applyBorder="1"/>
    <xf numFmtId="0" fontId="13" fillId="9" borderId="5" xfId="0" applyFont="1" applyFill="1" applyBorder="1" applyAlignment="1">
      <alignment horizontal="center"/>
    </xf>
    <xf numFmtId="169" fontId="12" fillId="9" borderId="0" xfId="1" applyNumberFormat="1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169" fontId="12" fillId="9" borderId="0" xfId="1" applyNumberFormat="1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6" fillId="4" borderId="15" xfId="0" applyFont="1" applyFill="1" applyBorder="1"/>
    <xf numFmtId="0" fontId="13" fillId="4" borderId="0" xfId="0" applyFont="1" applyFill="1" applyBorder="1" applyAlignment="1">
      <alignment horizontal="center"/>
    </xf>
    <xf numFmtId="0" fontId="13" fillId="4" borderId="37" xfId="0" applyFont="1" applyFill="1" applyBorder="1"/>
    <xf numFmtId="0" fontId="13" fillId="4" borderId="37" xfId="0" applyFont="1" applyFill="1" applyBorder="1" applyAlignment="1">
      <alignment vertical="center" wrapText="1"/>
    </xf>
    <xf numFmtId="0" fontId="13" fillId="4" borderId="0" xfId="0" applyFont="1" applyFill="1" applyAlignment="1">
      <alignment horizontal="center"/>
    </xf>
    <xf numFmtId="0" fontId="0" fillId="4" borderId="0" xfId="0" applyFill="1" applyBorder="1" applyAlignment="1"/>
    <xf numFmtId="0" fontId="12" fillId="4" borderId="0" xfId="0" applyFont="1" applyFill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 wrapText="1"/>
    </xf>
    <xf numFmtId="0" fontId="13" fillId="0" borderId="25" xfId="0" applyFont="1" applyBorder="1" applyAlignment="1">
      <alignment horizontal="center"/>
    </xf>
    <xf numFmtId="0" fontId="12" fillId="0" borderId="0" xfId="0" applyFont="1" applyAlignment="1"/>
    <xf numFmtId="0" fontId="13" fillId="4" borderId="41" xfId="0" applyFont="1" applyFill="1" applyBorder="1" applyAlignment="1">
      <alignment horizontal="center"/>
    </xf>
    <xf numFmtId="0" fontId="16" fillId="4" borderId="33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13" fillId="4" borderId="0" xfId="0" applyFont="1" applyFill="1"/>
    <xf numFmtId="164" fontId="13" fillId="0" borderId="1" xfId="1" applyFont="1" applyBorder="1" applyAlignment="1">
      <alignment horizontal="center" vertical="center"/>
    </xf>
    <xf numFmtId="169" fontId="13" fillId="0" borderId="1" xfId="1" applyNumberFormat="1" applyFont="1" applyBorder="1" applyAlignment="1">
      <alignment horizontal="center" vertical="center"/>
    </xf>
    <xf numFmtId="169" fontId="13" fillId="0" borderId="23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9" borderId="36" xfId="0" applyFont="1" applyFill="1" applyBorder="1" applyAlignment="1">
      <alignment horizontal="left" vertical="center" wrapText="1"/>
    </xf>
    <xf numFmtId="0" fontId="18" fillId="9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41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pane xSplit="2" ySplit="9" topLeftCell="P52" activePane="bottomRight" state="frozen"/>
      <selection pane="topRight" activeCell="C1" sqref="C1"/>
      <selection pane="bottomLeft" activeCell="A10" sqref="A10"/>
      <selection pane="bottomRight" activeCell="Z62" sqref="Z62"/>
    </sheetView>
  </sheetViews>
  <sheetFormatPr baseColWidth="10" defaultRowHeight="15.75" x14ac:dyDescent="0.2"/>
  <cols>
    <col min="1" max="1" width="5.85546875" style="2" customWidth="1"/>
    <col min="2" max="2" width="39.140625" style="2" customWidth="1"/>
    <col min="3" max="3" width="18.85546875" style="2" bestFit="1" customWidth="1"/>
    <col min="4" max="4" width="14.140625" style="2" customWidth="1"/>
    <col min="5" max="5" width="2.42578125" style="2" customWidth="1"/>
    <col min="6" max="6" width="21.5703125" style="2" bestFit="1" customWidth="1"/>
    <col min="7" max="7" width="12.140625" style="2" customWidth="1"/>
    <col min="8" max="8" width="1.5703125" style="2" customWidth="1"/>
    <col min="9" max="9" width="18.85546875" style="2" bestFit="1" customWidth="1"/>
    <col min="10" max="10" width="12.28515625" style="2" customWidth="1"/>
    <col min="11" max="11" width="1.5703125" style="2" customWidth="1"/>
    <col min="12" max="12" width="18.85546875" style="2" bestFit="1" customWidth="1"/>
    <col min="13" max="13" width="12.28515625" style="2" customWidth="1"/>
    <col min="14" max="14" width="1.140625" style="2" customWidth="1"/>
    <col min="15" max="15" width="18.85546875" style="2" bestFit="1" customWidth="1"/>
    <col min="16" max="16" width="12.5703125" style="2" bestFit="1" customWidth="1"/>
    <col min="17" max="17" width="2" style="2" customWidth="1"/>
    <col min="18" max="18" width="20" style="2" bestFit="1" customWidth="1"/>
    <col min="19" max="19" width="12.28515625" style="2" customWidth="1"/>
    <col min="20" max="20" width="1.140625" style="2" customWidth="1"/>
    <col min="21" max="21" width="20" style="2" bestFit="1" customWidth="1"/>
    <col min="22" max="22" width="13.42578125" style="2" customWidth="1"/>
    <col min="23" max="23" width="1.85546875" style="2" customWidth="1"/>
    <col min="24" max="24" width="18.85546875" style="2" bestFit="1" customWidth="1"/>
    <col min="25" max="25" width="12.5703125" style="2" bestFit="1" customWidth="1"/>
    <col min="26" max="16384" width="11.42578125" style="2"/>
  </cols>
  <sheetData>
    <row r="1" spans="1:25" x14ac:dyDescent="0.2">
      <c r="A1" s="170" t="s">
        <v>34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</row>
    <row r="2" spans="1:25" ht="26.25" customHeight="1" x14ac:dyDescent="0.2">
      <c r="A2" s="171" t="s">
        <v>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25" s="1" customFormat="1" ht="9.75" customHeight="1" x14ac:dyDescent="0.2">
      <c r="A3" s="4"/>
      <c r="B3" s="4"/>
      <c r="C3" s="4"/>
    </row>
    <row r="4" spans="1:25" x14ac:dyDescent="0.2">
      <c r="A4" s="157" t="s">
        <v>61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</row>
    <row r="5" spans="1:25" x14ac:dyDescent="0.2">
      <c r="A5" s="157"/>
      <c r="B5" s="157"/>
      <c r="C5" s="157"/>
      <c r="D5" s="157"/>
      <c r="E5" s="157"/>
      <c r="I5" s="156"/>
      <c r="J5" s="156"/>
      <c r="K5" s="156"/>
      <c r="L5" s="156"/>
      <c r="M5" s="156"/>
      <c r="N5" s="156"/>
      <c r="O5" s="156"/>
    </row>
    <row r="6" spans="1:25" s="7" customFormat="1" ht="9" thickBot="1" x14ac:dyDescent="0.25">
      <c r="A6" s="159"/>
      <c r="B6" s="159"/>
      <c r="C6" s="159"/>
    </row>
    <row r="7" spans="1:25" ht="31.5" x14ac:dyDescent="0.2">
      <c r="A7" s="14"/>
      <c r="B7" s="15"/>
      <c r="C7" s="28" t="s">
        <v>64</v>
      </c>
      <c r="D7" s="160" t="s">
        <v>4</v>
      </c>
      <c r="E7" s="3"/>
      <c r="F7" s="28" t="s">
        <v>65</v>
      </c>
      <c r="G7" s="160" t="s">
        <v>4</v>
      </c>
      <c r="H7" s="6"/>
      <c r="I7" s="28" t="s">
        <v>69</v>
      </c>
      <c r="J7" s="160" t="s">
        <v>4</v>
      </c>
      <c r="K7" s="6"/>
      <c r="L7" s="28" t="s">
        <v>74</v>
      </c>
      <c r="M7" s="160" t="s">
        <v>4</v>
      </c>
      <c r="O7" s="28" t="s">
        <v>100</v>
      </c>
      <c r="P7" s="160" t="s">
        <v>4</v>
      </c>
      <c r="R7" s="28" t="s">
        <v>80</v>
      </c>
      <c r="S7" s="160" t="s">
        <v>4</v>
      </c>
      <c r="U7" s="28" t="s">
        <v>84</v>
      </c>
      <c r="V7" s="160" t="s">
        <v>4</v>
      </c>
      <c r="X7" s="28" t="s">
        <v>88</v>
      </c>
      <c r="Y7" s="160" t="s">
        <v>4</v>
      </c>
    </row>
    <row r="8" spans="1:25" ht="16.5" thickBot="1" x14ac:dyDescent="0.25">
      <c r="A8" s="18"/>
      <c r="B8" s="59" t="s">
        <v>27</v>
      </c>
      <c r="C8" s="29">
        <v>1</v>
      </c>
      <c r="D8" s="163"/>
      <c r="E8" s="3"/>
      <c r="F8" s="82">
        <v>1</v>
      </c>
      <c r="G8" s="162"/>
      <c r="H8" s="6"/>
      <c r="I8" s="82">
        <v>1</v>
      </c>
      <c r="J8" s="162"/>
      <c r="K8" s="6"/>
      <c r="L8" s="82">
        <v>1</v>
      </c>
      <c r="M8" s="162"/>
      <c r="O8" s="82">
        <v>1</v>
      </c>
      <c r="P8" s="162"/>
      <c r="R8" s="82">
        <v>1</v>
      </c>
      <c r="S8" s="162"/>
      <c r="U8" s="82">
        <v>1</v>
      </c>
      <c r="V8" s="162"/>
      <c r="X8" s="82">
        <v>1</v>
      </c>
      <c r="Y8" s="162"/>
    </row>
    <row r="9" spans="1:25" ht="16.5" thickBot="1" x14ac:dyDescent="0.25">
      <c r="A9" s="18"/>
      <c r="B9" s="19"/>
      <c r="C9" s="30"/>
      <c r="D9" s="31"/>
      <c r="E9" s="3"/>
      <c r="F9" s="30"/>
      <c r="G9" s="31"/>
      <c r="H9" s="6"/>
      <c r="I9" s="30"/>
      <c r="J9" s="31"/>
      <c r="K9" s="6"/>
      <c r="L9" s="30"/>
      <c r="M9" s="31"/>
      <c r="O9" s="30"/>
      <c r="P9" s="31"/>
      <c r="R9" s="30"/>
      <c r="S9" s="31"/>
      <c r="U9" s="30"/>
      <c r="V9" s="31"/>
      <c r="X9" s="30"/>
      <c r="Y9" s="31"/>
    </row>
    <row r="10" spans="1:25" x14ac:dyDescent="0.2">
      <c r="A10" s="54" t="s">
        <v>42</v>
      </c>
      <c r="B10" s="53" t="s">
        <v>5</v>
      </c>
      <c r="C10" s="60"/>
      <c r="D10" s="160" t="s">
        <v>26</v>
      </c>
      <c r="E10" s="3"/>
      <c r="F10" s="60"/>
      <c r="G10" s="160" t="s">
        <v>26</v>
      </c>
      <c r="H10" s="6"/>
      <c r="I10" s="60"/>
      <c r="J10" s="160" t="s">
        <v>26</v>
      </c>
      <c r="K10" s="6"/>
      <c r="L10" s="60"/>
      <c r="M10" s="160" t="s">
        <v>26</v>
      </c>
      <c r="O10" s="60"/>
      <c r="P10" s="160" t="s">
        <v>26</v>
      </c>
      <c r="R10" s="60"/>
      <c r="S10" s="160" t="s">
        <v>26</v>
      </c>
      <c r="U10" s="60"/>
      <c r="V10" s="160" t="s">
        <v>26</v>
      </c>
      <c r="X10" s="60"/>
      <c r="Y10" s="160" t="s">
        <v>26</v>
      </c>
    </row>
    <row r="11" spans="1:25" ht="31.5" x14ac:dyDescent="0.2">
      <c r="A11" s="20"/>
      <c r="B11" s="21" t="s">
        <v>24</v>
      </c>
      <c r="C11" s="33">
        <f>+C12/C13</f>
        <v>2.2132565732756317</v>
      </c>
      <c r="D11" s="161"/>
      <c r="E11" s="3"/>
      <c r="F11" s="33">
        <f>+F12/F13</f>
        <v>2.0761072594864975</v>
      </c>
      <c r="G11" s="161"/>
      <c r="H11" s="6"/>
      <c r="I11" s="33">
        <f>+I12/I13</f>
        <v>2.3599298154343549</v>
      </c>
      <c r="J11" s="161"/>
      <c r="K11" s="6"/>
      <c r="L11" s="33">
        <f>+L12/L13</f>
        <v>2.6945373554064567</v>
      </c>
      <c r="M11" s="161"/>
      <c r="O11" s="33">
        <f>+O12/O13</f>
        <v>2.8749976275577942</v>
      </c>
      <c r="P11" s="161"/>
      <c r="R11" s="33">
        <f>+R12/R13</f>
        <v>2.4909826079810689</v>
      </c>
      <c r="S11" s="161"/>
      <c r="U11" s="33">
        <f>+U12/U13</f>
        <v>2.156873335482008</v>
      </c>
      <c r="V11" s="161"/>
      <c r="X11" s="33">
        <f>+X12/X13</f>
        <v>2.1977549085884696</v>
      </c>
      <c r="Y11" s="161"/>
    </row>
    <row r="12" spans="1:25" x14ac:dyDescent="0.2">
      <c r="A12" s="22"/>
      <c r="B12" s="23" t="s">
        <v>0</v>
      </c>
      <c r="C12" s="34">
        <v>2725327590</v>
      </c>
      <c r="D12" s="161"/>
      <c r="E12" s="3"/>
      <c r="F12" s="34">
        <v>13881858741</v>
      </c>
      <c r="G12" s="161"/>
      <c r="H12" s="6"/>
      <c r="I12" s="34">
        <v>1163467226</v>
      </c>
      <c r="J12" s="161"/>
      <c r="K12" s="6"/>
      <c r="L12" s="34">
        <v>3903138038</v>
      </c>
      <c r="M12" s="161"/>
      <c r="O12" s="34">
        <v>3981468835</v>
      </c>
      <c r="P12" s="161"/>
      <c r="R12" s="34">
        <v>57805715000</v>
      </c>
      <c r="S12" s="161"/>
      <c r="U12" s="34">
        <f>U22</f>
        <v>12628870336</v>
      </c>
      <c r="V12" s="161"/>
      <c r="X12" s="34">
        <v>1778298000</v>
      </c>
      <c r="Y12" s="161"/>
    </row>
    <row r="13" spans="1:25" ht="16.5" thickBot="1" x14ac:dyDescent="0.25">
      <c r="A13" s="47"/>
      <c r="B13" s="27" t="s">
        <v>1</v>
      </c>
      <c r="C13" s="61">
        <v>1231365411</v>
      </c>
      <c r="D13" s="162"/>
      <c r="E13" s="3"/>
      <c r="F13" s="61">
        <v>6686484370</v>
      </c>
      <c r="G13" s="162"/>
      <c r="H13" s="6"/>
      <c r="I13" s="61">
        <v>493009249</v>
      </c>
      <c r="J13" s="162"/>
      <c r="K13" s="6"/>
      <c r="L13" s="61">
        <v>1448537364</v>
      </c>
      <c r="M13" s="162"/>
      <c r="O13" s="61">
        <v>1384859868</v>
      </c>
      <c r="P13" s="162"/>
      <c r="R13" s="61">
        <v>23205989000</v>
      </c>
      <c r="S13" s="162"/>
      <c r="U13" s="61">
        <f>U23</f>
        <v>5855174770</v>
      </c>
      <c r="V13" s="162"/>
      <c r="X13" s="61">
        <v>809143000</v>
      </c>
      <c r="Y13" s="162"/>
    </row>
    <row r="14" spans="1:25" ht="16.5" thickBot="1" x14ac:dyDescent="0.25">
      <c r="A14" s="16"/>
      <c r="B14" s="17"/>
      <c r="C14" s="18"/>
      <c r="D14" s="31"/>
      <c r="E14" s="3"/>
      <c r="F14" s="18"/>
      <c r="G14" s="31"/>
      <c r="H14" s="6"/>
      <c r="I14" s="18"/>
      <c r="J14" s="31"/>
      <c r="K14" s="6"/>
      <c r="L14" s="18"/>
      <c r="M14" s="31"/>
      <c r="O14" s="18"/>
      <c r="P14" s="31"/>
      <c r="R14" s="18"/>
      <c r="S14" s="31"/>
      <c r="U14" s="18"/>
      <c r="V14" s="31"/>
      <c r="X14" s="18"/>
      <c r="Y14" s="31"/>
    </row>
    <row r="15" spans="1:25" ht="13.5" customHeight="1" x14ac:dyDescent="0.2">
      <c r="A15" s="54" t="s">
        <v>42</v>
      </c>
      <c r="B15" s="53" t="s">
        <v>6</v>
      </c>
      <c r="C15" s="60"/>
      <c r="D15" s="160" t="s">
        <v>26</v>
      </c>
      <c r="E15" s="3"/>
      <c r="F15" s="60"/>
      <c r="G15" s="160" t="s">
        <v>26</v>
      </c>
      <c r="H15" s="6"/>
      <c r="I15" s="60"/>
      <c r="J15" s="160" t="s">
        <v>26</v>
      </c>
      <c r="K15" s="6"/>
      <c r="L15" s="60"/>
      <c r="M15" s="160" t="s">
        <v>26</v>
      </c>
      <c r="O15" s="60"/>
      <c r="P15" s="160" t="s">
        <v>26</v>
      </c>
      <c r="R15" s="60"/>
      <c r="S15" s="160" t="s">
        <v>26</v>
      </c>
      <c r="U15" s="60"/>
      <c r="V15" s="160" t="s">
        <v>26</v>
      </c>
      <c r="X15" s="60"/>
      <c r="Y15" s="160" t="s">
        <v>26</v>
      </c>
    </row>
    <row r="16" spans="1:25" ht="31.5" x14ac:dyDescent="0.2">
      <c r="A16" s="22"/>
      <c r="B16" s="21" t="s">
        <v>23</v>
      </c>
      <c r="C16" s="35">
        <f>+C18/C17</f>
        <v>0.49075130014111762</v>
      </c>
      <c r="D16" s="161"/>
      <c r="E16" s="3"/>
      <c r="F16" s="35">
        <f>+F18/F17</f>
        <v>0.54574261296528925</v>
      </c>
      <c r="G16" s="161"/>
      <c r="H16" s="8"/>
      <c r="I16" s="35">
        <f>+I18/I17</f>
        <v>0.46832748239447486</v>
      </c>
      <c r="J16" s="161"/>
      <c r="K16" s="8"/>
      <c r="L16" s="35">
        <f>+L18/L17</f>
        <v>0.58775219130192768</v>
      </c>
      <c r="M16" s="161"/>
      <c r="O16" s="35">
        <f>+O18/O17</f>
        <v>0.59726414254024573</v>
      </c>
      <c r="P16" s="161"/>
      <c r="R16" s="35">
        <f>+R18/R17</f>
        <v>0.52067416359774621</v>
      </c>
      <c r="S16" s="161"/>
      <c r="U16" s="35">
        <f>+U18/U17</f>
        <v>0.46720550938187833</v>
      </c>
      <c r="V16" s="161"/>
      <c r="X16" s="35">
        <f>+X18/X17</f>
        <v>0.43772832640431053</v>
      </c>
      <c r="Y16" s="161"/>
    </row>
    <row r="17" spans="1:25" x14ac:dyDescent="0.2">
      <c r="A17" s="22"/>
      <c r="B17" s="23" t="s">
        <v>3</v>
      </c>
      <c r="C17" s="34">
        <v>3150574345</v>
      </c>
      <c r="D17" s="161"/>
      <c r="E17" s="3"/>
      <c r="F17" s="34">
        <v>17749180914</v>
      </c>
      <c r="G17" s="161"/>
      <c r="H17" s="6"/>
      <c r="I17" s="34">
        <v>1322555836</v>
      </c>
      <c r="J17" s="161"/>
      <c r="K17" s="6"/>
      <c r="L17" s="34">
        <v>5280959394</v>
      </c>
      <c r="M17" s="161"/>
      <c r="O17" s="34">
        <v>4339196897</v>
      </c>
      <c r="P17" s="161"/>
      <c r="R17" s="34">
        <v>96429947000</v>
      </c>
      <c r="S17" s="161"/>
      <c r="U17" s="34">
        <v>18786212589</v>
      </c>
      <c r="V17" s="161"/>
      <c r="X17" s="34">
        <v>1848505000</v>
      </c>
      <c r="Y17" s="161"/>
    </row>
    <row r="18" spans="1:25" ht="16.5" thickBot="1" x14ac:dyDescent="0.25">
      <c r="A18" s="47"/>
      <c r="B18" s="27" t="s">
        <v>2</v>
      </c>
      <c r="C18" s="61">
        <v>1546148456</v>
      </c>
      <c r="D18" s="162"/>
      <c r="E18" s="3"/>
      <c r="F18" s="61">
        <v>9686484370</v>
      </c>
      <c r="G18" s="162"/>
      <c r="H18" s="6"/>
      <c r="I18" s="61">
        <v>619389245</v>
      </c>
      <c r="J18" s="162"/>
      <c r="K18" s="6"/>
      <c r="L18" s="61">
        <v>3103895456</v>
      </c>
      <c r="M18" s="162"/>
      <c r="O18" s="61">
        <v>2591646714</v>
      </c>
      <c r="P18" s="162"/>
      <c r="R18" s="61">
        <v>50208582000</v>
      </c>
      <c r="S18" s="162"/>
      <c r="U18" s="61">
        <v>8777022022</v>
      </c>
      <c r="V18" s="162"/>
      <c r="X18" s="61">
        <v>809143000</v>
      </c>
      <c r="Y18" s="162"/>
    </row>
    <row r="19" spans="1:25" ht="16.5" thickBot="1" x14ac:dyDescent="0.25">
      <c r="A19" s="16"/>
      <c r="B19" s="17"/>
      <c r="C19" s="18"/>
      <c r="D19" s="31"/>
      <c r="E19" s="3"/>
      <c r="F19" s="18"/>
      <c r="G19" s="31"/>
      <c r="H19" s="6"/>
      <c r="I19" s="18"/>
      <c r="J19" s="31"/>
      <c r="K19" s="6"/>
      <c r="L19" s="18"/>
      <c r="M19" s="31"/>
      <c r="O19" s="18"/>
      <c r="P19" s="31"/>
      <c r="R19" s="18"/>
      <c r="S19" s="31"/>
      <c r="U19" s="18"/>
      <c r="V19" s="31"/>
      <c r="X19" s="18"/>
      <c r="Y19" s="31"/>
    </row>
    <row r="20" spans="1:25" x14ac:dyDescent="0.2">
      <c r="A20" s="54" t="s">
        <v>42</v>
      </c>
      <c r="B20" s="53" t="s">
        <v>7</v>
      </c>
      <c r="C20" s="60"/>
      <c r="D20" s="160" t="s">
        <v>26</v>
      </c>
      <c r="E20" s="3"/>
      <c r="F20" s="60"/>
      <c r="G20" s="160" t="s">
        <v>26</v>
      </c>
      <c r="H20" s="6"/>
      <c r="I20" s="60"/>
      <c r="J20" s="160" t="s">
        <v>26</v>
      </c>
      <c r="K20" s="6"/>
      <c r="L20" s="60"/>
      <c r="M20" s="160" t="s">
        <v>26</v>
      </c>
      <c r="O20" s="60"/>
      <c r="P20" s="160" t="s">
        <v>26</v>
      </c>
      <c r="R20" s="60"/>
      <c r="S20" s="160" t="s">
        <v>26</v>
      </c>
      <c r="U20" s="60"/>
      <c r="V20" s="160" t="s">
        <v>26</v>
      </c>
      <c r="X20" s="60"/>
      <c r="Y20" s="160" t="s">
        <v>26</v>
      </c>
    </row>
    <row r="21" spans="1:25" ht="31.5" x14ac:dyDescent="0.2">
      <c r="A21" s="22"/>
      <c r="B21" s="21" t="s">
        <v>25</v>
      </c>
      <c r="C21" s="36">
        <f>+C22-C23</f>
        <v>1493962179</v>
      </c>
      <c r="D21" s="161"/>
      <c r="E21" s="3"/>
      <c r="F21" s="36">
        <f>+F22-F23</f>
        <v>7195374371</v>
      </c>
      <c r="G21" s="161"/>
      <c r="H21" s="6"/>
      <c r="I21" s="36">
        <f>+I22-I23</f>
        <v>670457977</v>
      </c>
      <c r="J21" s="161"/>
      <c r="K21" s="6"/>
      <c r="L21" s="36">
        <f>+L22-L23</f>
        <v>2454600674</v>
      </c>
      <c r="M21" s="161"/>
      <c r="O21" s="36">
        <f>+O22-O23</f>
        <v>2596608967</v>
      </c>
      <c r="P21" s="161"/>
      <c r="R21" s="36">
        <f>+R22-R23</f>
        <v>34599726000</v>
      </c>
      <c r="S21" s="161"/>
      <c r="U21" s="36">
        <f>+U22-U23</f>
        <v>6773695566</v>
      </c>
      <c r="V21" s="161"/>
      <c r="X21" s="36">
        <f>+X22-X23</f>
        <v>969155000</v>
      </c>
      <c r="Y21" s="161"/>
    </row>
    <row r="22" spans="1:25" x14ac:dyDescent="0.2">
      <c r="A22" s="22"/>
      <c r="B22" s="23" t="s">
        <v>0</v>
      </c>
      <c r="C22" s="37">
        <v>2725327590</v>
      </c>
      <c r="D22" s="161"/>
      <c r="E22" s="3"/>
      <c r="F22" s="37">
        <v>13881858741</v>
      </c>
      <c r="G22" s="161"/>
      <c r="H22" s="6"/>
      <c r="I22" s="37">
        <v>1163467226</v>
      </c>
      <c r="J22" s="161"/>
      <c r="K22" s="6"/>
      <c r="L22" s="37">
        <f>+L12</f>
        <v>3903138038</v>
      </c>
      <c r="M22" s="161"/>
      <c r="O22" s="37">
        <f>+O12</f>
        <v>3981468835</v>
      </c>
      <c r="P22" s="161"/>
      <c r="R22" s="37">
        <f>+R12</f>
        <v>57805715000</v>
      </c>
      <c r="S22" s="161"/>
      <c r="U22" s="37">
        <v>12628870336</v>
      </c>
      <c r="V22" s="161"/>
      <c r="X22" s="37">
        <f>+X12</f>
        <v>1778298000</v>
      </c>
      <c r="Y22" s="161"/>
    </row>
    <row r="23" spans="1:25" x14ac:dyDescent="0.2">
      <c r="A23" s="22"/>
      <c r="B23" s="23" t="s">
        <v>1</v>
      </c>
      <c r="C23" s="37">
        <v>1231365411</v>
      </c>
      <c r="D23" s="161"/>
      <c r="E23" s="3"/>
      <c r="F23" s="37">
        <v>6686484370</v>
      </c>
      <c r="G23" s="161"/>
      <c r="H23" s="6"/>
      <c r="I23" s="37">
        <v>493009249</v>
      </c>
      <c r="J23" s="161"/>
      <c r="K23" s="6"/>
      <c r="L23" s="37">
        <f>+L13</f>
        <v>1448537364</v>
      </c>
      <c r="M23" s="161"/>
      <c r="O23" s="37">
        <f>+O13</f>
        <v>1384859868</v>
      </c>
      <c r="P23" s="161"/>
      <c r="R23" s="37">
        <f>+R13</f>
        <v>23205989000</v>
      </c>
      <c r="S23" s="161"/>
      <c r="U23" s="37">
        <v>5855174770</v>
      </c>
      <c r="V23" s="161"/>
      <c r="X23" s="37">
        <f>+X13</f>
        <v>809143000</v>
      </c>
      <c r="Y23" s="161"/>
    </row>
    <row r="24" spans="1:25" x14ac:dyDescent="0.2">
      <c r="A24" s="22"/>
      <c r="B24" s="23" t="s">
        <v>40</v>
      </c>
      <c r="C24" s="38"/>
      <c r="D24" s="161"/>
      <c r="E24" s="3"/>
      <c r="F24" s="38"/>
      <c r="G24" s="161"/>
      <c r="H24" s="6"/>
      <c r="I24" s="38"/>
      <c r="J24" s="161"/>
      <c r="K24" s="6"/>
      <c r="L24" s="38"/>
      <c r="M24" s="161"/>
      <c r="O24" s="38"/>
      <c r="P24" s="161"/>
      <c r="R24" s="38"/>
      <c r="S24" s="161"/>
      <c r="U24" s="38"/>
      <c r="V24" s="161"/>
      <c r="X24" s="38"/>
      <c r="Y24" s="161"/>
    </row>
    <row r="25" spans="1:25" ht="16.5" thickBot="1" x14ac:dyDescent="0.25">
      <c r="A25" s="47"/>
      <c r="B25" s="27" t="s">
        <v>41</v>
      </c>
      <c r="C25" s="62"/>
      <c r="D25" s="162"/>
      <c r="E25" s="3"/>
      <c r="F25" s="62"/>
      <c r="G25" s="162"/>
      <c r="H25" s="6"/>
      <c r="I25" s="62"/>
      <c r="J25" s="162"/>
      <c r="K25" s="6"/>
      <c r="L25" s="62"/>
      <c r="M25" s="162"/>
      <c r="O25" s="62"/>
      <c r="P25" s="162"/>
      <c r="R25" s="62"/>
      <c r="S25" s="162"/>
      <c r="U25" s="62"/>
      <c r="V25" s="162"/>
      <c r="X25" s="62"/>
      <c r="Y25" s="162"/>
    </row>
    <row r="26" spans="1:25" ht="16.5" thickBot="1" x14ac:dyDescent="0.25">
      <c r="A26" s="16"/>
      <c r="B26" s="19"/>
      <c r="C26" s="40"/>
      <c r="D26" s="31"/>
      <c r="E26" s="3"/>
      <c r="F26" s="40"/>
      <c r="G26" s="31"/>
      <c r="H26" s="6"/>
      <c r="I26" s="40"/>
      <c r="J26" s="31"/>
      <c r="K26" s="6"/>
      <c r="L26" s="40"/>
      <c r="M26" s="31"/>
      <c r="O26" s="40"/>
      <c r="P26" s="31"/>
      <c r="R26" s="40"/>
      <c r="S26" s="31"/>
      <c r="U26" s="40"/>
      <c r="V26" s="31"/>
      <c r="X26" s="40"/>
      <c r="Y26" s="31"/>
    </row>
    <row r="27" spans="1:25" x14ac:dyDescent="0.2">
      <c r="A27" s="54" t="s">
        <v>42</v>
      </c>
      <c r="B27" s="53" t="s">
        <v>8</v>
      </c>
      <c r="C27" s="60"/>
      <c r="D27" s="160" t="s">
        <v>26</v>
      </c>
      <c r="E27" s="3"/>
      <c r="F27" s="60"/>
      <c r="G27" s="160" t="s">
        <v>26</v>
      </c>
      <c r="H27" s="6"/>
      <c r="I27" s="60"/>
      <c r="J27" s="160" t="s">
        <v>26</v>
      </c>
      <c r="K27" s="6"/>
      <c r="L27" s="60"/>
      <c r="M27" s="160" t="s">
        <v>26</v>
      </c>
      <c r="O27" s="60"/>
      <c r="P27" s="160" t="s">
        <v>26</v>
      </c>
      <c r="R27" s="60"/>
      <c r="S27" s="160" t="s">
        <v>26</v>
      </c>
      <c r="U27" s="60"/>
      <c r="V27" s="160" t="s">
        <v>26</v>
      </c>
      <c r="X27" s="60"/>
      <c r="Y27" s="160" t="s">
        <v>26</v>
      </c>
    </row>
    <row r="28" spans="1:25" x14ac:dyDescent="0.2">
      <c r="A28" s="20"/>
      <c r="B28" s="23" t="s">
        <v>22</v>
      </c>
      <c r="C28" s="41">
        <f>+EBITDA!F8</f>
        <v>1519293719</v>
      </c>
      <c r="D28" s="161"/>
      <c r="E28" s="3"/>
      <c r="F28" s="41">
        <f>+EBITDA!F26</f>
        <v>8062696544</v>
      </c>
      <c r="G28" s="161"/>
      <c r="H28" s="6"/>
      <c r="I28" s="41">
        <f>+EBITDA!F44</f>
        <v>583166591</v>
      </c>
      <c r="J28" s="161"/>
      <c r="K28" s="6"/>
      <c r="L28" s="41">
        <f>+EBITDA!F62</f>
        <v>2162129064</v>
      </c>
      <c r="M28" s="161"/>
      <c r="O28" s="41">
        <f>+EBITDA!F80</f>
        <v>1642549406</v>
      </c>
      <c r="P28" s="161"/>
      <c r="R28" s="41">
        <f>+EBITDA!F98</f>
        <v>16111214000</v>
      </c>
      <c r="S28" s="161"/>
      <c r="U28" s="41">
        <f>+EBITDA!F116</f>
        <v>4679108598</v>
      </c>
      <c r="V28" s="161"/>
      <c r="X28" s="41">
        <f>+EBITDA!F134</f>
        <v>954002000</v>
      </c>
      <c r="Y28" s="161"/>
    </row>
    <row r="29" spans="1:25" x14ac:dyDescent="0.2">
      <c r="A29" s="20"/>
      <c r="B29" s="23" t="s">
        <v>40</v>
      </c>
      <c r="C29" s="38"/>
      <c r="D29" s="161"/>
      <c r="E29" s="46"/>
      <c r="F29" s="38"/>
      <c r="G29" s="161"/>
      <c r="H29" s="6"/>
      <c r="I29" s="38"/>
      <c r="J29" s="161"/>
      <c r="K29" s="6"/>
      <c r="L29" s="38"/>
      <c r="M29" s="161"/>
      <c r="O29" s="38"/>
      <c r="P29" s="161"/>
      <c r="R29" s="38"/>
      <c r="S29" s="161"/>
      <c r="U29" s="38"/>
      <c r="V29" s="161"/>
      <c r="X29" s="38"/>
      <c r="Y29" s="161"/>
    </row>
    <row r="30" spans="1:25" ht="16.5" thickBot="1" x14ac:dyDescent="0.25">
      <c r="A30" s="26"/>
      <c r="B30" s="27" t="s">
        <v>49</v>
      </c>
      <c r="C30" s="62"/>
      <c r="D30" s="162"/>
      <c r="E30" s="3"/>
      <c r="F30" s="62"/>
      <c r="G30" s="162"/>
      <c r="H30" s="6"/>
      <c r="I30" s="62"/>
      <c r="J30" s="162"/>
      <c r="K30" s="6"/>
      <c r="L30" s="62"/>
      <c r="M30" s="162"/>
      <c r="O30" s="62"/>
      <c r="P30" s="162"/>
      <c r="R30" s="62"/>
      <c r="S30" s="162"/>
      <c r="U30" s="62"/>
      <c r="V30" s="162"/>
      <c r="X30" s="62"/>
      <c r="Y30" s="162"/>
    </row>
    <row r="31" spans="1:25" ht="16.5" thickBot="1" x14ac:dyDescent="0.25">
      <c r="A31" s="24"/>
      <c r="B31" s="25"/>
      <c r="C31" s="40"/>
      <c r="D31" s="31"/>
      <c r="E31" s="3"/>
      <c r="F31" s="40"/>
      <c r="G31" s="31"/>
      <c r="H31" s="6"/>
      <c r="I31" s="40"/>
      <c r="J31" s="31"/>
      <c r="K31" s="6"/>
      <c r="L31" s="40"/>
      <c r="M31" s="31"/>
      <c r="O31" s="40"/>
      <c r="P31" s="31"/>
      <c r="R31" s="40"/>
      <c r="S31" s="31"/>
      <c r="U31" s="40"/>
      <c r="V31" s="31"/>
      <c r="X31" s="40"/>
      <c r="Y31" s="31"/>
    </row>
    <row r="32" spans="1:25" x14ac:dyDescent="0.2">
      <c r="A32" s="54" t="s">
        <v>42</v>
      </c>
      <c r="B32" s="53" t="s">
        <v>9</v>
      </c>
      <c r="C32" s="60"/>
      <c r="D32" s="160" t="s">
        <v>26</v>
      </c>
      <c r="E32" s="3"/>
      <c r="F32" s="32"/>
      <c r="G32" s="167" t="s">
        <v>26</v>
      </c>
      <c r="H32" s="6"/>
      <c r="I32" s="60"/>
      <c r="J32" s="168" t="s">
        <v>39</v>
      </c>
      <c r="K32" s="6"/>
      <c r="L32" s="60"/>
      <c r="M32" s="160" t="s">
        <v>26</v>
      </c>
      <c r="O32" s="60"/>
      <c r="P32" s="160" t="s">
        <v>26</v>
      </c>
      <c r="R32" s="60"/>
      <c r="S32" s="160" t="s">
        <v>26</v>
      </c>
      <c r="U32" s="60"/>
      <c r="V32" s="160" t="s">
        <v>26</v>
      </c>
      <c r="X32" s="60"/>
      <c r="Y32" s="160" t="s">
        <v>26</v>
      </c>
    </row>
    <row r="33" spans="1:25" ht="16.5" thickBot="1" x14ac:dyDescent="0.25">
      <c r="A33" s="26"/>
      <c r="B33" s="27" t="s">
        <v>50</v>
      </c>
      <c r="C33" s="63">
        <f>+EBITDA!B8</f>
        <v>1086905482</v>
      </c>
      <c r="D33" s="162"/>
      <c r="E33" s="3"/>
      <c r="F33" s="36">
        <f>+EBITDA!B26</f>
        <v>2688663617</v>
      </c>
      <c r="G33" s="161"/>
      <c r="H33" s="6"/>
      <c r="I33" s="63">
        <f>+EBITDA!B44</f>
        <v>276445869</v>
      </c>
      <c r="J33" s="169"/>
      <c r="K33" s="6"/>
      <c r="L33" s="63">
        <f>+EBITDA!B62</f>
        <v>1382959215</v>
      </c>
      <c r="M33" s="162"/>
      <c r="O33" s="63">
        <f>+EBITDA!B80</f>
        <v>873186423</v>
      </c>
      <c r="P33" s="162"/>
      <c r="R33" s="63">
        <f>+EBITDA!B98</f>
        <v>25042786000</v>
      </c>
      <c r="S33" s="162"/>
      <c r="U33" s="63">
        <f>+EBITDA!B116</f>
        <v>2978795396</v>
      </c>
      <c r="V33" s="162"/>
      <c r="X33" s="63">
        <f>+EBITDA!B134</f>
        <v>295477000</v>
      </c>
      <c r="Y33" s="162"/>
    </row>
    <row r="34" spans="1:25" ht="16.5" thickBot="1" x14ac:dyDescent="0.25">
      <c r="A34" s="24"/>
      <c r="B34" s="19"/>
      <c r="C34" s="40"/>
      <c r="D34" s="31"/>
      <c r="E34" s="3"/>
      <c r="F34" s="40"/>
      <c r="G34" s="31"/>
      <c r="H34" s="6"/>
      <c r="I34" s="40"/>
      <c r="J34" s="31"/>
      <c r="K34" s="6"/>
      <c r="L34" s="40"/>
      <c r="M34" s="31"/>
      <c r="O34" s="40"/>
      <c r="P34" s="31"/>
      <c r="R34" s="40"/>
      <c r="S34" s="31"/>
      <c r="U34" s="40"/>
      <c r="V34" s="31"/>
      <c r="X34" s="40"/>
      <c r="Y34" s="31"/>
    </row>
    <row r="35" spans="1:25" x14ac:dyDescent="0.2">
      <c r="A35" s="54" t="s">
        <v>42</v>
      </c>
      <c r="B35" s="53" t="s">
        <v>10</v>
      </c>
      <c r="C35" s="64"/>
      <c r="D35" s="160" t="s">
        <v>26</v>
      </c>
      <c r="E35" s="3"/>
      <c r="F35" s="42"/>
      <c r="G35" s="167" t="s">
        <v>26</v>
      </c>
      <c r="H35" s="6"/>
      <c r="I35" s="64"/>
      <c r="J35" s="160" t="s">
        <v>26</v>
      </c>
      <c r="K35" s="6"/>
      <c r="L35" s="64"/>
      <c r="M35" s="160" t="s">
        <v>26</v>
      </c>
      <c r="O35" s="64"/>
      <c r="P35" s="160" t="s">
        <v>26</v>
      </c>
      <c r="R35" s="64"/>
      <c r="S35" s="160" t="s">
        <v>26</v>
      </c>
      <c r="U35" s="64"/>
      <c r="V35" s="160" t="s">
        <v>26</v>
      </c>
      <c r="X35" s="64"/>
      <c r="Y35" s="160" t="s">
        <v>26</v>
      </c>
    </row>
    <row r="36" spans="1:25" x14ac:dyDescent="0.2">
      <c r="A36" s="20"/>
      <c r="B36" s="23" t="s">
        <v>51</v>
      </c>
      <c r="C36" s="43">
        <f>+C37/C38</f>
        <v>1.2944450797013352</v>
      </c>
      <c r="D36" s="161"/>
      <c r="E36" s="3"/>
      <c r="F36" s="43">
        <f>+F37/F38</f>
        <v>1.3723666643064178</v>
      </c>
      <c r="G36" s="161"/>
      <c r="H36" s="6"/>
      <c r="I36" s="43">
        <f>+I37/I38</f>
        <v>1.9055424583502818</v>
      </c>
      <c r="J36" s="161"/>
      <c r="K36" s="6"/>
      <c r="L36" s="43">
        <f>+L37/L38</f>
        <v>2.404115082955768</v>
      </c>
      <c r="M36" s="161"/>
      <c r="O36" s="43">
        <f>+O37/O38</f>
        <v>1.3015240679875173</v>
      </c>
      <c r="P36" s="161"/>
      <c r="R36" s="43">
        <f>+R37/R38</f>
        <v>1.0300616623222287</v>
      </c>
      <c r="S36" s="161"/>
      <c r="U36" s="43">
        <f>+U37/U38</f>
        <v>1.1741548818762177</v>
      </c>
      <c r="V36" s="161"/>
      <c r="X36" s="43">
        <f>+X37/X38</f>
        <v>1.8488574360514591</v>
      </c>
      <c r="Y36" s="161"/>
    </row>
    <row r="37" spans="1:25" x14ac:dyDescent="0.2">
      <c r="A37" s="20"/>
      <c r="B37" s="23" t="s">
        <v>48</v>
      </c>
      <c r="C37" s="38">
        <f>+EBITDA!B8</f>
        <v>1086905482</v>
      </c>
      <c r="D37" s="161"/>
      <c r="E37" s="3"/>
      <c r="F37" s="38">
        <v>2688663617</v>
      </c>
      <c r="G37" s="161"/>
      <c r="H37" s="6"/>
      <c r="I37" s="38">
        <f>EBITDA!B44</f>
        <v>276445869</v>
      </c>
      <c r="J37" s="161"/>
      <c r="K37" s="6"/>
      <c r="L37" s="38">
        <f>EBITDA!B62</f>
        <v>1382959215</v>
      </c>
      <c r="M37" s="161"/>
      <c r="O37" s="38">
        <f>EBITDA!B80</f>
        <v>873186423</v>
      </c>
      <c r="P37" s="161"/>
      <c r="R37" s="38">
        <f>EBITDA!B98</f>
        <v>25042786000</v>
      </c>
      <c r="S37" s="161"/>
      <c r="U37" s="38">
        <f>EBITDA!B116</f>
        <v>2978795396</v>
      </c>
      <c r="V37" s="161"/>
      <c r="X37" s="38">
        <f>EBITDA!B134</f>
        <v>295477000</v>
      </c>
      <c r="Y37" s="161"/>
    </row>
    <row r="38" spans="1:25" ht="16.5" thickBot="1" x14ac:dyDescent="0.25">
      <c r="A38" s="26"/>
      <c r="B38" s="27" t="s">
        <v>17</v>
      </c>
      <c r="C38" s="62">
        <f>+EBITDA!C8</f>
        <v>839669059</v>
      </c>
      <c r="D38" s="162"/>
      <c r="E38" s="3"/>
      <c r="F38" s="39">
        <f>EBITDA!C26</f>
        <v>1959143782</v>
      </c>
      <c r="G38" s="163"/>
      <c r="H38" s="6"/>
      <c r="I38" s="62">
        <f>EBITDA!C44</f>
        <v>145074631</v>
      </c>
      <c r="J38" s="162"/>
      <c r="K38" s="6"/>
      <c r="L38" s="62">
        <f>EBITDA!C62</f>
        <v>575246678</v>
      </c>
      <c r="M38" s="162"/>
      <c r="O38" s="62">
        <f>EBITDA!C80</f>
        <v>670895333</v>
      </c>
      <c r="P38" s="162"/>
      <c r="R38" s="62">
        <f>EBITDA!C98</f>
        <v>24311929000</v>
      </c>
      <c r="S38" s="162"/>
      <c r="U38" s="62">
        <f>EBITDA!C116</f>
        <v>2536969732</v>
      </c>
      <c r="V38" s="162"/>
      <c r="X38" s="62">
        <f>EBITDA!C134</f>
        <v>159816000</v>
      </c>
      <c r="Y38" s="162"/>
    </row>
    <row r="39" spans="1:25" ht="16.5" thickBot="1" x14ac:dyDescent="0.25">
      <c r="A39" s="24"/>
      <c r="B39" s="19"/>
      <c r="C39" s="40"/>
      <c r="D39" s="31"/>
      <c r="E39" s="3"/>
      <c r="F39" s="40"/>
      <c r="G39" s="31"/>
      <c r="H39" s="6"/>
      <c r="I39" s="40"/>
      <c r="J39" s="31"/>
      <c r="K39" s="6"/>
      <c r="L39" s="40"/>
      <c r="M39" s="31"/>
      <c r="O39" s="40"/>
      <c r="P39" s="31"/>
      <c r="R39" s="40"/>
      <c r="S39" s="31"/>
      <c r="U39" s="40"/>
      <c r="V39" s="31"/>
      <c r="X39" s="40"/>
      <c r="Y39" s="31"/>
    </row>
    <row r="40" spans="1:25" x14ac:dyDescent="0.2">
      <c r="A40" s="54" t="s">
        <v>42</v>
      </c>
      <c r="B40" s="53" t="s">
        <v>11</v>
      </c>
      <c r="C40" s="64"/>
      <c r="D40" s="160" t="s">
        <v>26</v>
      </c>
      <c r="E40" s="3"/>
      <c r="F40" s="42"/>
      <c r="G40" s="167" t="s">
        <v>26</v>
      </c>
      <c r="H40" s="6"/>
      <c r="I40" s="64"/>
      <c r="J40" s="160" t="s">
        <v>26</v>
      </c>
      <c r="K40" s="6"/>
      <c r="L40" s="64"/>
      <c r="M40" s="160" t="s">
        <v>26</v>
      </c>
      <c r="O40" s="64"/>
      <c r="P40" s="160" t="s">
        <v>26</v>
      </c>
      <c r="R40" s="64"/>
      <c r="S40" s="160" t="s">
        <v>26</v>
      </c>
      <c r="U40" s="64"/>
      <c r="V40" s="160" t="s">
        <v>26</v>
      </c>
      <c r="X40" s="64"/>
      <c r="Y40" s="160" t="s">
        <v>26</v>
      </c>
    </row>
    <row r="41" spans="1:25" ht="31.5" x14ac:dyDescent="0.2">
      <c r="A41" s="20"/>
      <c r="B41" s="21" t="s">
        <v>12</v>
      </c>
      <c r="C41" s="44">
        <f>C42/C43</f>
        <v>0.26491722734847989</v>
      </c>
      <c r="D41" s="161"/>
      <c r="E41" s="3"/>
      <c r="F41" s="44">
        <f>F42/F43</f>
        <v>0.4792367024994163</v>
      </c>
      <c r="G41" s="161"/>
      <c r="H41" s="6"/>
      <c r="I41" s="44">
        <f>I42/I43</f>
        <v>5.5589401573261039E-2</v>
      </c>
      <c r="J41" s="161"/>
      <c r="K41" s="6"/>
      <c r="L41" s="44">
        <f>L42/L43</f>
        <v>0.48239915358884605</v>
      </c>
      <c r="M41" s="161"/>
      <c r="O41" s="44">
        <f>O42/O43</f>
        <v>7.8232778852336968E-2</v>
      </c>
      <c r="P41" s="161"/>
      <c r="R41" s="44">
        <f>R42/R43</f>
        <v>1.1848169347659898</v>
      </c>
      <c r="S41" s="161"/>
      <c r="U41" s="44">
        <f>U42/U43</f>
        <v>0.11004878422752884</v>
      </c>
      <c r="V41" s="161"/>
      <c r="X41" s="44">
        <f>X42/X43</f>
        <v>0.1286856744810759</v>
      </c>
      <c r="Y41" s="161"/>
    </row>
    <row r="42" spans="1:25" x14ac:dyDescent="0.2">
      <c r="A42" s="20"/>
      <c r="B42" s="23" t="s">
        <v>13</v>
      </c>
      <c r="C42" s="37">
        <v>425040058</v>
      </c>
      <c r="D42" s="161"/>
      <c r="E42" s="3"/>
      <c r="F42" s="37">
        <v>3863940105</v>
      </c>
      <c r="G42" s="161"/>
      <c r="H42" s="6"/>
      <c r="I42" s="37">
        <v>39088610</v>
      </c>
      <c r="J42" s="161"/>
      <c r="K42" s="6"/>
      <c r="L42" s="37">
        <v>1050213801</v>
      </c>
      <c r="M42" s="161"/>
      <c r="O42" s="37">
        <v>136715707</v>
      </c>
      <c r="P42" s="161"/>
      <c r="R42" s="37">
        <v>54763856000</v>
      </c>
      <c r="S42" s="161"/>
      <c r="U42" s="37">
        <v>1101499253</v>
      </c>
      <c r="V42" s="161"/>
      <c r="X42" s="37">
        <v>133751000</v>
      </c>
      <c r="Y42" s="161"/>
    </row>
    <row r="43" spans="1:25" ht="16.5" thickBot="1" x14ac:dyDescent="0.25">
      <c r="A43" s="26"/>
      <c r="B43" s="27" t="s">
        <v>14</v>
      </c>
      <c r="C43" s="45">
        <f>+C17-C18</f>
        <v>1604425889</v>
      </c>
      <c r="D43" s="162"/>
      <c r="E43" s="3"/>
      <c r="F43" s="45">
        <f>+F17-F18</f>
        <v>8062696544</v>
      </c>
      <c r="G43" s="162"/>
      <c r="H43" s="6"/>
      <c r="I43" s="45">
        <f>+I17-I18</f>
        <v>703166591</v>
      </c>
      <c r="J43" s="162"/>
      <c r="K43" s="6"/>
      <c r="L43" s="45">
        <f>+L17-L18</f>
        <v>2177063938</v>
      </c>
      <c r="M43" s="162"/>
      <c r="O43" s="45">
        <f>+O17-O18</f>
        <v>1747550183</v>
      </c>
      <c r="P43" s="162"/>
      <c r="R43" s="45">
        <f>+R17-R18</f>
        <v>46221365000</v>
      </c>
      <c r="S43" s="162"/>
      <c r="U43" s="45">
        <f>+U17-U18</f>
        <v>10009190567</v>
      </c>
      <c r="V43" s="162"/>
      <c r="X43" s="45">
        <f>+X17-X18</f>
        <v>1039362000</v>
      </c>
      <c r="Y43" s="162"/>
    </row>
    <row r="44" spans="1:25" s="52" customFormat="1" ht="16.5" thickBot="1" x14ac:dyDescent="0.25">
      <c r="A44" s="50"/>
      <c r="B44" s="6"/>
      <c r="C44" s="51"/>
      <c r="D44" s="6"/>
      <c r="E44" s="6"/>
      <c r="F44" s="51"/>
      <c r="G44" s="6"/>
      <c r="H44" s="6"/>
      <c r="I44" s="51"/>
      <c r="J44" s="6"/>
      <c r="K44" s="6"/>
      <c r="L44" s="51"/>
      <c r="M44" s="6"/>
      <c r="O44" s="51"/>
      <c r="P44" s="6"/>
      <c r="R44" s="51"/>
      <c r="S44" s="6"/>
      <c r="U44" s="51"/>
      <c r="V44" s="6"/>
      <c r="X44" s="51"/>
      <c r="Y44" s="6"/>
    </row>
    <row r="45" spans="1:25" x14ac:dyDescent="0.2">
      <c r="A45" s="54" t="s">
        <v>42</v>
      </c>
      <c r="B45" s="53" t="s">
        <v>45</v>
      </c>
      <c r="C45" s="55"/>
      <c r="D45" s="164" t="s">
        <v>26</v>
      </c>
      <c r="E45" s="3"/>
      <c r="F45" s="55"/>
      <c r="G45" s="164" t="s">
        <v>26</v>
      </c>
      <c r="H45" s="6"/>
      <c r="I45" s="83"/>
      <c r="J45" s="164" t="s">
        <v>26</v>
      </c>
      <c r="K45" s="6"/>
      <c r="L45" s="55"/>
      <c r="M45" s="164" t="s">
        <v>26</v>
      </c>
      <c r="O45" s="55"/>
      <c r="P45" s="164" t="s">
        <v>39</v>
      </c>
      <c r="R45" s="55"/>
      <c r="S45" s="164" t="s">
        <v>26</v>
      </c>
      <c r="U45" s="55"/>
      <c r="V45" s="164" t="s">
        <v>26</v>
      </c>
      <c r="X45" s="55"/>
      <c r="Y45" s="160" t="s">
        <v>39</v>
      </c>
    </row>
    <row r="46" spans="1:25" x14ac:dyDescent="0.2">
      <c r="A46" s="20"/>
      <c r="B46" s="23" t="s">
        <v>43</v>
      </c>
      <c r="C46" s="57">
        <v>35</v>
      </c>
      <c r="D46" s="165"/>
      <c r="E46" s="3"/>
      <c r="F46" s="57">
        <v>62</v>
      </c>
      <c r="G46" s="165"/>
      <c r="H46" s="6"/>
      <c r="I46" s="57">
        <v>21</v>
      </c>
      <c r="J46" s="165"/>
      <c r="K46" s="6"/>
      <c r="L46" s="57">
        <v>124</v>
      </c>
      <c r="M46" s="165"/>
      <c r="O46" s="57">
        <v>17</v>
      </c>
      <c r="P46" s="165"/>
      <c r="R46" s="57">
        <v>151</v>
      </c>
      <c r="S46" s="165"/>
      <c r="U46" s="57">
        <v>72</v>
      </c>
      <c r="V46" s="165"/>
      <c r="X46" s="57">
        <v>20</v>
      </c>
      <c r="Y46" s="161"/>
    </row>
    <row r="47" spans="1:25" ht="16.5" thickBot="1" x14ac:dyDescent="0.25">
      <c r="A47" s="26"/>
      <c r="B47" s="27"/>
      <c r="C47" s="56"/>
      <c r="D47" s="166"/>
      <c r="E47" s="3"/>
      <c r="F47" s="56"/>
      <c r="G47" s="166"/>
      <c r="H47" s="6"/>
      <c r="I47" s="45"/>
      <c r="J47" s="166"/>
      <c r="K47" s="6"/>
      <c r="L47" s="56"/>
      <c r="M47" s="166"/>
      <c r="O47" s="56"/>
      <c r="P47" s="166"/>
      <c r="R47" s="56"/>
      <c r="S47" s="166"/>
      <c r="U47" s="56"/>
      <c r="V47" s="166"/>
      <c r="X47" s="56"/>
      <c r="Y47" s="161"/>
    </row>
    <row r="48" spans="1:25" s="52" customFormat="1" ht="16.5" thickBot="1" x14ac:dyDescent="0.25">
      <c r="A48" s="50"/>
      <c r="B48" s="6"/>
      <c r="C48" s="51"/>
      <c r="D48" s="6"/>
      <c r="E48" s="6"/>
      <c r="F48" s="51"/>
      <c r="G48" s="6"/>
      <c r="H48" s="6"/>
      <c r="I48" s="51"/>
      <c r="J48" s="6"/>
      <c r="K48" s="6"/>
      <c r="L48" s="51"/>
      <c r="M48" s="6"/>
      <c r="O48" s="51"/>
      <c r="P48" s="6"/>
      <c r="R48" s="51"/>
      <c r="S48" s="6"/>
      <c r="U48" s="51"/>
      <c r="V48" s="6"/>
      <c r="X48" s="51"/>
      <c r="Y48" s="6"/>
    </row>
    <row r="49" spans="1:25" x14ac:dyDescent="0.2">
      <c r="A49" s="54" t="s">
        <v>42</v>
      </c>
      <c r="B49" s="53" t="s">
        <v>46</v>
      </c>
      <c r="C49" s="55"/>
      <c r="D49" s="164" t="s">
        <v>26</v>
      </c>
      <c r="E49" s="3"/>
      <c r="F49" s="55"/>
      <c r="G49" s="164" t="s">
        <v>26</v>
      </c>
      <c r="H49" s="6"/>
      <c r="I49" s="55"/>
      <c r="J49" s="164" t="s">
        <v>26</v>
      </c>
      <c r="K49" s="6"/>
      <c r="L49" s="55"/>
      <c r="M49" s="164" t="s">
        <v>26</v>
      </c>
      <c r="O49" s="55"/>
      <c r="P49" s="164" t="s">
        <v>26</v>
      </c>
      <c r="R49" s="55"/>
      <c r="S49" s="164" t="s">
        <v>26</v>
      </c>
      <c r="U49" s="55"/>
      <c r="V49" s="164" t="s">
        <v>26</v>
      </c>
      <c r="X49" s="55"/>
      <c r="Y49" s="164" t="s">
        <v>26</v>
      </c>
    </row>
    <row r="50" spans="1:25" x14ac:dyDescent="0.2">
      <c r="A50" s="20"/>
      <c r="B50" s="23" t="s">
        <v>44</v>
      </c>
      <c r="C50" s="57" t="s">
        <v>47</v>
      </c>
      <c r="D50" s="165"/>
      <c r="E50" s="3"/>
      <c r="F50" s="57" t="s">
        <v>66</v>
      </c>
      <c r="G50" s="165"/>
      <c r="H50" s="6"/>
      <c r="I50" s="57" t="s">
        <v>70</v>
      </c>
      <c r="J50" s="165"/>
      <c r="K50" s="6"/>
      <c r="L50" s="57" t="s">
        <v>76</v>
      </c>
      <c r="M50" s="165"/>
      <c r="O50" s="57" t="s">
        <v>79</v>
      </c>
      <c r="P50" s="165"/>
      <c r="R50" s="57" t="s">
        <v>82</v>
      </c>
      <c r="S50" s="165"/>
      <c r="U50" s="57">
        <v>63212.85</v>
      </c>
      <c r="V50" s="165"/>
      <c r="X50" s="57" t="s">
        <v>89</v>
      </c>
      <c r="Y50" s="165"/>
    </row>
    <row r="51" spans="1:25" ht="16.5" thickBot="1" x14ac:dyDescent="0.25">
      <c r="A51" s="26"/>
      <c r="B51" s="27"/>
      <c r="C51" s="56"/>
      <c r="D51" s="166"/>
      <c r="E51" s="3"/>
      <c r="F51" s="56"/>
      <c r="G51" s="166"/>
      <c r="H51" s="6"/>
      <c r="I51" s="56"/>
      <c r="J51" s="166"/>
      <c r="K51" s="6"/>
      <c r="L51" s="56"/>
      <c r="M51" s="166"/>
      <c r="O51" s="56"/>
      <c r="P51" s="166"/>
      <c r="R51" s="56"/>
      <c r="S51" s="166"/>
      <c r="U51" s="56"/>
      <c r="V51" s="166"/>
      <c r="X51" s="56"/>
      <c r="Y51" s="166"/>
    </row>
    <row r="52" spans="1:25" ht="15.75" customHeight="1" x14ac:dyDescent="0.2">
      <c r="A52" s="6"/>
      <c r="B52" s="108" t="s">
        <v>97</v>
      </c>
      <c r="C52" s="109"/>
      <c r="D52" s="108"/>
      <c r="E52" s="108"/>
      <c r="F52" s="110"/>
    </row>
    <row r="53" spans="1:25" x14ac:dyDescent="0.2">
      <c r="A53" s="6"/>
      <c r="B53" s="6"/>
      <c r="C53" s="8"/>
      <c r="D53" s="3"/>
      <c r="E53" s="3"/>
    </row>
    <row r="54" spans="1:25" x14ac:dyDescent="0.2">
      <c r="A54" s="9"/>
      <c r="B54" s="10"/>
      <c r="C54" s="10"/>
      <c r="D54" s="10"/>
      <c r="E54" s="3"/>
    </row>
    <row r="55" spans="1:25" ht="35.1" customHeight="1" x14ac:dyDescent="0.2">
      <c r="A55" s="158"/>
      <c r="B55" s="158"/>
      <c r="C55" s="158"/>
      <c r="D55" s="158"/>
      <c r="E55" s="3"/>
    </row>
    <row r="56" spans="1:25" x14ac:dyDescent="0.2">
      <c r="A56" s="6"/>
      <c r="B56" s="6"/>
      <c r="C56" s="6"/>
      <c r="D56" s="3"/>
      <c r="E56" s="3"/>
    </row>
    <row r="57" spans="1:25" x14ac:dyDescent="0.2">
      <c r="A57" s="3"/>
      <c r="B57" s="3"/>
      <c r="C57" s="3"/>
      <c r="D57" s="3"/>
      <c r="E57" s="3"/>
    </row>
    <row r="58" spans="1:25" x14ac:dyDescent="0.2">
      <c r="F58" s="58" t="s">
        <v>37</v>
      </c>
    </row>
    <row r="59" spans="1:25" x14ac:dyDescent="0.2">
      <c r="F59" s="58" t="s">
        <v>37</v>
      </c>
    </row>
  </sheetData>
  <mergeCells count="87">
    <mergeCell ref="Y49:Y51"/>
    <mergeCell ref="V7:V8"/>
    <mergeCell ref="Y7:Y8"/>
    <mergeCell ref="Y10:Y13"/>
    <mergeCell ref="Y15:Y18"/>
    <mergeCell ref="Y20:Y25"/>
    <mergeCell ref="Y27:Y30"/>
    <mergeCell ref="Y32:Y33"/>
    <mergeCell ref="Y35:Y38"/>
    <mergeCell ref="Y40:Y43"/>
    <mergeCell ref="V45:V47"/>
    <mergeCell ref="V49:V51"/>
    <mergeCell ref="V32:V33"/>
    <mergeCell ref="A1:Y1"/>
    <mergeCell ref="A2:Y2"/>
    <mergeCell ref="A4:Y4"/>
    <mergeCell ref="Y45:Y47"/>
    <mergeCell ref="V35:V38"/>
    <mergeCell ref="V40:V43"/>
    <mergeCell ref="S7:S8"/>
    <mergeCell ref="S45:S47"/>
    <mergeCell ref="V20:V25"/>
    <mergeCell ref="V10:V13"/>
    <mergeCell ref="V15:V18"/>
    <mergeCell ref="V27:V30"/>
    <mergeCell ref="P7:P8"/>
    <mergeCell ref="P45:P47"/>
    <mergeCell ref="M7:M8"/>
    <mergeCell ref="M45:M47"/>
    <mergeCell ref="S49:S51"/>
    <mergeCell ref="S10:S13"/>
    <mergeCell ref="S15:S18"/>
    <mergeCell ref="S20:S25"/>
    <mergeCell ref="S27:S30"/>
    <mergeCell ref="S32:S33"/>
    <mergeCell ref="S35:S38"/>
    <mergeCell ref="S40:S43"/>
    <mergeCell ref="P49:P51"/>
    <mergeCell ref="P10:P13"/>
    <mergeCell ref="P15:P18"/>
    <mergeCell ref="P20:P25"/>
    <mergeCell ref="P27:P30"/>
    <mergeCell ref="P32:P33"/>
    <mergeCell ref="P35:P38"/>
    <mergeCell ref="P40:P43"/>
    <mergeCell ref="M49:M51"/>
    <mergeCell ref="M10:M13"/>
    <mergeCell ref="M15:M18"/>
    <mergeCell ref="M20:M25"/>
    <mergeCell ref="M27:M30"/>
    <mergeCell ref="M32:M33"/>
    <mergeCell ref="M35:M38"/>
    <mergeCell ref="M40:M43"/>
    <mergeCell ref="J7:J8"/>
    <mergeCell ref="J45:J47"/>
    <mergeCell ref="J49:J51"/>
    <mergeCell ref="J20:J25"/>
    <mergeCell ref="J10:J13"/>
    <mergeCell ref="J15:J18"/>
    <mergeCell ref="J27:J30"/>
    <mergeCell ref="J32:J33"/>
    <mergeCell ref="J35:J38"/>
    <mergeCell ref="J40:J43"/>
    <mergeCell ref="G49:G51"/>
    <mergeCell ref="G20:G25"/>
    <mergeCell ref="G10:G13"/>
    <mergeCell ref="G15:G18"/>
    <mergeCell ref="G27:G30"/>
    <mergeCell ref="G32:G33"/>
    <mergeCell ref="G35:G38"/>
    <mergeCell ref="G40:G43"/>
    <mergeCell ref="I5:O5"/>
    <mergeCell ref="A5:E5"/>
    <mergeCell ref="A55:D55"/>
    <mergeCell ref="A6:C6"/>
    <mergeCell ref="D20:D25"/>
    <mergeCell ref="D7:D8"/>
    <mergeCell ref="D10:D13"/>
    <mergeCell ref="D15:D18"/>
    <mergeCell ref="D27:D30"/>
    <mergeCell ref="D32:D33"/>
    <mergeCell ref="D35:D38"/>
    <mergeCell ref="D40:D43"/>
    <mergeCell ref="D45:D47"/>
    <mergeCell ref="D49:D51"/>
    <mergeCell ref="G7:G8"/>
    <mergeCell ref="G45:G47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70" workbookViewId="0">
      <selection activeCell="A93" sqref="A93"/>
    </sheetView>
  </sheetViews>
  <sheetFormatPr baseColWidth="10" defaultRowHeight="15.75" x14ac:dyDescent="0.2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 x14ac:dyDescent="0.25">
      <c r="A1" s="65" t="str">
        <f>+'Indicadores Financieros'!C7</f>
        <v>1. Keymarket</v>
      </c>
      <c r="B1" s="66"/>
      <c r="C1" s="66"/>
      <c r="D1" s="66"/>
      <c r="E1" s="66"/>
      <c r="F1" s="67"/>
    </row>
    <row r="2" spans="1:6" x14ac:dyDescent="0.25">
      <c r="A2" s="68"/>
      <c r="B2" s="69" t="s">
        <v>48</v>
      </c>
      <c r="C2" s="69" t="s">
        <v>17</v>
      </c>
      <c r="D2" s="70"/>
      <c r="E2" s="70"/>
      <c r="F2" s="71" t="str">
        <f>+'Indicadores Financieros'!B27</f>
        <v>CAPITAL REAL DEL PROPONENTE</v>
      </c>
    </row>
    <row r="3" spans="1:6" x14ac:dyDescent="0.25">
      <c r="A3" s="68"/>
      <c r="B3" s="70"/>
      <c r="C3" s="70"/>
      <c r="D3" s="70"/>
      <c r="E3" s="70"/>
      <c r="F3" s="71"/>
    </row>
    <row r="4" spans="1:6" x14ac:dyDescent="0.25">
      <c r="A4" s="72" t="s">
        <v>28</v>
      </c>
      <c r="B4" s="12">
        <v>1056903658</v>
      </c>
      <c r="C4" s="11"/>
      <c r="D4" s="70"/>
      <c r="E4" s="11" t="s">
        <v>18</v>
      </c>
      <c r="F4" s="73">
        <v>700000000</v>
      </c>
    </row>
    <row r="5" spans="1:6" x14ac:dyDescent="0.25">
      <c r="A5" s="72" t="s">
        <v>15</v>
      </c>
      <c r="B5" s="12">
        <v>26090568</v>
      </c>
      <c r="C5" s="11"/>
      <c r="D5" s="70"/>
      <c r="E5" s="11" t="s">
        <v>19</v>
      </c>
      <c r="F5" s="73">
        <v>28708230</v>
      </c>
    </row>
    <row r="6" spans="1:6" x14ac:dyDescent="0.25">
      <c r="A6" s="72" t="s">
        <v>16</v>
      </c>
      <c r="B6" s="12">
        <v>3911256</v>
      </c>
      <c r="C6" s="11"/>
      <c r="D6" s="70"/>
      <c r="E6" s="11" t="s">
        <v>20</v>
      </c>
      <c r="F6" s="73">
        <v>618588954</v>
      </c>
    </row>
    <row r="7" spans="1:6" x14ac:dyDescent="0.25">
      <c r="A7" s="72" t="s">
        <v>29</v>
      </c>
      <c r="B7" s="11">
        <v>0</v>
      </c>
      <c r="C7" s="11"/>
      <c r="D7" s="70"/>
      <c r="E7" s="11" t="s">
        <v>21</v>
      </c>
      <c r="F7" s="73">
        <v>171996535</v>
      </c>
    </row>
    <row r="8" spans="1:6" x14ac:dyDescent="0.25">
      <c r="A8" s="72"/>
      <c r="B8" s="13">
        <f>SUM(B4:B7)</f>
        <v>1086905482</v>
      </c>
      <c r="C8" s="13">
        <v>839669059</v>
      </c>
      <c r="D8" s="70"/>
      <c r="E8" s="11"/>
      <c r="F8" s="74">
        <f>SUM(F4:F7)</f>
        <v>1519293719</v>
      </c>
    </row>
    <row r="9" spans="1:6" x14ac:dyDescent="0.25">
      <c r="A9" s="68"/>
      <c r="B9" s="70"/>
      <c r="C9" s="70"/>
      <c r="D9" s="70"/>
      <c r="E9" s="70"/>
      <c r="F9" s="71"/>
    </row>
    <row r="10" spans="1:6" x14ac:dyDescent="0.25">
      <c r="A10" s="75" t="s">
        <v>8</v>
      </c>
      <c r="B10" s="70"/>
      <c r="C10" s="70">
        <v>2213046308</v>
      </c>
      <c r="D10" s="70"/>
      <c r="E10" s="70"/>
      <c r="F10" s="71"/>
    </row>
    <row r="11" spans="1:6" x14ac:dyDescent="0.25">
      <c r="A11" s="68"/>
      <c r="B11" s="70"/>
      <c r="C11" s="70"/>
      <c r="D11" s="70"/>
      <c r="E11" s="70"/>
      <c r="F11" s="71"/>
    </row>
    <row r="12" spans="1:6" x14ac:dyDescent="0.25">
      <c r="A12" s="68" t="s">
        <v>30</v>
      </c>
      <c r="B12" s="76">
        <v>399814646</v>
      </c>
      <c r="C12" s="70"/>
      <c r="D12" s="70"/>
      <c r="E12" s="70"/>
      <c r="F12" s="71"/>
    </row>
    <row r="13" spans="1:6" x14ac:dyDescent="0.25">
      <c r="A13" s="68"/>
      <c r="B13" s="76"/>
      <c r="C13" s="70"/>
      <c r="D13" s="70"/>
      <c r="E13" s="70"/>
      <c r="F13" s="71"/>
    </row>
    <row r="14" spans="1:6" x14ac:dyDescent="0.25">
      <c r="A14" s="68" t="s">
        <v>31</v>
      </c>
      <c r="B14" s="76">
        <f>+B12*0.25</f>
        <v>99953661.5</v>
      </c>
      <c r="C14" s="70"/>
      <c r="D14" s="70"/>
      <c r="E14" s="70"/>
      <c r="F14" s="71"/>
    </row>
    <row r="15" spans="1:6" x14ac:dyDescent="0.25">
      <c r="A15" s="68"/>
      <c r="B15" s="70"/>
      <c r="C15" s="70"/>
      <c r="D15" s="70"/>
      <c r="E15" s="70"/>
      <c r="F15" s="71"/>
    </row>
    <row r="16" spans="1:6" x14ac:dyDescent="0.25">
      <c r="A16" s="68" t="s">
        <v>32</v>
      </c>
      <c r="B16" s="70">
        <f>+B14*100%</f>
        <v>99953661.5</v>
      </c>
      <c r="C16" s="70"/>
      <c r="D16" s="70"/>
      <c r="E16" s="70"/>
      <c r="F16" s="71"/>
    </row>
    <row r="17" spans="1:6" ht="16.5" thickBot="1" x14ac:dyDescent="0.3">
      <c r="A17" s="77" t="s">
        <v>33</v>
      </c>
      <c r="B17" s="78">
        <f>+B14</f>
        <v>99953661.5</v>
      </c>
      <c r="C17" s="78"/>
      <c r="D17" s="78"/>
      <c r="E17" s="78"/>
      <c r="F17" s="79"/>
    </row>
    <row r="18" spans="1:6" ht="16.5" thickBot="1" x14ac:dyDescent="0.3"/>
    <row r="19" spans="1:6" x14ac:dyDescent="0.25">
      <c r="A19" s="65" t="s">
        <v>68</v>
      </c>
      <c r="B19" s="66"/>
      <c r="C19" s="66"/>
      <c r="D19" s="66"/>
      <c r="E19" s="66"/>
      <c r="F19" s="67"/>
    </row>
    <row r="20" spans="1:6" x14ac:dyDescent="0.25">
      <c r="A20" s="68"/>
      <c r="B20" s="69" t="s">
        <v>48</v>
      </c>
      <c r="C20" s="69" t="s">
        <v>17</v>
      </c>
      <c r="D20" s="70"/>
      <c r="E20" s="70"/>
      <c r="F20" s="71" t="s">
        <v>57</v>
      </c>
    </row>
    <row r="21" spans="1:6" x14ac:dyDescent="0.25">
      <c r="A21" s="68"/>
      <c r="B21" s="70"/>
      <c r="C21" s="70"/>
      <c r="D21" s="70"/>
      <c r="E21" s="70"/>
      <c r="F21" s="71"/>
    </row>
    <row r="22" spans="1:6" x14ac:dyDescent="0.25">
      <c r="A22" s="72" t="s">
        <v>28</v>
      </c>
      <c r="B22" s="12">
        <v>2362071866</v>
      </c>
      <c r="C22" s="11"/>
      <c r="D22" s="70"/>
      <c r="E22" s="11" t="s">
        <v>18</v>
      </c>
      <c r="F22" s="73">
        <v>3000000000</v>
      </c>
    </row>
    <row r="23" spans="1:6" x14ac:dyDescent="0.25">
      <c r="A23" s="72" t="s">
        <v>15</v>
      </c>
      <c r="B23" s="12">
        <v>326951751</v>
      </c>
      <c r="C23" s="11"/>
      <c r="D23" s="70"/>
      <c r="E23" s="11" t="s">
        <v>19</v>
      </c>
      <c r="F23" s="73">
        <v>838741609</v>
      </c>
    </row>
    <row r="24" spans="1:6" x14ac:dyDescent="0.25">
      <c r="A24" s="72" t="s">
        <v>16</v>
      </c>
      <c r="B24" s="12">
        <v>0</v>
      </c>
      <c r="C24" s="11"/>
      <c r="D24" s="70"/>
      <c r="E24" s="11" t="s">
        <v>20</v>
      </c>
      <c r="F24" s="73">
        <v>2969780575</v>
      </c>
    </row>
    <row r="25" spans="1:6" x14ac:dyDescent="0.25">
      <c r="A25" s="72" t="s">
        <v>29</v>
      </c>
      <c r="B25" s="11">
        <v>0</v>
      </c>
      <c r="C25" s="11"/>
      <c r="D25" s="70"/>
      <c r="E25" s="11" t="s">
        <v>21</v>
      </c>
      <c r="F25" s="73">
        <v>1254174360</v>
      </c>
    </row>
    <row r="26" spans="1:6" x14ac:dyDescent="0.25">
      <c r="A26" s="72"/>
      <c r="B26" s="13">
        <f>SUM(B22:B25)-360000</f>
        <v>2688663617</v>
      </c>
      <c r="C26" s="13">
        <v>1959143782</v>
      </c>
      <c r="D26" s="70"/>
      <c r="E26" s="11"/>
      <c r="F26" s="74">
        <f>SUM(F22:F25)</f>
        <v>8062696544</v>
      </c>
    </row>
    <row r="27" spans="1:6" x14ac:dyDescent="0.25">
      <c r="A27" s="68"/>
      <c r="B27" s="70"/>
      <c r="C27" s="70"/>
      <c r="D27" s="70"/>
      <c r="E27" s="70"/>
      <c r="F27" s="71"/>
    </row>
    <row r="28" spans="1:6" x14ac:dyDescent="0.25">
      <c r="A28" s="75" t="s">
        <v>8</v>
      </c>
      <c r="B28" s="70"/>
      <c r="C28" s="70">
        <v>2213046308</v>
      </c>
      <c r="D28" s="70"/>
      <c r="E28" s="70"/>
      <c r="F28" s="71"/>
    </row>
    <row r="29" spans="1:6" x14ac:dyDescent="0.25">
      <c r="A29" s="68"/>
      <c r="B29" s="70"/>
      <c r="C29" s="70"/>
      <c r="D29" s="70"/>
      <c r="E29" s="70"/>
      <c r="F29" s="71"/>
    </row>
    <row r="30" spans="1:6" x14ac:dyDescent="0.25">
      <c r="A30" s="68" t="s">
        <v>30</v>
      </c>
      <c r="B30" s="76">
        <v>399814646</v>
      </c>
      <c r="C30" s="70"/>
      <c r="D30" s="70"/>
      <c r="E30" s="70"/>
      <c r="F30" s="71"/>
    </row>
    <row r="31" spans="1:6" x14ac:dyDescent="0.25">
      <c r="A31" s="68"/>
      <c r="B31" s="76"/>
      <c r="C31" s="70"/>
      <c r="D31" s="70"/>
      <c r="E31" s="70"/>
      <c r="F31" s="71"/>
    </row>
    <row r="32" spans="1:6" x14ac:dyDescent="0.25">
      <c r="A32" s="68" t="s">
        <v>31</v>
      </c>
      <c r="B32" s="76">
        <f>+B30*0.25</f>
        <v>99953661.5</v>
      </c>
      <c r="C32" s="70"/>
      <c r="D32" s="70"/>
      <c r="E32" s="70"/>
      <c r="F32" s="71"/>
    </row>
    <row r="33" spans="1:6" x14ac:dyDescent="0.25">
      <c r="A33" s="68"/>
      <c r="B33" s="70"/>
      <c r="C33" s="70"/>
      <c r="D33" s="70"/>
      <c r="E33" s="70"/>
      <c r="F33" s="71"/>
    </row>
    <row r="34" spans="1:6" x14ac:dyDescent="0.25">
      <c r="A34" s="68" t="s">
        <v>32</v>
      </c>
      <c r="B34" s="70">
        <f>+B32*100%</f>
        <v>99953661.5</v>
      </c>
      <c r="C34" s="70"/>
      <c r="D34" s="70"/>
      <c r="E34" s="70"/>
      <c r="F34" s="71"/>
    </row>
    <row r="35" spans="1:6" ht="16.5" thickBot="1" x14ac:dyDescent="0.3">
      <c r="A35" s="77" t="s">
        <v>33</v>
      </c>
      <c r="B35" s="78">
        <f>+B32</f>
        <v>99953661.5</v>
      </c>
      <c r="C35" s="78"/>
      <c r="D35" s="78"/>
      <c r="E35" s="78"/>
      <c r="F35" s="79"/>
    </row>
    <row r="36" spans="1:6" ht="16.5" thickBot="1" x14ac:dyDescent="0.3"/>
    <row r="37" spans="1:6" x14ac:dyDescent="0.25">
      <c r="A37" s="65" t="s">
        <v>71</v>
      </c>
      <c r="B37" s="66"/>
      <c r="C37" s="66"/>
      <c r="D37" s="66"/>
      <c r="E37" s="66"/>
      <c r="F37" s="67"/>
    </row>
    <row r="38" spans="1:6" x14ac:dyDescent="0.25">
      <c r="A38" s="68"/>
      <c r="B38" s="69" t="s">
        <v>48</v>
      </c>
      <c r="C38" s="69" t="s">
        <v>17</v>
      </c>
      <c r="D38" s="70"/>
      <c r="E38" s="70"/>
      <c r="F38" s="71" t="s">
        <v>57</v>
      </c>
    </row>
    <row r="39" spans="1:6" x14ac:dyDescent="0.25">
      <c r="A39" s="68"/>
      <c r="B39" s="70"/>
      <c r="C39" s="70"/>
      <c r="D39" s="70"/>
      <c r="E39" s="70"/>
      <c r="F39" s="71"/>
    </row>
    <row r="40" spans="1:6" x14ac:dyDescent="0.25">
      <c r="A40" s="72" t="s">
        <v>28</v>
      </c>
      <c r="B40" s="12">
        <v>222172445</v>
      </c>
      <c r="C40" s="11"/>
      <c r="D40" s="70"/>
      <c r="E40" s="11" t="s">
        <v>18</v>
      </c>
      <c r="F40" s="73">
        <v>384000000</v>
      </c>
    </row>
    <row r="41" spans="1:6" x14ac:dyDescent="0.25">
      <c r="A41" s="72" t="s">
        <v>15</v>
      </c>
      <c r="B41" s="12">
        <v>54273424</v>
      </c>
      <c r="C41" s="11"/>
      <c r="D41" s="70"/>
      <c r="E41" s="11" t="s">
        <v>19</v>
      </c>
      <c r="F41" s="73">
        <v>42000000</v>
      </c>
    </row>
    <row r="42" spans="1:6" x14ac:dyDescent="0.25">
      <c r="A42" s="72" t="s">
        <v>16</v>
      </c>
      <c r="B42" s="12">
        <v>0</v>
      </c>
      <c r="C42" s="11"/>
      <c r="D42" s="70"/>
      <c r="E42" s="11" t="s">
        <v>20</v>
      </c>
      <c r="F42" s="73">
        <v>5998958</v>
      </c>
    </row>
    <row r="43" spans="1:6" x14ac:dyDescent="0.25">
      <c r="A43" s="72" t="s">
        <v>29</v>
      </c>
      <c r="B43" s="11">
        <v>0</v>
      </c>
      <c r="C43" s="11"/>
      <c r="D43" s="70"/>
      <c r="E43" s="11" t="s">
        <v>21</v>
      </c>
      <c r="F43" s="73">
        <v>151167633</v>
      </c>
    </row>
    <row r="44" spans="1:6" x14ac:dyDescent="0.25">
      <c r="A44" s="72"/>
      <c r="B44" s="13">
        <f>SUM(B40:B43)</f>
        <v>276445869</v>
      </c>
      <c r="C44" s="13">
        <v>145074631</v>
      </c>
      <c r="D44" s="70"/>
      <c r="E44" s="11"/>
      <c r="F44" s="74">
        <f>SUM(F40:F43)</f>
        <v>583166591</v>
      </c>
    </row>
    <row r="45" spans="1:6" x14ac:dyDescent="0.25">
      <c r="A45" s="68"/>
      <c r="B45" s="70"/>
      <c r="C45" s="70"/>
      <c r="D45" s="70"/>
      <c r="E45" s="70"/>
      <c r="F45" s="71"/>
    </row>
    <row r="46" spans="1:6" x14ac:dyDescent="0.25">
      <c r="A46" s="75" t="s">
        <v>8</v>
      </c>
      <c r="B46" s="70"/>
      <c r="C46" s="70">
        <v>2213046308</v>
      </c>
      <c r="D46" s="70"/>
      <c r="E46" s="70"/>
      <c r="F46" s="71"/>
    </row>
    <row r="47" spans="1:6" x14ac:dyDescent="0.25">
      <c r="A47" s="68"/>
      <c r="B47" s="70"/>
      <c r="C47" s="70"/>
      <c r="D47" s="70"/>
      <c r="E47" s="70"/>
      <c r="F47" s="71"/>
    </row>
    <row r="48" spans="1:6" x14ac:dyDescent="0.25">
      <c r="A48" s="68" t="s">
        <v>30</v>
      </c>
      <c r="B48" s="76">
        <v>399814646</v>
      </c>
      <c r="C48" s="70"/>
      <c r="D48" s="70"/>
      <c r="E48" s="70"/>
      <c r="F48" s="71"/>
    </row>
    <row r="49" spans="1:6" x14ac:dyDescent="0.25">
      <c r="A49" s="68"/>
      <c r="B49" s="76"/>
      <c r="C49" s="70"/>
      <c r="D49" s="70"/>
      <c r="E49" s="70"/>
      <c r="F49" s="71"/>
    </row>
    <row r="50" spans="1:6" x14ac:dyDescent="0.25">
      <c r="A50" s="68" t="s">
        <v>31</v>
      </c>
      <c r="B50" s="76">
        <f>+B48*0.25</f>
        <v>99953661.5</v>
      </c>
      <c r="C50" s="70"/>
      <c r="D50" s="70"/>
      <c r="E50" s="70"/>
      <c r="F50" s="71"/>
    </row>
    <row r="51" spans="1:6" x14ac:dyDescent="0.25">
      <c r="A51" s="68"/>
      <c r="B51" s="70"/>
      <c r="C51" s="70"/>
      <c r="D51" s="70"/>
      <c r="E51" s="70"/>
      <c r="F51" s="71"/>
    </row>
    <row r="52" spans="1:6" x14ac:dyDescent="0.25">
      <c r="A52" s="68" t="s">
        <v>32</v>
      </c>
      <c r="B52" s="70">
        <f>+B50*100%</f>
        <v>99953661.5</v>
      </c>
      <c r="C52" s="70"/>
      <c r="D52" s="70"/>
      <c r="E52" s="70"/>
      <c r="F52" s="71"/>
    </row>
    <row r="53" spans="1:6" ht="16.5" thickBot="1" x14ac:dyDescent="0.3">
      <c r="A53" s="77" t="s">
        <v>33</v>
      </c>
      <c r="B53" s="78">
        <f>+B50</f>
        <v>99953661.5</v>
      </c>
      <c r="C53" s="78"/>
      <c r="D53" s="78"/>
      <c r="E53" s="78"/>
      <c r="F53" s="79"/>
    </row>
    <row r="54" spans="1:6" ht="16.5" thickBot="1" x14ac:dyDescent="0.3"/>
    <row r="55" spans="1:6" x14ac:dyDescent="0.25">
      <c r="A55" s="65" t="s">
        <v>74</v>
      </c>
      <c r="B55" s="66"/>
      <c r="C55" s="66"/>
      <c r="D55" s="66"/>
      <c r="E55" s="66"/>
      <c r="F55" s="67"/>
    </row>
    <row r="56" spans="1:6" x14ac:dyDescent="0.25">
      <c r="A56" s="68"/>
      <c r="B56" s="69" t="s">
        <v>48</v>
      </c>
      <c r="C56" s="69" t="s">
        <v>17</v>
      </c>
      <c r="D56" s="70"/>
      <c r="E56" s="70"/>
      <c r="F56" s="71" t="s">
        <v>57</v>
      </c>
    </row>
    <row r="57" spans="1:6" x14ac:dyDescent="0.25">
      <c r="A57" s="68"/>
      <c r="B57" s="70"/>
      <c r="C57" s="70"/>
      <c r="D57" s="70"/>
      <c r="E57" s="70"/>
      <c r="F57" s="71"/>
    </row>
    <row r="58" spans="1:6" x14ac:dyDescent="0.25">
      <c r="A58" s="72" t="s">
        <v>28</v>
      </c>
      <c r="B58" s="12">
        <v>1312407518</v>
      </c>
      <c r="C58" s="11"/>
      <c r="D58" s="70"/>
      <c r="E58" s="11" t="s">
        <v>18</v>
      </c>
      <c r="F58" s="73">
        <v>360000000</v>
      </c>
    </row>
    <row r="59" spans="1:6" x14ac:dyDescent="0.25">
      <c r="A59" s="72" t="s">
        <v>15</v>
      </c>
      <c r="B59" s="12">
        <v>70551697</v>
      </c>
      <c r="C59" s="11"/>
      <c r="D59" s="70"/>
      <c r="E59" s="11" t="s">
        <v>19</v>
      </c>
      <c r="F59" s="73">
        <v>50596737</v>
      </c>
    </row>
    <row r="60" spans="1:6" x14ac:dyDescent="0.25">
      <c r="A60" s="72" t="s">
        <v>16</v>
      </c>
      <c r="B60" s="12">
        <v>0</v>
      </c>
      <c r="C60" s="11"/>
      <c r="D60" s="70"/>
      <c r="E60" s="11" t="s">
        <v>20</v>
      </c>
      <c r="F60" s="73">
        <v>838818029</v>
      </c>
    </row>
    <row r="61" spans="1:6" x14ac:dyDescent="0.25">
      <c r="A61" s="72" t="s">
        <v>29</v>
      </c>
      <c r="B61" s="11">
        <v>0</v>
      </c>
      <c r="C61" s="11"/>
      <c r="D61" s="70"/>
      <c r="E61" s="11" t="s">
        <v>21</v>
      </c>
      <c r="F61" s="73">
        <v>912714298</v>
      </c>
    </row>
    <row r="62" spans="1:6" x14ac:dyDescent="0.25">
      <c r="A62" s="72"/>
      <c r="B62" s="13">
        <f>SUM(B58:B61)</f>
        <v>1382959215</v>
      </c>
      <c r="C62" s="13">
        <v>575246678</v>
      </c>
      <c r="D62" s="70"/>
      <c r="E62" s="11"/>
      <c r="F62" s="74">
        <f>SUM(F58:F61)</f>
        <v>2162129064</v>
      </c>
    </row>
    <row r="63" spans="1:6" x14ac:dyDescent="0.25">
      <c r="A63" s="68"/>
      <c r="B63" s="70"/>
      <c r="C63" s="70"/>
      <c r="D63" s="70"/>
      <c r="E63" s="70"/>
      <c r="F63" s="71"/>
    </row>
    <row r="64" spans="1:6" x14ac:dyDescent="0.25">
      <c r="A64" s="75" t="s">
        <v>8</v>
      </c>
      <c r="B64" s="70"/>
      <c r="C64" s="70">
        <v>2213046308</v>
      </c>
      <c r="D64" s="70"/>
      <c r="E64" s="70"/>
      <c r="F64" s="71"/>
    </row>
    <row r="65" spans="1:6" x14ac:dyDescent="0.25">
      <c r="A65" s="68"/>
      <c r="B65" s="70"/>
      <c r="C65" s="70"/>
      <c r="D65" s="70"/>
      <c r="E65" s="70"/>
      <c r="F65" s="71"/>
    </row>
    <row r="66" spans="1:6" x14ac:dyDescent="0.25">
      <c r="A66" s="68" t="s">
        <v>30</v>
      </c>
      <c r="B66" s="76">
        <v>399814646</v>
      </c>
      <c r="C66" s="70"/>
      <c r="D66" s="70"/>
      <c r="E66" s="70"/>
      <c r="F66" s="71"/>
    </row>
    <row r="67" spans="1:6" x14ac:dyDescent="0.25">
      <c r="A67" s="68"/>
      <c r="B67" s="76"/>
      <c r="C67" s="70"/>
      <c r="D67" s="70"/>
      <c r="E67" s="70"/>
      <c r="F67" s="71"/>
    </row>
    <row r="68" spans="1:6" x14ac:dyDescent="0.25">
      <c r="A68" s="68" t="s">
        <v>31</v>
      </c>
      <c r="B68" s="76">
        <f>+B66*0.25</f>
        <v>99953661.5</v>
      </c>
      <c r="C68" s="70"/>
      <c r="D68" s="70"/>
      <c r="E68" s="70"/>
      <c r="F68" s="71"/>
    </row>
    <row r="69" spans="1:6" x14ac:dyDescent="0.25">
      <c r="A69" s="68"/>
      <c r="B69" s="70"/>
      <c r="C69" s="70"/>
      <c r="D69" s="70"/>
      <c r="E69" s="70"/>
      <c r="F69" s="71"/>
    </row>
    <row r="70" spans="1:6" x14ac:dyDescent="0.25">
      <c r="A70" s="68" t="s">
        <v>32</v>
      </c>
      <c r="B70" s="70">
        <f>+B68*100%</f>
        <v>99953661.5</v>
      </c>
      <c r="C70" s="70"/>
      <c r="D70" s="70"/>
      <c r="E70" s="70"/>
      <c r="F70" s="71"/>
    </row>
    <row r="71" spans="1:6" ht="16.5" thickBot="1" x14ac:dyDescent="0.3">
      <c r="A71" s="77" t="s">
        <v>33</v>
      </c>
      <c r="B71" s="78">
        <f>+B68</f>
        <v>99953661.5</v>
      </c>
      <c r="C71" s="78"/>
      <c r="D71" s="78"/>
      <c r="E71" s="78"/>
      <c r="F71" s="79"/>
    </row>
    <row r="72" spans="1:6" ht="16.5" thickBot="1" x14ac:dyDescent="0.3"/>
    <row r="73" spans="1:6" x14ac:dyDescent="0.25">
      <c r="A73" s="65" t="s">
        <v>78</v>
      </c>
      <c r="B73" s="66"/>
      <c r="C73" s="66"/>
      <c r="D73" s="66"/>
      <c r="E73" s="66"/>
      <c r="F73" s="67"/>
    </row>
    <row r="74" spans="1:6" x14ac:dyDescent="0.25">
      <c r="A74" s="68"/>
      <c r="B74" s="69" t="s">
        <v>48</v>
      </c>
      <c r="C74" s="69" t="s">
        <v>17</v>
      </c>
      <c r="D74" s="70"/>
      <c r="E74" s="70"/>
      <c r="F74" s="71" t="s">
        <v>57</v>
      </c>
    </row>
    <row r="75" spans="1:6" x14ac:dyDescent="0.25">
      <c r="A75" s="68"/>
      <c r="B75" s="70"/>
      <c r="C75" s="70"/>
      <c r="D75" s="70"/>
      <c r="E75" s="70"/>
      <c r="F75" s="71"/>
    </row>
    <row r="76" spans="1:6" x14ac:dyDescent="0.25">
      <c r="A76" s="72" t="s">
        <v>28</v>
      </c>
      <c r="B76" s="12">
        <v>258832420</v>
      </c>
      <c r="C76" s="11"/>
      <c r="D76" s="70"/>
      <c r="E76" s="11" t="s">
        <v>18</v>
      </c>
      <c r="F76" s="73">
        <v>600000000</v>
      </c>
    </row>
    <row r="77" spans="1:6" x14ac:dyDescent="0.25">
      <c r="A77" s="72" t="s">
        <v>15</v>
      </c>
      <c r="B77" s="12">
        <v>614354003</v>
      </c>
      <c r="C77" s="11"/>
      <c r="D77" s="70"/>
      <c r="E77" s="11" t="s">
        <v>19</v>
      </c>
      <c r="F77" s="73">
        <v>33789771</v>
      </c>
    </row>
    <row r="78" spans="1:6" x14ac:dyDescent="0.25">
      <c r="A78" s="72" t="s">
        <v>16</v>
      </c>
      <c r="B78" s="12">
        <v>0</v>
      </c>
      <c r="C78" s="11"/>
      <c r="D78" s="70"/>
      <c r="E78" s="11" t="s">
        <v>20</v>
      </c>
      <c r="F78" s="73">
        <v>749927215</v>
      </c>
    </row>
    <row r="79" spans="1:6" x14ac:dyDescent="0.25">
      <c r="A79" s="72" t="s">
        <v>29</v>
      </c>
      <c r="B79" s="11">
        <v>0</v>
      </c>
      <c r="C79" s="11"/>
      <c r="D79" s="70"/>
      <c r="E79" s="11" t="s">
        <v>21</v>
      </c>
      <c r="F79" s="73">
        <v>258832420</v>
      </c>
    </row>
    <row r="80" spans="1:6" x14ac:dyDescent="0.25">
      <c r="A80" s="72"/>
      <c r="B80" s="13">
        <f>SUM(B76:B79)</f>
        <v>873186423</v>
      </c>
      <c r="C80" s="13">
        <v>670895333</v>
      </c>
      <c r="D80" s="70"/>
      <c r="E80" s="11"/>
      <c r="F80" s="74">
        <f>SUM(F76:F79)</f>
        <v>1642549406</v>
      </c>
    </row>
    <row r="81" spans="1:6" x14ac:dyDescent="0.25">
      <c r="A81" s="68"/>
      <c r="B81" s="70"/>
      <c r="C81" s="70"/>
      <c r="D81" s="70"/>
      <c r="E81" s="70"/>
      <c r="F81" s="71"/>
    </row>
    <row r="82" spans="1:6" x14ac:dyDescent="0.25">
      <c r="A82" s="75" t="s">
        <v>8</v>
      </c>
      <c r="B82" s="70"/>
      <c r="C82" s="70">
        <v>2213046308</v>
      </c>
      <c r="D82" s="70"/>
      <c r="E82" s="70"/>
      <c r="F82" s="71"/>
    </row>
    <row r="83" spans="1:6" x14ac:dyDescent="0.25">
      <c r="A83" s="68"/>
      <c r="B83" s="70"/>
      <c r="C83" s="70"/>
      <c r="D83" s="70"/>
      <c r="E83" s="70"/>
      <c r="F83" s="71"/>
    </row>
    <row r="84" spans="1:6" x14ac:dyDescent="0.25">
      <c r="A84" s="68" t="s">
        <v>30</v>
      </c>
      <c r="B84" s="76">
        <v>399814646</v>
      </c>
      <c r="C84" s="70"/>
      <c r="D84" s="70"/>
      <c r="E84" s="70"/>
      <c r="F84" s="71"/>
    </row>
    <row r="85" spans="1:6" x14ac:dyDescent="0.25">
      <c r="A85" s="68"/>
      <c r="B85" s="76"/>
      <c r="C85" s="70"/>
      <c r="D85" s="70"/>
      <c r="E85" s="70"/>
      <c r="F85" s="71"/>
    </row>
    <row r="86" spans="1:6" x14ac:dyDescent="0.25">
      <c r="A86" s="68" t="s">
        <v>31</v>
      </c>
      <c r="B86" s="76">
        <f>+B84*0.25</f>
        <v>99953661.5</v>
      </c>
      <c r="C86" s="70"/>
      <c r="D86" s="70"/>
      <c r="E86" s="70"/>
      <c r="F86" s="71"/>
    </row>
    <row r="87" spans="1:6" x14ac:dyDescent="0.25">
      <c r="A87" s="68"/>
      <c r="B87" s="70"/>
      <c r="C87" s="70"/>
      <c r="D87" s="70"/>
      <c r="E87" s="70"/>
      <c r="F87" s="71"/>
    </row>
    <row r="88" spans="1:6" x14ac:dyDescent="0.25">
      <c r="A88" s="68" t="s">
        <v>32</v>
      </c>
      <c r="B88" s="70">
        <f>+B86*100%</f>
        <v>99953661.5</v>
      </c>
      <c r="C88" s="70"/>
      <c r="D88" s="70"/>
      <c r="E88" s="70"/>
      <c r="F88" s="71"/>
    </row>
    <row r="89" spans="1:6" ht="16.5" thickBot="1" x14ac:dyDescent="0.3">
      <c r="A89" s="77" t="s">
        <v>33</v>
      </c>
      <c r="B89" s="78">
        <f>+B86</f>
        <v>99953661.5</v>
      </c>
      <c r="C89" s="78"/>
      <c r="D89" s="78"/>
      <c r="E89" s="78"/>
      <c r="F89" s="79"/>
    </row>
    <row r="90" spans="1:6" ht="16.5" thickBot="1" x14ac:dyDescent="0.3"/>
    <row r="91" spans="1:6" x14ac:dyDescent="0.25">
      <c r="A91" s="65" t="s">
        <v>80</v>
      </c>
      <c r="B91" s="66"/>
      <c r="C91" s="66"/>
      <c r="D91" s="66"/>
      <c r="E91" s="66"/>
      <c r="F91" s="67"/>
    </row>
    <row r="92" spans="1:6" x14ac:dyDescent="0.25">
      <c r="A92" s="68"/>
      <c r="B92" s="69" t="s">
        <v>48</v>
      </c>
      <c r="C92" s="69" t="s">
        <v>17</v>
      </c>
      <c r="D92" s="70"/>
      <c r="E92" s="70"/>
      <c r="F92" s="71" t="s">
        <v>57</v>
      </c>
    </row>
    <row r="93" spans="1:6" x14ac:dyDescent="0.25">
      <c r="A93" s="68"/>
      <c r="B93" s="70"/>
      <c r="C93" s="70"/>
      <c r="D93" s="70"/>
      <c r="E93" s="70"/>
      <c r="F93" s="71"/>
    </row>
    <row r="94" spans="1:6" x14ac:dyDescent="0.25">
      <c r="A94" s="72" t="s">
        <v>28</v>
      </c>
      <c r="B94" s="12">
        <v>16473781000</v>
      </c>
      <c r="C94" s="11"/>
      <c r="D94" s="70"/>
      <c r="E94" s="11" t="s">
        <v>18</v>
      </c>
      <c r="F94" s="73">
        <v>9957000000</v>
      </c>
    </row>
    <row r="95" spans="1:6" x14ac:dyDescent="0.25">
      <c r="A95" s="72" t="s">
        <v>15</v>
      </c>
      <c r="B95" s="12">
        <v>8569005000</v>
      </c>
      <c r="C95" s="11"/>
      <c r="D95" s="70"/>
      <c r="E95" s="11" t="s">
        <v>19</v>
      </c>
      <c r="F95" s="73">
        <v>2152138000</v>
      </c>
    </row>
    <row r="96" spans="1:6" x14ac:dyDescent="0.25">
      <c r="A96" s="72" t="s">
        <v>16</v>
      </c>
      <c r="B96" s="12">
        <v>0</v>
      </c>
      <c r="C96" s="11"/>
      <c r="D96" s="70"/>
      <c r="E96" s="11" t="s">
        <v>20</v>
      </c>
      <c r="F96" s="73">
        <v>1030791000</v>
      </c>
    </row>
    <row r="97" spans="1:6" x14ac:dyDescent="0.25">
      <c r="A97" s="72" t="s">
        <v>29</v>
      </c>
      <c r="B97" s="11">
        <v>0</v>
      </c>
      <c r="C97" s="11"/>
      <c r="D97" s="70"/>
      <c r="E97" s="11" t="s">
        <v>21</v>
      </c>
      <c r="F97" s="73">
        <v>2971285000</v>
      </c>
    </row>
    <row r="98" spans="1:6" x14ac:dyDescent="0.25">
      <c r="A98" s="72"/>
      <c r="B98" s="13">
        <f>SUM(B94:B97)</f>
        <v>25042786000</v>
      </c>
      <c r="C98" s="13">
        <v>24311929000</v>
      </c>
      <c r="D98" s="70"/>
      <c r="E98" s="11"/>
      <c r="F98" s="74">
        <f>SUM(F94:F97)</f>
        <v>16111214000</v>
      </c>
    </row>
    <row r="99" spans="1:6" x14ac:dyDescent="0.25">
      <c r="A99" s="68"/>
      <c r="B99" s="70"/>
      <c r="C99" s="70"/>
      <c r="D99" s="70"/>
      <c r="E99" s="70"/>
      <c r="F99" s="71"/>
    </row>
    <row r="100" spans="1:6" x14ac:dyDescent="0.25">
      <c r="A100" s="75" t="s">
        <v>8</v>
      </c>
      <c r="B100" s="70"/>
      <c r="C100" s="70">
        <v>2213046308</v>
      </c>
      <c r="D100" s="70"/>
      <c r="E100" s="70"/>
      <c r="F100" s="71"/>
    </row>
    <row r="101" spans="1:6" x14ac:dyDescent="0.25">
      <c r="A101" s="68"/>
      <c r="B101" s="70"/>
      <c r="C101" s="70"/>
      <c r="D101" s="70"/>
      <c r="E101" s="70"/>
      <c r="F101" s="71"/>
    </row>
    <row r="102" spans="1:6" x14ac:dyDescent="0.25">
      <c r="A102" s="68" t="s">
        <v>30</v>
      </c>
      <c r="B102" s="76">
        <v>399814646</v>
      </c>
      <c r="C102" s="70"/>
      <c r="D102" s="70"/>
      <c r="E102" s="70"/>
      <c r="F102" s="71"/>
    </row>
    <row r="103" spans="1:6" x14ac:dyDescent="0.25">
      <c r="A103" s="68"/>
      <c r="B103" s="76"/>
      <c r="C103" s="70"/>
      <c r="D103" s="70"/>
      <c r="E103" s="70"/>
      <c r="F103" s="71"/>
    </row>
    <row r="104" spans="1:6" x14ac:dyDescent="0.25">
      <c r="A104" s="68" t="s">
        <v>31</v>
      </c>
      <c r="B104" s="76">
        <f>+B102*0.25</f>
        <v>99953661.5</v>
      </c>
      <c r="C104" s="70"/>
      <c r="D104" s="70"/>
      <c r="E104" s="70"/>
      <c r="F104" s="71"/>
    </row>
    <row r="105" spans="1:6" x14ac:dyDescent="0.25">
      <c r="A105" s="68"/>
      <c r="B105" s="70"/>
      <c r="C105" s="70"/>
      <c r="D105" s="70"/>
      <c r="E105" s="70"/>
      <c r="F105" s="71"/>
    </row>
    <row r="106" spans="1:6" x14ac:dyDescent="0.25">
      <c r="A106" s="68" t="s">
        <v>32</v>
      </c>
      <c r="B106" s="70">
        <f>+B104*100%</f>
        <v>99953661.5</v>
      </c>
      <c r="C106" s="70"/>
      <c r="D106" s="70"/>
      <c r="E106" s="70"/>
      <c r="F106" s="71"/>
    </row>
    <row r="107" spans="1:6" ht="16.5" thickBot="1" x14ac:dyDescent="0.3">
      <c r="A107" s="77" t="s">
        <v>33</v>
      </c>
      <c r="B107" s="78">
        <f>+B104</f>
        <v>99953661.5</v>
      </c>
      <c r="C107" s="78"/>
      <c r="D107" s="78"/>
      <c r="E107" s="78"/>
      <c r="F107" s="79"/>
    </row>
    <row r="108" spans="1:6" ht="16.5" thickBot="1" x14ac:dyDescent="0.3"/>
    <row r="109" spans="1:6" x14ac:dyDescent="0.25">
      <c r="A109" s="65" t="s">
        <v>84</v>
      </c>
      <c r="B109" s="66"/>
      <c r="C109" s="66"/>
      <c r="D109" s="66"/>
      <c r="E109" s="66"/>
      <c r="F109" s="67"/>
    </row>
    <row r="110" spans="1:6" x14ac:dyDescent="0.25">
      <c r="A110" s="68"/>
      <c r="B110" s="69" t="s">
        <v>48</v>
      </c>
      <c r="C110" s="69" t="s">
        <v>17</v>
      </c>
      <c r="D110" s="70"/>
      <c r="E110" s="70"/>
      <c r="F110" s="71" t="s">
        <v>57</v>
      </c>
    </row>
    <row r="111" spans="1:6" x14ac:dyDescent="0.25">
      <c r="A111" s="68"/>
      <c r="B111" s="70"/>
      <c r="C111" s="70"/>
      <c r="D111" s="70"/>
      <c r="E111" s="70"/>
      <c r="F111" s="71"/>
    </row>
    <row r="112" spans="1:6" x14ac:dyDescent="0.25">
      <c r="A112" s="72" t="s">
        <v>28</v>
      </c>
      <c r="B112" s="12">
        <v>2806086400</v>
      </c>
      <c r="C112" s="11"/>
      <c r="D112" s="70"/>
      <c r="E112" s="11" t="s">
        <v>18</v>
      </c>
      <c r="F112" s="73">
        <v>2100000000</v>
      </c>
    </row>
    <row r="113" spans="1:6" x14ac:dyDescent="0.25">
      <c r="A113" s="72" t="s">
        <v>15</v>
      </c>
      <c r="B113" s="12">
        <v>172708996</v>
      </c>
      <c r="C113" s="11"/>
      <c r="D113" s="70"/>
      <c r="E113" s="11" t="s">
        <v>19</v>
      </c>
      <c r="F113" s="73">
        <v>347942404</v>
      </c>
    </row>
    <row r="114" spans="1:6" x14ac:dyDescent="0.25">
      <c r="A114" s="72" t="s">
        <v>16</v>
      </c>
      <c r="B114" s="12">
        <v>0</v>
      </c>
      <c r="C114" s="11"/>
      <c r="D114" s="70"/>
      <c r="E114" s="11" t="s">
        <v>20</v>
      </c>
      <c r="F114" s="73">
        <v>389881433</v>
      </c>
    </row>
    <row r="115" spans="1:6" x14ac:dyDescent="0.25">
      <c r="A115" s="72" t="s">
        <v>29</v>
      </c>
      <c r="B115" s="11">
        <v>0</v>
      </c>
      <c r="C115" s="11"/>
      <c r="D115" s="70"/>
      <c r="E115" s="11" t="s">
        <v>21</v>
      </c>
      <c r="F115" s="73">
        <v>1841284761</v>
      </c>
    </row>
    <row r="116" spans="1:6" x14ac:dyDescent="0.25">
      <c r="A116" s="72"/>
      <c r="B116" s="13">
        <f>SUM(B112:B115)</f>
        <v>2978795396</v>
      </c>
      <c r="C116" s="13">
        <v>2536969732</v>
      </c>
      <c r="D116" s="70"/>
      <c r="E116" s="11"/>
      <c r="F116" s="74">
        <f>SUM(F112:F115)</f>
        <v>4679108598</v>
      </c>
    </row>
    <row r="117" spans="1:6" x14ac:dyDescent="0.25">
      <c r="A117" s="68"/>
      <c r="B117" s="70"/>
      <c r="C117" s="70"/>
      <c r="D117" s="70"/>
      <c r="E117" s="70"/>
      <c r="F117" s="71"/>
    </row>
    <row r="118" spans="1:6" x14ac:dyDescent="0.25">
      <c r="A118" s="75" t="s">
        <v>8</v>
      </c>
      <c r="B118" s="70"/>
      <c r="C118" s="70">
        <v>2213046308</v>
      </c>
      <c r="D118" s="70"/>
      <c r="E118" s="70"/>
      <c r="F118" s="71"/>
    </row>
    <row r="119" spans="1:6" x14ac:dyDescent="0.25">
      <c r="A119" s="68"/>
      <c r="B119" s="70"/>
      <c r="C119" s="70"/>
      <c r="D119" s="70"/>
      <c r="E119" s="70"/>
      <c r="F119" s="71"/>
    </row>
    <row r="120" spans="1:6" x14ac:dyDescent="0.25">
      <c r="A120" s="68" t="s">
        <v>30</v>
      </c>
      <c r="B120" s="76">
        <v>399814646</v>
      </c>
      <c r="C120" s="70"/>
      <c r="D120" s="70"/>
      <c r="E120" s="70"/>
      <c r="F120" s="71"/>
    </row>
    <row r="121" spans="1:6" x14ac:dyDescent="0.25">
      <c r="A121" s="68"/>
      <c r="B121" s="76"/>
      <c r="C121" s="70"/>
      <c r="D121" s="70"/>
      <c r="E121" s="70"/>
      <c r="F121" s="71"/>
    </row>
    <row r="122" spans="1:6" x14ac:dyDescent="0.25">
      <c r="A122" s="68" t="s">
        <v>31</v>
      </c>
      <c r="B122" s="76">
        <f>+B120*0.25</f>
        <v>99953661.5</v>
      </c>
      <c r="C122" s="70"/>
      <c r="D122" s="70"/>
      <c r="E122" s="70"/>
      <c r="F122" s="71"/>
    </row>
    <row r="123" spans="1:6" x14ac:dyDescent="0.25">
      <c r="A123" s="68"/>
      <c r="B123" s="70"/>
      <c r="C123" s="70"/>
      <c r="D123" s="70"/>
      <c r="E123" s="70"/>
      <c r="F123" s="71"/>
    </row>
    <row r="124" spans="1:6" x14ac:dyDescent="0.25">
      <c r="A124" s="68" t="s">
        <v>32</v>
      </c>
      <c r="B124" s="70">
        <f>+B122*100%</f>
        <v>99953661.5</v>
      </c>
      <c r="C124" s="70"/>
      <c r="D124" s="70"/>
      <c r="E124" s="70"/>
      <c r="F124" s="71"/>
    </row>
    <row r="125" spans="1:6" ht="16.5" thickBot="1" x14ac:dyDescent="0.3">
      <c r="A125" s="77" t="s">
        <v>33</v>
      </c>
      <c r="B125" s="78">
        <f>+B122</f>
        <v>99953661.5</v>
      </c>
      <c r="C125" s="78"/>
      <c r="D125" s="78"/>
      <c r="E125" s="78"/>
      <c r="F125" s="79"/>
    </row>
    <row r="126" spans="1:6" ht="16.5" thickBot="1" x14ac:dyDescent="0.3"/>
    <row r="127" spans="1:6" x14ac:dyDescent="0.25">
      <c r="A127" s="65" t="s">
        <v>86</v>
      </c>
      <c r="B127" s="66"/>
      <c r="C127" s="66"/>
      <c r="D127" s="66"/>
      <c r="E127" s="66"/>
      <c r="F127" s="67"/>
    </row>
    <row r="128" spans="1:6" x14ac:dyDescent="0.25">
      <c r="A128" s="68"/>
      <c r="B128" s="69" t="s">
        <v>48</v>
      </c>
      <c r="C128" s="69" t="s">
        <v>17</v>
      </c>
      <c r="D128" s="70"/>
      <c r="E128" s="70"/>
      <c r="F128" s="71" t="s">
        <v>57</v>
      </c>
    </row>
    <row r="129" spans="1:6" x14ac:dyDescent="0.25">
      <c r="A129" s="68"/>
      <c r="B129" s="70"/>
      <c r="C129" s="70"/>
      <c r="D129" s="70"/>
      <c r="E129" s="70"/>
      <c r="F129" s="71"/>
    </row>
    <row r="130" spans="1:6" x14ac:dyDescent="0.25">
      <c r="A130" s="72" t="s">
        <v>28</v>
      </c>
      <c r="B130" s="12">
        <v>293227000</v>
      </c>
      <c r="C130" s="11"/>
      <c r="D130" s="70"/>
      <c r="E130" s="11" t="s">
        <v>18</v>
      </c>
      <c r="F130" s="73">
        <v>20000000</v>
      </c>
    </row>
    <row r="131" spans="1:6" x14ac:dyDescent="0.25">
      <c r="A131" s="72" t="s">
        <v>15</v>
      </c>
      <c r="B131" s="12">
        <v>2250000</v>
      </c>
      <c r="C131" s="11"/>
      <c r="D131" s="70"/>
      <c r="E131" s="11" t="s">
        <v>19</v>
      </c>
      <c r="F131" s="73">
        <v>10738000</v>
      </c>
    </row>
    <row r="132" spans="1:6" x14ac:dyDescent="0.25">
      <c r="A132" s="72" t="s">
        <v>16</v>
      </c>
      <c r="B132" s="12">
        <v>0</v>
      </c>
      <c r="C132" s="11"/>
      <c r="D132" s="70"/>
      <c r="E132" s="11" t="s">
        <v>20</v>
      </c>
      <c r="F132" s="73">
        <v>776137000</v>
      </c>
    </row>
    <row r="133" spans="1:6" x14ac:dyDescent="0.25">
      <c r="A133" s="72" t="s">
        <v>29</v>
      </c>
      <c r="B133" s="11">
        <v>0</v>
      </c>
      <c r="C133" s="11"/>
      <c r="D133" s="70"/>
      <c r="E133" s="11" t="s">
        <v>21</v>
      </c>
      <c r="F133" s="73">
        <v>147127000</v>
      </c>
    </row>
    <row r="134" spans="1:6" x14ac:dyDescent="0.25">
      <c r="A134" s="72"/>
      <c r="B134" s="13">
        <f>SUM(B130:B133)</f>
        <v>295477000</v>
      </c>
      <c r="C134" s="13">
        <v>159816000</v>
      </c>
      <c r="D134" s="70"/>
      <c r="E134" s="11"/>
      <c r="F134" s="74">
        <f>SUM(F130:F133)</f>
        <v>954002000</v>
      </c>
    </row>
    <row r="135" spans="1:6" x14ac:dyDescent="0.25">
      <c r="A135" s="68"/>
      <c r="B135" s="70"/>
      <c r="C135" s="70"/>
      <c r="D135" s="70"/>
      <c r="E135" s="70"/>
      <c r="F135" s="71"/>
    </row>
    <row r="136" spans="1:6" x14ac:dyDescent="0.25">
      <c r="A136" s="75" t="s">
        <v>8</v>
      </c>
      <c r="B136" s="70"/>
      <c r="C136" s="70">
        <v>2213046308</v>
      </c>
      <c r="D136" s="70"/>
      <c r="E136" s="70"/>
      <c r="F136" s="71"/>
    </row>
    <row r="137" spans="1:6" x14ac:dyDescent="0.25">
      <c r="A137" s="68"/>
      <c r="B137" s="70"/>
      <c r="C137" s="70"/>
      <c r="D137" s="70"/>
      <c r="E137" s="70"/>
      <c r="F137" s="71"/>
    </row>
    <row r="138" spans="1:6" x14ac:dyDescent="0.25">
      <c r="A138" s="68" t="s">
        <v>30</v>
      </c>
      <c r="B138" s="76">
        <v>399814646</v>
      </c>
      <c r="C138" s="70"/>
      <c r="D138" s="70"/>
      <c r="E138" s="70"/>
      <c r="F138" s="71"/>
    </row>
    <row r="139" spans="1:6" x14ac:dyDescent="0.25">
      <c r="A139" s="68"/>
      <c r="B139" s="76"/>
      <c r="C139" s="70"/>
      <c r="D139" s="70"/>
      <c r="E139" s="70"/>
      <c r="F139" s="71"/>
    </row>
    <row r="140" spans="1:6" x14ac:dyDescent="0.25">
      <c r="A140" s="68" t="s">
        <v>31</v>
      </c>
      <c r="B140" s="76">
        <f>+B138*0.25</f>
        <v>99953661.5</v>
      </c>
      <c r="C140" s="70"/>
      <c r="D140" s="70"/>
      <c r="E140" s="70"/>
      <c r="F140" s="71"/>
    </row>
    <row r="141" spans="1:6" x14ac:dyDescent="0.25">
      <c r="A141" s="68"/>
      <c r="B141" s="70"/>
      <c r="C141" s="70"/>
      <c r="D141" s="70"/>
      <c r="E141" s="70"/>
      <c r="F141" s="71"/>
    </row>
    <row r="142" spans="1:6" x14ac:dyDescent="0.25">
      <c r="A142" s="68" t="s">
        <v>32</v>
      </c>
      <c r="B142" s="70">
        <f>+B140*100%</f>
        <v>99953661.5</v>
      </c>
      <c r="C142" s="70"/>
      <c r="D142" s="70"/>
      <c r="E142" s="70"/>
      <c r="F142" s="71"/>
    </row>
    <row r="143" spans="1:6" ht="16.5" thickBot="1" x14ac:dyDescent="0.3">
      <c r="A143" s="77" t="s">
        <v>33</v>
      </c>
      <c r="B143" s="78">
        <f>+B140</f>
        <v>99953661.5</v>
      </c>
      <c r="C143" s="78"/>
      <c r="D143" s="78"/>
      <c r="E143" s="78"/>
      <c r="F143" s="7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1"/>
  <sheetViews>
    <sheetView tabSelected="1" zoomScale="140" zoomScaleNormal="140" workbookViewId="0">
      <selection activeCell="A27" sqref="A27:L27"/>
    </sheetView>
  </sheetViews>
  <sheetFormatPr baseColWidth="10" defaultColWidth="10.5703125" defaultRowHeight="12.75" x14ac:dyDescent="0.2"/>
  <cols>
    <col min="1" max="1" width="3.7109375" style="49" customWidth="1"/>
    <col min="2" max="2" width="10.5703125" style="48"/>
    <col min="3" max="5" width="10.5703125" style="49"/>
    <col min="6" max="8" width="10.5703125" style="48"/>
    <col min="9" max="9" width="10.5703125" style="80"/>
    <col min="10" max="11" width="10.5703125" style="49"/>
    <col min="12" max="12" width="9.28515625" style="48" customWidth="1"/>
    <col min="13" max="16384" width="10.5703125" style="48"/>
  </cols>
  <sheetData>
    <row r="1" spans="1:12" x14ac:dyDescent="0.2">
      <c r="A1" s="175">
        <v>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x14ac:dyDescent="0.2">
      <c r="A2" s="175" t="s">
        <v>36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">
      <c r="A3" s="176" t="s">
        <v>62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x14ac:dyDescent="0.2">
      <c r="A4" s="176" t="s">
        <v>63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</row>
    <row r="5" spans="1:12" ht="13.5" thickBot="1" x14ac:dyDescent="0.25">
      <c r="A5" s="84"/>
      <c r="B5" s="85"/>
      <c r="C5" s="84"/>
      <c r="D5" s="84"/>
      <c r="E5" s="84"/>
      <c r="F5" s="86"/>
      <c r="G5" s="86"/>
      <c r="H5" s="86"/>
    </row>
    <row r="6" spans="1:12" ht="51.75" thickBot="1" x14ac:dyDescent="0.25">
      <c r="A6" s="87" t="s">
        <v>38</v>
      </c>
      <c r="B6" s="88" t="s">
        <v>54</v>
      </c>
      <c r="C6" s="88" t="s">
        <v>92</v>
      </c>
      <c r="D6" s="88" t="s">
        <v>53</v>
      </c>
      <c r="E6" s="88" t="s">
        <v>93</v>
      </c>
      <c r="F6" s="88" t="s">
        <v>55</v>
      </c>
      <c r="G6" s="88" t="s">
        <v>56</v>
      </c>
      <c r="H6" s="89" t="s">
        <v>57</v>
      </c>
      <c r="I6" s="90" t="s">
        <v>58</v>
      </c>
      <c r="J6" s="90" t="s">
        <v>59</v>
      </c>
      <c r="K6" s="90" t="s">
        <v>60</v>
      </c>
      <c r="L6" s="90" t="s">
        <v>95</v>
      </c>
    </row>
    <row r="7" spans="1:12" s="115" customFormat="1" ht="15.75" customHeight="1" x14ac:dyDescent="0.2">
      <c r="A7" s="111">
        <v>1</v>
      </c>
      <c r="B7" s="112" t="s">
        <v>52</v>
      </c>
      <c r="C7" s="113" t="s">
        <v>26</v>
      </c>
      <c r="D7" s="113" t="s">
        <v>26</v>
      </c>
      <c r="E7" s="113" t="s">
        <v>26</v>
      </c>
      <c r="F7" s="113" t="s">
        <v>26</v>
      </c>
      <c r="G7" s="113" t="s">
        <v>26</v>
      </c>
      <c r="H7" s="113" t="s">
        <v>26</v>
      </c>
      <c r="I7" s="113" t="s">
        <v>26</v>
      </c>
      <c r="J7" s="113" t="s">
        <v>26</v>
      </c>
      <c r="K7" s="114" t="s">
        <v>26</v>
      </c>
      <c r="L7" s="114" t="s">
        <v>26</v>
      </c>
    </row>
    <row r="8" spans="1:12" s="115" customFormat="1" ht="38.25" x14ac:dyDescent="0.2">
      <c r="A8" s="116">
        <v>2</v>
      </c>
      <c r="B8" s="117" t="s">
        <v>67</v>
      </c>
      <c r="C8" s="118" t="s">
        <v>26</v>
      </c>
      <c r="D8" s="118" t="s">
        <v>26</v>
      </c>
      <c r="E8" s="118" t="s">
        <v>26</v>
      </c>
      <c r="F8" s="118" t="s">
        <v>26</v>
      </c>
      <c r="G8" s="118" t="s">
        <v>26</v>
      </c>
      <c r="H8" s="118" t="s">
        <v>26</v>
      </c>
      <c r="I8" s="119" t="s">
        <v>26</v>
      </c>
      <c r="J8" s="120" t="s">
        <v>26</v>
      </c>
      <c r="K8" s="121" t="s">
        <v>26</v>
      </c>
      <c r="L8" s="121" t="s">
        <v>26</v>
      </c>
    </row>
    <row r="9" spans="1:12" ht="25.5" x14ac:dyDescent="0.2">
      <c r="A9" s="91">
        <v>3</v>
      </c>
      <c r="B9" s="81" t="s">
        <v>72</v>
      </c>
      <c r="C9" s="92" t="s">
        <v>26</v>
      </c>
      <c r="D9" s="92" t="s">
        <v>26</v>
      </c>
      <c r="E9" s="92" t="s">
        <v>26</v>
      </c>
      <c r="F9" s="92" t="s">
        <v>26</v>
      </c>
      <c r="G9" s="92" t="s">
        <v>26</v>
      </c>
      <c r="H9" s="92" t="s">
        <v>26</v>
      </c>
      <c r="I9" s="122" t="s">
        <v>39</v>
      </c>
      <c r="J9" s="94" t="s">
        <v>26</v>
      </c>
      <c r="K9" s="95" t="s">
        <v>26</v>
      </c>
      <c r="L9" s="95" t="s">
        <v>26</v>
      </c>
    </row>
    <row r="10" spans="1:12" ht="25.5" x14ac:dyDescent="0.2">
      <c r="A10" s="91">
        <v>4</v>
      </c>
      <c r="B10" s="81" t="s">
        <v>75</v>
      </c>
      <c r="C10" s="92" t="s">
        <v>26</v>
      </c>
      <c r="D10" s="92" t="s">
        <v>26</v>
      </c>
      <c r="E10" s="92" t="s">
        <v>26</v>
      </c>
      <c r="F10" s="92" t="s">
        <v>26</v>
      </c>
      <c r="G10" s="92" t="s">
        <v>26</v>
      </c>
      <c r="H10" s="92" t="s">
        <v>26</v>
      </c>
      <c r="I10" s="96" t="s">
        <v>26</v>
      </c>
      <c r="J10" s="94" t="s">
        <v>26</v>
      </c>
      <c r="K10" s="95" t="s">
        <v>26</v>
      </c>
      <c r="L10" s="95" t="s">
        <v>104</v>
      </c>
    </row>
    <row r="11" spans="1:12" x14ac:dyDescent="0.2">
      <c r="A11" s="91">
        <v>5</v>
      </c>
      <c r="B11" s="123" t="s">
        <v>98</v>
      </c>
      <c r="C11" s="92" t="s">
        <v>26</v>
      </c>
      <c r="D11" s="92" t="s">
        <v>26</v>
      </c>
      <c r="E11" s="92" t="s">
        <v>26</v>
      </c>
      <c r="F11" s="92" t="s">
        <v>26</v>
      </c>
      <c r="G11" s="92" t="s">
        <v>26</v>
      </c>
      <c r="H11" s="92" t="s">
        <v>26</v>
      </c>
      <c r="I11" s="93" t="s">
        <v>26</v>
      </c>
      <c r="J11" s="94" t="s">
        <v>26</v>
      </c>
      <c r="K11" s="95" t="s">
        <v>26</v>
      </c>
      <c r="L11" s="95" t="s">
        <v>26</v>
      </c>
    </row>
    <row r="12" spans="1:12" ht="51" x14ac:dyDescent="0.2">
      <c r="A12" s="91">
        <v>6</v>
      </c>
      <c r="B12" s="81" t="s">
        <v>81</v>
      </c>
      <c r="C12" s="92" t="s">
        <v>26</v>
      </c>
      <c r="D12" s="92" t="s">
        <v>26</v>
      </c>
      <c r="E12" s="92" t="s">
        <v>26</v>
      </c>
      <c r="F12" s="92" t="s">
        <v>26</v>
      </c>
      <c r="G12" s="92" t="s">
        <v>26</v>
      </c>
      <c r="H12" s="92" t="s">
        <v>26</v>
      </c>
      <c r="I12" s="153" t="s">
        <v>26</v>
      </c>
      <c r="J12" s="154" t="s">
        <v>26</v>
      </c>
      <c r="K12" s="155" t="s">
        <v>26</v>
      </c>
      <c r="L12" s="121" t="s">
        <v>26</v>
      </c>
    </row>
    <row r="13" spans="1:12" x14ac:dyDescent="0.2">
      <c r="A13" s="91">
        <v>7</v>
      </c>
      <c r="B13" s="81" t="s">
        <v>85</v>
      </c>
      <c r="C13" s="92" t="s">
        <v>26</v>
      </c>
      <c r="D13" s="92" t="s">
        <v>26</v>
      </c>
      <c r="E13" s="92" t="s">
        <v>26</v>
      </c>
      <c r="F13" s="92" t="s">
        <v>26</v>
      </c>
      <c r="G13" s="92" t="s">
        <v>26</v>
      </c>
      <c r="H13" s="92" t="s">
        <v>26</v>
      </c>
      <c r="I13" s="93" t="s">
        <v>26</v>
      </c>
      <c r="J13" s="94" t="s">
        <v>26</v>
      </c>
      <c r="K13" s="95" t="s">
        <v>26</v>
      </c>
      <c r="L13" s="130" t="s">
        <v>26</v>
      </c>
    </row>
    <row r="14" spans="1:12" s="148" customFormat="1" ht="26.25" thickBot="1" x14ac:dyDescent="0.25">
      <c r="A14" s="145">
        <v>8</v>
      </c>
      <c r="B14" s="146" t="s">
        <v>87</v>
      </c>
      <c r="C14" s="104" t="s">
        <v>26</v>
      </c>
      <c r="D14" s="147" t="s">
        <v>26</v>
      </c>
      <c r="E14" s="147" t="s">
        <v>26</v>
      </c>
      <c r="F14" s="147" t="s">
        <v>26</v>
      </c>
      <c r="G14" s="147" t="s">
        <v>26</v>
      </c>
      <c r="H14" s="147" t="s">
        <v>26</v>
      </c>
      <c r="I14" s="97" t="s">
        <v>26</v>
      </c>
      <c r="J14" s="98" t="s">
        <v>26</v>
      </c>
      <c r="K14" s="99" t="s">
        <v>26</v>
      </c>
      <c r="L14" s="104" t="s">
        <v>26</v>
      </c>
    </row>
    <row r="15" spans="1:12" x14ac:dyDescent="0.2">
      <c r="A15" s="102" t="s">
        <v>73</v>
      </c>
      <c r="B15" s="103"/>
      <c r="C15" s="104"/>
      <c r="D15" s="104"/>
      <c r="E15" s="104"/>
      <c r="F15" s="105"/>
      <c r="G15" s="103"/>
      <c r="H15" s="103"/>
      <c r="I15" s="106"/>
      <c r="J15" s="107"/>
      <c r="K15" s="107"/>
      <c r="L15" s="103"/>
    </row>
    <row r="16" spans="1:12" ht="25.5" customHeight="1" x14ac:dyDescent="0.2">
      <c r="A16" s="177" t="s">
        <v>96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9"/>
    </row>
    <row r="17" spans="1:12" ht="27.75" customHeight="1" x14ac:dyDescent="0.2">
      <c r="A17" s="18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2"/>
    </row>
    <row r="18" spans="1:12" s="127" customFormat="1" ht="18.75" customHeight="1" x14ac:dyDescent="0.2">
      <c r="A18" s="149"/>
      <c r="B18" s="150" t="s">
        <v>77</v>
      </c>
      <c r="C18" s="151"/>
      <c r="H18" s="152"/>
      <c r="I18" s="152"/>
      <c r="J18" s="152"/>
      <c r="K18" s="128"/>
    </row>
    <row r="19" spans="1:12" s="127" customFormat="1" ht="29.25" customHeight="1" x14ac:dyDescent="0.2">
      <c r="A19" s="172" t="s">
        <v>103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2" s="127" customFormat="1" ht="15.75" customHeight="1" x14ac:dyDescent="0.2">
      <c r="A20" s="124" t="s">
        <v>99</v>
      </c>
      <c r="B20" s="125"/>
      <c r="C20" s="125"/>
      <c r="D20" s="126"/>
      <c r="E20" s="125"/>
      <c r="F20" s="125"/>
      <c r="G20" s="125"/>
      <c r="H20" s="125"/>
      <c r="I20" s="125"/>
      <c r="J20" s="125"/>
      <c r="K20" s="125"/>
      <c r="L20" s="125"/>
    </row>
    <row r="21" spans="1:12" s="131" customFormat="1" ht="27" customHeight="1" x14ac:dyDescent="0.2">
      <c r="A21" s="173" t="s">
        <v>101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</row>
    <row r="22" spans="1:12" s="131" customFormat="1" ht="24.75" customHeight="1" x14ac:dyDescent="0.2">
      <c r="A22" s="132" t="s">
        <v>83</v>
      </c>
      <c r="B22" s="133"/>
      <c r="C22" s="134"/>
      <c r="D22" s="135"/>
      <c r="I22" s="136"/>
      <c r="J22" s="137"/>
      <c r="K22" s="137"/>
    </row>
    <row r="23" spans="1:12" s="131" customFormat="1" ht="32.25" customHeight="1" x14ac:dyDescent="0.2">
      <c r="A23" s="183" t="s">
        <v>105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</row>
    <row r="24" spans="1:12" s="127" customFormat="1" ht="21" customHeight="1" x14ac:dyDescent="0.2">
      <c r="A24" s="124" t="s">
        <v>94</v>
      </c>
      <c r="C24" s="128"/>
      <c r="D24" s="128"/>
      <c r="E24" s="128"/>
      <c r="I24" s="129"/>
      <c r="J24" s="128"/>
      <c r="K24" s="128"/>
    </row>
    <row r="25" spans="1:12" s="127" customFormat="1" ht="30" customHeight="1" x14ac:dyDescent="0.2">
      <c r="A25" s="172" t="s">
        <v>106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</row>
    <row r="26" spans="1:12" s="127" customFormat="1" ht="21" customHeight="1" x14ac:dyDescent="0.2">
      <c r="A26" s="138" t="s">
        <v>90</v>
      </c>
      <c r="B26" s="139"/>
      <c r="C26" s="140"/>
      <c r="D26" s="141"/>
      <c r="E26" s="142"/>
      <c r="F26" s="143"/>
      <c r="G26" s="143"/>
      <c r="H26" s="143"/>
      <c r="I26" s="144"/>
      <c r="J26" s="128"/>
      <c r="K26" s="128"/>
    </row>
    <row r="27" spans="1:12" s="127" customFormat="1" ht="42.75" customHeight="1" x14ac:dyDescent="0.2">
      <c r="A27" s="172" t="s">
        <v>102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</row>
    <row r="28" spans="1:12" x14ac:dyDescent="0.2">
      <c r="A28" s="100"/>
      <c r="C28" s="48"/>
      <c r="D28" s="48"/>
      <c r="E28" s="100"/>
      <c r="F28" s="86"/>
      <c r="G28" s="86"/>
      <c r="J28" s="100"/>
    </row>
    <row r="29" spans="1:12" x14ac:dyDescent="0.2">
      <c r="A29" s="100"/>
      <c r="C29" s="48"/>
      <c r="D29" s="100"/>
      <c r="E29" s="100"/>
      <c r="F29" s="86"/>
      <c r="G29" s="86"/>
      <c r="H29" s="86"/>
      <c r="I29" s="49"/>
    </row>
    <row r="30" spans="1:12" x14ac:dyDescent="0.2">
      <c r="A30" s="100"/>
      <c r="C30" s="48"/>
      <c r="D30" s="100"/>
      <c r="E30" s="100"/>
      <c r="F30" s="86"/>
      <c r="G30" s="86"/>
      <c r="H30" s="86"/>
      <c r="I30" s="49"/>
    </row>
    <row r="31" spans="1:12" ht="25.5" customHeight="1" x14ac:dyDescent="0.2">
      <c r="A31" s="100"/>
      <c r="C31" s="48"/>
      <c r="D31" s="100"/>
      <c r="E31" s="100"/>
      <c r="F31" s="86"/>
      <c r="G31" s="86"/>
      <c r="H31" s="101"/>
      <c r="I31" s="100"/>
    </row>
    <row r="32" spans="1:12" x14ac:dyDescent="0.2">
      <c r="A32" s="48"/>
      <c r="C32" s="48"/>
      <c r="D32" s="100"/>
      <c r="E32" s="100"/>
      <c r="F32" s="86"/>
      <c r="G32" s="86"/>
      <c r="H32" s="86" t="s">
        <v>91</v>
      </c>
      <c r="I32" s="100"/>
    </row>
    <row r="33" spans="1:9" x14ac:dyDescent="0.2">
      <c r="A33" s="48"/>
      <c r="C33" s="48"/>
      <c r="D33" s="100"/>
      <c r="E33" s="100"/>
      <c r="F33" s="86"/>
      <c r="G33" s="86"/>
      <c r="H33" s="86"/>
      <c r="I33" s="49"/>
    </row>
    <row r="34" spans="1:9" x14ac:dyDescent="0.2">
      <c r="A34" s="48"/>
      <c r="C34" s="48"/>
      <c r="D34" s="100"/>
      <c r="E34" s="100"/>
      <c r="F34" s="86"/>
      <c r="G34" s="86"/>
      <c r="H34" s="86"/>
      <c r="I34" s="49"/>
    </row>
    <row r="35" spans="1:9" x14ac:dyDescent="0.2">
      <c r="A35" s="48"/>
      <c r="C35" s="48"/>
      <c r="D35" s="100"/>
      <c r="E35" s="100"/>
      <c r="F35" s="86"/>
      <c r="G35" s="86"/>
      <c r="H35" s="86"/>
      <c r="I35" s="49"/>
    </row>
    <row r="36" spans="1:9" x14ac:dyDescent="0.2">
      <c r="A36" s="100"/>
      <c r="C36" s="48"/>
      <c r="D36" s="100"/>
      <c r="E36" s="100"/>
      <c r="F36" s="86"/>
      <c r="G36" s="86"/>
      <c r="H36" s="86"/>
      <c r="I36" s="49"/>
    </row>
    <row r="37" spans="1:9" x14ac:dyDescent="0.2">
      <c r="A37" s="100"/>
      <c r="B37" s="86"/>
      <c r="C37" s="100"/>
      <c r="D37" s="100"/>
      <c r="E37" s="100"/>
      <c r="F37" s="86"/>
      <c r="G37" s="86"/>
      <c r="H37" s="86"/>
      <c r="I37" s="49"/>
    </row>
    <row r="38" spans="1:9" x14ac:dyDescent="0.2">
      <c r="A38" s="100"/>
      <c r="B38" s="86"/>
      <c r="C38" s="100"/>
      <c r="D38" s="100"/>
      <c r="E38" s="100"/>
      <c r="F38" s="86"/>
      <c r="G38" s="86"/>
      <c r="H38" s="86"/>
      <c r="I38" s="49"/>
    </row>
    <row r="39" spans="1:9" x14ac:dyDescent="0.2">
      <c r="A39" s="100"/>
      <c r="B39" s="86"/>
      <c r="C39" s="100"/>
      <c r="D39" s="100"/>
      <c r="E39" s="100"/>
      <c r="F39" s="86"/>
      <c r="G39" s="86"/>
      <c r="H39" s="86"/>
      <c r="I39" s="49"/>
    </row>
    <row r="40" spans="1:9" x14ac:dyDescent="0.2">
      <c r="A40" s="100"/>
      <c r="C40" s="48"/>
      <c r="D40" s="48"/>
      <c r="E40" s="100"/>
      <c r="F40" s="86"/>
      <c r="G40" s="86"/>
      <c r="H40" s="86"/>
      <c r="I40" s="49"/>
    </row>
    <row r="41" spans="1:9" x14ac:dyDescent="0.2">
      <c r="A41" s="100"/>
      <c r="C41" s="48"/>
      <c r="D41" s="48"/>
      <c r="E41" s="100"/>
      <c r="F41" s="86"/>
      <c r="G41" s="86"/>
      <c r="H41" s="86"/>
      <c r="I41" s="49"/>
    </row>
    <row r="42" spans="1:9" x14ac:dyDescent="0.2">
      <c r="A42" s="100"/>
      <c r="B42" s="86"/>
      <c r="C42" s="100"/>
      <c r="D42" s="100"/>
      <c r="E42" s="100"/>
      <c r="F42" s="86"/>
      <c r="G42" s="86"/>
      <c r="H42" s="86"/>
      <c r="I42" s="49"/>
    </row>
    <row r="43" spans="1:9" x14ac:dyDescent="0.2">
      <c r="A43" s="100"/>
      <c r="B43" s="86"/>
      <c r="C43" s="100"/>
      <c r="D43" s="100"/>
      <c r="E43" s="100"/>
      <c r="F43" s="86"/>
      <c r="G43" s="86"/>
      <c r="H43" s="86"/>
      <c r="I43" s="49"/>
    </row>
    <row r="44" spans="1:9" x14ac:dyDescent="0.2">
      <c r="A44" s="100"/>
      <c r="B44" s="86"/>
      <c r="C44" s="100"/>
      <c r="D44" s="100"/>
      <c r="E44" s="100"/>
      <c r="F44" s="86"/>
      <c r="G44" s="86"/>
      <c r="H44" s="86"/>
      <c r="I44" s="49"/>
    </row>
    <row r="45" spans="1:9" x14ac:dyDescent="0.2">
      <c r="A45" s="100"/>
      <c r="B45" s="86"/>
      <c r="C45" s="100"/>
      <c r="D45" s="100"/>
      <c r="E45" s="100"/>
      <c r="F45" s="86"/>
      <c r="G45" s="86"/>
      <c r="H45" s="86"/>
      <c r="I45" s="49"/>
    </row>
    <row r="46" spans="1:9" x14ac:dyDescent="0.2">
      <c r="A46" s="100"/>
      <c r="B46" s="86"/>
      <c r="C46" s="100"/>
      <c r="D46" s="100"/>
      <c r="E46" s="100"/>
      <c r="F46" s="86"/>
      <c r="G46" s="86"/>
      <c r="H46" s="86"/>
      <c r="I46" s="49"/>
    </row>
    <row r="47" spans="1:9" x14ac:dyDescent="0.2">
      <c r="A47" s="100"/>
      <c r="B47" s="86"/>
      <c r="C47" s="100"/>
      <c r="D47" s="100"/>
      <c r="E47" s="100"/>
      <c r="F47" s="86"/>
      <c r="G47" s="86"/>
      <c r="H47" s="86"/>
      <c r="I47" s="49"/>
    </row>
    <row r="48" spans="1:9" x14ac:dyDescent="0.2">
      <c r="A48" s="100"/>
      <c r="B48" s="86"/>
      <c r="C48" s="100"/>
      <c r="D48" s="100"/>
      <c r="E48" s="100"/>
      <c r="F48" s="86"/>
      <c r="G48" s="86"/>
      <c r="H48" s="86"/>
      <c r="I48" s="49"/>
    </row>
    <row r="49" spans="1:9" x14ac:dyDescent="0.2">
      <c r="A49" s="100"/>
      <c r="B49" s="86"/>
      <c r="C49" s="100"/>
      <c r="D49" s="100"/>
      <c r="E49" s="100"/>
      <c r="F49" s="86"/>
      <c r="G49" s="86"/>
      <c r="H49" s="86"/>
      <c r="I49" s="49"/>
    </row>
    <row r="50" spans="1:9" x14ac:dyDescent="0.2">
      <c r="A50" s="100"/>
      <c r="B50" s="86"/>
      <c r="C50" s="100"/>
      <c r="D50" s="100"/>
      <c r="E50" s="100"/>
      <c r="F50" s="86"/>
      <c r="G50" s="86"/>
      <c r="H50" s="86"/>
      <c r="I50" s="49"/>
    </row>
    <row r="51" spans="1:9" x14ac:dyDescent="0.2">
      <c r="A51" s="100"/>
      <c r="B51" s="86"/>
      <c r="C51" s="100"/>
      <c r="D51" s="100"/>
      <c r="E51" s="100"/>
      <c r="F51" s="86"/>
      <c r="G51" s="86"/>
      <c r="H51" s="86"/>
      <c r="I51" s="49"/>
    </row>
    <row r="52" spans="1:9" x14ac:dyDescent="0.2">
      <c r="A52" s="100"/>
      <c r="B52" s="86"/>
      <c r="C52" s="100"/>
      <c r="D52" s="100"/>
      <c r="E52" s="100"/>
      <c r="F52" s="86"/>
      <c r="G52" s="86"/>
      <c r="H52" s="86"/>
      <c r="I52" s="49"/>
    </row>
    <row r="53" spans="1:9" x14ac:dyDescent="0.2">
      <c r="A53" s="100"/>
      <c r="B53" s="86"/>
      <c r="C53" s="100"/>
      <c r="D53" s="100"/>
      <c r="E53" s="100"/>
      <c r="F53" s="86"/>
      <c r="G53" s="86"/>
      <c r="H53" s="86"/>
      <c r="I53" s="49"/>
    </row>
    <row r="54" spans="1:9" x14ac:dyDescent="0.2">
      <c r="A54" s="100"/>
      <c r="B54" s="86"/>
      <c r="C54" s="100"/>
      <c r="D54" s="100"/>
      <c r="E54" s="100"/>
      <c r="F54" s="86"/>
      <c r="G54" s="86"/>
      <c r="H54" s="86"/>
      <c r="I54" s="49"/>
    </row>
    <row r="55" spans="1:9" x14ac:dyDescent="0.2">
      <c r="A55" s="100"/>
      <c r="B55" s="86"/>
      <c r="C55" s="100"/>
      <c r="D55" s="100"/>
      <c r="E55" s="100"/>
      <c r="F55" s="86"/>
      <c r="G55" s="86"/>
      <c r="H55" s="86"/>
      <c r="I55" s="49"/>
    </row>
    <row r="56" spans="1:9" x14ac:dyDescent="0.2">
      <c r="A56" s="100"/>
      <c r="B56" s="86"/>
      <c r="C56" s="100"/>
      <c r="D56" s="100"/>
      <c r="E56" s="100"/>
      <c r="F56" s="86"/>
      <c r="G56" s="86"/>
      <c r="H56" s="86"/>
      <c r="I56" s="49"/>
    </row>
    <row r="57" spans="1:9" x14ac:dyDescent="0.2">
      <c r="A57" s="100"/>
      <c r="B57" s="86"/>
      <c r="C57" s="100"/>
      <c r="D57" s="100"/>
      <c r="E57" s="100"/>
      <c r="F57" s="86"/>
      <c r="G57" s="86"/>
      <c r="H57" s="86"/>
      <c r="I57" s="49"/>
    </row>
    <row r="58" spans="1:9" x14ac:dyDescent="0.2">
      <c r="A58" s="100"/>
      <c r="B58" s="86"/>
      <c r="C58" s="100"/>
      <c r="D58" s="100"/>
      <c r="E58" s="100"/>
      <c r="F58" s="86"/>
      <c r="G58" s="86"/>
      <c r="H58" s="86"/>
      <c r="I58" s="49"/>
    </row>
    <row r="59" spans="1:9" x14ac:dyDescent="0.2">
      <c r="A59" s="100"/>
      <c r="B59" s="86"/>
      <c r="C59" s="100"/>
      <c r="D59" s="100"/>
      <c r="E59" s="100"/>
      <c r="F59" s="86"/>
      <c r="G59" s="86"/>
      <c r="H59" s="86"/>
      <c r="I59" s="49"/>
    </row>
    <row r="60" spans="1:9" x14ac:dyDescent="0.2">
      <c r="A60" s="100"/>
      <c r="B60" s="86"/>
      <c r="C60" s="100"/>
      <c r="D60" s="100"/>
      <c r="E60" s="100"/>
      <c r="F60" s="86"/>
      <c r="G60" s="86"/>
      <c r="H60" s="86"/>
      <c r="I60" s="49"/>
    </row>
    <row r="61" spans="1:9" x14ac:dyDescent="0.2">
      <c r="A61" s="100"/>
      <c r="B61" s="86"/>
      <c r="C61" s="100"/>
      <c r="D61" s="100"/>
      <c r="E61" s="100"/>
      <c r="F61" s="86"/>
      <c r="G61" s="86"/>
      <c r="H61" s="86"/>
      <c r="I61" s="49"/>
    </row>
    <row r="62" spans="1:9" x14ac:dyDescent="0.2">
      <c r="A62" s="100"/>
      <c r="B62" s="86"/>
      <c r="C62" s="100"/>
      <c r="D62" s="100"/>
      <c r="E62" s="100"/>
      <c r="F62" s="86"/>
      <c r="G62" s="86"/>
      <c r="H62" s="86"/>
      <c r="I62" s="49"/>
    </row>
    <row r="63" spans="1:9" x14ac:dyDescent="0.2">
      <c r="A63" s="100"/>
      <c r="B63" s="86"/>
      <c r="C63" s="100"/>
      <c r="D63" s="100"/>
      <c r="E63" s="100"/>
      <c r="F63" s="86"/>
      <c r="G63" s="86"/>
      <c r="H63" s="86"/>
      <c r="I63" s="49"/>
    </row>
    <row r="64" spans="1:9" x14ac:dyDescent="0.2">
      <c r="A64" s="100"/>
      <c r="B64" s="86"/>
      <c r="C64" s="100"/>
      <c r="D64" s="100"/>
      <c r="E64" s="100"/>
      <c r="F64" s="86"/>
      <c r="G64" s="86"/>
      <c r="H64" s="86"/>
      <c r="I64" s="49"/>
    </row>
    <row r="65" spans="1:9" x14ac:dyDescent="0.2">
      <c r="A65" s="100"/>
      <c r="B65" s="86"/>
      <c r="C65" s="100"/>
      <c r="D65" s="100"/>
      <c r="E65" s="100"/>
      <c r="F65" s="86"/>
      <c r="G65" s="86"/>
      <c r="H65" s="86"/>
      <c r="I65" s="49"/>
    </row>
    <row r="66" spans="1:9" x14ac:dyDescent="0.2">
      <c r="A66" s="100"/>
      <c r="B66" s="86"/>
      <c r="C66" s="100"/>
      <c r="D66" s="100"/>
      <c r="E66" s="100"/>
      <c r="F66" s="86"/>
      <c r="G66" s="86"/>
      <c r="H66" s="86"/>
      <c r="I66" s="49"/>
    </row>
    <row r="67" spans="1:9" x14ac:dyDescent="0.2">
      <c r="A67" s="100"/>
      <c r="B67" s="86"/>
      <c r="C67" s="100"/>
      <c r="D67" s="100"/>
      <c r="E67" s="100"/>
      <c r="F67" s="86"/>
      <c r="G67" s="86"/>
      <c r="H67" s="86"/>
      <c r="I67" s="49"/>
    </row>
    <row r="68" spans="1:9" x14ac:dyDescent="0.2">
      <c r="A68" s="100"/>
      <c r="B68" s="86"/>
      <c r="C68" s="100"/>
      <c r="D68" s="100"/>
      <c r="E68" s="100"/>
      <c r="F68" s="86"/>
      <c r="G68" s="86"/>
      <c r="H68" s="86"/>
      <c r="I68" s="49"/>
    </row>
    <row r="69" spans="1:9" x14ac:dyDescent="0.2">
      <c r="A69" s="100"/>
      <c r="B69" s="86"/>
      <c r="C69" s="100"/>
      <c r="D69" s="100"/>
      <c r="E69" s="100"/>
      <c r="F69" s="86"/>
      <c r="G69" s="86"/>
      <c r="H69" s="86"/>
      <c r="I69" s="49"/>
    </row>
    <row r="70" spans="1:9" x14ac:dyDescent="0.2">
      <c r="A70" s="100"/>
      <c r="B70" s="86"/>
      <c r="C70" s="100"/>
      <c r="D70" s="100"/>
      <c r="E70" s="100"/>
      <c r="F70" s="86"/>
      <c r="G70" s="86"/>
      <c r="H70" s="86"/>
      <c r="I70" s="49"/>
    </row>
    <row r="71" spans="1:9" x14ac:dyDescent="0.2">
      <c r="A71" s="100"/>
      <c r="B71" s="86"/>
      <c r="C71" s="100"/>
      <c r="D71" s="100"/>
      <c r="E71" s="100"/>
      <c r="F71" s="86"/>
      <c r="G71" s="86"/>
      <c r="H71" s="86"/>
      <c r="I71" s="49"/>
    </row>
    <row r="72" spans="1:9" x14ac:dyDescent="0.2">
      <c r="A72" s="100"/>
      <c r="B72" s="86"/>
      <c r="C72" s="100"/>
      <c r="D72" s="100"/>
      <c r="E72" s="100"/>
      <c r="F72" s="86"/>
      <c r="G72" s="86"/>
      <c r="H72" s="86"/>
      <c r="I72" s="49"/>
    </row>
    <row r="73" spans="1:9" x14ac:dyDescent="0.2">
      <c r="A73" s="100"/>
      <c r="B73" s="86"/>
      <c r="C73" s="100"/>
      <c r="D73" s="100"/>
      <c r="E73" s="100"/>
      <c r="F73" s="86"/>
      <c r="G73" s="86"/>
      <c r="H73" s="86"/>
      <c r="I73" s="49"/>
    </row>
    <row r="74" spans="1:9" x14ac:dyDescent="0.2">
      <c r="A74" s="100"/>
      <c r="B74" s="86"/>
      <c r="C74" s="100"/>
      <c r="D74" s="100"/>
      <c r="E74" s="100"/>
      <c r="F74" s="86"/>
      <c r="G74" s="86"/>
      <c r="H74" s="86"/>
      <c r="I74" s="49"/>
    </row>
    <row r="75" spans="1:9" x14ac:dyDescent="0.2">
      <c r="A75" s="100"/>
      <c r="B75" s="86"/>
      <c r="C75" s="100"/>
      <c r="D75" s="100"/>
      <c r="E75" s="100"/>
      <c r="F75" s="86"/>
      <c r="G75" s="86"/>
      <c r="H75" s="86"/>
      <c r="I75" s="49"/>
    </row>
    <row r="76" spans="1:9" x14ac:dyDescent="0.2">
      <c r="A76" s="100"/>
      <c r="B76" s="86"/>
      <c r="C76" s="100"/>
      <c r="D76" s="100"/>
      <c r="E76" s="100"/>
      <c r="F76" s="86"/>
      <c r="G76" s="86"/>
      <c r="H76" s="86"/>
      <c r="I76" s="49"/>
    </row>
    <row r="77" spans="1:9" x14ac:dyDescent="0.2">
      <c r="A77" s="100"/>
      <c r="B77" s="86"/>
      <c r="C77" s="100"/>
      <c r="D77" s="100"/>
      <c r="E77" s="100"/>
      <c r="F77" s="86"/>
      <c r="G77" s="86"/>
      <c r="H77" s="86"/>
      <c r="I77" s="49"/>
    </row>
    <row r="78" spans="1:9" x14ac:dyDescent="0.2">
      <c r="A78" s="100"/>
      <c r="B78" s="86"/>
      <c r="C78" s="100"/>
      <c r="D78" s="100"/>
      <c r="E78" s="100"/>
      <c r="F78" s="86"/>
      <c r="G78" s="86"/>
      <c r="H78" s="86"/>
      <c r="I78" s="49"/>
    </row>
    <row r="79" spans="1:9" x14ac:dyDescent="0.2">
      <c r="A79" s="100"/>
      <c r="B79" s="86"/>
      <c r="C79" s="100"/>
      <c r="D79" s="100"/>
      <c r="E79" s="100"/>
      <c r="F79" s="86"/>
      <c r="G79" s="86"/>
      <c r="H79" s="86"/>
      <c r="I79" s="49"/>
    </row>
    <row r="80" spans="1:9" x14ac:dyDescent="0.2">
      <c r="A80" s="100"/>
      <c r="B80" s="86"/>
      <c r="C80" s="100"/>
      <c r="D80" s="100"/>
      <c r="E80" s="100"/>
      <c r="F80" s="86"/>
      <c r="G80" s="86"/>
      <c r="H80" s="86"/>
      <c r="I80" s="49"/>
    </row>
    <row r="81" spans="1:9" x14ac:dyDescent="0.2">
      <c r="A81" s="100"/>
      <c r="B81" s="86"/>
      <c r="C81" s="100"/>
      <c r="D81" s="100"/>
      <c r="E81" s="100"/>
      <c r="F81" s="86"/>
      <c r="G81" s="86"/>
      <c r="H81" s="86"/>
      <c r="I81" s="49"/>
    </row>
    <row r="82" spans="1:9" x14ac:dyDescent="0.2">
      <c r="A82" s="100"/>
      <c r="B82" s="86"/>
      <c r="C82" s="100"/>
      <c r="D82" s="100"/>
      <c r="E82" s="100"/>
      <c r="F82" s="86"/>
      <c r="G82" s="86"/>
      <c r="H82" s="86"/>
      <c r="I82" s="49"/>
    </row>
    <row r="83" spans="1:9" x14ac:dyDescent="0.2">
      <c r="A83" s="100"/>
      <c r="B83" s="86"/>
      <c r="C83" s="100"/>
      <c r="D83" s="100"/>
      <c r="E83" s="100"/>
      <c r="F83" s="86"/>
      <c r="G83" s="86"/>
      <c r="H83" s="86"/>
      <c r="I83" s="49"/>
    </row>
    <row r="84" spans="1:9" x14ac:dyDescent="0.2">
      <c r="A84" s="100"/>
      <c r="B84" s="86"/>
      <c r="C84" s="100"/>
      <c r="D84" s="100"/>
      <c r="E84" s="100"/>
      <c r="F84" s="86"/>
      <c r="G84" s="86"/>
      <c r="H84" s="86"/>
      <c r="I84" s="49"/>
    </row>
    <row r="85" spans="1:9" x14ac:dyDescent="0.2">
      <c r="A85" s="100"/>
      <c r="B85" s="86"/>
      <c r="C85" s="100"/>
      <c r="D85" s="100"/>
      <c r="E85" s="100"/>
      <c r="F85" s="86"/>
      <c r="G85" s="86"/>
      <c r="H85" s="86"/>
      <c r="I85" s="49"/>
    </row>
    <row r="86" spans="1:9" x14ac:dyDescent="0.2">
      <c r="A86" s="100"/>
      <c r="B86" s="86"/>
      <c r="C86" s="100"/>
      <c r="D86" s="100"/>
      <c r="E86" s="100"/>
      <c r="F86" s="86"/>
      <c r="G86" s="86"/>
      <c r="H86" s="86"/>
      <c r="I86" s="49"/>
    </row>
    <row r="87" spans="1:9" x14ac:dyDescent="0.2">
      <c r="A87" s="100"/>
      <c r="B87" s="86"/>
      <c r="C87" s="100"/>
      <c r="D87" s="100"/>
      <c r="E87" s="100"/>
      <c r="F87" s="86"/>
      <c r="G87" s="86"/>
      <c r="H87" s="86"/>
      <c r="I87" s="49"/>
    </row>
    <row r="88" spans="1:9" x14ac:dyDescent="0.2">
      <c r="A88" s="100"/>
      <c r="B88" s="86"/>
      <c r="C88" s="100"/>
      <c r="D88" s="100"/>
      <c r="E88" s="100"/>
      <c r="F88" s="86"/>
      <c r="G88" s="86"/>
      <c r="H88" s="86"/>
      <c r="I88" s="49"/>
    </row>
    <row r="89" spans="1:9" x14ac:dyDescent="0.2">
      <c r="A89" s="100"/>
      <c r="B89" s="86"/>
      <c r="C89" s="100"/>
      <c r="D89" s="100"/>
      <c r="E89" s="100"/>
      <c r="F89" s="86"/>
      <c r="G89" s="86"/>
      <c r="H89" s="86"/>
      <c r="I89" s="49"/>
    </row>
    <row r="90" spans="1:9" x14ac:dyDescent="0.2">
      <c r="A90" s="100"/>
      <c r="B90" s="86"/>
      <c r="C90" s="100"/>
      <c r="D90" s="100"/>
      <c r="E90" s="100"/>
      <c r="F90" s="86"/>
      <c r="G90" s="86"/>
      <c r="H90" s="86"/>
      <c r="I90" s="49"/>
    </row>
    <row r="91" spans="1:9" x14ac:dyDescent="0.2">
      <c r="A91" s="100"/>
      <c r="B91" s="86"/>
      <c r="C91" s="100"/>
      <c r="D91" s="100"/>
      <c r="E91" s="100"/>
      <c r="F91" s="86"/>
      <c r="G91" s="86"/>
      <c r="H91" s="86"/>
      <c r="I91" s="49"/>
    </row>
    <row r="92" spans="1:9" x14ac:dyDescent="0.2">
      <c r="A92" s="100"/>
      <c r="B92" s="86"/>
      <c r="C92" s="100"/>
      <c r="D92" s="100"/>
      <c r="E92" s="100"/>
      <c r="F92" s="86"/>
      <c r="G92" s="86"/>
      <c r="H92" s="86"/>
      <c r="I92" s="49"/>
    </row>
    <row r="93" spans="1:9" x14ac:dyDescent="0.2">
      <c r="A93" s="100"/>
      <c r="B93" s="86"/>
      <c r="C93" s="100"/>
      <c r="D93" s="100"/>
      <c r="E93" s="100"/>
      <c r="F93" s="86"/>
      <c r="G93" s="86"/>
      <c r="H93" s="86"/>
      <c r="I93" s="49"/>
    </row>
    <row r="94" spans="1:9" x14ac:dyDescent="0.2">
      <c r="A94" s="100"/>
      <c r="B94" s="86"/>
      <c r="C94" s="100"/>
      <c r="D94" s="100"/>
      <c r="E94" s="100"/>
      <c r="F94" s="86"/>
      <c r="G94" s="86"/>
      <c r="H94" s="86"/>
      <c r="I94" s="49"/>
    </row>
    <row r="95" spans="1:9" x14ac:dyDescent="0.2">
      <c r="A95" s="100"/>
      <c r="B95" s="86"/>
      <c r="C95" s="100"/>
      <c r="D95" s="100"/>
      <c r="E95" s="100"/>
      <c r="F95" s="86"/>
      <c r="G95" s="86"/>
      <c r="H95" s="86"/>
      <c r="I95" s="49"/>
    </row>
    <row r="96" spans="1:9" x14ac:dyDescent="0.2">
      <c r="A96" s="100"/>
      <c r="B96" s="86"/>
      <c r="C96" s="100"/>
      <c r="D96" s="100"/>
      <c r="E96" s="100"/>
      <c r="F96" s="86"/>
      <c r="G96" s="86"/>
      <c r="H96" s="86"/>
      <c r="I96" s="49"/>
    </row>
    <row r="97" spans="1:9" x14ac:dyDescent="0.2">
      <c r="A97" s="100"/>
      <c r="B97" s="86"/>
      <c r="C97" s="100"/>
      <c r="D97" s="100"/>
      <c r="E97" s="100"/>
      <c r="F97" s="86"/>
      <c r="G97" s="86"/>
      <c r="H97" s="86"/>
      <c r="I97" s="49"/>
    </row>
    <row r="98" spans="1:9" x14ac:dyDescent="0.2">
      <c r="A98" s="100"/>
      <c r="B98" s="86"/>
      <c r="C98" s="100"/>
      <c r="D98" s="100"/>
      <c r="E98" s="100"/>
      <c r="F98" s="86"/>
      <c r="G98" s="86"/>
      <c r="H98" s="86"/>
      <c r="I98" s="49"/>
    </row>
    <row r="99" spans="1:9" x14ac:dyDescent="0.2">
      <c r="A99" s="100"/>
      <c r="B99" s="86"/>
      <c r="C99" s="100"/>
      <c r="D99" s="100"/>
      <c r="E99" s="100"/>
      <c r="F99" s="86"/>
      <c r="G99" s="86"/>
      <c r="H99" s="86"/>
      <c r="I99" s="49"/>
    </row>
    <row r="100" spans="1:9" x14ac:dyDescent="0.2">
      <c r="A100" s="100"/>
      <c r="B100" s="86"/>
      <c r="C100" s="100"/>
      <c r="D100" s="100"/>
      <c r="E100" s="100"/>
      <c r="F100" s="86"/>
      <c r="G100" s="86"/>
      <c r="H100" s="86"/>
      <c r="I100" s="49"/>
    </row>
    <row r="101" spans="1:9" x14ac:dyDescent="0.2">
      <c r="A101" s="100"/>
      <c r="B101" s="86"/>
      <c r="C101" s="100"/>
      <c r="D101" s="100"/>
      <c r="E101" s="100"/>
      <c r="F101" s="86"/>
      <c r="G101" s="86"/>
      <c r="H101" s="86"/>
      <c r="I101" s="49"/>
    </row>
    <row r="102" spans="1:9" x14ac:dyDescent="0.2">
      <c r="A102" s="100"/>
      <c r="B102" s="86"/>
      <c r="C102" s="100"/>
      <c r="D102" s="100"/>
      <c r="E102" s="100"/>
      <c r="F102" s="86"/>
      <c r="G102" s="86"/>
      <c r="H102" s="86"/>
      <c r="I102" s="49"/>
    </row>
    <row r="103" spans="1:9" x14ac:dyDescent="0.2">
      <c r="A103" s="100"/>
      <c r="B103" s="86"/>
      <c r="C103" s="100"/>
      <c r="D103" s="100"/>
      <c r="E103" s="100"/>
      <c r="F103" s="86"/>
      <c r="G103" s="86"/>
      <c r="H103" s="86"/>
      <c r="I103" s="49"/>
    </row>
    <row r="104" spans="1:9" x14ac:dyDescent="0.2">
      <c r="A104" s="100"/>
      <c r="B104" s="86"/>
      <c r="C104" s="100"/>
      <c r="D104" s="100"/>
      <c r="E104" s="100"/>
      <c r="F104" s="86"/>
      <c r="G104" s="86"/>
      <c r="H104" s="86"/>
      <c r="I104" s="49"/>
    </row>
    <row r="105" spans="1:9" x14ac:dyDescent="0.2">
      <c r="A105" s="100"/>
      <c r="B105" s="86"/>
      <c r="C105" s="100"/>
      <c r="D105" s="100"/>
      <c r="E105" s="100"/>
      <c r="F105" s="86"/>
      <c r="G105" s="86"/>
      <c r="H105" s="86"/>
      <c r="I105" s="49"/>
    </row>
    <row r="106" spans="1:9" x14ac:dyDescent="0.2">
      <c r="A106" s="100"/>
      <c r="B106" s="86"/>
      <c r="C106" s="100"/>
      <c r="D106" s="100"/>
      <c r="E106" s="100"/>
      <c r="F106" s="86"/>
      <c r="G106" s="86"/>
      <c r="H106" s="86"/>
      <c r="I106" s="49"/>
    </row>
    <row r="107" spans="1:9" x14ac:dyDescent="0.2">
      <c r="A107" s="100"/>
      <c r="B107" s="86"/>
      <c r="C107" s="100"/>
      <c r="D107" s="100"/>
      <c r="E107" s="100"/>
      <c r="F107" s="86"/>
      <c r="G107" s="86"/>
      <c r="H107" s="86"/>
      <c r="I107" s="49"/>
    </row>
    <row r="108" spans="1:9" x14ac:dyDescent="0.2">
      <c r="A108" s="100"/>
      <c r="B108" s="86"/>
      <c r="C108" s="100"/>
      <c r="D108" s="100"/>
      <c r="E108" s="100"/>
      <c r="F108" s="86"/>
      <c r="G108" s="86"/>
      <c r="H108" s="86"/>
      <c r="I108" s="49"/>
    </row>
    <row r="109" spans="1:9" x14ac:dyDescent="0.2">
      <c r="A109" s="100"/>
      <c r="B109" s="86"/>
      <c r="C109" s="100"/>
      <c r="D109" s="100"/>
      <c r="E109" s="100"/>
      <c r="F109" s="86"/>
      <c r="G109" s="86"/>
      <c r="H109" s="86"/>
      <c r="I109" s="49"/>
    </row>
    <row r="110" spans="1:9" x14ac:dyDescent="0.2">
      <c r="A110" s="100"/>
      <c r="B110" s="86"/>
      <c r="C110" s="100"/>
      <c r="D110" s="100"/>
      <c r="E110" s="100"/>
      <c r="F110" s="86"/>
      <c r="G110" s="86"/>
      <c r="H110" s="86"/>
      <c r="I110" s="49"/>
    </row>
    <row r="111" spans="1:9" x14ac:dyDescent="0.2">
      <c r="A111" s="100"/>
      <c r="B111" s="86"/>
      <c r="C111" s="100"/>
      <c r="D111" s="100"/>
      <c r="E111" s="100"/>
      <c r="F111" s="86"/>
      <c r="G111" s="86"/>
      <c r="H111" s="86"/>
      <c r="I111" s="49"/>
    </row>
    <row r="112" spans="1:9" x14ac:dyDescent="0.2">
      <c r="A112" s="100"/>
      <c r="B112" s="86"/>
      <c r="C112" s="100"/>
      <c r="D112" s="100"/>
      <c r="E112" s="100"/>
      <c r="F112" s="86"/>
      <c r="G112" s="86"/>
      <c r="H112" s="86"/>
      <c r="I112" s="49"/>
    </row>
    <row r="113" spans="1:9" x14ac:dyDescent="0.2">
      <c r="A113" s="100"/>
      <c r="B113" s="86"/>
      <c r="C113" s="100"/>
      <c r="D113" s="100"/>
      <c r="E113" s="100"/>
      <c r="F113" s="86"/>
      <c r="G113" s="86"/>
      <c r="H113" s="86"/>
      <c r="I113" s="49"/>
    </row>
    <row r="114" spans="1:9" x14ac:dyDescent="0.2">
      <c r="A114" s="100"/>
      <c r="B114" s="86"/>
      <c r="C114" s="100"/>
      <c r="D114" s="100"/>
      <c r="E114" s="100"/>
      <c r="F114" s="86"/>
      <c r="G114" s="86"/>
      <c r="H114" s="86"/>
      <c r="I114" s="49"/>
    </row>
    <row r="115" spans="1:9" x14ac:dyDescent="0.2">
      <c r="A115" s="100"/>
      <c r="B115" s="86"/>
      <c r="C115" s="100"/>
      <c r="D115" s="100"/>
      <c r="E115" s="100"/>
      <c r="F115" s="86"/>
      <c r="G115" s="86"/>
      <c r="H115" s="86"/>
      <c r="I115" s="49"/>
    </row>
    <row r="116" spans="1:9" x14ac:dyDescent="0.2">
      <c r="A116" s="100"/>
      <c r="B116" s="86"/>
      <c r="C116" s="100"/>
      <c r="D116" s="100"/>
      <c r="E116" s="100"/>
      <c r="F116" s="86"/>
      <c r="G116" s="86"/>
      <c r="H116" s="86"/>
      <c r="I116" s="49"/>
    </row>
    <row r="117" spans="1:9" x14ac:dyDescent="0.2">
      <c r="A117" s="100"/>
      <c r="B117" s="86"/>
      <c r="C117" s="100"/>
      <c r="D117" s="100"/>
      <c r="E117" s="100"/>
      <c r="F117" s="86"/>
      <c r="G117" s="86"/>
      <c r="H117" s="86"/>
      <c r="I117" s="49"/>
    </row>
    <row r="118" spans="1:9" x14ac:dyDescent="0.2">
      <c r="A118" s="100"/>
      <c r="B118" s="86"/>
      <c r="C118" s="100"/>
      <c r="D118" s="100"/>
      <c r="E118" s="100"/>
      <c r="F118" s="86"/>
      <c r="G118" s="86"/>
      <c r="H118" s="86"/>
      <c r="I118" s="49"/>
    </row>
    <row r="119" spans="1:9" x14ac:dyDescent="0.2">
      <c r="A119" s="100"/>
      <c r="B119" s="86"/>
      <c r="C119" s="100"/>
      <c r="D119" s="100"/>
      <c r="E119" s="100"/>
      <c r="F119" s="86"/>
      <c r="G119" s="86"/>
      <c r="H119" s="86"/>
      <c r="I119" s="49"/>
    </row>
    <row r="120" spans="1:9" x14ac:dyDescent="0.2">
      <c r="A120" s="100"/>
      <c r="B120" s="86"/>
      <c r="C120" s="100"/>
      <c r="D120" s="100"/>
      <c r="E120" s="100"/>
      <c r="F120" s="86"/>
      <c r="G120" s="86"/>
      <c r="H120" s="86"/>
      <c r="I120" s="49"/>
    </row>
    <row r="121" spans="1:9" x14ac:dyDescent="0.2">
      <c r="A121" s="100"/>
      <c r="B121" s="86"/>
      <c r="C121" s="100"/>
      <c r="D121" s="100"/>
      <c r="E121" s="100"/>
      <c r="F121" s="86"/>
      <c r="G121" s="86"/>
      <c r="H121" s="86"/>
      <c r="I121" s="49"/>
    </row>
    <row r="122" spans="1:9" x14ac:dyDescent="0.2">
      <c r="A122" s="100"/>
      <c r="B122" s="86"/>
      <c r="C122" s="100"/>
      <c r="D122" s="100"/>
      <c r="E122" s="100"/>
      <c r="F122" s="86"/>
      <c r="G122" s="86"/>
      <c r="H122" s="86"/>
      <c r="I122" s="49"/>
    </row>
    <row r="123" spans="1:9" x14ac:dyDescent="0.2">
      <c r="A123" s="100"/>
      <c r="B123" s="86"/>
      <c r="C123" s="100"/>
      <c r="D123" s="100"/>
      <c r="E123" s="100"/>
      <c r="F123" s="86"/>
      <c r="G123" s="86"/>
      <c r="H123" s="86"/>
      <c r="I123" s="49"/>
    </row>
    <row r="124" spans="1:9" x14ac:dyDescent="0.2">
      <c r="A124" s="100"/>
      <c r="B124" s="86"/>
      <c r="C124" s="100"/>
      <c r="D124" s="100"/>
      <c r="E124" s="100"/>
      <c r="F124" s="86"/>
      <c r="G124" s="86"/>
      <c r="H124" s="86"/>
      <c r="I124" s="49"/>
    </row>
    <row r="125" spans="1:9" x14ac:dyDescent="0.2">
      <c r="A125" s="100"/>
      <c r="B125" s="86"/>
      <c r="C125" s="100"/>
      <c r="D125" s="100"/>
      <c r="E125" s="100"/>
      <c r="F125" s="86"/>
      <c r="G125" s="86"/>
      <c r="H125" s="86"/>
      <c r="I125" s="49"/>
    </row>
    <row r="126" spans="1:9" x14ac:dyDescent="0.2">
      <c r="A126" s="100"/>
      <c r="B126" s="86"/>
      <c r="C126" s="100"/>
      <c r="D126" s="100"/>
      <c r="E126" s="100"/>
      <c r="F126" s="86"/>
      <c r="G126" s="86"/>
      <c r="H126" s="86"/>
      <c r="I126" s="49"/>
    </row>
    <row r="127" spans="1:9" x14ac:dyDescent="0.2">
      <c r="A127" s="100"/>
      <c r="B127" s="86"/>
      <c r="C127" s="100"/>
      <c r="D127" s="100"/>
      <c r="E127" s="100"/>
      <c r="F127" s="86"/>
      <c r="G127" s="86"/>
      <c r="H127" s="86"/>
      <c r="I127" s="49"/>
    </row>
    <row r="128" spans="1:9" x14ac:dyDescent="0.2">
      <c r="A128" s="100"/>
      <c r="B128" s="86"/>
      <c r="C128" s="100"/>
      <c r="D128" s="100"/>
      <c r="E128" s="100"/>
      <c r="F128" s="86"/>
      <c r="G128" s="86"/>
      <c r="H128" s="86"/>
      <c r="I128" s="49"/>
    </row>
    <row r="129" spans="1:9" x14ac:dyDescent="0.2">
      <c r="A129" s="100"/>
      <c r="B129" s="86"/>
      <c r="C129" s="100"/>
      <c r="D129" s="100"/>
      <c r="E129" s="100"/>
      <c r="F129" s="86"/>
      <c r="G129" s="86"/>
      <c r="H129" s="86"/>
      <c r="I129" s="49"/>
    </row>
    <row r="130" spans="1:9" x14ac:dyDescent="0.2">
      <c r="A130" s="100"/>
      <c r="B130" s="86"/>
      <c r="C130" s="100"/>
      <c r="D130" s="100"/>
      <c r="E130" s="100"/>
      <c r="F130" s="86"/>
      <c r="G130" s="86"/>
      <c r="H130" s="86"/>
      <c r="I130" s="49"/>
    </row>
    <row r="131" spans="1:9" x14ac:dyDescent="0.2">
      <c r="A131" s="100"/>
      <c r="B131" s="86"/>
      <c r="C131" s="100"/>
      <c r="D131" s="100"/>
      <c r="E131" s="100"/>
      <c r="F131" s="86"/>
      <c r="G131" s="86"/>
      <c r="H131" s="86"/>
      <c r="I131" s="49"/>
    </row>
    <row r="132" spans="1:9" x14ac:dyDescent="0.2">
      <c r="A132" s="100"/>
      <c r="B132" s="86"/>
      <c r="C132" s="100"/>
      <c r="D132" s="100"/>
      <c r="E132" s="100"/>
      <c r="F132" s="86"/>
      <c r="G132" s="86"/>
      <c r="H132" s="86"/>
      <c r="I132" s="49"/>
    </row>
    <row r="133" spans="1:9" x14ac:dyDescent="0.2">
      <c r="A133" s="100"/>
      <c r="B133" s="86"/>
      <c r="C133" s="100"/>
      <c r="D133" s="100"/>
      <c r="E133" s="100"/>
      <c r="F133" s="86"/>
      <c r="G133" s="86"/>
      <c r="H133" s="86"/>
      <c r="I133" s="49"/>
    </row>
    <row r="134" spans="1:9" x14ac:dyDescent="0.2">
      <c r="A134" s="100"/>
      <c r="B134" s="86"/>
      <c r="C134" s="100"/>
      <c r="D134" s="100"/>
      <c r="E134" s="100"/>
      <c r="F134" s="86"/>
      <c r="G134" s="86"/>
      <c r="H134" s="86"/>
      <c r="I134" s="49"/>
    </row>
    <row r="135" spans="1:9" x14ac:dyDescent="0.2">
      <c r="A135" s="100"/>
      <c r="B135" s="86"/>
      <c r="C135" s="100"/>
      <c r="D135" s="100"/>
      <c r="E135" s="100"/>
      <c r="F135" s="86"/>
      <c r="G135" s="86"/>
      <c r="H135" s="86"/>
      <c r="I135" s="49"/>
    </row>
    <row r="136" spans="1:9" x14ac:dyDescent="0.2">
      <c r="A136" s="100"/>
      <c r="B136" s="86"/>
      <c r="C136" s="100"/>
      <c r="D136" s="100"/>
      <c r="E136" s="100"/>
      <c r="F136" s="86"/>
      <c r="G136" s="86"/>
      <c r="H136" s="86"/>
      <c r="I136" s="49"/>
    </row>
    <row r="137" spans="1:9" x14ac:dyDescent="0.2">
      <c r="A137" s="100"/>
      <c r="B137" s="86"/>
      <c r="C137" s="100"/>
      <c r="D137" s="100"/>
      <c r="E137" s="100"/>
      <c r="F137" s="86"/>
      <c r="G137" s="86"/>
      <c r="H137" s="86"/>
      <c r="I137" s="49"/>
    </row>
    <row r="138" spans="1:9" x14ac:dyDescent="0.2">
      <c r="A138" s="100"/>
      <c r="B138" s="86"/>
      <c r="C138" s="100"/>
      <c r="D138" s="100"/>
      <c r="E138" s="100"/>
      <c r="F138" s="86"/>
      <c r="G138" s="86"/>
      <c r="H138" s="86"/>
      <c r="I138" s="49"/>
    </row>
    <row r="139" spans="1:9" x14ac:dyDescent="0.2">
      <c r="A139" s="100"/>
      <c r="B139" s="86"/>
      <c r="C139" s="100"/>
      <c r="D139" s="100"/>
      <c r="E139" s="100"/>
      <c r="F139" s="86"/>
      <c r="G139" s="86"/>
      <c r="H139" s="86"/>
      <c r="I139" s="49"/>
    </row>
    <row r="140" spans="1:9" x14ac:dyDescent="0.2">
      <c r="A140" s="100"/>
      <c r="B140" s="86"/>
      <c r="C140" s="100"/>
      <c r="D140" s="100"/>
      <c r="E140" s="100"/>
      <c r="F140" s="86"/>
      <c r="G140" s="86"/>
      <c r="H140" s="86"/>
      <c r="I140" s="49"/>
    </row>
    <row r="141" spans="1:9" x14ac:dyDescent="0.2">
      <c r="A141" s="100"/>
      <c r="B141" s="86"/>
      <c r="C141" s="100"/>
      <c r="D141" s="100"/>
      <c r="E141" s="100"/>
      <c r="F141" s="86"/>
      <c r="G141" s="86"/>
      <c r="H141" s="86"/>
      <c r="I141" s="49"/>
    </row>
    <row r="142" spans="1:9" x14ac:dyDescent="0.2">
      <c r="A142" s="100"/>
      <c r="B142" s="86"/>
      <c r="C142" s="100"/>
      <c r="D142" s="100"/>
      <c r="E142" s="100"/>
      <c r="F142" s="86"/>
      <c r="G142" s="86"/>
      <c r="H142" s="86"/>
      <c r="I142" s="49"/>
    </row>
    <row r="143" spans="1:9" x14ac:dyDescent="0.2">
      <c r="A143" s="100"/>
      <c r="B143" s="86"/>
      <c r="C143" s="100"/>
      <c r="D143" s="100"/>
      <c r="E143" s="100"/>
      <c r="F143" s="86"/>
      <c r="G143" s="86"/>
      <c r="H143" s="86"/>
      <c r="I143" s="49"/>
    </row>
    <row r="144" spans="1:9" x14ac:dyDescent="0.2">
      <c r="A144" s="100"/>
      <c r="B144" s="86"/>
      <c r="C144" s="100"/>
      <c r="D144" s="100"/>
      <c r="E144" s="100"/>
      <c r="F144" s="86"/>
      <c r="G144" s="86"/>
      <c r="H144" s="86"/>
      <c r="I144" s="49"/>
    </row>
    <row r="145" spans="1:9" x14ac:dyDescent="0.2">
      <c r="A145" s="100"/>
      <c r="B145" s="86"/>
      <c r="C145" s="100"/>
      <c r="D145" s="100"/>
      <c r="E145" s="100"/>
      <c r="F145" s="86"/>
      <c r="G145" s="86"/>
      <c r="H145" s="86"/>
      <c r="I145" s="49"/>
    </row>
    <row r="146" spans="1:9" x14ac:dyDescent="0.2">
      <c r="A146" s="100"/>
      <c r="B146" s="86"/>
      <c r="C146" s="100"/>
      <c r="D146" s="100"/>
      <c r="E146" s="100"/>
      <c r="F146" s="86"/>
      <c r="G146" s="86"/>
      <c r="H146" s="86"/>
      <c r="I146" s="49"/>
    </row>
    <row r="147" spans="1:9" x14ac:dyDescent="0.2">
      <c r="A147" s="100"/>
      <c r="B147" s="86"/>
      <c r="C147" s="100"/>
      <c r="D147" s="100"/>
      <c r="E147" s="100"/>
      <c r="F147" s="86"/>
      <c r="G147" s="86"/>
      <c r="H147" s="86"/>
      <c r="I147" s="49"/>
    </row>
    <row r="148" spans="1:9" x14ac:dyDescent="0.2">
      <c r="A148" s="100"/>
      <c r="B148" s="86"/>
      <c r="C148" s="100"/>
      <c r="D148" s="100"/>
      <c r="E148" s="100"/>
      <c r="F148" s="86"/>
      <c r="G148" s="86"/>
      <c r="H148" s="86"/>
      <c r="I148" s="49"/>
    </row>
    <row r="149" spans="1:9" x14ac:dyDescent="0.2">
      <c r="A149" s="100"/>
      <c r="B149" s="86"/>
      <c r="C149" s="100"/>
      <c r="D149" s="100"/>
      <c r="E149" s="100"/>
      <c r="F149" s="86"/>
      <c r="G149" s="86"/>
      <c r="H149" s="86"/>
      <c r="I149" s="49"/>
    </row>
    <row r="150" spans="1:9" x14ac:dyDescent="0.2">
      <c r="A150" s="100"/>
      <c r="B150" s="86"/>
      <c r="C150" s="100"/>
      <c r="D150" s="100"/>
      <c r="E150" s="100"/>
      <c r="F150" s="86"/>
      <c r="G150" s="86"/>
      <c r="H150" s="86"/>
      <c r="I150" s="49"/>
    </row>
    <row r="151" spans="1:9" x14ac:dyDescent="0.2">
      <c r="A151" s="100"/>
      <c r="B151" s="86"/>
      <c r="C151" s="100"/>
      <c r="D151" s="100"/>
      <c r="E151" s="100"/>
      <c r="F151" s="86"/>
      <c r="G151" s="86"/>
      <c r="H151" s="86"/>
      <c r="I151" s="49"/>
    </row>
    <row r="152" spans="1:9" x14ac:dyDescent="0.2">
      <c r="A152" s="100"/>
      <c r="B152" s="86"/>
      <c r="C152" s="100"/>
      <c r="D152" s="100"/>
      <c r="E152" s="100"/>
      <c r="F152" s="86"/>
      <c r="G152" s="86"/>
      <c r="H152" s="86"/>
      <c r="I152" s="49"/>
    </row>
    <row r="153" spans="1:9" x14ac:dyDescent="0.2">
      <c r="A153" s="100"/>
      <c r="B153" s="86"/>
      <c r="C153" s="100"/>
      <c r="D153" s="100"/>
      <c r="E153" s="100"/>
      <c r="F153" s="86"/>
      <c r="G153" s="86"/>
      <c r="H153" s="86"/>
      <c r="I153" s="49"/>
    </row>
    <row r="154" spans="1:9" x14ac:dyDescent="0.2">
      <c r="A154" s="100"/>
      <c r="B154" s="86"/>
      <c r="C154" s="100"/>
      <c r="D154" s="100"/>
      <c r="E154" s="100"/>
      <c r="F154" s="86"/>
      <c r="G154" s="86"/>
      <c r="H154" s="86"/>
      <c r="I154" s="49"/>
    </row>
    <row r="155" spans="1:9" x14ac:dyDescent="0.2">
      <c r="A155" s="100"/>
      <c r="B155" s="86"/>
      <c r="C155" s="100"/>
      <c r="D155" s="100"/>
      <c r="E155" s="100"/>
      <c r="F155" s="86"/>
      <c r="G155" s="86"/>
      <c r="H155" s="86"/>
      <c r="I155" s="49"/>
    </row>
    <row r="156" spans="1:9" x14ac:dyDescent="0.2">
      <c r="A156" s="100"/>
      <c r="B156" s="86"/>
      <c r="C156" s="100"/>
      <c r="D156" s="100"/>
      <c r="E156" s="100"/>
      <c r="F156" s="86"/>
      <c r="G156" s="86"/>
      <c r="H156" s="86"/>
      <c r="I156" s="49"/>
    </row>
    <row r="157" spans="1:9" x14ac:dyDescent="0.2">
      <c r="A157" s="100"/>
      <c r="B157" s="86"/>
      <c r="C157" s="100"/>
      <c r="D157" s="100"/>
      <c r="E157" s="100"/>
      <c r="F157" s="86"/>
      <c r="G157" s="86"/>
      <c r="H157" s="86"/>
      <c r="I157" s="49"/>
    </row>
    <row r="158" spans="1:9" x14ac:dyDescent="0.2">
      <c r="A158" s="100"/>
      <c r="B158" s="86"/>
      <c r="C158" s="100"/>
      <c r="D158" s="100"/>
      <c r="E158" s="100"/>
      <c r="F158" s="86"/>
      <c r="G158" s="86"/>
      <c r="H158" s="86"/>
      <c r="I158" s="49"/>
    </row>
    <row r="159" spans="1:9" x14ac:dyDescent="0.2">
      <c r="A159" s="100"/>
      <c r="B159" s="86"/>
      <c r="C159" s="100"/>
      <c r="D159" s="100"/>
      <c r="E159" s="100"/>
      <c r="F159" s="86"/>
      <c r="G159" s="86"/>
      <c r="H159" s="86"/>
      <c r="I159" s="49"/>
    </row>
    <row r="160" spans="1:9" x14ac:dyDescent="0.2">
      <c r="A160" s="100"/>
      <c r="B160" s="86"/>
      <c r="C160" s="100"/>
      <c r="D160" s="100"/>
      <c r="E160" s="100"/>
      <c r="F160" s="86"/>
      <c r="G160" s="86"/>
      <c r="H160" s="86"/>
      <c r="I160" s="49"/>
    </row>
    <row r="161" spans="1:9" x14ac:dyDescent="0.2">
      <c r="A161" s="100"/>
      <c r="B161" s="86"/>
      <c r="C161" s="100"/>
      <c r="D161" s="100"/>
      <c r="E161" s="100"/>
      <c r="F161" s="86"/>
      <c r="G161" s="86"/>
      <c r="H161" s="86"/>
      <c r="I161" s="49"/>
    </row>
    <row r="162" spans="1:9" x14ac:dyDescent="0.2">
      <c r="A162" s="100"/>
      <c r="B162" s="86"/>
      <c r="C162" s="100"/>
      <c r="D162" s="100"/>
      <c r="E162" s="100"/>
      <c r="F162" s="86"/>
      <c r="G162" s="86"/>
      <c r="H162" s="86"/>
      <c r="I162" s="49"/>
    </row>
    <row r="163" spans="1:9" x14ac:dyDescent="0.2">
      <c r="A163" s="100"/>
      <c r="B163" s="86"/>
      <c r="C163" s="100"/>
      <c r="D163" s="100"/>
      <c r="E163" s="100"/>
      <c r="F163" s="86"/>
      <c r="G163" s="86"/>
      <c r="H163" s="86"/>
      <c r="I163" s="49"/>
    </row>
    <row r="164" spans="1:9" x14ac:dyDescent="0.2">
      <c r="A164" s="100"/>
      <c r="B164" s="86"/>
      <c r="C164" s="100"/>
      <c r="D164" s="100"/>
      <c r="E164" s="100"/>
      <c r="F164" s="86"/>
      <c r="G164" s="86"/>
      <c r="H164" s="86"/>
      <c r="I164" s="49"/>
    </row>
    <row r="165" spans="1:9" x14ac:dyDescent="0.2">
      <c r="A165" s="100"/>
      <c r="B165" s="86"/>
      <c r="C165" s="100"/>
      <c r="D165" s="100"/>
      <c r="E165" s="100"/>
      <c r="F165" s="86"/>
      <c r="G165" s="86"/>
      <c r="H165" s="86"/>
      <c r="I165" s="49"/>
    </row>
    <row r="166" spans="1:9" x14ac:dyDescent="0.2">
      <c r="A166" s="100"/>
      <c r="B166" s="86"/>
      <c r="C166" s="100"/>
      <c r="D166" s="100"/>
      <c r="E166" s="100"/>
      <c r="F166" s="86"/>
      <c r="G166" s="86"/>
      <c r="H166" s="86"/>
      <c r="I166" s="49"/>
    </row>
    <row r="167" spans="1:9" x14ac:dyDescent="0.2">
      <c r="A167" s="100"/>
      <c r="B167" s="86"/>
      <c r="C167" s="100"/>
      <c r="D167" s="100"/>
      <c r="E167" s="100"/>
      <c r="F167" s="86"/>
      <c r="G167" s="86"/>
      <c r="H167" s="86"/>
      <c r="I167" s="49"/>
    </row>
    <row r="168" spans="1:9" x14ac:dyDescent="0.2">
      <c r="A168" s="100"/>
      <c r="B168" s="86"/>
      <c r="C168" s="100"/>
      <c r="D168" s="100"/>
      <c r="E168" s="100"/>
      <c r="F168" s="86"/>
      <c r="G168" s="86"/>
      <c r="H168" s="86"/>
      <c r="I168" s="49"/>
    </row>
    <row r="169" spans="1:9" x14ac:dyDescent="0.2">
      <c r="A169" s="100"/>
      <c r="B169" s="86"/>
      <c r="C169" s="100"/>
      <c r="D169" s="100"/>
      <c r="E169" s="100"/>
      <c r="F169" s="86"/>
      <c r="G169" s="86"/>
      <c r="H169" s="86"/>
      <c r="I169" s="49"/>
    </row>
    <row r="170" spans="1:9" x14ac:dyDescent="0.2">
      <c r="A170" s="100"/>
      <c r="B170" s="86"/>
      <c r="C170" s="100"/>
      <c r="D170" s="100"/>
      <c r="E170" s="100"/>
      <c r="F170" s="86"/>
      <c r="G170" s="86"/>
      <c r="H170" s="86"/>
      <c r="I170" s="49"/>
    </row>
    <row r="171" spans="1:9" x14ac:dyDescent="0.2">
      <c r="A171" s="100"/>
      <c r="B171" s="86"/>
      <c r="C171" s="100"/>
      <c r="D171" s="100"/>
      <c r="E171" s="100"/>
      <c r="F171" s="86"/>
      <c r="G171" s="86"/>
      <c r="H171" s="86"/>
      <c r="I171" s="49"/>
    </row>
    <row r="172" spans="1:9" x14ac:dyDescent="0.2">
      <c r="A172" s="100"/>
      <c r="B172" s="86"/>
      <c r="C172" s="100"/>
      <c r="D172" s="100"/>
      <c r="E172" s="100"/>
      <c r="F172" s="86"/>
      <c r="G172" s="86"/>
      <c r="H172" s="86"/>
      <c r="I172" s="49"/>
    </row>
    <row r="173" spans="1:9" x14ac:dyDescent="0.2">
      <c r="A173" s="100"/>
      <c r="B173" s="86"/>
      <c r="C173" s="100"/>
      <c r="D173" s="100"/>
      <c r="E173" s="100"/>
      <c r="F173" s="86"/>
      <c r="G173" s="86"/>
      <c r="H173" s="86"/>
      <c r="I173" s="49"/>
    </row>
    <row r="174" spans="1:9" x14ac:dyDescent="0.2">
      <c r="A174" s="100"/>
      <c r="B174" s="86"/>
      <c r="C174" s="100"/>
      <c r="D174" s="100"/>
      <c r="E174" s="100"/>
      <c r="F174" s="86"/>
      <c r="G174" s="86"/>
      <c r="H174" s="86"/>
      <c r="I174" s="49"/>
    </row>
    <row r="175" spans="1:9" x14ac:dyDescent="0.2">
      <c r="A175" s="100"/>
      <c r="B175" s="86"/>
      <c r="C175" s="100"/>
      <c r="D175" s="100"/>
      <c r="E175" s="100"/>
      <c r="F175" s="86"/>
      <c r="G175" s="86"/>
      <c r="H175" s="86"/>
      <c r="I175" s="49"/>
    </row>
    <row r="176" spans="1:9" x14ac:dyDescent="0.2">
      <c r="A176" s="100"/>
      <c r="B176" s="86"/>
      <c r="C176" s="100"/>
      <c r="D176" s="100"/>
      <c r="E176" s="100"/>
      <c r="F176" s="86"/>
      <c r="G176" s="86"/>
      <c r="H176" s="86"/>
      <c r="I176" s="49"/>
    </row>
    <row r="177" spans="1:9" x14ac:dyDescent="0.2">
      <c r="A177" s="100"/>
      <c r="B177" s="86"/>
      <c r="C177" s="100"/>
      <c r="D177" s="100"/>
      <c r="E177" s="100"/>
      <c r="F177" s="86"/>
      <c r="G177" s="86"/>
      <c r="H177" s="86"/>
      <c r="I177" s="49"/>
    </row>
    <row r="178" spans="1:9" x14ac:dyDescent="0.2">
      <c r="A178" s="100"/>
      <c r="B178" s="86"/>
      <c r="C178" s="100"/>
      <c r="D178" s="100"/>
      <c r="E178" s="100"/>
      <c r="F178" s="86"/>
      <c r="G178" s="86"/>
      <c r="H178" s="86"/>
      <c r="I178" s="49"/>
    </row>
    <row r="179" spans="1:9" x14ac:dyDescent="0.2">
      <c r="A179" s="100"/>
      <c r="B179" s="86"/>
      <c r="C179" s="100"/>
      <c r="D179" s="100"/>
      <c r="E179" s="100"/>
      <c r="F179" s="86"/>
      <c r="G179" s="86"/>
      <c r="H179" s="86"/>
      <c r="I179" s="49"/>
    </row>
    <row r="180" spans="1:9" x14ac:dyDescent="0.2">
      <c r="A180" s="100"/>
      <c r="B180" s="86"/>
      <c r="C180" s="100"/>
      <c r="D180" s="100"/>
      <c r="E180" s="100"/>
      <c r="F180" s="86"/>
      <c r="G180" s="86"/>
      <c r="H180" s="86"/>
      <c r="I180" s="49"/>
    </row>
    <row r="181" spans="1:9" x14ac:dyDescent="0.2">
      <c r="A181" s="100"/>
      <c r="B181" s="86"/>
      <c r="C181" s="100"/>
      <c r="D181" s="100"/>
      <c r="E181" s="100"/>
      <c r="F181" s="86"/>
      <c r="G181" s="86"/>
      <c r="H181" s="86"/>
      <c r="I181" s="49"/>
    </row>
    <row r="182" spans="1:9" x14ac:dyDescent="0.2">
      <c r="A182" s="100"/>
      <c r="B182" s="86"/>
      <c r="C182" s="100"/>
      <c r="D182" s="100"/>
      <c r="E182" s="100"/>
      <c r="F182" s="86"/>
      <c r="G182" s="86"/>
      <c r="H182" s="86"/>
      <c r="I182" s="49"/>
    </row>
    <row r="183" spans="1:9" x14ac:dyDescent="0.2">
      <c r="A183" s="100"/>
      <c r="B183" s="86"/>
      <c r="C183" s="100"/>
      <c r="D183" s="100"/>
      <c r="E183" s="100"/>
      <c r="F183" s="86"/>
      <c r="G183" s="86"/>
      <c r="H183" s="86"/>
      <c r="I183" s="49"/>
    </row>
    <row r="184" spans="1:9" x14ac:dyDescent="0.2">
      <c r="A184" s="100"/>
      <c r="B184" s="86"/>
      <c r="C184" s="100"/>
      <c r="D184" s="100"/>
      <c r="E184" s="100"/>
      <c r="F184" s="86"/>
      <c r="G184" s="86"/>
      <c r="H184" s="86"/>
      <c r="I184" s="49"/>
    </row>
    <row r="185" spans="1:9" x14ac:dyDescent="0.2">
      <c r="A185" s="100"/>
      <c r="B185" s="86"/>
      <c r="C185" s="100"/>
      <c r="D185" s="100"/>
      <c r="E185" s="100"/>
      <c r="F185" s="86"/>
      <c r="G185" s="86"/>
      <c r="H185" s="86"/>
      <c r="I185" s="49"/>
    </row>
    <row r="186" spans="1:9" x14ac:dyDescent="0.2">
      <c r="A186" s="100"/>
      <c r="B186" s="86"/>
      <c r="C186" s="100"/>
      <c r="D186" s="100"/>
      <c r="E186" s="100"/>
      <c r="F186" s="86"/>
      <c r="G186" s="86"/>
      <c r="H186" s="86"/>
      <c r="I186" s="49"/>
    </row>
    <row r="187" spans="1:9" x14ac:dyDescent="0.2">
      <c r="A187" s="100"/>
      <c r="B187" s="86"/>
      <c r="C187" s="100"/>
      <c r="D187" s="100"/>
      <c r="E187" s="100"/>
      <c r="F187" s="86"/>
      <c r="G187" s="86"/>
      <c r="H187" s="86"/>
      <c r="I187" s="49"/>
    </row>
    <row r="188" spans="1:9" x14ac:dyDescent="0.2">
      <c r="A188" s="100"/>
      <c r="B188" s="86"/>
      <c r="C188" s="100"/>
      <c r="D188" s="100"/>
      <c r="E188" s="100"/>
      <c r="F188" s="86"/>
      <c r="G188" s="86"/>
      <c r="H188" s="86"/>
      <c r="I188" s="49"/>
    </row>
    <row r="189" spans="1:9" x14ac:dyDescent="0.2">
      <c r="A189" s="100"/>
      <c r="B189" s="86"/>
      <c r="C189" s="100"/>
      <c r="D189" s="100"/>
      <c r="E189" s="100"/>
      <c r="F189" s="86"/>
      <c r="G189" s="86"/>
      <c r="H189" s="86"/>
      <c r="I189" s="49"/>
    </row>
    <row r="190" spans="1:9" x14ac:dyDescent="0.2">
      <c r="A190" s="100"/>
      <c r="B190" s="86"/>
      <c r="C190" s="100"/>
      <c r="D190" s="100"/>
      <c r="E190" s="100"/>
      <c r="F190" s="86"/>
      <c r="G190" s="86"/>
      <c r="H190" s="86"/>
      <c r="I190" s="49"/>
    </row>
    <row r="191" spans="1:9" x14ac:dyDescent="0.2">
      <c r="A191" s="100"/>
      <c r="B191" s="86"/>
      <c r="C191" s="100"/>
      <c r="D191" s="100"/>
      <c r="E191" s="100"/>
      <c r="F191" s="86"/>
      <c r="G191" s="86"/>
      <c r="H191" s="86"/>
      <c r="I191" s="49"/>
    </row>
    <row r="192" spans="1:9" x14ac:dyDescent="0.2">
      <c r="A192" s="100"/>
      <c r="B192" s="86"/>
      <c r="C192" s="100"/>
      <c r="D192" s="100"/>
      <c r="E192" s="100"/>
      <c r="F192" s="86"/>
      <c r="G192" s="86"/>
      <c r="H192" s="86"/>
      <c r="I192" s="49"/>
    </row>
    <row r="193" spans="1:9" x14ac:dyDescent="0.2">
      <c r="A193" s="100"/>
      <c r="B193" s="86"/>
      <c r="C193" s="100"/>
      <c r="D193" s="100"/>
      <c r="E193" s="100"/>
      <c r="F193" s="86"/>
      <c r="G193" s="86"/>
      <c r="H193" s="86"/>
      <c r="I193" s="49"/>
    </row>
    <row r="194" spans="1:9" x14ac:dyDescent="0.2">
      <c r="A194" s="100"/>
      <c r="B194" s="86"/>
      <c r="C194" s="100"/>
      <c r="D194" s="100"/>
      <c r="E194" s="100"/>
      <c r="F194" s="86"/>
      <c r="G194" s="86"/>
      <c r="H194" s="86"/>
      <c r="I194" s="49"/>
    </row>
    <row r="195" spans="1:9" x14ac:dyDescent="0.2">
      <c r="A195" s="100"/>
      <c r="B195" s="86"/>
      <c r="C195" s="100"/>
      <c r="D195" s="100"/>
      <c r="E195" s="100"/>
      <c r="F195" s="86"/>
      <c r="G195" s="86"/>
      <c r="H195" s="86"/>
      <c r="I195" s="49"/>
    </row>
    <row r="196" spans="1:9" x14ac:dyDescent="0.2">
      <c r="A196" s="100"/>
      <c r="B196" s="86"/>
      <c r="C196" s="100"/>
      <c r="D196" s="100"/>
      <c r="E196" s="100"/>
      <c r="F196" s="86"/>
      <c r="G196" s="86"/>
      <c r="H196" s="86"/>
      <c r="I196" s="49"/>
    </row>
    <row r="197" spans="1:9" x14ac:dyDescent="0.2">
      <c r="A197" s="100"/>
      <c r="B197" s="86"/>
      <c r="C197" s="100"/>
      <c r="D197" s="100"/>
      <c r="E197" s="100"/>
      <c r="F197" s="86"/>
      <c r="G197" s="86"/>
      <c r="H197" s="86"/>
      <c r="I197" s="49"/>
    </row>
    <row r="198" spans="1:9" x14ac:dyDescent="0.2">
      <c r="A198" s="100"/>
      <c r="B198" s="86"/>
      <c r="C198" s="100"/>
      <c r="D198" s="100"/>
      <c r="E198" s="100"/>
      <c r="F198" s="86"/>
      <c r="G198" s="86"/>
      <c r="H198" s="86"/>
      <c r="I198" s="49"/>
    </row>
    <row r="199" spans="1:9" x14ac:dyDescent="0.2">
      <c r="A199" s="100"/>
      <c r="B199" s="86"/>
      <c r="C199" s="100"/>
      <c r="D199" s="100"/>
      <c r="E199" s="100"/>
      <c r="F199" s="86"/>
      <c r="G199" s="86"/>
      <c r="H199" s="86"/>
      <c r="I199" s="49"/>
    </row>
    <row r="200" spans="1:9" x14ac:dyDescent="0.2">
      <c r="A200" s="100"/>
      <c r="B200" s="86"/>
      <c r="C200" s="100"/>
      <c r="D200" s="100"/>
      <c r="E200" s="100"/>
      <c r="F200" s="86"/>
      <c r="G200" s="86"/>
      <c r="H200" s="86"/>
      <c r="I200" s="49"/>
    </row>
    <row r="201" spans="1:9" x14ac:dyDescent="0.2">
      <c r="A201" s="100"/>
      <c r="B201" s="86"/>
      <c r="C201" s="100"/>
      <c r="D201" s="100"/>
      <c r="E201" s="100"/>
      <c r="F201" s="86"/>
      <c r="G201" s="86"/>
      <c r="H201" s="86"/>
      <c r="I201" s="49"/>
    </row>
    <row r="202" spans="1:9" x14ac:dyDescent="0.2">
      <c r="A202" s="100"/>
      <c r="B202" s="86"/>
      <c r="C202" s="100"/>
      <c r="D202" s="100"/>
      <c r="E202" s="100"/>
      <c r="F202" s="86"/>
      <c r="G202" s="86"/>
      <c r="H202" s="86"/>
      <c r="I202" s="49"/>
    </row>
    <row r="203" spans="1:9" x14ac:dyDescent="0.2">
      <c r="A203" s="100"/>
      <c r="B203" s="86"/>
      <c r="C203" s="100"/>
      <c r="D203" s="100"/>
      <c r="E203" s="100"/>
      <c r="F203" s="86"/>
      <c r="G203" s="86"/>
      <c r="H203" s="86"/>
      <c r="I203" s="49"/>
    </row>
    <row r="204" spans="1:9" x14ac:dyDescent="0.2">
      <c r="A204" s="100"/>
      <c r="B204" s="86"/>
      <c r="C204" s="100"/>
      <c r="D204" s="100"/>
      <c r="E204" s="100"/>
      <c r="F204" s="86"/>
      <c r="G204" s="86"/>
      <c r="H204" s="86"/>
      <c r="I204" s="49"/>
    </row>
    <row r="205" spans="1:9" x14ac:dyDescent="0.2">
      <c r="A205" s="100"/>
      <c r="B205" s="86"/>
      <c r="C205" s="100"/>
      <c r="D205" s="100"/>
      <c r="E205" s="100"/>
      <c r="F205" s="86"/>
      <c r="G205" s="86"/>
      <c r="H205" s="86"/>
      <c r="I205" s="49"/>
    </row>
    <row r="206" spans="1:9" x14ac:dyDescent="0.2">
      <c r="A206" s="100"/>
      <c r="B206" s="86"/>
      <c r="C206" s="100"/>
      <c r="D206" s="100"/>
      <c r="E206" s="100"/>
      <c r="F206" s="86"/>
      <c r="G206" s="86"/>
      <c r="H206" s="86"/>
      <c r="I206" s="49"/>
    </row>
    <row r="207" spans="1:9" x14ac:dyDescent="0.2">
      <c r="A207" s="100"/>
      <c r="B207" s="86"/>
      <c r="C207" s="100"/>
      <c r="D207" s="100"/>
      <c r="E207" s="100"/>
      <c r="F207" s="86"/>
      <c r="G207" s="86"/>
      <c r="H207" s="86"/>
      <c r="I207" s="49"/>
    </row>
    <row r="208" spans="1:9" x14ac:dyDescent="0.2">
      <c r="A208" s="100"/>
      <c r="B208" s="86"/>
      <c r="C208" s="100"/>
      <c r="D208" s="100"/>
      <c r="E208" s="100"/>
      <c r="F208" s="86"/>
      <c r="G208" s="86"/>
      <c r="H208" s="86"/>
      <c r="I208" s="49"/>
    </row>
    <row r="209" spans="1:9" x14ac:dyDescent="0.2">
      <c r="A209" s="100"/>
      <c r="B209" s="86"/>
      <c r="C209" s="100"/>
      <c r="D209" s="100"/>
      <c r="E209" s="100"/>
      <c r="F209" s="86"/>
      <c r="G209" s="86"/>
      <c r="H209" s="86"/>
      <c r="I209" s="49"/>
    </row>
    <row r="210" spans="1:9" x14ac:dyDescent="0.2">
      <c r="A210" s="100"/>
      <c r="B210" s="86"/>
      <c r="C210" s="100"/>
      <c r="D210" s="100"/>
      <c r="E210" s="100"/>
      <c r="F210" s="86"/>
      <c r="G210" s="86"/>
      <c r="H210" s="86"/>
      <c r="I210" s="49"/>
    </row>
    <row r="211" spans="1:9" x14ac:dyDescent="0.2">
      <c r="A211" s="100"/>
      <c r="B211" s="86"/>
      <c r="C211" s="100"/>
      <c r="D211" s="100"/>
      <c r="E211" s="100"/>
      <c r="F211" s="86"/>
      <c r="G211" s="86"/>
      <c r="H211" s="86"/>
      <c r="I211" s="49"/>
    </row>
    <row r="212" spans="1:9" x14ac:dyDescent="0.2">
      <c r="A212" s="100"/>
      <c r="B212" s="86"/>
      <c r="C212" s="100"/>
      <c r="D212" s="100"/>
      <c r="E212" s="100"/>
      <c r="F212" s="86"/>
      <c r="G212" s="86"/>
      <c r="H212" s="86"/>
      <c r="I212" s="49"/>
    </row>
    <row r="213" spans="1:9" x14ac:dyDescent="0.2">
      <c r="A213" s="100"/>
      <c r="B213" s="86"/>
      <c r="C213" s="100"/>
      <c r="D213" s="100"/>
      <c r="E213" s="100"/>
      <c r="F213" s="86"/>
      <c r="G213" s="86"/>
      <c r="H213" s="86"/>
      <c r="I213" s="49"/>
    </row>
    <row r="214" spans="1:9" x14ac:dyDescent="0.2">
      <c r="A214" s="100"/>
      <c r="B214" s="86"/>
      <c r="C214" s="100"/>
      <c r="D214" s="100"/>
      <c r="E214" s="100"/>
      <c r="F214" s="86"/>
      <c r="G214" s="86"/>
      <c r="H214" s="86"/>
      <c r="I214" s="49"/>
    </row>
    <row r="215" spans="1:9" x14ac:dyDescent="0.2">
      <c r="A215" s="100"/>
      <c r="B215" s="86"/>
      <c r="C215" s="100"/>
      <c r="D215" s="100"/>
      <c r="E215" s="100"/>
      <c r="F215" s="86"/>
      <c r="G215" s="86"/>
      <c r="H215" s="86"/>
      <c r="I215" s="49"/>
    </row>
    <row r="216" spans="1:9" x14ac:dyDescent="0.2">
      <c r="A216" s="100"/>
      <c r="B216" s="86"/>
      <c r="C216" s="100"/>
      <c r="D216" s="100"/>
      <c r="E216" s="100"/>
      <c r="F216" s="86"/>
      <c r="G216" s="86"/>
      <c r="H216" s="86"/>
      <c r="I216" s="49"/>
    </row>
    <row r="217" spans="1:9" x14ac:dyDescent="0.2">
      <c r="A217" s="100"/>
      <c r="B217" s="86"/>
      <c r="C217" s="100"/>
      <c r="D217" s="100"/>
      <c r="E217" s="100"/>
      <c r="F217" s="86"/>
      <c r="G217" s="86"/>
      <c r="H217" s="86"/>
      <c r="I217" s="49"/>
    </row>
    <row r="218" spans="1:9" x14ac:dyDescent="0.2">
      <c r="A218" s="100"/>
      <c r="B218" s="86"/>
      <c r="C218" s="100"/>
      <c r="D218" s="100"/>
      <c r="E218" s="100"/>
      <c r="F218" s="86"/>
      <c r="G218" s="86"/>
      <c r="H218" s="86"/>
      <c r="I218" s="49"/>
    </row>
    <row r="219" spans="1:9" x14ac:dyDescent="0.2">
      <c r="A219" s="100"/>
      <c r="B219" s="86"/>
      <c r="C219" s="100"/>
      <c r="D219" s="100"/>
      <c r="E219" s="100"/>
      <c r="F219" s="86"/>
      <c r="G219" s="86"/>
      <c r="H219" s="86"/>
      <c r="I219" s="49"/>
    </row>
    <row r="220" spans="1:9" x14ac:dyDescent="0.2">
      <c r="A220" s="100"/>
      <c r="B220" s="86"/>
      <c r="C220" s="100"/>
      <c r="D220" s="100"/>
      <c r="E220" s="100"/>
      <c r="F220" s="86"/>
      <c r="G220" s="86"/>
      <c r="H220" s="86"/>
      <c r="I220" s="49"/>
    </row>
    <row r="221" spans="1:9" x14ac:dyDescent="0.2">
      <c r="A221" s="100"/>
      <c r="B221" s="86"/>
      <c r="C221" s="100"/>
      <c r="D221" s="100"/>
      <c r="E221" s="100"/>
      <c r="F221" s="86"/>
      <c r="G221" s="86"/>
      <c r="H221" s="86"/>
      <c r="I221" s="49"/>
    </row>
    <row r="222" spans="1:9" x14ac:dyDescent="0.2">
      <c r="A222" s="100"/>
      <c r="B222" s="86"/>
      <c r="C222" s="100"/>
      <c r="D222" s="100"/>
      <c r="E222" s="100"/>
      <c r="F222" s="86"/>
      <c r="G222" s="86"/>
      <c r="H222" s="86"/>
      <c r="I222" s="49"/>
    </row>
    <row r="223" spans="1:9" x14ac:dyDescent="0.2">
      <c r="A223" s="100"/>
      <c r="B223" s="86"/>
      <c r="C223" s="100"/>
      <c r="D223" s="100"/>
      <c r="E223" s="100"/>
      <c r="F223" s="86"/>
      <c r="G223" s="86"/>
      <c r="H223" s="86"/>
      <c r="I223" s="49"/>
    </row>
    <row r="224" spans="1:9" x14ac:dyDescent="0.2">
      <c r="A224" s="100"/>
      <c r="B224" s="86"/>
      <c r="C224" s="100"/>
      <c r="D224" s="100"/>
      <c r="E224" s="100"/>
      <c r="F224" s="86"/>
      <c r="G224" s="86"/>
      <c r="H224" s="86"/>
      <c r="I224" s="49"/>
    </row>
    <row r="225" spans="1:9" x14ac:dyDescent="0.2">
      <c r="A225" s="100"/>
      <c r="B225" s="86"/>
      <c r="C225" s="100"/>
      <c r="D225" s="100"/>
      <c r="E225" s="100"/>
      <c r="F225" s="86"/>
      <c r="G225" s="86"/>
      <c r="H225" s="86"/>
      <c r="I225" s="49"/>
    </row>
    <row r="226" spans="1:9" x14ac:dyDescent="0.2">
      <c r="A226" s="100"/>
      <c r="B226" s="86"/>
      <c r="C226" s="100"/>
      <c r="D226" s="100"/>
      <c r="E226" s="100"/>
      <c r="F226" s="86"/>
      <c r="G226" s="86"/>
      <c r="H226" s="86"/>
      <c r="I226" s="49"/>
    </row>
    <row r="227" spans="1:9" x14ac:dyDescent="0.2">
      <c r="A227" s="100"/>
      <c r="B227" s="86"/>
      <c r="C227" s="100"/>
      <c r="D227" s="100"/>
      <c r="E227" s="100"/>
      <c r="F227" s="86"/>
      <c r="G227" s="86"/>
      <c r="H227" s="86"/>
      <c r="I227" s="49"/>
    </row>
    <row r="228" spans="1:9" x14ac:dyDescent="0.2">
      <c r="A228" s="100"/>
      <c r="B228" s="86"/>
      <c r="C228" s="100"/>
      <c r="D228" s="100"/>
      <c r="E228" s="100"/>
      <c r="F228" s="86"/>
      <c r="G228" s="86"/>
      <c r="H228" s="86"/>
      <c r="I228" s="49"/>
    </row>
    <row r="229" spans="1:9" x14ac:dyDescent="0.2">
      <c r="A229" s="100"/>
      <c r="B229" s="86"/>
      <c r="C229" s="100"/>
      <c r="D229" s="100"/>
      <c r="E229" s="100"/>
      <c r="F229" s="86"/>
      <c r="G229" s="86"/>
      <c r="H229" s="86"/>
      <c r="I229" s="49"/>
    </row>
    <row r="230" spans="1:9" x14ac:dyDescent="0.2">
      <c r="A230" s="100"/>
      <c r="B230" s="86"/>
      <c r="C230" s="100"/>
      <c r="D230" s="100"/>
      <c r="E230" s="100"/>
      <c r="F230" s="86"/>
      <c r="G230" s="86"/>
      <c r="H230" s="86"/>
      <c r="I230" s="49"/>
    </row>
    <row r="231" spans="1:9" x14ac:dyDescent="0.2">
      <c r="A231" s="100"/>
      <c r="B231" s="86"/>
      <c r="C231" s="100"/>
      <c r="D231" s="100"/>
      <c r="E231" s="100"/>
      <c r="F231" s="86"/>
      <c r="G231" s="86"/>
      <c r="H231" s="86"/>
      <c r="I231" s="49"/>
    </row>
    <row r="232" spans="1:9" x14ac:dyDescent="0.2">
      <c r="A232" s="100"/>
      <c r="B232" s="86"/>
      <c r="C232" s="100"/>
      <c r="D232" s="100"/>
      <c r="E232" s="100"/>
      <c r="F232" s="86"/>
      <c r="G232" s="86"/>
      <c r="H232" s="86"/>
      <c r="I232" s="49"/>
    </row>
    <row r="233" spans="1:9" x14ac:dyDescent="0.2">
      <c r="A233" s="100"/>
      <c r="B233" s="86"/>
      <c r="C233" s="100"/>
      <c r="D233" s="100"/>
      <c r="E233" s="100"/>
      <c r="F233" s="86"/>
      <c r="G233" s="86"/>
      <c r="H233" s="86"/>
      <c r="I233" s="49"/>
    </row>
    <row r="234" spans="1:9" x14ac:dyDescent="0.2">
      <c r="A234" s="100"/>
      <c r="B234" s="86"/>
      <c r="C234" s="100"/>
      <c r="D234" s="100"/>
      <c r="E234" s="100"/>
      <c r="F234" s="86"/>
      <c r="G234" s="86"/>
      <c r="H234" s="86"/>
      <c r="I234" s="49"/>
    </row>
    <row r="235" spans="1:9" x14ac:dyDescent="0.2">
      <c r="A235" s="100"/>
      <c r="B235" s="86"/>
      <c r="C235" s="100"/>
      <c r="D235" s="100"/>
      <c r="E235" s="100"/>
      <c r="F235" s="86"/>
      <c r="G235" s="86"/>
      <c r="H235" s="86"/>
      <c r="I235" s="49"/>
    </row>
    <row r="236" spans="1:9" x14ac:dyDescent="0.2">
      <c r="A236" s="100"/>
      <c r="B236" s="86"/>
      <c r="C236" s="100"/>
      <c r="D236" s="100"/>
      <c r="E236" s="100"/>
      <c r="F236" s="86"/>
      <c r="G236" s="86"/>
      <c r="H236" s="86"/>
      <c r="I236" s="49"/>
    </row>
    <row r="237" spans="1:9" x14ac:dyDescent="0.2">
      <c r="A237" s="100"/>
      <c r="B237" s="86"/>
      <c r="C237" s="100"/>
      <c r="D237" s="100"/>
      <c r="E237" s="100"/>
      <c r="F237" s="86"/>
      <c r="G237" s="86"/>
      <c r="H237" s="86"/>
      <c r="I237" s="49"/>
    </row>
    <row r="238" spans="1:9" x14ac:dyDescent="0.2">
      <c r="A238" s="100"/>
      <c r="B238" s="86"/>
      <c r="C238" s="100"/>
      <c r="D238" s="100"/>
      <c r="E238" s="100"/>
      <c r="F238" s="86"/>
      <c r="G238" s="86"/>
      <c r="H238" s="86"/>
      <c r="I238" s="49"/>
    </row>
    <row r="239" spans="1:9" x14ac:dyDescent="0.2">
      <c r="A239" s="100"/>
      <c r="B239" s="86"/>
      <c r="C239" s="100"/>
      <c r="D239" s="100"/>
      <c r="E239" s="100"/>
      <c r="F239" s="86"/>
      <c r="G239" s="86"/>
      <c r="H239" s="86"/>
      <c r="I239" s="49"/>
    </row>
    <row r="240" spans="1:9" x14ac:dyDescent="0.2">
      <c r="A240" s="100"/>
      <c r="B240" s="86"/>
      <c r="C240" s="100"/>
      <c r="D240" s="100"/>
      <c r="E240" s="100"/>
      <c r="F240" s="86"/>
      <c r="G240" s="86"/>
      <c r="H240" s="86"/>
      <c r="I240" s="49"/>
    </row>
    <row r="241" spans="1:9" x14ac:dyDescent="0.2">
      <c r="A241" s="100"/>
      <c r="B241" s="86"/>
      <c r="C241" s="100"/>
      <c r="D241" s="100"/>
      <c r="E241" s="100"/>
      <c r="F241" s="86"/>
      <c r="G241" s="86"/>
      <c r="H241" s="86"/>
      <c r="I241" s="49"/>
    </row>
  </sheetData>
  <mergeCells count="10">
    <mergeCell ref="A27:L27"/>
    <mergeCell ref="A25:L25"/>
    <mergeCell ref="A21:L21"/>
    <mergeCell ref="A1:K1"/>
    <mergeCell ref="A2:K2"/>
    <mergeCell ref="A3:K3"/>
    <mergeCell ref="A4:K4"/>
    <mergeCell ref="A16:L17"/>
    <mergeCell ref="A19:L19"/>
    <mergeCell ref="A23:L2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Financieros</vt:lpstr>
      <vt:lpstr>EBITDA</vt:lpstr>
      <vt:lpstr>Resumen E.Financiera</vt:lpstr>
    </vt:vector>
  </TitlesOfParts>
  <Company>INCO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Juan Carlos Avendaño ariza</cp:lastModifiedBy>
  <cp:lastPrinted>2013-07-07T17:33:30Z</cp:lastPrinted>
  <dcterms:created xsi:type="dcterms:W3CDTF">2011-03-16T15:21:58Z</dcterms:created>
  <dcterms:modified xsi:type="dcterms:W3CDTF">2013-07-16T01:47:19Z</dcterms:modified>
</cp:coreProperties>
</file>