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folarte\Documents\Monica\Monica G\SELECCIÓN ABREVIADA DE MENOR CUANTÍA\AVALUOS\INFORME DE EVALUACIÓN\"/>
    </mc:Choice>
  </mc:AlternateContent>
  <bookViews>
    <workbookView xWindow="240" yWindow="90" windowWidth="11580" windowHeight="5220"/>
  </bookViews>
  <sheets>
    <sheet name="Indicadores Financieros" sheetId="1" r:id="rId1"/>
    <sheet name="EBITDA" sheetId="4" state="hidden" r:id="rId2"/>
  </sheets>
  <calcPr calcId="152511"/>
</workbook>
</file>

<file path=xl/calcChain.xml><?xml version="1.0" encoding="utf-8"?>
<calcChain xmlns="http://schemas.openxmlformats.org/spreadsheetml/2006/main">
  <c r="C22" i="1" l="1"/>
  <c r="C21" i="1"/>
  <c r="B140" i="4"/>
  <c r="B143" i="4" s="1"/>
  <c r="F134" i="4"/>
  <c r="B134" i="4"/>
  <c r="B122" i="4"/>
  <c r="B124" i="4" s="1"/>
  <c r="F116" i="4"/>
  <c r="B116" i="4"/>
  <c r="B104" i="4"/>
  <c r="B106" i="4" s="1"/>
  <c r="F98" i="4"/>
  <c r="B98" i="4"/>
  <c r="B86" i="4"/>
  <c r="B88" i="4" s="1"/>
  <c r="F80" i="4"/>
  <c r="B80" i="4"/>
  <c r="B68" i="4"/>
  <c r="B70" i="4" s="1"/>
  <c r="F62" i="4"/>
  <c r="B62" i="4"/>
  <c r="B44" i="4"/>
  <c r="B50" i="4"/>
  <c r="B52" i="4" s="1"/>
  <c r="F44" i="4"/>
  <c r="B26" i="4"/>
  <c r="B32" i="4"/>
  <c r="B35" i="4" s="1"/>
  <c r="F26" i="4"/>
  <c r="B8" i="4"/>
  <c r="F8" i="4"/>
  <c r="B53" i="4" l="1"/>
  <c r="B142" i="4"/>
  <c r="B107" i="4"/>
  <c r="B89" i="4"/>
  <c r="B71" i="4"/>
  <c r="B125" i="4"/>
  <c r="B34" i="4"/>
  <c r="B14" i="4"/>
  <c r="B17" i="4" s="1"/>
  <c r="C10" i="1"/>
  <c r="C15" i="1"/>
  <c r="C40" i="1"/>
  <c r="A1" i="4"/>
  <c r="F2" i="4"/>
  <c r="B16" i="4" l="1"/>
  <c r="C20" i="1"/>
  <c r="C35" i="1"/>
</calcChain>
</file>

<file path=xl/sharedStrings.xml><?xml version="1.0" encoding="utf-8"?>
<sst xmlns="http://schemas.openxmlformats.org/spreadsheetml/2006/main" count="194" uniqueCount="60">
  <si>
    <t>Activo Corriente</t>
  </si>
  <si>
    <t>Pasivo Corriente</t>
  </si>
  <si>
    <t>Pasivo Total</t>
  </si>
  <si>
    <t>Activo Total</t>
  </si>
  <si>
    <t>RESULTADO</t>
  </si>
  <si>
    <t xml:space="preserve">INDICE DE LIQUIDEZ: </t>
  </si>
  <si>
    <t>NIVEL DE ENDEUDAMIENTO</t>
  </si>
  <si>
    <t>CAPITAL DE TRABAJO</t>
  </si>
  <si>
    <t>CAPITAL REAL DEL PROPONENTE</t>
  </si>
  <si>
    <t>INDICADOR EBITDA</t>
  </si>
  <si>
    <t>INDICADOR DE CRECIMIENTO EBITDA</t>
  </si>
  <si>
    <t>INDICADOR DE RIESGO</t>
  </si>
  <si>
    <t>Activos Fijos / Patrimonio Neto (&lt; ó = a 3.4)</t>
  </si>
  <si>
    <t>Activos Fijos</t>
  </si>
  <si>
    <t>Patrimonio Neto</t>
  </si>
  <si>
    <t>Depreciacion</t>
  </si>
  <si>
    <t>Amortizacion</t>
  </si>
  <si>
    <t>EBITDA 2011</t>
  </si>
  <si>
    <t>Capital Social Efectivamente pagado</t>
  </si>
  <si>
    <t>Reservas Constituidas</t>
  </si>
  <si>
    <t>Utilidades Retenidas</t>
  </si>
  <si>
    <t>Utilidades del ejercicio</t>
  </si>
  <si>
    <t>Capital real de proponente</t>
  </si>
  <si>
    <t>CUMPLE</t>
  </si>
  <si>
    <t>Participación</t>
  </si>
  <si>
    <t>Utilidad Operacional</t>
  </si>
  <si>
    <t>Provisiones</t>
  </si>
  <si>
    <t xml:space="preserve">PRESUPUESTO OFICIAL </t>
  </si>
  <si>
    <t>PRESUPUESTO OFICIAL  25%</t>
  </si>
  <si>
    <t>CAPITAL REQUERIDO 60%</t>
  </si>
  <si>
    <t>CAPITAL REQUERIDO 40%</t>
  </si>
  <si>
    <t>MINISTERIO DE TRANSPORTE</t>
  </si>
  <si>
    <t>AGENCIA NACIONAL DE INFRAESTRUCTURA</t>
  </si>
  <si>
    <t>NO CUMPLE</t>
  </si>
  <si>
    <t>2.3</t>
  </si>
  <si>
    <t>Capacidad de Organización Tecnica</t>
  </si>
  <si>
    <t>Capacidad de Organización Operacional</t>
  </si>
  <si>
    <t>EBITDA 2012</t>
  </si>
  <si>
    <t>Variacion EBITDA 2012 - 2011</t>
  </si>
  <si>
    <t>Capital Real del Proponente</t>
  </si>
  <si>
    <t>2. Computel system ltda</t>
  </si>
  <si>
    <t>3. Itelco IT SAS</t>
  </si>
  <si>
    <t>4. MICROHARD S.A.S.</t>
  </si>
  <si>
    <t>5. SITEC Y CIA LTDA</t>
  </si>
  <si>
    <t>6. DATAPOINT DE COLOMBIA SAS</t>
  </si>
  <si>
    <t>7. SUMIMAS</t>
  </si>
  <si>
    <t>8. REDCOMPUTO</t>
  </si>
  <si>
    <t>IL = Activo Corriente / Pasivo Corriente (= ó &gt;  a 1.20)</t>
  </si>
  <si>
    <t>PROCESO DE SELECCIÓN ABREVIADA MENOR CUANTIA VJ-VPRE-SA-009-2013</t>
  </si>
  <si>
    <t>1. Camara de la Propiedad Raiz - Lonja Inmobiliaria</t>
  </si>
  <si>
    <t>Cuente como minimo 15 personas</t>
  </si>
  <si>
    <t>Cuente como minimo 340 SMMLV</t>
  </si>
  <si>
    <t>(Pasivo Total / Activo Total) x 100 (= ó &lt; al 60%)</t>
  </si>
  <si>
    <t>Activo Corriente - Pasivo Corriente (= ó &gt; al 50%) del Presupuesto Oficial</t>
  </si>
  <si>
    <t>Presupuesto Oficial $ 200.000.000</t>
  </si>
  <si>
    <t>Presupuesto Oficial 50% $100.000.000</t>
  </si>
  <si>
    <t>EBITDA &gt; ó = a 50%    $100.000.000</t>
  </si>
  <si>
    <t>NO HABIL</t>
  </si>
  <si>
    <t>Razon de enduemamiento  cumple según el anexo 09 aportado, pero este no es tenido en cuenta, toda vez que de conformdiad con el Decreto 734 de 2012, la información que consta en el RUP es plena prueba</t>
  </si>
  <si>
    <t>Se aporta un Registro Único de Proponentes con fecha de expedición del 14 de noviembre de 2013, cuya información financiera actualizada no se encuentra en firme, razón por la cual se tomó la información anterior, encontrándose a folio 05 del referido registro, que el proponente acredita un  nivel de endeudamiento del 71,60%, cuando lo requerido por la Entidad, era que este fuera igual o inferior al sesenta por ciento (60.00%).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</si>
</sst>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6" formatCode="[$$-240A]\ #,##0"/>
    <numFmt numFmtId="167" formatCode="[$$-240A]\ #,##0.00"/>
  </numFmts>
  <fonts count="11" x14ac:knownFonts="1">
    <font>
      <sz val="10"/>
      <name val="Arial"/>
    </font>
    <font>
      <sz val="10"/>
      <name val="Arial"/>
    </font>
    <font>
      <sz val="8"/>
      <name val="Arial"/>
      <family val="2"/>
    </font>
    <font>
      <sz val="8"/>
      <name val="Calibri"/>
      <family val="2"/>
    </font>
    <font>
      <b/>
      <sz val="8"/>
      <name val="Calibri"/>
      <family val="2"/>
    </font>
    <font>
      <b/>
      <sz val="12"/>
      <name val="Calibri"/>
      <family val="2"/>
    </font>
    <font>
      <sz val="12"/>
      <name val="Calibri"/>
      <family val="2"/>
    </font>
    <font>
      <b/>
      <sz val="12"/>
      <color rgb="FF000000"/>
      <name val="Calibri"/>
      <family val="2"/>
    </font>
    <font>
      <sz val="12"/>
      <name val="Calibri"/>
      <family val="2"/>
      <scheme val="minor"/>
    </font>
    <font>
      <b/>
      <sz val="12"/>
      <name val="Calibri"/>
      <family val="2"/>
      <scheme val="minor"/>
    </font>
    <font>
      <b/>
      <sz val="14"/>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3"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Alignment="1">
      <alignment horizontal="justify" vertical="center" wrapText="1"/>
    </xf>
    <xf numFmtId="4" fontId="8" fillId="0" borderId="0" xfId="0" applyNumberFormat="1" applyFont="1"/>
    <xf numFmtId="0" fontId="6" fillId="0" borderId="0" xfId="0" applyFont="1" applyFill="1" applyBorder="1" applyAlignment="1">
      <alignment vertical="center"/>
    </xf>
    <xf numFmtId="166" fontId="6" fillId="0" borderId="0" xfId="0" applyNumberFormat="1" applyFont="1" applyFill="1" applyBorder="1" applyAlignment="1">
      <alignment vertical="center"/>
    </xf>
    <xf numFmtId="0" fontId="5" fillId="5" borderId="0" xfId="0" applyFont="1" applyFill="1" applyBorder="1" applyAlignment="1">
      <alignment vertical="center"/>
    </xf>
    <xf numFmtId="0" fontId="6" fillId="5" borderId="0" xfId="0" applyFont="1" applyFill="1" applyBorder="1" applyAlignment="1">
      <alignment vertical="center"/>
    </xf>
    <xf numFmtId="4" fontId="8" fillId="0" borderId="1" xfId="0" applyNumberFormat="1" applyFont="1" applyBorder="1"/>
    <xf numFmtId="4" fontId="8" fillId="5" borderId="1" xfId="0" applyNumberFormat="1" applyFont="1" applyFill="1" applyBorder="1"/>
    <xf numFmtId="4" fontId="9" fillId="4" borderId="1" xfId="0" applyNumberFormat="1" applyFont="1" applyFill="1" applyBorder="1"/>
    <xf numFmtId="0" fontId="5" fillId="0" borderId="2" xfId="0" applyFont="1" applyFill="1" applyBorder="1" applyAlignment="1">
      <alignment horizontal="right" vertical="center"/>
    </xf>
    <xf numFmtId="0" fontId="5" fillId="0" borderId="3" xfId="0" applyFont="1" applyFill="1" applyBorder="1" applyAlignment="1">
      <alignment vertical="center"/>
    </xf>
    <xf numFmtId="0" fontId="5" fillId="0" borderId="4" xfId="0" applyFont="1" applyFill="1" applyBorder="1" applyAlignment="1">
      <alignment horizontal="right"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6" fillId="0" borderId="5" xfId="0" applyFont="1" applyFill="1" applyBorder="1" applyAlignment="1">
      <alignment vertical="center"/>
    </xf>
    <xf numFmtId="0" fontId="6" fillId="2" borderId="4" xfId="0" applyFont="1" applyFill="1" applyBorder="1" applyAlignment="1">
      <alignment horizontal="right" vertical="center"/>
    </xf>
    <xf numFmtId="0" fontId="6" fillId="2" borderId="5" xfId="0" applyFont="1" applyFill="1" applyBorder="1" applyAlignment="1">
      <alignment vertical="center" wrapText="1"/>
    </xf>
    <xf numFmtId="0" fontId="5" fillId="2" borderId="4" xfId="0" applyFont="1" applyFill="1" applyBorder="1" applyAlignment="1">
      <alignment horizontal="right" vertical="center"/>
    </xf>
    <xf numFmtId="0" fontId="6" fillId="2" borderId="5" xfId="0" applyFont="1" applyFill="1" applyBorder="1" applyAlignment="1">
      <alignment vertical="center"/>
    </xf>
    <xf numFmtId="0" fontId="6" fillId="0" borderId="4" xfId="0" applyFont="1" applyFill="1" applyBorder="1" applyAlignment="1">
      <alignment horizontal="right" vertical="center"/>
    </xf>
    <xf numFmtId="164" fontId="6" fillId="0" borderId="5" xfId="0" applyNumberFormat="1" applyFont="1" applyFill="1" applyBorder="1" applyAlignment="1">
      <alignment vertical="center"/>
    </xf>
    <xf numFmtId="0" fontId="6" fillId="2" borderId="6" xfId="0" applyFont="1" applyFill="1" applyBorder="1" applyAlignment="1">
      <alignment horizontal="right" vertical="center"/>
    </xf>
    <xf numFmtId="0" fontId="6" fillId="2" borderId="7" xfId="0" applyFont="1" applyFill="1" applyBorder="1" applyAlignment="1">
      <alignment vertical="center"/>
    </xf>
    <xf numFmtId="0" fontId="5" fillId="2" borderId="8" xfId="0" applyFont="1" applyFill="1" applyBorder="1" applyAlignment="1">
      <alignment horizontal="center" vertical="center" wrapText="1"/>
    </xf>
    <xf numFmtId="9" fontId="5" fillId="2" borderId="10" xfId="1" applyFont="1" applyFill="1" applyBorder="1" applyAlignment="1">
      <alignment horizontal="center" vertical="center"/>
    </xf>
    <xf numFmtId="0" fontId="5" fillId="0" borderId="4" xfId="0" applyFont="1" applyFill="1" applyBorder="1" applyAlignment="1">
      <alignment horizontal="center" vertical="center"/>
    </xf>
    <xf numFmtId="0" fontId="6" fillId="0" borderId="5" xfId="0" applyFont="1" applyBorder="1" applyAlignment="1">
      <alignment vertical="center"/>
    </xf>
    <xf numFmtId="167" fontId="6" fillId="6" borderId="12" xfId="0" applyNumberFormat="1" applyFont="1" applyFill="1" applyBorder="1" applyAlignment="1">
      <alignment vertical="center"/>
    </xf>
    <xf numFmtId="10" fontId="5" fillId="2" borderId="12" xfId="1" applyNumberFormat="1" applyFont="1" applyFill="1" applyBorder="1" applyAlignment="1">
      <alignment vertical="center"/>
    </xf>
    <xf numFmtId="166" fontId="5" fillId="2" borderId="12" xfId="0" applyNumberFormat="1" applyFont="1" applyFill="1" applyBorder="1" applyAlignment="1">
      <alignment vertical="center"/>
    </xf>
    <xf numFmtId="167" fontId="6" fillId="2" borderId="12" xfId="0" applyNumberFormat="1" applyFont="1" applyFill="1" applyBorder="1" applyAlignment="1">
      <alignment vertical="center"/>
    </xf>
    <xf numFmtId="166" fontId="6" fillId="2" borderId="12" xfId="0" applyNumberFormat="1" applyFont="1" applyFill="1" applyBorder="1" applyAlignment="1">
      <alignment vertical="center"/>
    </xf>
    <xf numFmtId="166" fontId="6" fillId="0" borderId="4" xfId="0" applyNumberFormat="1" applyFont="1" applyFill="1" applyBorder="1" applyAlignment="1">
      <alignment vertical="center"/>
    </xf>
    <xf numFmtId="166" fontId="5" fillId="2" borderId="12" xfId="1" applyNumberFormat="1" applyFont="1" applyFill="1" applyBorder="1" applyAlignment="1">
      <alignment vertical="center"/>
    </xf>
    <xf numFmtId="4" fontId="5" fillId="2" borderId="12" xfId="0" applyNumberFormat="1" applyFont="1" applyFill="1" applyBorder="1" applyAlignment="1">
      <alignment vertical="center"/>
    </xf>
    <xf numFmtId="167" fontId="6" fillId="2" borderId="14" xfId="0" applyNumberFormat="1" applyFont="1" applyFill="1" applyBorder="1" applyAlignment="1">
      <alignment vertical="center"/>
    </xf>
    <xf numFmtId="164" fontId="6" fillId="0" borderId="0" xfId="0" applyNumberFormat="1" applyFont="1" applyBorder="1" applyAlignment="1">
      <alignment vertical="center"/>
    </xf>
    <xf numFmtId="0" fontId="5" fillId="2" borderId="6" xfId="0" applyFont="1" applyFill="1" applyBorder="1" applyAlignment="1">
      <alignment horizontal="right" vertical="center"/>
    </xf>
    <xf numFmtId="0" fontId="6" fillId="0" borderId="0" xfId="0" applyFont="1" applyFill="1" applyBorder="1" applyAlignment="1">
      <alignment horizontal="right" vertical="center"/>
    </xf>
    <xf numFmtId="167" fontId="6" fillId="0" borderId="0" xfId="0" applyNumberFormat="1" applyFont="1" applyFill="1" applyBorder="1" applyAlignment="1">
      <alignment vertical="center"/>
    </xf>
    <xf numFmtId="0" fontId="6" fillId="0" borderId="0" xfId="0" applyFont="1" applyFill="1" applyAlignment="1">
      <alignment vertical="center"/>
    </xf>
    <xf numFmtId="0" fontId="5" fillId="2" borderId="3" xfId="0" applyFont="1" applyFill="1" applyBorder="1" applyAlignment="1">
      <alignment vertical="center"/>
    </xf>
    <xf numFmtId="0" fontId="6" fillId="2" borderId="2" xfId="0" applyFont="1" applyFill="1" applyBorder="1" applyAlignment="1">
      <alignment horizontal="center" vertical="center"/>
    </xf>
    <xf numFmtId="167" fontId="6" fillId="2" borderId="16" xfId="0" applyNumberFormat="1" applyFont="1" applyFill="1" applyBorder="1" applyAlignment="1">
      <alignment vertical="center"/>
    </xf>
    <xf numFmtId="167" fontId="6" fillId="2" borderId="19" xfId="0" applyNumberFormat="1" applyFont="1" applyFill="1" applyBorder="1" applyAlignment="1">
      <alignment vertical="center"/>
    </xf>
    <xf numFmtId="3" fontId="6" fillId="2" borderId="18"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6" fillId="2" borderId="8" xfId="0" applyFont="1" applyFill="1" applyBorder="1" applyAlignment="1">
      <alignment vertical="center"/>
    </xf>
    <xf numFmtId="167" fontId="6" fillId="6" borderId="14" xfId="0" applyNumberFormat="1" applyFont="1" applyFill="1" applyBorder="1" applyAlignment="1">
      <alignment vertical="center"/>
    </xf>
    <xf numFmtId="166" fontId="6" fillId="2" borderId="14" xfId="0" applyNumberFormat="1" applyFont="1" applyFill="1" applyBorder="1" applyAlignment="1">
      <alignment vertical="center"/>
    </xf>
    <xf numFmtId="166" fontId="5" fillId="2" borderId="14" xfId="0" applyNumberFormat="1" applyFont="1" applyFill="1" applyBorder="1" applyAlignment="1">
      <alignment vertical="center"/>
    </xf>
    <xf numFmtId="166" fontId="6" fillId="2" borderId="8" xfId="0" applyNumberFormat="1" applyFont="1" applyFill="1" applyBorder="1" applyAlignment="1">
      <alignment vertical="center"/>
    </xf>
    <xf numFmtId="4" fontId="9" fillId="0" borderId="2" xfId="0" applyNumberFormat="1" applyFont="1" applyBorder="1"/>
    <xf numFmtId="4" fontId="8" fillId="0" borderId="20" xfId="0" applyNumberFormat="1" applyFont="1" applyBorder="1"/>
    <xf numFmtId="4" fontId="8" fillId="0" borderId="3" xfId="0" applyNumberFormat="1" applyFont="1" applyBorder="1"/>
    <xf numFmtId="4" fontId="8" fillId="0" borderId="4" xfId="0" applyNumberFormat="1" applyFont="1" applyBorder="1"/>
    <xf numFmtId="4" fontId="8" fillId="0" borderId="0" xfId="0" applyNumberFormat="1" applyFont="1" applyBorder="1" applyAlignment="1">
      <alignment horizontal="center"/>
    </xf>
    <xf numFmtId="4" fontId="8" fillId="0" borderId="0" xfId="0" applyNumberFormat="1" applyFont="1" applyBorder="1"/>
    <xf numFmtId="4" fontId="8" fillId="0" borderId="5" xfId="0" applyNumberFormat="1" applyFont="1" applyBorder="1"/>
    <xf numFmtId="4" fontId="8" fillId="0" borderId="10" xfId="0" applyNumberFormat="1" applyFont="1" applyBorder="1"/>
    <xf numFmtId="4" fontId="8" fillId="5" borderId="17" xfId="0" applyNumberFormat="1" applyFont="1" applyFill="1" applyBorder="1"/>
    <xf numFmtId="4" fontId="9" fillId="4" borderId="17" xfId="0" applyNumberFormat="1" applyFont="1" applyFill="1" applyBorder="1"/>
    <xf numFmtId="4" fontId="9" fillId="0" borderId="4" xfId="0" applyNumberFormat="1" applyFont="1" applyBorder="1"/>
    <xf numFmtId="4" fontId="9" fillId="0" borderId="0" xfId="0" applyNumberFormat="1" applyFont="1" applyBorder="1"/>
    <xf numFmtId="4" fontId="8" fillId="0" borderId="6" xfId="0" applyNumberFormat="1" applyFont="1" applyBorder="1"/>
    <xf numFmtId="4" fontId="8" fillId="0" borderId="21" xfId="0" applyNumberFormat="1" applyFont="1" applyBorder="1"/>
    <xf numFmtId="4" fontId="8" fillId="0" borderId="7" xfId="0" applyNumberFormat="1" applyFont="1" applyBorder="1"/>
    <xf numFmtId="2" fontId="5" fillId="2" borderId="12" xfId="0" applyNumberFormat="1" applyFont="1" applyFill="1" applyBorder="1" applyAlignment="1">
      <alignment vertical="center"/>
    </xf>
    <xf numFmtId="0" fontId="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6" fillId="5" borderId="0"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5"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workbookViewId="0">
      <pane xSplit="2" ySplit="8" topLeftCell="C9" activePane="bottomRight" state="frozen"/>
      <selection pane="topRight" activeCell="C1" sqref="C1"/>
      <selection pane="bottomLeft" activeCell="A10" sqref="A10"/>
      <selection pane="bottomRight" activeCell="A59" sqref="A59"/>
    </sheetView>
  </sheetViews>
  <sheetFormatPr baseColWidth="10" defaultRowHeight="15.75" x14ac:dyDescent="0.2"/>
  <cols>
    <col min="1" max="1" width="5.85546875" style="2" customWidth="1"/>
    <col min="2" max="2" width="39.140625" style="2" customWidth="1"/>
    <col min="3" max="3" width="20" style="2" bestFit="1" customWidth="1"/>
    <col min="4" max="4" width="14.140625" style="2" customWidth="1"/>
    <col min="5" max="5" width="2.42578125" style="2" customWidth="1"/>
    <col min="6" max="16384" width="11.42578125" style="2"/>
  </cols>
  <sheetData>
    <row r="1" spans="1:5" x14ac:dyDescent="0.2">
      <c r="A1" s="73" t="s">
        <v>31</v>
      </c>
      <c r="B1" s="73"/>
      <c r="C1" s="73"/>
      <c r="D1" s="73"/>
      <c r="E1" s="73"/>
    </row>
    <row r="2" spans="1:5" ht="26.25" customHeight="1" x14ac:dyDescent="0.2">
      <c r="A2" s="74" t="s">
        <v>32</v>
      </c>
      <c r="B2" s="74"/>
      <c r="C2" s="74"/>
      <c r="D2" s="74"/>
      <c r="E2" s="74"/>
    </row>
    <row r="3" spans="1:5" s="1" customFormat="1" ht="9.75" customHeight="1" x14ac:dyDescent="0.2">
      <c r="A3" s="4"/>
      <c r="B3" s="4"/>
      <c r="C3" s="4"/>
    </row>
    <row r="4" spans="1:5" x14ac:dyDescent="0.2">
      <c r="A4" s="75" t="s">
        <v>48</v>
      </c>
      <c r="B4" s="75"/>
      <c r="C4" s="75"/>
      <c r="D4" s="75"/>
      <c r="E4" s="75"/>
    </row>
    <row r="5" spans="1:5" ht="16.5" thickBot="1" x14ac:dyDescent="0.25">
      <c r="A5" s="75"/>
      <c r="B5" s="75"/>
      <c r="C5" s="75"/>
      <c r="D5" s="75"/>
      <c r="E5" s="75"/>
    </row>
    <row r="6" spans="1:5" ht="47.25" x14ac:dyDescent="0.2">
      <c r="A6" s="13"/>
      <c r="B6" s="14"/>
      <c r="C6" s="27" t="s">
        <v>49</v>
      </c>
      <c r="D6" s="77" t="s">
        <v>4</v>
      </c>
      <c r="E6" s="3"/>
    </row>
    <row r="7" spans="1:5" x14ac:dyDescent="0.2">
      <c r="A7" s="17"/>
      <c r="B7" s="50" t="s">
        <v>24</v>
      </c>
      <c r="C7" s="28">
        <v>1</v>
      </c>
      <c r="D7" s="80"/>
      <c r="E7" s="3"/>
    </row>
    <row r="8" spans="1:5" ht="16.5" thickBot="1" x14ac:dyDescent="0.25">
      <c r="A8" s="17"/>
      <c r="B8" s="18"/>
      <c r="C8" s="29"/>
      <c r="D8" s="30"/>
      <c r="E8" s="3"/>
    </row>
    <row r="9" spans="1:5" x14ac:dyDescent="0.2">
      <c r="A9" s="46" t="s">
        <v>34</v>
      </c>
      <c r="B9" s="45" t="s">
        <v>5</v>
      </c>
      <c r="C9" s="51"/>
      <c r="D9" s="77" t="s">
        <v>23</v>
      </c>
      <c r="E9" s="3"/>
    </row>
    <row r="10" spans="1:5" ht="31.5" x14ac:dyDescent="0.2">
      <c r="A10" s="19"/>
      <c r="B10" s="20" t="s">
        <v>47</v>
      </c>
      <c r="C10" s="71">
        <f>+C11/C12</f>
        <v>1.7700459223675531</v>
      </c>
      <c r="D10" s="78"/>
      <c r="E10" s="3"/>
    </row>
    <row r="11" spans="1:5" x14ac:dyDescent="0.2">
      <c r="A11" s="21"/>
      <c r="B11" s="22" t="s">
        <v>0</v>
      </c>
      <c r="C11" s="31">
        <v>568914000</v>
      </c>
      <c r="D11" s="78"/>
      <c r="E11" s="3"/>
    </row>
    <row r="12" spans="1:5" ht="16.5" thickBot="1" x14ac:dyDescent="0.25">
      <c r="A12" s="41"/>
      <c r="B12" s="26" t="s">
        <v>1</v>
      </c>
      <c r="C12" s="52">
        <v>321412000</v>
      </c>
      <c r="D12" s="79"/>
      <c r="E12" s="3"/>
    </row>
    <row r="13" spans="1:5" ht="16.5" thickBot="1" x14ac:dyDescent="0.25">
      <c r="A13" s="15"/>
      <c r="B13" s="16"/>
      <c r="C13" s="17"/>
      <c r="D13" s="30"/>
      <c r="E13" s="3"/>
    </row>
    <row r="14" spans="1:5" ht="13.5" customHeight="1" x14ac:dyDescent="0.2">
      <c r="A14" s="46" t="s">
        <v>34</v>
      </c>
      <c r="B14" s="45" t="s">
        <v>6</v>
      </c>
      <c r="C14" s="51"/>
      <c r="D14" s="84" t="s">
        <v>33</v>
      </c>
      <c r="E14" s="3"/>
    </row>
    <row r="15" spans="1:5" ht="31.5" x14ac:dyDescent="0.2">
      <c r="A15" s="21"/>
      <c r="B15" s="20" t="s">
        <v>52</v>
      </c>
      <c r="C15" s="32">
        <f>+C17/C16</f>
        <v>0.71603652161440934</v>
      </c>
      <c r="D15" s="85"/>
      <c r="E15" s="3"/>
    </row>
    <row r="16" spans="1:5" x14ac:dyDescent="0.2">
      <c r="A16" s="21"/>
      <c r="B16" s="22" t="s">
        <v>3</v>
      </c>
      <c r="C16" s="31">
        <v>794817000</v>
      </c>
      <c r="D16" s="85"/>
      <c r="E16" s="3"/>
    </row>
    <row r="17" spans="1:5" ht="16.5" thickBot="1" x14ac:dyDescent="0.25">
      <c r="A17" s="41"/>
      <c r="B17" s="26" t="s">
        <v>2</v>
      </c>
      <c r="C17" s="52">
        <v>569118000</v>
      </c>
      <c r="D17" s="86"/>
      <c r="E17" s="3"/>
    </row>
    <row r="18" spans="1:5" ht="16.5" thickBot="1" x14ac:dyDescent="0.25">
      <c r="A18" s="15"/>
      <c r="B18" s="16"/>
      <c r="C18" s="17"/>
      <c r="D18" s="30"/>
      <c r="E18" s="3"/>
    </row>
    <row r="19" spans="1:5" x14ac:dyDescent="0.2">
      <c r="A19" s="46" t="s">
        <v>34</v>
      </c>
      <c r="B19" s="45" t="s">
        <v>7</v>
      </c>
      <c r="C19" s="51"/>
      <c r="D19" s="77" t="s">
        <v>23</v>
      </c>
      <c r="E19" s="3"/>
    </row>
    <row r="20" spans="1:5" ht="31.5" x14ac:dyDescent="0.2">
      <c r="A20" s="21"/>
      <c r="B20" s="20" t="s">
        <v>53</v>
      </c>
      <c r="C20" s="33">
        <f>+C21-C22</f>
        <v>247502000</v>
      </c>
      <c r="D20" s="78"/>
      <c r="E20" s="3"/>
    </row>
    <row r="21" spans="1:5" x14ac:dyDescent="0.2">
      <c r="A21" s="21"/>
      <c r="B21" s="22" t="s">
        <v>0</v>
      </c>
      <c r="C21" s="34">
        <f>C11</f>
        <v>568914000</v>
      </c>
      <c r="D21" s="78"/>
      <c r="E21" s="3"/>
    </row>
    <row r="22" spans="1:5" x14ac:dyDescent="0.2">
      <c r="A22" s="21"/>
      <c r="B22" s="22" t="s">
        <v>1</v>
      </c>
      <c r="C22" s="34">
        <f>C12</f>
        <v>321412000</v>
      </c>
      <c r="D22" s="78"/>
      <c r="E22" s="3"/>
    </row>
    <row r="23" spans="1:5" x14ac:dyDescent="0.2">
      <c r="A23" s="21"/>
      <c r="B23" s="22" t="s">
        <v>54</v>
      </c>
      <c r="C23" s="35"/>
      <c r="D23" s="78"/>
      <c r="E23" s="3"/>
    </row>
    <row r="24" spans="1:5" ht="16.5" thickBot="1" x14ac:dyDescent="0.25">
      <c r="A24" s="41"/>
      <c r="B24" s="26" t="s">
        <v>55</v>
      </c>
      <c r="C24" s="53"/>
      <c r="D24" s="79"/>
      <c r="E24" s="3"/>
    </row>
    <row r="25" spans="1:5" ht="16.5" thickBot="1" x14ac:dyDescent="0.25">
      <c r="A25" s="15"/>
      <c r="B25" s="18"/>
      <c r="C25" s="36"/>
      <c r="D25" s="30"/>
      <c r="E25" s="3"/>
    </row>
    <row r="26" spans="1:5" x14ac:dyDescent="0.2">
      <c r="A26" s="46" t="s">
        <v>34</v>
      </c>
      <c r="B26" s="45" t="s">
        <v>8</v>
      </c>
      <c r="C26" s="51"/>
      <c r="D26" s="77" t="s">
        <v>23</v>
      </c>
      <c r="E26" s="3"/>
    </row>
    <row r="27" spans="1:5" x14ac:dyDescent="0.2">
      <c r="A27" s="19"/>
      <c r="B27" s="22" t="s">
        <v>22</v>
      </c>
      <c r="C27" s="37">
        <v>325699000</v>
      </c>
      <c r="D27" s="78"/>
      <c r="E27" s="3"/>
    </row>
    <row r="28" spans="1:5" x14ac:dyDescent="0.2">
      <c r="A28" s="19"/>
      <c r="B28" s="22" t="s">
        <v>54</v>
      </c>
      <c r="C28" s="35"/>
      <c r="D28" s="78"/>
      <c r="E28" s="40"/>
    </row>
    <row r="29" spans="1:5" ht="16.5" thickBot="1" x14ac:dyDescent="0.25">
      <c r="A29" s="25"/>
      <c r="B29" s="26" t="s">
        <v>55</v>
      </c>
      <c r="C29" s="53"/>
      <c r="D29" s="79"/>
      <c r="E29" s="3"/>
    </row>
    <row r="30" spans="1:5" ht="16.5" thickBot="1" x14ac:dyDescent="0.25">
      <c r="A30" s="23"/>
      <c r="B30" s="24"/>
      <c r="C30" s="36"/>
      <c r="D30" s="30"/>
      <c r="E30" s="3"/>
    </row>
    <row r="31" spans="1:5" x14ac:dyDescent="0.2">
      <c r="A31" s="46" t="s">
        <v>34</v>
      </c>
      <c r="B31" s="45" t="s">
        <v>9</v>
      </c>
      <c r="C31" s="51"/>
      <c r="D31" s="77" t="s">
        <v>23</v>
      </c>
      <c r="E31" s="3"/>
    </row>
    <row r="32" spans="1:5" ht="16.5" thickBot="1" x14ac:dyDescent="0.25">
      <c r="A32" s="25"/>
      <c r="B32" s="26" t="s">
        <v>56</v>
      </c>
      <c r="C32" s="54">
        <v>0</v>
      </c>
      <c r="D32" s="79"/>
      <c r="E32" s="3"/>
    </row>
    <row r="33" spans="1:5" ht="16.5" thickBot="1" x14ac:dyDescent="0.25">
      <c r="A33" s="23"/>
      <c r="B33" s="18"/>
      <c r="C33" s="36"/>
      <c r="D33" s="30"/>
      <c r="E33" s="3"/>
    </row>
    <row r="34" spans="1:5" x14ac:dyDescent="0.2">
      <c r="A34" s="46" t="s">
        <v>34</v>
      </c>
      <c r="B34" s="45" t="s">
        <v>10</v>
      </c>
      <c r="C34" s="55"/>
      <c r="D34" s="77" t="s">
        <v>23</v>
      </c>
      <c r="E34" s="3"/>
    </row>
    <row r="35" spans="1:5" x14ac:dyDescent="0.2">
      <c r="A35" s="19"/>
      <c r="B35" s="22" t="s">
        <v>38</v>
      </c>
      <c r="C35" s="38">
        <f>+C36/C37</f>
        <v>5.3349113415986364</v>
      </c>
      <c r="D35" s="78"/>
      <c r="E35" s="3"/>
    </row>
    <row r="36" spans="1:5" x14ac:dyDescent="0.2">
      <c r="A36" s="19"/>
      <c r="B36" s="22" t="s">
        <v>37</v>
      </c>
      <c r="C36" s="35">
        <v>153126029</v>
      </c>
      <c r="D36" s="78"/>
      <c r="E36" s="3"/>
    </row>
    <row r="37" spans="1:5" ht="16.5" thickBot="1" x14ac:dyDescent="0.25">
      <c r="A37" s="25"/>
      <c r="B37" s="26" t="s">
        <v>17</v>
      </c>
      <c r="C37" s="53">
        <v>28702638</v>
      </c>
      <c r="D37" s="79"/>
      <c r="E37" s="3"/>
    </row>
    <row r="38" spans="1:5" ht="16.5" thickBot="1" x14ac:dyDescent="0.25">
      <c r="A38" s="23"/>
      <c r="B38" s="18"/>
      <c r="C38" s="36"/>
      <c r="D38" s="30"/>
      <c r="E38" s="3"/>
    </row>
    <row r="39" spans="1:5" x14ac:dyDescent="0.2">
      <c r="A39" s="46" t="s">
        <v>34</v>
      </c>
      <c r="B39" s="45" t="s">
        <v>11</v>
      </c>
      <c r="C39" s="55"/>
      <c r="D39" s="77" t="s">
        <v>23</v>
      </c>
      <c r="E39" s="3"/>
    </row>
    <row r="40" spans="1:5" ht="31.5" x14ac:dyDescent="0.2">
      <c r="A40" s="19"/>
      <c r="B40" s="20" t="s">
        <v>12</v>
      </c>
      <c r="C40" s="38">
        <f>C41/C42</f>
        <v>2.4403375281894513</v>
      </c>
      <c r="D40" s="78"/>
      <c r="E40" s="3"/>
    </row>
    <row r="41" spans="1:5" x14ac:dyDescent="0.2">
      <c r="A41" s="19"/>
      <c r="B41" s="22" t="s">
        <v>13</v>
      </c>
      <c r="C41" s="34">
        <v>794817562</v>
      </c>
      <c r="D41" s="78"/>
      <c r="E41" s="3"/>
    </row>
    <row r="42" spans="1:5" ht="16.5" thickBot="1" x14ac:dyDescent="0.25">
      <c r="A42" s="25"/>
      <c r="B42" s="26" t="s">
        <v>14</v>
      </c>
      <c r="C42" s="39">
        <v>325699848</v>
      </c>
      <c r="D42" s="79"/>
      <c r="E42" s="3"/>
    </row>
    <row r="43" spans="1:5" s="44" customFormat="1" ht="16.5" thickBot="1" x14ac:dyDescent="0.25">
      <c r="A43" s="42"/>
      <c r="B43" s="6"/>
      <c r="C43" s="43"/>
      <c r="D43" s="6"/>
      <c r="E43" s="6"/>
    </row>
    <row r="44" spans="1:5" x14ac:dyDescent="0.2">
      <c r="A44" s="46" t="s">
        <v>34</v>
      </c>
      <c r="B44" s="45" t="s">
        <v>35</v>
      </c>
      <c r="C44" s="47"/>
      <c r="D44" s="81" t="s">
        <v>23</v>
      </c>
      <c r="E44" s="3"/>
    </row>
    <row r="45" spans="1:5" x14ac:dyDescent="0.2">
      <c r="A45" s="19"/>
      <c r="B45" s="22" t="s">
        <v>50</v>
      </c>
      <c r="C45" s="49">
        <v>30</v>
      </c>
      <c r="D45" s="82"/>
      <c r="E45" s="3"/>
    </row>
    <row r="46" spans="1:5" ht="16.5" thickBot="1" x14ac:dyDescent="0.25">
      <c r="A46" s="25"/>
      <c r="B46" s="26"/>
      <c r="C46" s="48"/>
      <c r="D46" s="83"/>
      <c r="E46" s="3"/>
    </row>
    <row r="47" spans="1:5" s="44" customFormat="1" ht="16.5" thickBot="1" x14ac:dyDescent="0.25">
      <c r="A47" s="42"/>
      <c r="B47" s="6"/>
      <c r="C47" s="43"/>
      <c r="D47" s="6"/>
      <c r="E47" s="6"/>
    </row>
    <row r="48" spans="1:5" x14ac:dyDescent="0.2">
      <c r="A48" s="46" t="s">
        <v>34</v>
      </c>
      <c r="B48" s="45" t="s">
        <v>36</v>
      </c>
      <c r="C48" s="47"/>
      <c r="D48" s="81" t="s">
        <v>23</v>
      </c>
      <c r="E48" s="3"/>
    </row>
    <row r="49" spans="1:14" x14ac:dyDescent="0.2">
      <c r="A49" s="19"/>
      <c r="B49" s="22" t="s">
        <v>51</v>
      </c>
      <c r="C49" s="49">
        <v>1387</v>
      </c>
      <c r="D49" s="82"/>
      <c r="E49" s="3"/>
    </row>
    <row r="50" spans="1:14" ht="16.5" thickBot="1" x14ac:dyDescent="0.25">
      <c r="A50" s="25"/>
      <c r="B50" s="26"/>
      <c r="C50" s="48"/>
      <c r="D50" s="83"/>
      <c r="E50" s="3"/>
    </row>
    <row r="51" spans="1:14" x14ac:dyDescent="0.2">
      <c r="A51" s="6"/>
      <c r="B51" s="6"/>
      <c r="C51" s="7"/>
      <c r="D51" s="3"/>
      <c r="E51" s="3"/>
    </row>
    <row r="52" spans="1:14" x14ac:dyDescent="0.2">
      <c r="A52" s="6"/>
      <c r="B52" s="6"/>
      <c r="C52" s="7"/>
      <c r="D52" s="3"/>
      <c r="E52" s="3"/>
    </row>
    <row r="53" spans="1:14" x14ac:dyDescent="0.2">
      <c r="A53" s="8" t="s">
        <v>4</v>
      </c>
      <c r="B53" s="9"/>
      <c r="C53" s="9"/>
      <c r="D53" s="9"/>
      <c r="E53" s="3"/>
    </row>
    <row r="54" spans="1:14" ht="35.1" customHeight="1" x14ac:dyDescent="0.2">
      <c r="A54" s="76" t="s">
        <v>57</v>
      </c>
      <c r="B54" s="76"/>
      <c r="C54" s="76"/>
      <c r="D54" s="76"/>
      <c r="E54" s="3"/>
    </row>
    <row r="55" spans="1:14" ht="64.5" customHeight="1" x14ac:dyDescent="0.2">
      <c r="A55" s="72" t="s">
        <v>58</v>
      </c>
      <c r="B55" s="72"/>
      <c r="C55" s="72"/>
      <c r="D55" s="72"/>
      <c r="E55" s="72"/>
      <c r="F55" s="72"/>
      <c r="G55" s="72"/>
      <c r="H55" s="72"/>
      <c r="I55" s="72"/>
      <c r="J55" s="72"/>
      <c r="K55" s="72"/>
      <c r="L55" s="72"/>
      <c r="M55" s="72"/>
      <c r="N55" s="72"/>
    </row>
    <row r="56" spans="1:14" x14ac:dyDescent="0.2">
      <c r="A56" s="72"/>
      <c r="B56" s="72"/>
      <c r="C56" s="72"/>
      <c r="D56" s="72"/>
      <c r="E56" s="72"/>
      <c r="F56" s="72"/>
      <c r="G56" s="72"/>
      <c r="H56" s="72"/>
      <c r="I56" s="72"/>
      <c r="J56" s="72"/>
      <c r="K56" s="72"/>
      <c r="L56" s="72"/>
      <c r="M56" s="72"/>
      <c r="N56" s="72"/>
    </row>
    <row r="57" spans="1:14" x14ac:dyDescent="0.2">
      <c r="A57" s="72"/>
      <c r="B57" s="72"/>
      <c r="C57" s="72"/>
      <c r="D57" s="72"/>
      <c r="E57" s="72"/>
      <c r="F57" s="72"/>
      <c r="G57" s="72"/>
      <c r="H57" s="72"/>
      <c r="I57" s="72"/>
      <c r="J57" s="72"/>
      <c r="K57" s="72"/>
      <c r="L57" s="72"/>
      <c r="M57" s="72"/>
      <c r="N57" s="72"/>
    </row>
    <row r="59" spans="1:14" ht="42" customHeight="1" x14ac:dyDescent="0.2">
      <c r="A59" s="2" t="s">
        <v>59</v>
      </c>
    </row>
  </sheetData>
  <mergeCells count="16">
    <mergeCell ref="A55:N57"/>
    <mergeCell ref="A1:E1"/>
    <mergeCell ref="A2:E2"/>
    <mergeCell ref="A4:E4"/>
    <mergeCell ref="A5:E5"/>
    <mergeCell ref="A54:D54"/>
    <mergeCell ref="D19:D24"/>
    <mergeCell ref="D6:D7"/>
    <mergeCell ref="D9:D12"/>
    <mergeCell ref="D14:D17"/>
    <mergeCell ref="D26:D29"/>
    <mergeCell ref="D31:D32"/>
    <mergeCell ref="D34:D37"/>
    <mergeCell ref="D39:D42"/>
    <mergeCell ref="D44:D46"/>
    <mergeCell ref="D48:D50"/>
  </mergeCells>
  <phoneticPr fontId="2" type="noConversion"/>
  <printOptions horizontalCentered="1"/>
  <pageMargins left="0.19685039370078741" right="0.19685039370078741" top="0.39370078740157483" bottom="0.39370078740157483" header="0" footer="0"/>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3"/>
  <sheetViews>
    <sheetView topLeftCell="A70" workbookViewId="0">
      <selection activeCell="A93" sqref="A93"/>
    </sheetView>
  </sheetViews>
  <sheetFormatPr baseColWidth="10" defaultRowHeight="15.75" x14ac:dyDescent="0.25"/>
  <cols>
    <col min="1" max="1" width="33.28515625" style="5" bestFit="1" customWidth="1"/>
    <col min="2" max="3" width="18.28515625" style="5" bestFit="1" customWidth="1"/>
    <col min="4" max="4" width="3.28515625" style="5" customWidth="1"/>
    <col min="5" max="5" width="35.42578125" style="5" bestFit="1" customWidth="1"/>
    <col min="6" max="6" width="32.28515625" style="5" bestFit="1" customWidth="1"/>
    <col min="7" max="7" width="11.42578125" style="5"/>
    <col min="8" max="8" width="15.28515625" style="5" bestFit="1" customWidth="1"/>
    <col min="9" max="16384" width="11.42578125" style="5"/>
  </cols>
  <sheetData>
    <row r="1" spans="1:6" x14ac:dyDescent="0.25">
      <c r="A1" s="56" t="str">
        <f>+'Indicadores Financieros'!C6</f>
        <v>1. Camara de la Propiedad Raiz - Lonja Inmobiliaria</v>
      </c>
      <c r="B1" s="57"/>
      <c r="C1" s="57"/>
      <c r="D1" s="57"/>
      <c r="E1" s="57"/>
      <c r="F1" s="58"/>
    </row>
    <row r="2" spans="1:6" x14ac:dyDescent="0.25">
      <c r="A2" s="59"/>
      <c r="B2" s="60" t="s">
        <v>37</v>
      </c>
      <c r="C2" s="60" t="s">
        <v>17</v>
      </c>
      <c r="D2" s="61"/>
      <c r="E2" s="61"/>
      <c r="F2" s="62" t="str">
        <f>+'Indicadores Financieros'!B26</f>
        <v>CAPITAL REAL DEL PROPONENTE</v>
      </c>
    </row>
    <row r="3" spans="1:6" x14ac:dyDescent="0.25">
      <c r="A3" s="59"/>
      <c r="B3" s="61"/>
      <c r="C3" s="61"/>
      <c r="D3" s="61"/>
      <c r="E3" s="61"/>
      <c r="F3" s="62"/>
    </row>
    <row r="4" spans="1:6" x14ac:dyDescent="0.25">
      <c r="A4" s="63" t="s">
        <v>25</v>
      </c>
      <c r="B4" s="11">
        <v>1056903658</v>
      </c>
      <c r="C4" s="10"/>
      <c r="D4" s="61"/>
      <c r="E4" s="10" t="s">
        <v>18</v>
      </c>
      <c r="F4" s="64">
        <v>700000000</v>
      </c>
    </row>
    <row r="5" spans="1:6" x14ac:dyDescent="0.25">
      <c r="A5" s="63" t="s">
        <v>15</v>
      </c>
      <c r="B5" s="11">
        <v>26090568</v>
      </c>
      <c r="C5" s="10"/>
      <c r="D5" s="61"/>
      <c r="E5" s="10" t="s">
        <v>19</v>
      </c>
      <c r="F5" s="64">
        <v>28708230</v>
      </c>
    </row>
    <row r="6" spans="1:6" x14ac:dyDescent="0.25">
      <c r="A6" s="63" t="s">
        <v>16</v>
      </c>
      <c r="B6" s="11">
        <v>3911256</v>
      </c>
      <c r="C6" s="10"/>
      <c r="D6" s="61"/>
      <c r="E6" s="10" t="s">
        <v>20</v>
      </c>
      <c r="F6" s="64">
        <v>618588954</v>
      </c>
    </row>
    <row r="7" spans="1:6" x14ac:dyDescent="0.25">
      <c r="A7" s="63" t="s">
        <v>26</v>
      </c>
      <c r="B7" s="10">
        <v>0</v>
      </c>
      <c r="C7" s="10"/>
      <c r="D7" s="61"/>
      <c r="E7" s="10" t="s">
        <v>21</v>
      </c>
      <c r="F7" s="64">
        <v>171996535</v>
      </c>
    </row>
    <row r="8" spans="1:6" x14ac:dyDescent="0.25">
      <c r="A8" s="63"/>
      <c r="B8" s="12">
        <f>SUM(B4:B7)</f>
        <v>1086905482</v>
      </c>
      <c r="C8" s="12">
        <v>839669059</v>
      </c>
      <c r="D8" s="61"/>
      <c r="E8" s="10"/>
      <c r="F8" s="65">
        <f>SUM(F4:F7)</f>
        <v>1519293719</v>
      </c>
    </row>
    <row r="9" spans="1:6" x14ac:dyDescent="0.25">
      <c r="A9" s="59"/>
      <c r="B9" s="61"/>
      <c r="C9" s="61"/>
      <c r="D9" s="61"/>
      <c r="E9" s="61"/>
      <c r="F9" s="62"/>
    </row>
    <row r="10" spans="1:6" x14ac:dyDescent="0.25">
      <c r="A10" s="66" t="s">
        <v>8</v>
      </c>
      <c r="B10" s="61"/>
      <c r="C10" s="61">
        <v>2213046308</v>
      </c>
      <c r="D10" s="61"/>
      <c r="E10" s="61"/>
      <c r="F10" s="62"/>
    </row>
    <row r="11" spans="1:6" x14ac:dyDescent="0.25">
      <c r="A11" s="59"/>
      <c r="B11" s="61"/>
      <c r="C11" s="61"/>
      <c r="D11" s="61"/>
      <c r="E11" s="61"/>
      <c r="F11" s="62"/>
    </row>
    <row r="12" spans="1:6" x14ac:dyDescent="0.25">
      <c r="A12" s="59" t="s">
        <v>27</v>
      </c>
      <c r="B12" s="67">
        <v>399814646</v>
      </c>
      <c r="C12" s="61"/>
      <c r="D12" s="61"/>
      <c r="E12" s="61"/>
      <c r="F12" s="62"/>
    </row>
    <row r="13" spans="1:6" x14ac:dyDescent="0.25">
      <c r="A13" s="59"/>
      <c r="B13" s="67"/>
      <c r="C13" s="61"/>
      <c r="D13" s="61"/>
      <c r="E13" s="61"/>
      <c r="F13" s="62"/>
    </row>
    <row r="14" spans="1:6" x14ac:dyDescent="0.25">
      <c r="A14" s="59" t="s">
        <v>28</v>
      </c>
      <c r="B14" s="67">
        <f>+B12*0.25</f>
        <v>99953661.5</v>
      </c>
      <c r="C14" s="61"/>
      <c r="D14" s="61"/>
      <c r="E14" s="61"/>
      <c r="F14" s="62"/>
    </row>
    <row r="15" spans="1:6" x14ac:dyDescent="0.25">
      <c r="A15" s="59"/>
      <c r="B15" s="61"/>
      <c r="C15" s="61"/>
      <c r="D15" s="61"/>
      <c r="E15" s="61"/>
      <c r="F15" s="62"/>
    </row>
    <row r="16" spans="1:6" x14ac:dyDescent="0.25">
      <c r="A16" s="59" t="s">
        <v>29</v>
      </c>
      <c r="B16" s="61">
        <f>+B14*100%</f>
        <v>99953661.5</v>
      </c>
      <c r="C16" s="61"/>
      <c r="D16" s="61"/>
      <c r="E16" s="61"/>
      <c r="F16" s="62"/>
    </row>
    <row r="17" spans="1:6" ht="16.5" thickBot="1" x14ac:dyDescent="0.3">
      <c r="A17" s="68" t="s">
        <v>30</v>
      </c>
      <c r="B17" s="69">
        <f>+B14</f>
        <v>99953661.5</v>
      </c>
      <c r="C17" s="69"/>
      <c r="D17" s="69"/>
      <c r="E17" s="69"/>
      <c r="F17" s="70"/>
    </row>
    <row r="18" spans="1:6" ht="16.5" thickBot="1" x14ac:dyDescent="0.3"/>
    <row r="19" spans="1:6" x14ac:dyDescent="0.25">
      <c r="A19" s="56" t="s">
        <v>40</v>
      </c>
      <c r="B19" s="57"/>
      <c r="C19" s="57"/>
      <c r="D19" s="57"/>
      <c r="E19" s="57"/>
      <c r="F19" s="58"/>
    </row>
    <row r="20" spans="1:6" x14ac:dyDescent="0.25">
      <c r="A20" s="59"/>
      <c r="B20" s="60" t="s">
        <v>37</v>
      </c>
      <c r="C20" s="60" t="s">
        <v>17</v>
      </c>
      <c r="D20" s="61"/>
      <c r="E20" s="61"/>
      <c r="F20" s="62" t="s">
        <v>39</v>
      </c>
    </row>
    <row r="21" spans="1:6" x14ac:dyDescent="0.25">
      <c r="A21" s="59"/>
      <c r="B21" s="61"/>
      <c r="C21" s="61"/>
      <c r="D21" s="61"/>
      <c r="E21" s="61"/>
      <c r="F21" s="62"/>
    </row>
    <row r="22" spans="1:6" x14ac:dyDescent="0.25">
      <c r="A22" s="63" t="s">
        <v>25</v>
      </c>
      <c r="B22" s="11">
        <v>2362071866</v>
      </c>
      <c r="C22" s="10"/>
      <c r="D22" s="61"/>
      <c r="E22" s="10" t="s">
        <v>18</v>
      </c>
      <c r="F22" s="64">
        <v>3000000000</v>
      </c>
    </row>
    <row r="23" spans="1:6" x14ac:dyDescent="0.25">
      <c r="A23" s="63" t="s">
        <v>15</v>
      </c>
      <c r="B23" s="11">
        <v>326951751</v>
      </c>
      <c r="C23" s="10"/>
      <c r="D23" s="61"/>
      <c r="E23" s="10" t="s">
        <v>19</v>
      </c>
      <c r="F23" s="64">
        <v>838741609</v>
      </c>
    </row>
    <row r="24" spans="1:6" x14ac:dyDescent="0.25">
      <c r="A24" s="63" t="s">
        <v>16</v>
      </c>
      <c r="B24" s="11">
        <v>0</v>
      </c>
      <c r="C24" s="10"/>
      <c r="D24" s="61"/>
      <c r="E24" s="10" t="s">
        <v>20</v>
      </c>
      <c r="F24" s="64">
        <v>2969780575</v>
      </c>
    </row>
    <row r="25" spans="1:6" x14ac:dyDescent="0.25">
      <c r="A25" s="63" t="s">
        <v>26</v>
      </c>
      <c r="B25" s="10">
        <v>0</v>
      </c>
      <c r="C25" s="10"/>
      <c r="D25" s="61"/>
      <c r="E25" s="10" t="s">
        <v>21</v>
      </c>
      <c r="F25" s="64">
        <v>1254174360</v>
      </c>
    </row>
    <row r="26" spans="1:6" x14ac:dyDescent="0.25">
      <c r="A26" s="63"/>
      <c r="B26" s="12">
        <f>SUM(B22:B25)-360000</f>
        <v>2688663617</v>
      </c>
      <c r="C26" s="12">
        <v>1959143782</v>
      </c>
      <c r="D26" s="61"/>
      <c r="E26" s="10"/>
      <c r="F26" s="65">
        <f>SUM(F22:F25)</f>
        <v>8062696544</v>
      </c>
    </row>
    <row r="27" spans="1:6" x14ac:dyDescent="0.25">
      <c r="A27" s="59"/>
      <c r="B27" s="61"/>
      <c r="C27" s="61"/>
      <c r="D27" s="61"/>
      <c r="E27" s="61"/>
      <c r="F27" s="62"/>
    </row>
    <row r="28" spans="1:6" x14ac:dyDescent="0.25">
      <c r="A28" s="66" t="s">
        <v>8</v>
      </c>
      <c r="B28" s="61"/>
      <c r="C28" s="61">
        <v>2213046308</v>
      </c>
      <c r="D28" s="61"/>
      <c r="E28" s="61"/>
      <c r="F28" s="62"/>
    </row>
    <row r="29" spans="1:6" x14ac:dyDescent="0.25">
      <c r="A29" s="59"/>
      <c r="B29" s="61"/>
      <c r="C29" s="61"/>
      <c r="D29" s="61"/>
      <c r="E29" s="61"/>
      <c r="F29" s="62"/>
    </row>
    <row r="30" spans="1:6" x14ac:dyDescent="0.25">
      <c r="A30" s="59" t="s">
        <v>27</v>
      </c>
      <c r="B30" s="67">
        <v>399814646</v>
      </c>
      <c r="C30" s="61"/>
      <c r="D30" s="61"/>
      <c r="E30" s="61"/>
      <c r="F30" s="62"/>
    </row>
    <row r="31" spans="1:6" x14ac:dyDescent="0.25">
      <c r="A31" s="59"/>
      <c r="B31" s="67"/>
      <c r="C31" s="61"/>
      <c r="D31" s="61"/>
      <c r="E31" s="61"/>
      <c r="F31" s="62"/>
    </row>
    <row r="32" spans="1:6" x14ac:dyDescent="0.25">
      <c r="A32" s="59" t="s">
        <v>28</v>
      </c>
      <c r="B32" s="67">
        <f>+B30*0.25</f>
        <v>99953661.5</v>
      </c>
      <c r="C32" s="61"/>
      <c r="D32" s="61"/>
      <c r="E32" s="61"/>
      <c r="F32" s="62"/>
    </row>
    <row r="33" spans="1:6" x14ac:dyDescent="0.25">
      <c r="A33" s="59"/>
      <c r="B33" s="61"/>
      <c r="C33" s="61"/>
      <c r="D33" s="61"/>
      <c r="E33" s="61"/>
      <c r="F33" s="62"/>
    </row>
    <row r="34" spans="1:6" x14ac:dyDescent="0.25">
      <c r="A34" s="59" t="s">
        <v>29</v>
      </c>
      <c r="B34" s="61">
        <f>+B32*100%</f>
        <v>99953661.5</v>
      </c>
      <c r="C34" s="61"/>
      <c r="D34" s="61"/>
      <c r="E34" s="61"/>
      <c r="F34" s="62"/>
    </row>
    <row r="35" spans="1:6" ht="16.5" thickBot="1" x14ac:dyDescent="0.3">
      <c r="A35" s="68" t="s">
        <v>30</v>
      </c>
      <c r="B35" s="69">
        <f>+B32</f>
        <v>99953661.5</v>
      </c>
      <c r="C35" s="69"/>
      <c r="D35" s="69"/>
      <c r="E35" s="69"/>
      <c r="F35" s="70"/>
    </row>
    <row r="36" spans="1:6" ht="16.5" thickBot="1" x14ac:dyDescent="0.3"/>
    <row r="37" spans="1:6" x14ac:dyDescent="0.25">
      <c r="A37" s="56" t="s">
        <v>41</v>
      </c>
      <c r="B37" s="57"/>
      <c r="C37" s="57"/>
      <c r="D37" s="57"/>
      <c r="E37" s="57"/>
      <c r="F37" s="58"/>
    </row>
    <row r="38" spans="1:6" x14ac:dyDescent="0.25">
      <c r="A38" s="59"/>
      <c r="B38" s="60" t="s">
        <v>37</v>
      </c>
      <c r="C38" s="60" t="s">
        <v>17</v>
      </c>
      <c r="D38" s="61"/>
      <c r="E38" s="61"/>
      <c r="F38" s="62" t="s">
        <v>39</v>
      </c>
    </row>
    <row r="39" spans="1:6" x14ac:dyDescent="0.25">
      <c r="A39" s="59"/>
      <c r="B39" s="61"/>
      <c r="C39" s="61"/>
      <c r="D39" s="61"/>
      <c r="E39" s="61"/>
      <c r="F39" s="62"/>
    </row>
    <row r="40" spans="1:6" x14ac:dyDescent="0.25">
      <c r="A40" s="63" t="s">
        <v>25</v>
      </c>
      <c r="B40" s="11">
        <v>222172445</v>
      </c>
      <c r="C40" s="10"/>
      <c r="D40" s="61"/>
      <c r="E40" s="10" t="s">
        <v>18</v>
      </c>
      <c r="F40" s="64">
        <v>384000000</v>
      </c>
    </row>
    <row r="41" spans="1:6" x14ac:dyDescent="0.25">
      <c r="A41" s="63" t="s">
        <v>15</v>
      </c>
      <c r="B41" s="11">
        <v>54273424</v>
      </c>
      <c r="C41" s="10"/>
      <c r="D41" s="61"/>
      <c r="E41" s="10" t="s">
        <v>19</v>
      </c>
      <c r="F41" s="64">
        <v>42000000</v>
      </c>
    </row>
    <row r="42" spans="1:6" x14ac:dyDescent="0.25">
      <c r="A42" s="63" t="s">
        <v>16</v>
      </c>
      <c r="B42" s="11">
        <v>0</v>
      </c>
      <c r="C42" s="10"/>
      <c r="D42" s="61"/>
      <c r="E42" s="10" t="s">
        <v>20</v>
      </c>
      <c r="F42" s="64">
        <v>5998958</v>
      </c>
    </row>
    <row r="43" spans="1:6" x14ac:dyDescent="0.25">
      <c r="A43" s="63" t="s">
        <v>26</v>
      </c>
      <c r="B43" s="10">
        <v>0</v>
      </c>
      <c r="C43" s="10"/>
      <c r="D43" s="61"/>
      <c r="E43" s="10" t="s">
        <v>21</v>
      </c>
      <c r="F43" s="64">
        <v>151167633</v>
      </c>
    </row>
    <row r="44" spans="1:6" x14ac:dyDescent="0.25">
      <c r="A44" s="63"/>
      <c r="B44" s="12">
        <f>SUM(B40:B43)</f>
        <v>276445869</v>
      </c>
      <c r="C44" s="12">
        <v>145074631</v>
      </c>
      <c r="D44" s="61"/>
      <c r="E44" s="10"/>
      <c r="F44" s="65">
        <f>SUM(F40:F43)</f>
        <v>583166591</v>
      </c>
    </row>
    <row r="45" spans="1:6" x14ac:dyDescent="0.25">
      <c r="A45" s="59"/>
      <c r="B45" s="61"/>
      <c r="C45" s="61"/>
      <c r="D45" s="61"/>
      <c r="E45" s="61"/>
      <c r="F45" s="62"/>
    </row>
    <row r="46" spans="1:6" x14ac:dyDescent="0.25">
      <c r="A46" s="66" t="s">
        <v>8</v>
      </c>
      <c r="B46" s="61"/>
      <c r="C46" s="61">
        <v>2213046308</v>
      </c>
      <c r="D46" s="61"/>
      <c r="E46" s="61"/>
      <c r="F46" s="62"/>
    </row>
    <row r="47" spans="1:6" x14ac:dyDescent="0.25">
      <c r="A47" s="59"/>
      <c r="B47" s="61"/>
      <c r="C47" s="61"/>
      <c r="D47" s="61"/>
      <c r="E47" s="61"/>
      <c r="F47" s="62"/>
    </row>
    <row r="48" spans="1:6" x14ac:dyDescent="0.25">
      <c r="A48" s="59" t="s">
        <v>27</v>
      </c>
      <c r="B48" s="67">
        <v>399814646</v>
      </c>
      <c r="C48" s="61"/>
      <c r="D48" s="61"/>
      <c r="E48" s="61"/>
      <c r="F48" s="62"/>
    </row>
    <row r="49" spans="1:6" x14ac:dyDescent="0.25">
      <c r="A49" s="59"/>
      <c r="B49" s="67"/>
      <c r="C49" s="61"/>
      <c r="D49" s="61"/>
      <c r="E49" s="61"/>
      <c r="F49" s="62"/>
    </row>
    <row r="50" spans="1:6" x14ac:dyDescent="0.25">
      <c r="A50" s="59" t="s">
        <v>28</v>
      </c>
      <c r="B50" s="67">
        <f>+B48*0.25</f>
        <v>99953661.5</v>
      </c>
      <c r="C50" s="61"/>
      <c r="D50" s="61"/>
      <c r="E50" s="61"/>
      <c r="F50" s="62"/>
    </row>
    <row r="51" spans="1:6" x14ac:dyDescent="0.25">
      <c r="A51" s="59"/>
      <c r="B51" s="61"/>
      <c r="C51" s="61"/>
      <c r="D51" s="61"/>
      <c r="E51" s="61"/>
      <c r="F51" s="62"/>
    </row>
    <row r="52" spans="1:6" x14ac:dyDescent="0.25">
      <c r="A52" s="59" t="s">
        <v>29</v>
      </c>
      <c r="B52" s="61">
        <f>+B50*100%</f>
        <v>99953661.5</v>
      </c>
      <c r="C52" s="61"/>
      <c r="D52" s="61"/>
      <c r="E52" s="61"/>
      <c r="F52" s="62"/>
    </row>
    <row r="53" spans="1:6" ht="16.5" thickBot="1" x14ac:dyDescent="0.3">
      <c r="A53" s="68" t="s">
        <v>30</v>
      </c>
      <c r="B53" s="69">
        <f>+B50</f>
        <v>99953661.5</v>
      </c>
      <c r="C53" s="69"/>
      <c r="D53" s="69"/>
      <c r="E53" s="69"/>
      <c r="F53" s="70"/>
    </row>
    <row r="54" spans="1:6" ht="16.5" thickBot="1" x14ac:dyDescent="0.3"/>
    <row r="55" spans="1:6" x14ac:dyDescent="0.25">
      <c r="A55" s="56" t="s">
        <v>42</v>
      </c>
      <c r="B55" s="57"/>
      <c r="C55" s="57"/>
      <c r="D55" s="57"/>
      <c r="E55" s="57"/>
      <c r="F55" s="58"/>
    </row>
    <row r="56" spans="1:6" x14ac:dyDescent="0.25">
      <c r="A56" s="59"/>
      <c r="B56" s="60" t="s">
        <v>37</v>
      </c>
      <c r="C56" s="60" t="s">
        <v>17</v>
      </c>
      <c r="D56" s="61"/>
      <c r="E56" s="61"/>
      <c r="F56" s="62" t="s">
        <v>39</v>
      </c>
    </row>
    <row r="57" spans="1:6" x14ac:dyDescent="0.25">
      <c r="A57" s="59"/>
      <c r="B57" s="61"/>
      <c r="C57" s="61"/>
      <c r="D57" s="61"/>
      <c r="E57" s="61"/>
      <c r="F57" s="62"/>
    </row>
    <row r="58" spans="1:6" x14ac:dyDescent="0.25">
      <c r="A58" s="63" t="s">
        <v>25</v>
      </c>
      <c r="B58" s="11">
        <v>1312407518</v>
      </c>
      <c r="C58" s="10"/>
      <c r="D58" s="61"/>
      <c r="E58" s="10" t="s">
        <v>18</v>
      </c>
      <c r="F58" s="64">
        <v>360000000</v>
      </c>
    </row>
    <row r="59" spans="1:6" x14ac:dyDescent="0.25">
      <c r="A59" s="63" t="s">
        <v>15</v>
      </c>
      <c r="B59" s="11">
        <v>70551697</v>
      </c>
      <c r="C59" s="10"/>
      <c r="D59" s="61"/>
      <c r="E59" s="10" t="s">
        <v>19</v>
      </c>
      <c r="F59" s="64">
        <v>50596737</v>
      </c>
    </row>
    <row r="60" spans="1:6" x14ac:dyDescent="0.25">
      <c r="A60" s="63" t="s">
        <v>16</v>
      </c>
      <c r="B60" s="11">
        <v>0</v>
      </c>
      <c r="C60" s="10"/>
      <c r="D60" s="61"/>
      <c r="E60" s="10" t="s">
        <v>20</v>
      </c>
      <c r="F60" s="64">
        <v>838818029</v>
      </c>
    </row>
    <row r="61" spans="1:6" x14ac:dyDescent="0.25">
      <c r="A61" s="63" t="s">
        <v>26</v>
      </c>
      <c r="B61" s="10">
        <v>0</v>
      </c>
      <c r="C61" s="10"/>
      <c r="D61" s="61"/>
      <c r="E61" s="10" t="s">
        <v>21</v>
      </c>
      <c r="F61" s="64">
        <v>912714298</v>
      </c>
    </row>
    <row r="62" spans="1:6" x14ac:dyDescent="0.25">
      <c r="A62" s="63"/>
      <c r="B62" s="12">
        <f>SUM(B58:B61)</f>
        <v>1382959215</v>
      </c>
      <c r="C62" s="12">
        <v>575246678</v>
      </c>
      <c r="D62" s="61"/>
      <c r="E62" s="10"/>
      <c r="F62" s="65">
        <f>SUM(F58:F61)</f>
        <v>2162129064</v>
      </c>
    </row>
    <row r="63" spans="1:6" x14ac:dyDescent="0.25">
      <c r="A63" s="59"/>
      <c r="B63" s="61"/>
      <c r="C63" s="61"/>
      <c r="D63" s="61"/>
      <c r="E63" s="61"/>
      <c r="F63" s="62"/>
    </row>
    <row r="64" spans="1:6" x14ac:dyDescent="0.25">
      <c r="A64" s="66" t="s">
        <v>8</v>
      </c>
      <c r="B64" s="61"/>
      <c r="C64" s="61">
        <v>2213046308</v>
      </c>
      <c r="D64" s="61"/>
      <c r="E64" s="61"/>
      <c r="F64" s="62"/>
    </row>
    <row r="65" spans="1:6" x14ac:dyDescent="0.25">
      <c r="A65" s="59"/>
      <c r="B65" s="61"/>
      <c r="C65" s="61"/>
      <c r="D65" s="61"/>
      <c r="E65" s="61"/>
      <c r="F65" s="62"/>
    </row>
    <row r="66" spans="1:6" x14ac:dyDescent="0.25">
      <c r="A66" s="59" t="s">
        <v>27</v>
      </c>
      <c r="B66" s="67">
        <v>399814646</v>
      </c>
      <c r="C66" s="61"/>
      <c r="D66" s="61"/>
      <c r="E66" s="61"/>
      <c r="F66" s="62"/>
    </row>
    <row r="67" spans="1:6" x14ac:dyDescent="0.25">
      <c r="A67" s="59"/>
      <c r="B67" s="67"/>
      <c r="C67" s="61"/>
      <c r="D67" s="61"/>
      <c r="E67" s="61"/>
      <c r="F67" s="62"/>
    </row>
    <row r="68" spans="1:6" x14ac:dyDescent="0.25">
      <c r="A68" s="59" t="s">
        <v>28</v>
      </c>
      <c r="B68" s="67">
        <f>+B66*0.25</f>
        <v>99953661.5</v>
      </c>
      <c r="C68" s="61"/>
      <c r="D68" s="61"/>
      <c r="E68" s="61"/>
      <c r="F68" s="62"/>
    </row>
    <row r="69" spans="1:6" x14ac:dyDescent="0.25">
      <c r="A69" s="59"/>
      <c r="B69" s="61"/>
      <c r="C69" s="61"/>
      <c r="D69" s="61"/>
      <c r="E69" s="61"/>
      <c r="F69" s="62"/>
    </row>
    <row r="70" spans="1:6" x14ac:dyDescent="0.25">
      <c r="A70" s="59" t="s">
        <v>29</v>
      </c>
      <c r="B70" s="61">
        <f>+B68*100%</f>
        <v>99953661.5</v>
      </c>
      <c r="C70" s="61"/>
      <c r="D70" s="61"/>
      <c r="E70" s="61"/>
      <c r="F70" s="62"/>
    </row>
    <row r="71" spans="1:6" ht="16.5" thickBot="1" x14ac:dyDescent="0.3">
      <c r="A71" s="68" t="s">
        <v>30</v>
      </c>
      <c r="B71" s="69">
        <f>+B68</f>
        <v>99953661.5</v>
      </c>
      <c r="C71" s="69"/>
      <c r="D71" s="69"/>
      <c r="E71" s="69"/>
      <c r="F71" s="70"/>
    </row>
    <row r="72" spans="1:6" ht="16.5" thickBot="1" x14ac:dyDescent="0.3"/>
    <row r="73" spans="1:6" x14ac:dyDescent="0.25">
      <c r="A73" s="56" t="s">
        <v>43</v>
      </c>
      <c r="B73" s="57"/>
      <c r="C73" s="57"/>
      <c r="D73" s="57"/>
      <c r="E73" s="57"/>
      <c r="F73" s="58"/>
    </row>
    <row r="74" spans="1:6" x14ac:dyDescent="0.25">
      <c r="A74" s="59"/>
      <c r="B74" s="60" t="s">
        <v>37</v>
      </c>
      <c r="C74" s="60" t="s">
        <v>17</v>
      </c>
      <c r="D74" s="61"/>
      <c r="E74" s="61"/>
      <c r="F74" s="62" t="s">
        <v>39</v>
      </c>
    </row>
    <row r="75" spans="1:6" x14ac:dyDescent="0.25">
      <c r="A75" s="59"/>
      <c r="B75" s="61"/>
      <c r="C75" s="61"/>
      <c r="D75" s="61"/>
      <c r="E75" s="61"/>
      <c r="F75" s="62"/>
    </row>
    <row r="76" spans="1:6" x14ac:dyDescent="0.25">
      <c r="A76" s="63" t="s">
        <v>25</v>
      </c>
      <c r="B76" s="11">
        <v>258832420</v>
      </c>
      <c r="C76" s="10"/>
      <c r="D76" s="61"/>
      <c r="E76" s="10" t="s">
        <v>18</v>
      </c>
      <c r="F76" s="64">
        <v>600000000</v>
      </c>
    </row>
    <row r="77" spans="1:6" x14ac:dyDescent="0.25">
      <c r="A77" s="63" t="s">
        <v>15</v>
      </c>
      <c r="B77" s="11">
        <v>614354003</v>
      </c>
      <c r="C77" s="10"/>
      <c r="D77" s="61"/>
      <c r="E77" s="10" t="s">
        <v>19</v>
      </c>
      <c r="F77" s="64">
        <v>33789771</v>
      </c>
    </row>
    <row r="78" spans="1:6" x14ac:dyDescent="0.25">
      <c r="A78" s="63" t="s">
        <v>16</v>
      </c>
      <c r="B78" s="11">
        <v>0</v>
      </c>
      <c r="C78" s="10"/>
      <c r="D78" s="61"/>
      <c r="E78" s="10" t="s">
        <v>20</v>
      </c>
      <c r="F78" s="64">
        <v>749927215</v>
      </c>
    </row>
    <row r="79" spans="1:6" x14ac:dyDescent="0.25">
      <c r="A79" s="63" t="s">
        <v>26</v>
      </c>
      <c r="B79" s="10">
        <v>0</v>
      </c>
      <c r="C79" s="10"/>
      <c r="D79" s="61"/>
      <c r="E79" s="10" t="s">
        <v>21</v>
      </c>
      <c r="F79" s="64">
        <v>258832420</v>
      </c>
    </row>
    <row r="80" spans="1:6" x14ac:dyDescent="0.25">
      <c r="A80" s="63"/>
      <c r="B80" s="12">
        <f>SUM(B76:B79)</f>
        <v>873186423</v>
      </c>
      <c r="C80" s="12">
        <v>670895333</v>
      </c>
      <c r="D80" s="61"/>
      <c r="E80" s="10"/>
      <c r="F80" s="65">
        <f>SUM(F76:F79)</f>
        <v>1642549406</v>
      </c>
    </row>
    <row r="81" spans="1:6" x14ac:dyDescent="0.25">
      <c r="A81" s="59"/>
      <c r="B81" s="61"/>
      <c r="C81" s="61"/>
      <c r="D81" s="61"/>
      <c r="E81" s="61"/>
      <c r="F81" s="62"/>
    </row>
    <row r="82" spans="1:6" x14ac:dyDescent="0.25">
      <c r="A82" s="66" t="s">
        <v>8</v>
      </c>
      <c r="B82" s="61"/>
      <c r="C82" s="61">
        <v>2213046308</v>
      </c>
      <c r="D82" s="61"/>
      <c r="E82" s="61"/>
      <c r="F82" s="62"/>
    </row>
    <row r="83" spans="1:6" x14ac:dyDescent="0.25">
      <c r="A83" s="59"/>
      <c r="B83" s="61"/>
      <c r="C83" s="61"/>
      <c r="D83" s="61"/>
      <c r="E83" s="61"/>
      <c r="F83" s="62"/>
    </row>
    <row r="84" spans="1:6" x14ac:dyDescent="0.25">
      <c r="A84" s="59" t="s">
        <v>27</v>
      </c>
      <c r="B84" s="67">
        <v>399814646</v>
      </c>
      <c r="C84" s="61"/>
      <c r="D84" s="61"/>
      <c r="E84" s="61"/>
      <c r="F84" s="62"/>
    </row>
    <row r="85" spans="1:6" x14ac:dyDescent="0.25">
      <c r="A85" s="59"/>
      <c r="B85" s="67"/>
      <c r="C85" s="61"/>
      <c r="D85" s="61"/>
      <c r="E85" s="61"/>
      <c r="F85" s="62"/>
    </row>
    <row r="86" spans="1:6" x14ac:dyDescent="0.25">
      <c r="A86" s="59" t="s">
        <v>28</v>
      </c>
      <c r="B86" s="67">
        <f>+B84*0.25</f>
        <v>99953661.5</v>
      </c>
      <c r="C86" s="61"/>
      <c r="D86" s="61"/>
      <c r="E86" s="61"/>
      <c r="F86" s="62"/>
    </row>
    <row r="87" spans="1:6" x14ac:dyDescent="0.25">
      <c r="A87" s="59"/>
      <c r="B87" s="61"/>
      <c r="C87" s="61"/>
      <c r="D87" s="61"/>
      <c r="E87" s="61"/>
      <c r="F87" s="62"/>
    </row>
    <row r="88" spans="1:6" x14ac:dyDescent="0.25">
      <c r="A88" s="59" t="s">
        <v>29</v>
      </c>
      <c r="B88" s="61">
        <f>+B86*100%</f>
        <v>99953661.5</v>
      </c>
      <c r="C88" s="61"/>
      <c r="D88" s="61"/>
      <c r="E88" s="61"/>
      <c r="F88" s="62"/>
    </row>
    <row r="89" spans="1:6" ht="16.5" thickBot="1" x14ac:dyDescent="0.3">
      <c r="A89" s="68" t="s">
        <v>30</v>
      </c>
      <c r="B89" s="69">
        <f>+B86</f>
        <v>99953661.5</v>
      </c>
      <c r="C89" s="69"/>
      <c r="D89" s="69"/>
      <c r="E89" s="69"/>
      <c r="F89" s="70"/>
    </row>
    <row r="90" spans="1:6" ht="16.5" thickBot="1" x14ac:dyDescent="0.3"/>
    <row r="91" spans="1:6" x14ac:dyDescent="0.25">
      <c r="A91" s="56" t="s">
        <v>44</v>
      </c>
      <c r="B91" s="57"/>
      <c r="C91" s="57"/>
      <c r="D91" s="57"/>
      <c r="E91" s="57"/>
      <c r="F91" s="58"/>
    </row>
    <row r="92" spans="1:6" x14ac:dyDescent="0.25">
      <c r="A92" s="59"/>
      <c r="B92" s="60" t="s">
        <v>37</v>
      </c>
      <c r="C92" s="60" t="s">
        <v>17</v>
      </c>
      <c r="D92" s="61"/>
      <c r="E92" s="61"/>
      <c r="F92" s="62" t="s">
        <v>39</v>
      </c>
    </row>
    <row r="93" spans="1:6" x14ac:dyDescent="0.25">
      <c r="A93" s="59"/>
      <c r="B93" s="61"/>
      <c r="C93" s="61"/>
      <c r="D93" s="61"/>
      <c r="E93" s="61"/>
      <c r="F93" s="62"/>
    </row>
    <row r="94" spans="1:6" x14ac:dyDescent="0.25">
      <c r="A94" s="63" t="s">
        <v>25</v>
      </c>
      <c r="B94" s="11">
        <v>16473781000</v>
      </c>
      <c r="C94" s="10"/>
      <c r="D94" s="61"/>
      <c r="E94" s="10" t="s">
        <v>18</v>
      </c>
      <c r="F94" s="64">
        <v>9957000000</v>
      </c>
    </row>
    <row r="95" spans="1:6" x14ac:dyDescent="0.25">
      <c r="A95" s="63" t="s">
        <v>15</v>
      </c>
      <c r="B95" s="11">
        <v>8569005000</v>
      </c>
      <c r="C95" s="10"/>
      <c r="D95" s="61"/>
      <c r="E95" s="10" t="s">
        <v>19</v>
      </c>
      <c r="F95" s="64">
        <v>2152138000</v>
      </c>
    </row>
    <row r="96" spans="1:6" x14ac:dyDescent="0.25">
      <c r="A96" s="63" t="s">
        <v>16</v>
      </c>
      <c r="B96" s="11">
        <v>0</v>
      </c>
      <c r="C96" s="10"/>
      <c r="D96" s="61"/>
      <c r="E96" s="10" t="s">
        <v>20</v>
      </c>
      <c r="F96" s="64">
        <v>1030791000</v>
      </c>
    </row>
    <row r="97" spans="1:6" x14ac:dyDescent="0.25">
      <c r="A97" s="63" t="s">
        <v>26</v>
      </c>
      <c r="B97" s="10">
        <v>0</v>
      </c>
      <c r="C97" s="10"/>
      <c r="D97" s="61"/>
      <c r="E97" s="10" t="s">
        <v>21</v>
      </c>
      <c r="F97" s="64">
        <v>2971285000</v>
      </c>
    </row>
    <row r="98" spans="1:6" x14ac:dyDescent="0.25">
      <c r="A98" s="63"/>
      <c r="B98" s="12">
        <f>SUM(B94:B97)</f>
        <v>25042786000</v>
      </c>
      <c r="C98" s="12">
        <v>24311929000</v>
      </c>
      <c r="D98" s="61"/>
      <c r="E98" s="10"/>
      <c r="F98" s="65">
        <f>SUM(F94:F97)</f>
        <v>16111214000</v>
      </c>
    </row>
    <row r="99" spans="1:6" x14ac:dyDescent="0.25">
      <c r="A99" s="59"/>
      <c r="B99" s="61"/>
      <c r="C99" s="61"/>
      <c r="D99" s="61"/>
      <c r="E99" s="61"/>
      <c r="F99" s="62"/>
    </row>
    <row r="100" spans="1:6" x14ac:dyDescent="0.25">
      <c r="A100" s="66" t="s">
        <v>8</v>
      </c>
      <c r="B100" s="61"/>
      <c r="C100" s="61">
        <v>2213046308</v>
      </c>
      <c r="D100" s="61"/>
      <c r="E100" s="61"/>
      <c r="F100" s="62"/>
    </row>
    <row r="101" spans="1:6" x14ac:dyDescent="0.25">
      <c r="A101" s="59"/>
      <c r="B101" s="61"/>
      <c r="C101" s="61"/>
      <c r="D101" s="61"/>
      <c r="E101" s="61"/>
      <c r="F101" s="62"/>
    </row>
    <row r="102" spans="1:6" x14ac:dyDescent="0.25">
      <c r="A102" s="59" t="s">
        <v>27</v>
      </c>
      <c r="B102" s="67">
        <v>399814646</v>
      </c>
      <c r="C102" s="61"/>
      <c r="D102" s="61"/>
      <c r="E102" s="61"/>
      <c r="F102" s="62"/>
    </row>
    <row r="103" spans="1:6" x14ac:dyDescent="0.25">
      <c r="A103" s="59"/>
      <c r="B103" s="67"/>
      <c r="C103" s="61"/>
      <c r="D103" s="61"/>
      <c r="E103" s="61"/>
      <c r="F103" s="62"/>
    </row>
    <row r="104" spans="1:6" x14ac:dyDescent="0.25">
      <c r="A104" s="59" t="s">
        <v>28</v>
      </c>
      <c r="B104" s="67">
        <f>+B102*0.25</f>
        <v>99953661.5</v>
      </c>
      <c r="C104" s="61"/>
      <c r="D104" s="61"/>
      <c r="E104" s="61"/>
      <c r="F104" s="62"/>
    </row>
    <row r="105" spans="1:6" x14ac:dyDescent="0.25">
      <c r="A105" s="59"/>
      <c r="B105" s="61"/>
      <c r="C105" s="61"/>
      <c r="D105" s="61"/>
      <c r="E105" s="61"/>
      <c r="F105" s="62"/>
    </row>
    <row r="106" spans="1:6" x14ac:dyDescent="0.25">
      <c r="A106" s="59" t="s">
        <v>29</v>
      </c>
      <c r="B106" s="61">
        <f>+B104*100%</f>
        <v>99953661.5</v>
      </c>
      <c r="C106" s="61"/>
      <c r="D106" s="61"/>
      <c r="E106" s="61"/>
      <c r="F106" s="62"/>
    </row>
    <row r="107" spans="1:6" ht="16.5" thickBot="1" x14ac:dyDescent="0.3">
      <c r="A107" s="68" t="s">
        <v>30</v>
      </c>
      <c r="B107" s="69">
        <f>+B104</f>
        <v>99953661.5</v>
      </c>
      <c r="C107" s="69"/>
      <c r="D107" s="69"/>
      <c r="E107" s="69"/>
      <c r="F107" s="70"/>
    </row>
    <row r="108" spans="1:6" ht="16.5" thickBot="1" x14ac:dyDescent="0.3"/>
    <row r="109" spans="1:6" x14ac:dyDescent="0.25">
      <c r="A109" s="56" t="s">
        <v>45</v>
      </c>
      <c r="B109" s="57"/>
      <c r="C109" s="57"/>
      <c r="D109" s="57"/>
      <c r="E109" s="57"/>
      <c r="F109" s="58"/>
    </row>
    <row r="110" spans="1:6" x14ac:dyDescent="0.25">
      <c r="A110" s="59"/>
      <c r="B110" s="60" t="s">
        <v>37</v>
      </c>
      <c r="C110" s="60" t="s">
        <v>17</v>
      </c>
      <c r="D110" s="61"/>
      <c r="E110" s="61"/>
      <c r="F110" s="62" t="s">
        <v>39</v>
      </c>
    </row>
    <row r="111" spans="1:6" x14ac:dyDescent="0.25">
      <c r="A111" s="59"/>
      <c r="B111" s="61"/>
      <c r="C111" s="61"/>
      <c r="D111" s="61"/>
      <c r="E111" s="61"/>
      <c r="F111" s="62"/>
    </row>
    <row r="112" spans="1:6" x14ac:dyDescent="0.25">
      <c r="A112" s="63" t="s">
        <v>25</v>
      </c>
      <c r="B112" s="11">
        <v>2806086400</v>
      </c>
      <c r="C112" s="10"/>
      <c r="D112" s="61"/>
      <c r="E112" s="10" t="s">
        <v>18</v>
      </c>
      <c r="F112" s="64">
        <v>2100000000</v>
      </c>
    </row>
    <row r="113" spans="1:6" x14ac:dyDescent="0.25">
      <c r="A113" s="63" t="s">
        <v>15</v>
      </c>
      <c r="B113" s="11">
        <v>172708996</v>
      </c>
      <c r="C113" s="10"/>
      <c r="D113" s="61"/>
      <c r="E113" s="10" t="s">
        <v>19</v>
      </c>
      <c r="F113" s="64">
        <v>347942404</v>
      </c>
    </row>
    <row r="114" spans="1:6" x14ac:dyDescent="0.25">
      <c r="A114" s="63" t="s">
        <v>16</v>
      </c>
      <c r="B114" s="11">
        <v>0</v>
      </c>
      <c r="C114" s="10"/>
      <c r="D114" s="61"/>
      <c r="E114" s="10" t="s">
        <v>20</v>
      </c>
      <c r="F114" s="64">
        <v>389881433</v>
      </c>
    </row>
    <row r="115" spans="1:6" x14ac:dyDescent="0.25">
      <c r="A115" s="63" t="s">
        <v>26</v>
      </c>
      <c r="B115" s="10">
        <v>0</v>
      </c>
      <c r="C115" s="10"/>
      <c r="D115" s="61"/>
      <c r="E115" s="10" t="s">
        <v>21</v>
      </c>
      <c r="F115" s="64">
        <v>1841284761</v>
      </c>
    </row>
    <row r="116" spans="1:6" x14ac:dyDescent="0.25">
      <c r="A116" s="63"/>
      <c r="B116" s="12">
        <f>SUM(B112:B115)</f>
        <v>2978795396</v>
      </c>
      <c r="C116" s="12">
        <v>2536969732</v>
      </c>
      <c r="D116" s="61"/>
      <c r="E116" s="10"/>
      <c r="F116" s="65">
        <f>SUM(F112:F115)</f>
        <v>4679108598</v>
      </c>
    </row>
    <row r="117" spans="1:6" x14ac:dyDescent="0.25">
      <c r="A117" s="59"/>
      <c r="B117" s="61"/>
      <c r="C117" s="61"/>
      <c r="D117" s="61"/>
      <c r="E117" s="61"/>
      <c r="F117" s="62"/>
    </row>
    <row r="118" spans="1:6" x14ac:dyDescent="0.25">
      <c r="A118" s="66" t="s">
        <v>8</v>
      </c>
      <c r="B118" s="61"/>
      <c r="C118" s="61">
        <v>2213046308</v>
      </c>
      <c r="D118" s="61"/>
      <c r="E118" s="61"/>
      <c r="F118" s="62"/>
    </row>
    <row r="119" spans="1:6" x14ac:dyDescent="0.25">
      <c r="A119" s="59"/>
      <c r="B119" s="61"/>
      <c r="C119" s="61"/>
      <c r="D119" s="61"/>
      <c r="E119" s="61"/>
      <c r="F119" s="62"/>
    </row>
    <row r="120" spans="1:6" x14ac:dyDescent="0.25">
      <c r="A120" s="59" t="s">
        <v>27</v>
      </c>
      <c r="B120" s="67">
        <v>399814646</v>
      </c>
      <c r="C120" s="61"/>
      <c r="D120" s="61"/>
      <c r="E120" s="61"/>
      <c r="F120" s="62"/>
    </row>
    <row r="121" spans="1:6" x14ac:dyDescent="0.25">
      <c r="A121" s="59"/>
      <c r="B121" s="67"/>
      <c r="C121" s="61"/>
      <c r="D121" s="61"/>
      <c r="E121" s="61"/>
      <c r="F121" s="62"/>
    </row>
    <row r="122" spans="1:6" x14ac:dyDescent="0.25">
      <c r="A122" s="59" t="s">
        <v>28</v>
      </c>
      <c r="B122" s="67">
        <f>+B120*0.25</f>
        <v>99953661.5</v>
      </c>
      <c r="C122" s="61"/>
      <c r="D122" s="61"/>
      <c r="E122" s="61"/>
      <c r="F122" s="62"/>
    </row>
    <row r="123" spans="1:6" x14ac:dyDescent="0.25">
      <c r="A123" s="59"/>
      <c r="B123" s="61"/>
      <c r="C123" s="61"/>
      <c r="D123" s="61"/>
      <c r="E123" s="61"/>
      <c r="F123" s="62"/>
    </row>
    <row r="124" spans="1:6" x14ac:dyDescent="0.25">
      <c r="A124" s="59" t="s">
        <v>29</v>
      </c>
      <c r="B124" s="61">
        <f>+B122*100%</f>
        <v>99953661.5</v>
      </c>
      <c r="C124" s="61"/>
      <c r="D124" s="61"/>
      <c r="E124" s="61"/>
      <c r="F124" s="62"/>
    </row>
    <row r="125" spans="1:6" ht="16.5" thickBot="1" x14ac:dyDescent="0.3">
      <c r="A125" s="68" t="s">
        <v>30</v>
      </c>
      <c r="B125" s="69">
        <f>+B122</f>
        <v>99953661.5</v>
      </c>
      <c r="C125" s="69"/>
      <c r="D125" s="69"/>
      <c r="E125" s="69"/>
      <c r="F125" s="70"/>
    </row>
    <row r="126" spans="1:6" ht="16.5" thickBot="1" x14ac:dyDescent="0.3"/>
    <row r="127" spans="1:6" x14ac:dyDescent="0.25">
      <c r="A127" s="56" t="s">
        <v>46</v>
      </c>
      <c r="B127" s="57"/>
      <c r="C127" s="57"/>
      <c r="D127" s="57"/>
      <c r="E127" s="57"/>
      <c r="F127" s="58"/>
    </row>
    <row r="128" spans="1:6" x14ac:dyDescent="0.25">
      <c r="A128" s="59"/>
      <c r="B128" s="60" t="s">
        <v>37</v>
      </c>
      <c r="C128" s="60" t="s">
        <v>17</v>
      </c>
      <c r="D128" s="61"/>
      <c r="E128" s="61"/>
      <c r="F128" s="62" t="s">
        <v>39</v>
      </c>
    </row>
    <row r="129" spans="1:6" x14ac:dyDescent="0.25">
      <c r="A129" s="59"/>
      <c r="B129" s="61"/>
      <c r="C129" s="61"/>
      <c r="D129" s="61"/>
      <c r="E129" s="61"/>
      <c r="F129" s="62"/>
    </row>
    <row r="130" spans="1:6" x14ac:dyDescent="0.25">
      <c r="A130" s="63" t="s">
        <v>25</v>
      </c>
      <c r="B130" s="11">
        <v>293227000</v>
      </c>
      <c r="C130" s="10"/>
      <c r="D130" s="61"/>
      <c r="E130" s="10" t="s">
        <v>18</v>
      </c>
      <c r="F130" s="64">
        <v>20000000</v>
      </c>
    </row>
    <row r="131" spans="1:6" x14ac:dyDescent="0.25">
      <c r="A131" s="63" t="s">
        <v>15</v>
      </c>
      <c r="B131" s="11">
        <v>2250000</v>
      </c>
      <c r="C131" s="10"/>
      <c r="D131" s="61"/>
      <c r="E131" s="10" t="s">
        <v>19</v>
      </c>
      <c r="F131" s="64">
        <v>10738000</v>
      </c>
    </row>
    <row r="132" spans="1:6" x14ac:dyDescent="0.25">
      <c r="A132" s="63" t="s">
        <v>16</v>
      </c>
      <c r="B132" s="11">
        <v>0</v>
      </c>
      <c r="C132" s="10"/>
      <c r="D132" s="61"/>
      <c r="E132" s="10" t="s">
        <v>20</v>
      </c>
      <c r="F132" s="64">
        <v>776137000</v>
      </c>
    </row>
    <row r="133" spans="1:6" x14ac:dyDescent="0.25">
      <c r="A133" s="63" t="s">
        <v>26</v>
      </c>
      <c r="B133" s="10">
        <v>0</v>
      </c>
      <c r="C133" s="10"/>
      <c r="D133" s="61"/>
      <c r="E133" s="10" t="s">
        <v>21</v>
      </c>
      <c r="F133" s="64">
        <v>147127000</v>
      </c>
    </row>
    <row r="134" spans="1:6" x14ac:dyDescent="0.25">
      <c r="A134" s="63"/>
      <c r="B134" s="12">
        <f>SUM(B130:B133)</f>
        <v>295477000</v>
      </c>
      <c r="C134" s="12">
        <v>159816000</v>
      </c>
      <c r="D134" s="61"/>
      <c r="E134" s="10"/>
      <c r="F134" s="65">
        <f>SUM(F130:F133)</f>
        <v>954002000</v>
      </c>
    </row>
    <row r="135" spans="1:6" x14ac:dyDescent="0.25">
      <c r="A135" s="59"/>
      <c r="B135" s="61"/>
      <c r="C135" s="61"/>
      <c r="D135" s="61"/>
      <c r="E135" s="61"/>
      <c r="F135" s="62"/>
    </row>
    <row r="136" spans="1:6" x14ac:dyDescent="0.25">
      <c r="A136" s="66" t="s">
        <v>8</v>
      </c>
      <c r="B136" s="61"/>
      <c r="C136" s="61">
        <v>2213046308</v>
      </c>
      <c r="D136" s="61"/>
      <c r="E136" s="61"/>
      <c r="F136" s="62"/>
    </row>
    <row r="137" spans="1:6" x14ac:dyDescent="0.25">
      <c r="A137" s="59"/>
      <c r="B137" s="61"/>
      <c r="C137" s="61"/>
      <c r="D137" s="61"/>
      <c r="E137" s="61"/>
      <c r="F137" s="62"/>
    </row>
    <row r="138" spans="1:6" x14ac:dyDescent="0.25">
      <c r="A138" s="59" t="s">
        <v>27</v>
      </c>
      <c r="B138" s="67">
        <v>399814646</v>
      </c>
      <c r="C138" s="61"/>
      <c r="D138" s="61"/>
      <c r="E138" s="61"/>
      <c r="F138" s="62"/>
    </row>
    <row r="139" spans="1:6" x14ac:dyDescent="0.25">
      <c r="A139" s="59"/>
      <c r="B139" s="67"/>
      <c r="C139" s="61"/>
      <c r="D139" s="61"/>
      <c r="E139" s="61"/>
      <c r="F139" s="62"/>
    </row>
    <row r="140" spans="1:6" x14ac:dyDescent="0.25">
      <c r="A140" s="59" t="s">
        <v>28</v>
      </c>
      <c r="B140" s="67">
        <f>+B138*0.25</f>
        <v>99953661.5</v>
      </c>
      <c r="C140" s="61"/>
      <c r="D140" s="61"/>
      <c r="E140" s="61"/>
      <c r="F140" s="62"/>
    </row>
    <row r="141" spans="1:6" x14ac:dyDescent="0.25">
      <c r="A141" s="59"/>
      <c r="B141" s="61"/>
      <c r="C141" s="61"/>
      <c r="D141" s="61"/>
      <c r="E141" s="61"/>
      <c r="F141" s="62"/>
    </row>
    <row r="142" spans="1:6" x14ac:dyDescent="0.25">
      <c r="A142" s="59" t="s">
        <v>29</v>
      </c>
      <c r="B142" s="61">
        <f>+B140*100%</f>
        <v>99953661.5</v>
      </c>
      <c r="C142" s="61"/>
      <c r="D142" s="61"/>
      <c r="E142" s="61"/>
      <c r="F142" s="62"/>
    </row>
    <row r="143" spans="1:6" ht="16.5" thickBot="1" x14ac:dyDescent="0.3">
      <c r="A143" s="68" t="s">
        <v>30</v>
      </c>
      <c r="B143" s="69">
        <f>+B140</f>
        <v>99953661.5</v>
      </c>
      <c r="C143" s="69"/>
      <c r="D143" s="69"/>
      <c r="E143" s="69"/>
      <c r="F143" s="7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Financieros</vt:lpstr>
      <vt:lpstr>EBITDA</vt:lpstr>
    </vt:vector>
  </TitlesOfParts>
  <Company>INCO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JARIAS</dc:creator>
  <cp:lastModifiedBy>Monica Francisca Olarte Gamarra</cp:lastModifiedBy>
  <cp:lastPrinted>2012-08-02T22:32:08Z</cp:lastPrinted>
  <dcterms:created xsi:type="dcterms:W3CDTF">2011-03-16T15:21:58Z</dcterms:created>
  <dcterms:modified xsi:type="dcterms:W3CDTF">2013-11-20T23:52:53Z</dcterms:modified>
</cp:coreProperties>
</file>