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Monica\Monica G\SUBASTA\PROCESO DE SUBASTA ADQUISICIÓN LICENCIAS\INFORME DE EVALUACIÓN\"/>
    </mc:Choice>
  </mc:AlternateContent>
  <bookViews>
    <workbookView xWindow="240" yWindow="90" windowWidth="11580" windowHeight="5220" activeTab="2"/>
  </bookViews>
  <sheets>
    <sheet name="Indicadores Financieros" sheetId="1" r:id="rId1"/>
    <sheet name="EBITDA" sheetId="4" state="hidden" r:id="rId2"/>
    <sheet name="Resumen E.Financiera" sheetId="6" r:id="rId3"/>
  </sheets>
  <calcPr calcId="152511" iterate="1" concurrentCalc="0"/>
</workbook>
</file>

<file path=xl/calcChain.xml><?xml version="1.0" encoding="utf-8"?>
<calcChain xmlns="http://schemas.openxmlformats.org/spreadsheetml/2006/main">
  <c r="I18" i="1" l="1"/>
  <c r="I13" i="1"/>
  <c r="P35" i="1"/>
  <c r="L35" i="1"/>
  <c r="I35" i="1"/>
  <c r="F35" i="1"/>
  <c r="C35" i="1"/>
  <c r="P46" i="1"/>
  <c r="P44" i="1"/>
  <c r="P39" i="1"/>
  <c r="P22" i="1"/>
  <c r="P21" i="1"/>
  <c r="P15" i="1"/>
  <c r="P10" i="1"/>
  <c r="P20" i="1"/>
  <c r="F22" i="1"/>
  <c r="F21" i="1"/>
  <c r="C22" i="1"/>
  <c r="C21" i="1"/>
  <c r="B140" i="4"/>
  <c r="B143" i="4"/>
  <c r="F134" i="4"/>
  <c r="B134" i="4"/>
  <c r="B122" i="4"/>
  <c r="B124" i="4"/>
  <c r="F116" i="4"/>
  <c r="B116" i="4"/>
  <c r="B104" i="4"/>
  <c r="B106" i="4"/>
  <c r="F98" i="4"/>
  <c r="B98" i="4"/>
  <c r="B86" i="4"/>
  <c r="B88" i="4"/>
  <c r="F80" i="4"/>
  <c r="B80" i="4"/>
  <c r="B68" i="4"/>
  <c r="B70" i="4"/>
  <c r="F62" i="4"/>
  <c r="B62" i="4"/>
  <c r="B44" i="4"/>
  <c r="B53" i="4"/>
  <c r="B50" i="4"/>
  <c r="B52" i="4"/>
  <c r="F44" i="4"/>
  <c r="B26" i="4"/>
  <c r="B32" i="4"/>
  <c r="B35" i="4"/>
  <c r="F26" i="4"/>
  <c r="B8" i="4"/>
  <c r="F8" i="4"/>
  <c r="B142" i="4"/>
  <c r="B107" i="4"/>
  <c r="B89" i="4"/>
  <c r="B71" i="4"/>
  <c r="B125" i="4"/>
  <c r="B34" i="4"/>
  <c r="L46" i="1"/>
  <c r="L44" i="1"/>
  <c r="L22" i="1"/>
  <c r="L21" i="1"/>
  <c r="L15" i="1"/>
  <c r="L10" i="1"/>
  <c r="I44" i="1"/>
  <c r="I22" i="1"/>
  <c r="I21" i="1"/>
  <c r="I15" i="1"/>
  <c r="I10" i="1"/>
  <c r="F44" i="1"/>
  <c r="F15" i="1"/>
  <c r="F10" i="1"/>
  <c r="B14" i="4"/>
  <c r="B17" i="4"/>
  <c r="C10" i="1"/>
  <c r="C15" i="1"/>
  <c r="C44" i="1"/>
  <c r="A1" i="4"/>
  <c r="F2" i="4"/>
  <c r="B16" i="4"/>
  <c r="L20" i="1"/>
  <c r="L39" i="1"/>
  <c r="I20" i="1"/>
  <c r="F20" i="1"/>
  <c r="F39" i="1"/>
  <c r="C20" i="1"/>
  <c r="C39" i="1"/>
</calcChain>
</file>

<file path=xl/sharedStrings.xml><?xml version="1.0" encoding="utf-8"?>
<sst xmlns="http://schemas.openxmlformats.org/spreadsheetml/2006/main" count="305" uniqueCount="87">
  <si>
    <t>Activo Corriente</t>
  </si>
  <si>
    <t>Pasivo Corriente</t>
  </si>
  <si>
    <t>Pasivo Total</t>
  </si>
  <si>
    <t>Activo Total</t>
  </si>
  <si>
    <t>RESULTADO</t>
  </si>
  <si>
    <t xml:space="preserve">INDICE DE LIQUIDEZ: </t>
  </si>
  <si>
    <t>NIVEL DE ENDEUDAMIENTO</t>
  </si>
  <si>
    <t>CAPITAL DE TRABAJO</t>
  </si>
  <si>
    <t>CAPITAL REAL DEL PROPONENTE</t>
  </si>
  <si>
    <t>INDICADOR EBITDA</t>
  </si>
  <si>
    <t>INDICADOR DE CRECIMIENTO EBITDA</t>
  </si>
  <si>
    <t>INDICADOR DE RIESGO</t>
  </si>
  <si>
    <t>Activos Fijos / Patrimonio Neto (&lt; ó = a 3.4)</t>
  </si>
  <si>
    <t>Activos Fijos</t>
  </si>
  <si>
    <t>Patrimonio Neto</t>
  </si>
  <si>
    <t>Depreciacion</t>
  </si>
  <si>
    <t>Amortizacion</t>
  </si>
  <si>
    <t>EBITDA 2011</t>
  </si>
  <si>
    <t>Capital Social Efectivamente pagado</t>
  </si>
  <si>
    <t>Reservas Constituidas</t>
  </si>
  <si>
    <t>Utilidades Retenidas</t>
  </si>
  <si>
    <t>Utilidades del ejercicio</t>
  </si>
  <si>
    <t>Capital real de proponente</t>
  </si>
  <si>
    <t>CUMPLE</t>
  </si>
  <si>
    <t>Participación</t>
  </si>
  <si>
    <t>Utilidad Operacional</t>
  </si>
  <si>
    <t>Provisiones</t>
  </si>
  <si>
    <t xml:space="preserve">PRESUPUESTO OFICIAL </t>
  </si>
  <si>
    <t>PRESUPUESTO OFICIAL  25%</t>
  </si>
  <si>
    <t>CAPITAL REQUERIDO 60%</t>
  </si>
  <si>
    <t>CAPITAL REQUERIDO 40%</t>
  </si>
  <si>
    <t>MINISTERIO DE TRANSPORTE</t>
  </si>
  <si>
    <t>AGENCIA NACIONAL DE INFRAESTRUCTURA</t>
  </si>
  <si>
    <t xml:space="preserve">AGENCIA NACIONAL DE INFRAESTRUCTURA </t>
  </si>
  <si>
    <t xml:space="preserve"> </t>
  </si>
  <si>
    <t>No.</t>
  </si>
  <si>
    <t>NO CUMPLE</t>
  </si>
  <si>
    <t>2.3</t>
  </si>
  <si>
    <t>Capacidad de Organización Tecnica</t>
  </si>
  <si>
    <t>Capacidad de Organización Operacional</t>
  </si>
  <si>
    <t>EBITDA 2012</t>
  </si>
  <si>
    <t>Variacion EBITDA 2012 - 2011</t>
  </si>
  <si>
    <t>Capacidad Organización Tecnica</t>
  </si>
  <si>
    <t>Capacidad Organización Operacional</t>
  </si>
  <si>
    <t>Proponente</t>
  </si>
  <si>
    <t>Indice de Liquidez</t>
  </si>
  <si>
    <t>Nivel de Endeudamiento</t>
  </si>
  <si>
    <t>Capital de Trabajo</t>
  </si>
  <si>
    <t>Capital Real del Proponente</t>
  </si>
  <si>
    <t>Indicador Ebitda</t>
  </si>
  <si>
    <t>Indicador de Crecimiento Ebitda</t>
  </si>
  <si>
    <t>Indicador de Riesgo</t>
  </si>
  <si>
    <t>RESUMEN EVALUACION FINANCIERA</t>
  </si>
  <si>
    <t>2. Computel system ltda</t>
  </si>
  <si>
    <t>3. Itelco IT SAS</t>
  </si>
  <si>
    <t>4. MICROHARD S.A.S.</t>
  </si>
  <si>
    <t>5. SITEC Y CIA LTDA</t>
  </si>
  <si>
    <t>6. DATAPOINT DE COLOMBIA SAS</t>
  </si>
  <si>
    <t>7. SUMIMAS</t>
  </si>
  <si>
    <t>8. REDCOMPUTO</t>
  </si>
  <si>
    <t>IL = Activo Corriente / Pasivo Corriente (= ó &gt;  a 1.20)</t>
  </si>
  <si>
    <t>Formatos Diligenciados 7 y 9</t>
  </si>
  <si>
    <t>1. Colsof S.A.</t>
  </si>
  <si>
    <t>Cuente como minimo 10 personas</t>
  </si>
  <si>
    <t>Modulo 1  717 SMMLV</t>
  </si>
  <si>
    <t>Modulo 2   443 SMMLV</t>
  </si>
  <si>
    <t>Modulo 1 y 2  1160 SMMLV</t>
  </si>
  <si>
    <t>(Pasivo Total / Activo Total) x 100 (= ó &lt; al 70%)</t>
  </si>
  <si>
    <t>Presupuesto $422.740.000  (Modulo 1 50% ) $211.370.000</t>
  </si>
  <si>
    <t>Presupuesto $260.900.000  (Modulo 2 50%) $130.450.000</t>
  </si>
  <si>
    <t>Modulo 1 y 2 $683.640.000 (Modulo 1 y 2 50%) $341.820.000</t>
  </si>
  <si>
    <t>Activo Corriente - Pasivo Corriente (= ó &gt; al 50%) del Presupuesto Oficial por Modulos o el total de los modulos</t>
  </si>
  <si>
    <t>Presupuesto $422.740.000  (Modulo 1 25% ) $105.685.000</t>
  </si>
  <si>
    <t>Presupuesto $260.900.000  (Modulo 2 25%) $65.225,000</t>
  </si>
  <si>
    <t>Modulo 1 y 2 $683.640.000 (Modulo 1 y 2 25%) $170.910.000</t>
  </si>
  <si>
    <t>Presupuesto $422.740.000  (Modulo 1 70% ) $295.918.000</t>
  </si>
  <si>
    <t>Presupuesto $260.900.000  (Modulo 2 70%) $182.630.000</t>
  </si>
  <si>
    <t>Modulo 1 y 2 $683.640.000 (Modulo 1 y 2 70%) $478.548.000</t>
  </si>
  <si>
    <t>COLSOF S.A.</t>
  </si>
  <si>
    <t>UNION TEMPORAL ANI 2013</t>
  </si>
  <si>
    <t>2. BEXT Technology S.A.</t>
  </si>
  <si>
    <t>2. SOFTWARE ONE</t>
  </si>
  <si>
    <t>PROCESO DE SUBASTA INVERSA VJ-VPRE-SI-002-2013</t>
  </si>
  <si>
    <t>3. DELL COLOMBIA INC</t>
  </si>
  <si>
    <t>DELL COLOMBIAN INC</t>
  </si>
  <si>
    <t>CONTROLES EMPRESARIALES</t>
  </si>
  <si>
    <t>4. CONTROLES EMPRESARIALES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</si>
</sst>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_-* #,##0.00\ _€_-;\-* #,##0.00\ _€_-;_-* &quot;-&quot;??\ _€_-;_-@_-"/>
    <numFmt numFmtId="166" formatCode="[$$-240A]\ #,##0"/>
    <numFmt numFmtId="167" formatCode="[$$-240A]\ #,##0.00"/>
    <numFmt numFmtId="168" formatCode="_(* #,##0_);_(* \(#,##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b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7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justify" vertical="center" wrapText="1"/>
    </xf>
    <xf numFmtId="4" fontId="8" fillId="0" borderId="0" xfId="0" applyNumberFormat="1" applyFont="1"/>
    <xf numFmtId="0" fontId="6" fillId="0" borderId="0" xfId="0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4" fontId="8" fillId="0" borderId="1" xfId="0" applyNumberFormat="1" applyFont="1" applyBorder="1"/>
    <xf numFmtId="4" fontId="8" fillId="5" borderId="1" xfId="0" applyNumberFormat="1" applyFont="1" applyFill="1" applyBorder="1"/>
    <xf numFmtId="4" fontId="9" fillId="4" borderId="1" xfId="0" applyNumberFormat="1" applyFont="1" applyFill="1" applyBorder="1"/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164" fontId="6" fillId="0" borderId="5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7" fontId="6" fillId="6" borderId="12" xfId="0" applyNumberFormat="1" applyFont="1" applyFill="1" applyBorder="1" applyAlignment="1">
      <alignment vertical="center"/>
    </xf>
    <xf numFmtId="10" fontId="5" fillId="2" borderId="12" xfId="2" applyNumberFormat="1" applyFont="1" applyFill="1" applyBorder="1" applyAlignment="1">
      <alignment vertical="center"/>
    </xf>
    <xf numFmtId="166" fontId="5" fillId="2" borderId="12" xfId="0" applyNumberFormat="1" applyFont="1" applyFill="1" applyBorder="1" applyAlignment="1">
      <alignment vertical="center"/>
    </xf>
    <xf numFmtId="167" fontId="6" fillId="2" borderId="12" xfId="0" applyNumberFormat="1" applyFont="1" applyFill="1" applyBorder="1" applyAlignment="1">
      <alignment vertical="center"/>
    </xf>
    <xf numFmtId="166" fontId="6" fillId="2" borderId="12" xfId="0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5" fillId="2" borderId="12" xfId="2" applyNumberFormat="1" applyFont="1" applyFill="1" applyBorder="1" applyAlignment="1">
      <alignment vertical="center"/>
    </xf>
    <xf numFmtId="4" fontId="5" fillId="2" borderId="12" xfId="0" applyNumberFormat="1" applyFont="1" applyFill="1" applyBorder="1" applyAlignment="1">
      <alignment vertical="center"/>
    </xf>
    <xf numFmtId="167" fontId="6" fillId="2" borderId="14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0" fillId="0" borderId="8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167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167" fontId="6" fillId="2" borderId="16" xfId="0" applyNumberFormat="1" applyFont="1" applyFill="1" applyBorder="1" applyAlignment="1">
      <alignment vertical="center"/>
    </xf>
    <xf numFmtId="167" fontId="6" fillId="2" borderId="20" xfId="0" applyNumberFormat="1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166" fontId="6" fillId="2" borderId="14" xfId="0" applyNumberFormat="1" applyFont="1" applyFill="1" applyBorder="1" applyAlignment="1">
      <alignment vertical="center"/>
    </xf>
    <xf numFmtId="166" fontId="6" fillId="2" borderId="8" xfId="0" applyNumberFormat="1" applyFont="1" applyFill="1" applyBorder="1" applyAlignment="1">
      <alignment vertical="center"/>
    </xf>
    <xf numFmtId="4" fontId="9" fillId="0" borderId="2" xfId="0" applyNumberFormat="1" applyFont="1" applyBorder="1"/>
    <xf numFmtId="4" fontId="8" fillId="0" borderId="22" xfId="0" applyNumberFormat="1" applyFont="1" applyBorder="1"/>
    <xf numFmtId="4" fontId="8" fillId="0" borderId="3" xfId="0" applyNumberFormat="1" applyFont="1" applyBorder="1"/>
    <xf numFmtId="4" fontId="8" fillId="0" borderId="4" xfId="0" applyNumberFormat="1" applyFont="1" applyBorder="1"/>
    <xf numFmtId="4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4" fontId="8" fillId="0" borderId="5" xfId="0" applyNumberFormat="1" applyFont="1" applyBorder="1"/>
    <xf numFmtId="4" fontId="8" fillId="0" borderId="10" xfId="0" applyNumberFormat="1" applyFont="1" applyBorder="1"/>
    <xf numFmtId="4" fontId="8" fillId="5" borderId="17" xfId="0" applyNumberFormat="1" applyFont="1" applyFill="1" applyBorder="1"/>
    <xf numFmtId="4" fontId="9" fillId="4" borderId="17" xfId="0" applyNumberFormat="1" applyFont="1" applyFill="1" applyBorder="1"/>
    <xf numFmtId="4" fontId="9" fillId="0" borderId="4" xfId="0" applyNumberFormat="1" applyFont="1" applyBorder="1"/>
    <xf numFmtId="4" fontId="9" fillId="0" borderId="0" xfId="0" applyNumberFormat="1" applyFont="1" applyBorder="1"/>
    <xf numFmtId="4" fontId="8" fillId="0" borderId="6" xfId="0" applyNumberFormat="1" applyFont="1" applyBorder="1"/>
    <xf numFmtId="4" fontId="8" fillId="0" borderId="23" xfId="0" applyNumberFormat="1" applyFont="1" applyBorder="1"/>
    <xf numFmtId="4" fontId="8" fillId="0" borderId="7" xfId="0" applyNumberFormat="1" applyFont="1" applyBorder="1"/>
    <xf numFmtId="168" fontId="12" fillId="0" borderId="0" xfId="1" applyNumberFormat="1" applyFont="1" applyAlignment="1">
      <alignment horizontal="center"/>
    </xf>
    <xf numFmtId="0" fontId="10" fillId="0" borderId="2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9" fontId="5" fillId="2" borderId="18" xfId="2" applyFont="1" applyFill="1" applyBorder="1" applyAlignment="1">
      <alignment horizontal="center" vertical="center"/>
    </xf>
    <xf numFmtId="167" fontId="6" fillId="2" borderId="8" xfId="0" applyNumberFormat="1" applyFont="1" applyFill="1" applyBorder="1" applyAlignment="1">
      <alignment vertical="center"/>
    </xf>
    <xf numFmtId="165" fontId="11" fillId="0" borderId="1" xfId="1" applyFont="1" applyBorder="1" applyAlignment="1">
      <alignment horizontal="center"/>
    </xf>
    <xf numFmtId="168" fontId="11" fillId="0" borderId="1" xfId="1" applyNumberFormat="1" applyFont="1" applyBorder="1" applyAlignment="1">
      <alignment horizontal="center"/>
    </xf>
    <xf numFmtId="168" fontId="11" fillId="0" borderId="17" xfId="1" applyNumberFormat="1" applyFont="1" applyBorder="1" applyAlignment="1">
      <alignment horizontal="center"/>
    </xf>
    <xf numFmtId="2" fontId="5" fillId="2" borderId="12" xfId="0" applyNumberFormat="1" applyFont="1" applyFill="1" applyBorder="1" applyAlignment="1">
      <alignment vertical="center"/>
    </xf>
    <xf numFmtId="0" fontId="6" fillId="0" borderId="23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vertical="center"/>
    </xf>
    <xf numFmtId="166" fontId="6" fillId="0" borderId="5" xfId="0" applyNumberFormat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vertical="center"/>
    </xf>
    <xf numFmtId="167" fontId="6" fillId="0" borderId="0" xfId="0" applyNumberFormat="1" applyFont="1" applyAlignment="1">
      <alignment vertical="center"/>
    </xf>
    <xf numFmtId="39" fontId="6" fillId="0" borderId="0" xfId="0" applyNumberFormat="1" applyFont="1" applyAlignment="1">
      <alignment vertical="center"/>
    </xf>
    <xf numFmtId="167" fontId="6" fillId="6" borderId="1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166" fontId="6" fillId="2" borderId="4" xfId="0" applyNumberFormat="1" applyFont="1" applyFill="1" applyBorder="1" applyAlignment="1">
      <alignment vertical="center"/>
    </xf>
    <xf numFmtId="166" fontId="5" fillId="0" borderId="26" xfId="0" applyNumberFormat="1" applyFont="1" applyFill="1" applyBorder="1" applyAlignment="1">
      <alignment horizontal="center" vertical="center"/>
    </xf>
    <xf numFmtId="166" fontId="5" fillId="0" borderId="27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66" fontId="5" fillId="2" borderId="4" xfId="0" applyNumberFormat="1" applyFont="1" applyFill="1" applyBorder="1" applyAlignment="1">
      <alignment vertical="center"/>
    </xf>
    <xf numFmtId="167" fontId="6" fillId="2" borderId="4" xfId="0" applyNumberFormat="1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66" fontId="5" fillId="2" borderId="19" xfId="0" applyNumberFormat="1" applyFont="1" applyFill="1" applyBorder="1" applyAlignment="1">
      <alignment vertical="center"/>
    </xf>
    <xf numFmtId="167" fontId="6" fillId="2" borderId="19" xfId="0" applyNumberFormat="1" applyFont="1" applyFill="1" applyBorder="1" applyAlignment="1">
      <alignment vertical="center"/>
    </xf>
    <xf numFmtId="166" fontId="6" fillId="2" borderId="19" xfId="0" applyNumberFormat="1" applyFont="1" applyFill="1" applyBorder="1" applyAlignment="1">
      <alignment vertical="center"/>
    </xf>
    <xf numFmtId="166" fontId="6" fillId="2" borderId="20" xfId="0" applyNumberFormat="1" applyFont="1" applyFill="1" applyBorder="1" applyAlignment="1">
      <alignment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6" fontId="5" fillId="0" borderId="25" xfId="0" applyNumberFormat="1" applyFont="1" applyFill="1" applyBorder="1" applyAlignment="1">
      <alignment horizontal="center" vertical="center"/>
    </xf>
    <xf numFmtId="166" fontId="5" fillId="0" borderId="26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4"/>
  <sheetViews>
    <sheetView workbookViewId="0">
      <pane xSplit="2" ySplit="8" topLeftCell="E21" activePane="bottomRight" state="frozen"/>
      <selection pane="topRight" activeCell="C1" sqref="C1"/>
      <selection pane="bottomLeft" activeCell="A10" sqref="A10"/>
      <selection pane="bottomRight" activeCell="Q59" sqref="Q59"/>
    </sheetView>
  </sheetViews>
  <sheetFormatPr baseColWidth="10" defaultRowHeight="15.75" x14ac:dyDescent="0.2"/>
  <cols>
    <col min="1" max="1" width="5.85546875" style="2" customWidth="1"/>
    <col min="2" max="2" width="59" style="2" bestFit="1" customWidth="1"/>
    <col min="3" max="3" width="20" style="2" bestFit="1" customWidth="1"/>
    <col min="4" max="4" width="14.140625" style="2" customWidth="1"/>
    <col min="5" max="5" width="2.42578125" style="2" customWidth="1"/>
    <col min="6" max="6" width="20" style="2" bestFit="1" customWidth="1"/>
    <col min="7" max="7" width="14.140625" style="2" bestFit="1" customWidth="1"/>
    <col min="8" max="8" width="1.5703125" style="2" customWidth="1"/>
    <col min="9" max="9" width="20" style="2" bestFit="1" customWidth="1"/>
    <col min="10" max="10" width="13.28515625" style="2" customWidth="1"/>
    <col min="11" max="11" width="1.140625" style="2" customWidth="1"/>
    <col min="12" max="12" width="20" style="2" bestFit="1" customWidth="1"/>
    <col min="13" max="13" width="13.5703125" style="2" customWidth="1"/>
    <col min="14" max="14" width="1.28515625" style="2" customWidth="1"/>
    <col min="15" max="15" width="2" style="2" customWidth="1"/>
    <col min="16" max="16" width="20" style="2" bestFit="1" customWidth="1"/>
    <col min="17" max="17" width="12.28515625" style="2" customWidth="1"/>
    <col min="18" max="18" width="1.140625" style="2" customWidth="1"/>
    <col min="19" max="20" width="11.42578125" style="2"/>
    <col min="21" max="21" width="20" style="2" bestFit="1" customWidth="1"/>
    <col min="22" max="16384" width="11.42578125" style="2"/>
  </cols>
  <sheetData>
    <row r="1" spans="1:21" x14ac:dyDescent="0.2">
      <c r="A1" s="132" t="s">
        <v>31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21" ht="26.25" customHeight="1" x14ac:dyDescent="0.2">
      <c r="A2" s="133" t="s">
        <v>32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</row>
    <row r="3" spans="1:21" s="1" customFormat="1" ht="9.75" customHeight="1" x14ac:dyDescent="0.2">
      <c r="A3" s="4"/>
      <c r="B3" s="4"/>
      <c r="C3" s="4"/>
    </row>
    <row r="4" spans="1:21" ht="16.5" thickBot="1" x14ac:dyDescent="0.25">
      <c r="A4" s="134" t="s">
        <v>82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</row>
    <row r="5" spans="1:21" ht="16.5" thickBot="1" x14ac:dyDescent="0.25">
      <c r="A5" s="134"/>
      <c r="B5" s="134"/>
      <c r="C5" s="134"/>
      <c r="D5" s="134"/>
      <c r="E5" s="134"/>
      <c r="F5" s="124" t="s">
        <v>79</v>
      </c>
      <c r="G5" s="125"/>
      <c r="H5" s="125"/>
      <c r="I5" s="125"/>
      <c r="J5" s="126"/>
      <c r="L5" s="119"/>
      <c r="M5" s="119"/>
      <c r="N5" s="119"/>
    </row>
    <row r="6" spans="1:21" ht="31.5" x14ac:dyDescent="0.2">
      <c r="A6" s="13"/>
      <c r="B6" s="14"/>
      <c r="C6" s="27" t="s">
        <v>62</v>
      </c>
      <c r="D6" s="116" t="s">
        <v>4</v>
      </c>
      <c r="E6" s="3"/>
      <c r="F6" s="27" t="s">
        <v>80</v>
      </c>
      <c r="G6" s="116" t="s">
        <v>4</v>
      </c>
      <c r="H6" s="90"/>
      <c r="I6" s="27" t="s">
        <v>81</v>
      </c>
      <c r="J6" s="116" t="s">
        <v>4</v>
      </c>
      <c r="L6" s="27" t="s">
        <v>83</v>
      </c>
      <c r="M6" s="116" t="s">
        <v>4</v>
      </c>
      <c r="P6" s="27" t="s">
        <v>86</v>
      </c>
      <c r="Q6" s="116" t="s">
        <v>4</v>
      </c>
    </row>
    <row r="7" spans="1:21" ht="16.5" thickBot="1" x14ac:dyDescent="0.25">
      <c r="A7" s="17"/>
      <c r="B7" s="61" t="s">
        <v>24</v>
      </c>
      <c r="C7" s="28">
        <v>1</v>
      </c>
      <c r="D7" s="131"/>
      <c r="E7" s="3"/>
      <c r="F7" s="83">
        <v>0.97</v>
      </c>
      <c r="G7" s="118"/>
      <c r="H7" s="89"/>
      <c r="I7" s="83">
        <v>0.03</v>
      </c>
      <c r="J7" s="118"/>
      <c r="L7" s="83">
        <v>1</v>
      </c>
      <c r="M7" s="118"/>
      <c r="P7" s="83">
        <v>1</v>
      </c>
      <c r="Q7" s="118"/>
    </row>
    <row r="8" spans="1:21" ht="16.5" thickBot="1" x14ac:dyDescent="0.25">
      <c r="A8" s="17"/>
      <c r="B8" s="18"/>
      <c r="C8" s="29"/>
      <c r="D8" s="30"/>
      <c r="E8" s="3"/>
      <c r="F8" s="29"/>
      <c r="G8" s="30"/>
      <c r="H8" s="6"/>
      <c r="I8" s="29"/>
      <c r="J8" s="30"/>
      <c r="L8" s="29"/>
      <c r="M8" s="30"/>
      <c r="P8" s="29"/>
      <c r="Q8" s="30"/>
    </row>
    <row r="9" spans="1:21" x14ac:dyDescent="0.2">
      <c r="A9" s="57" t="s">
        <v>37</v>
      </c>
      <c r="B9" s="56" t="s">
        <v>5</v>
      </c>
      <c r="C9" s="62"/>
      <c r="D9" s="116" t="s">
        <v>23</v>
      </c>
      <c r="E9" s="3"/>
      <c r="F9" s="62"/>
      <c r="G9" s="116" t="s">
        <v>36</v>
      </c>
      <c r="H9" s="6"/>
      <c r="I9" s="62"/>
      <c r="J9" s="116" t="s">
        <v>36</v>
      </c>
      <c r="L9" s="62"/>
      <c r="M9" s="116" t="s">
        <v>23</v>
      </c>
      <c r="P9" s="62"/>
      <c r="Q9" s="116" t="s">
        <v>23</v>
      </c>
    </row>
    <row r="10" spans="1:21" x14ac:dyDescent="0.2">
      <c r="A10" s="19"/>
      <c r="B10" s="20" t="s">
        <v>60</v>
      </c>
      <c r="C10" s="88">
        <f>+C11/C12</f>
        <v>1.5006902979312737</v>
      </c>
      <c r="D10" s="117"/>
      <c r="E10" s="3"/>
      <c r="F10" s="88">
        <f>+F11/F12</f>
        <v>2.0797119134676749</v>
      </c>
      <c r="G10" s="117"/>
      <c r="H10" s="6"/>
      <c r="I10" s="88">
        <f>+I11/I12</f>
        <v>1.0526140103430228</v>
      </c>
      <c r="J10" s="117"/>
      <c r="L10" s="88">
        <f>+L11/L12</f>
        <v>1.5985455167106934</v>
      </c>
      <c r="M10" s="117"/>
      <c r="P10" s="88">
        <f>+P11/P12</f>
        <v>1.5189839421888054</v>
      </c>
      <c r="Q10" s="117"/>
    </row>
    <row r="11" spans="1:21" x14ac:dyDescent="0.2">
      <c r="A11" s="21"/>
      <c r="B11" s="22" t="s">
        <v>0</v>
      </c>
      <c r="C11" s="31">
        <v>14658682627</v>
      </c>
      <c r="D11" s="117"/>
      <c r="E11" s="3"/>
      <c r="F11" s="31">
        <v>1646165828</v>
      </c>
      <c r="G11" s="117"/>
      <c r="H11" s="6"/>
      <c r="I11" s="31">
        <v>23777643353</v>
      </c>
      <c r="J11" s="117"/>
      <c r="L11" s="31">
        <v>96087922000</v>
      </c>
      <c r="M11" s="117"/>
      <c r="P11" s="31">
        <v>24962125440</v>
      </c>
      <c r="Q11" s="117"/>
      <c r="S11" s="101" t="s">
        <v>34</v>
      </c>
    </row>
    <row r="12" spans="1:21" ht="16.5" thickBot="1" x14ac:dyDescent="0.25">
      <c r="A12" s="41"/>
      <c r="B12" s="26" t="s">
        <v>1</v>
      </c>
      <c r="C12" s="102">
        <v>9767959883</v>
      </c>
      <c r="D12" s="118"/>
      <c r="E12" s="3"/>
      <c r="F12" s="102">
        <v>791535509</v>
      </c>
      <c r="G12" s="118"/>
      <c r="H12" s="6"/>
      <c r="I12" s="102">
        <v>22589138202</v>
      </c>
      <c r="J12" s="118"/>
      <c r="L12" s="102">
        <v>60109594000</v>
      </c>
      <c r="M12" s="118"/>
      <c r="P12" s="102">
        <v>16433436027</v>
      </c>
      <c r="Q12" s="118"/>
    </row>
    <row r="13" spans="1:21" ht="16.5" thickBot="1" x14ac:dyDescent="0.25">
      <c r="A13" s="15"/>
      <c r="B13" s="16"/>
      <c r="C13" s="17"/>
      <c r="D13" s="30"/>
      <c r="E13" s="3"/>
      <c r="F13" s="17"/>
      <c r="G13" s="30"/>
      <c r="H13" s="6"/>
      <c r="I13" s="103">
        <f>(F11+I11)/(F12+I12)</f>
        <v>1.087385654290995</v>
      </c>
      <c r="J13" s="30"/>
      <c r="L13" s="17"/>
      <c r="M13" s="30"/>
      <c r="P13" s="17"/>
      <c r="Q13" s="30"/>
    </row>
    <row r="14" spans="1:21" ht="13.5" customHeight="1" x14ac:dyDescent="0.2">
      <c r="A14" s="57" t="s">
        <v>37</v>
      </c>
      <c r="B14" s="56" t="s">
        <v>6</v>
      </c>
      <c r="C14" s="62"/>
      <c r="D14" s="116" t="s">
        <v>23</v>
      </c>
      <c r="E14" s="3"/>
      <c r="F14" s="62"/>
      <c r="G14" s="116" t="s">
        <v>36</v>
      </c>
      <c r="H14" s="6"/>
      <c r="I14" s="62"/>
      <c r="J14" s="116" t="s">
        <v>36</v>
      </c>
      <c r="L14" s="62"/>
      <c r="M14" s="116" t="s">
        <v>23</v>
      </c>
      <c r="P14" s="62"/>
      <c r="Q14" s="116" t="s">
        <v>23</v>
      </c>
    </row>
    <row r="15" spans="1:21" x14ac:dyDescent="0.2">
      <c r="A15" s="21"/>
      <c r="B15" s="20" t="s">
        <v>67</v>
      </c>
      <c r="C15" s="32">
        <f>+C17/C16</f>
        <v>0.54041294723221489</v>
      </c>
      <c r="D15" s="117"/>
      <c r="E15" s="3"/>
      <c r="F15" s="32">
        <f>+F17/F16</f>
        <v>0.59014406332487646</v>
      </c>
      <c r="G15" s="117"/>
      <c r="H15" s="7"/>
      <c r="I15" s="32">
        <f>+I17/I16</f>
        <v>0.94051763162502888</v>
      </c>
      <c r="J15" s="117"/>
      <c r="L15" s="32">
        <f>+L17/L16</f>
        <v>0.619353905392379</v>
      </c>
      <c r="M15" s="117"/>
      <c r="P15" s="32">
        <f>+P17/P16</f>
        <v>0.64928678494459047</v>
      </c>
      <c r="Q15" s="117"/>
    </row>
    <row r="16" spans="1:21" x14ac:dyDescent="0.2">
      <c r="A16" s="21"/>
      <c r="B16" s="22" t="s">
        <v>3</v>
      </c>
      <c r="C16" s="31">
        <v>18293193732</v>
      </c>
      <c r="D16" s="117"/>
      <c r="E16" s="3"/>
      <c r="F16" s="31">
        <v>1809786080</v>
      </c>
      <c r="G16" s="117"/>
      <c r="H16" s="6"/>
      <c r="I16" s="31">
        <v>24017772174</v>
      </c>
      <c r="J16" s="117"/>
      <c r="L16" s="31">
        <v>98054680000</v>
      </c>
      <c r="M16" s="117"/>
      <c r="P16" s="31">
        <v>28798024655</v>
      </c>
      <c r="Q16" s="117"/>
      <c r="U16" s="100" t="s">
        <v>34</v>
      </c>
    </row>
    <row r="17" spans="1:21" ht="16.5" thickBot="1" x14ac:dyDescent="0.25">
      <c r="A17" s="41"/>
      <c r="B17" s="26" t="s">
        <v>2</v>
      </c>
      <c r="C17" s="102">
        <v>9885878739</v>
      </c>
      <c r="D17" s="118"/>
      <c r="E17" s="3"/>
      <c r="F17" s="102">
        <v>1068034511</v>
      </c>
      <c r="G17" s="118"/>
      <c r="H17" s="6"/>
      <c r="I17" s="102">
        <v>22589138202</v>
      </c>
      <c r="J17" s="118"/>
      <c r="L17" s="102">
        <v>60730549000</v>
      </c>
      <c r="M17" s="118"/>
      <c r="P17" s="102">
        <v>18698176841</v>
      </c>
      <c r="Q17" s="118"/>
      <c r="U17" s="100" t="s">
        <v>34</v>
      </c>
    </row>
    <row r="18" spans="1:21" ht="16.5" thickBot="1" x14ac:dyDescent="0.25">
      <c r="A18" s="15"/>
      <c r="B18" s="16"/>
      <c r="C18" s="17"/>
      <c r="D18" s="30"/>
      <c r="E18" s="3"/>
      <c r="F18" s="17"/>
      <c r="G18" s="30"/>
      <c r="H18" s="6"/>
      <c r="I18" s="103">
        <f>(F17+I17)/(F16+I16)*100</f>
        <v>91.596628997385508</v>
      </c>
      <c r="J18" s="30"/>
      <c r="L18" s="17"/>
      <c r="M18" s="30"/>
      <c r="P18" s="17"/>
      <c r="Q18" s="30"/>
    </row>
    <row r="19" spans="1:21" x14ac:dyDescent="0.2">
      <c r="A19" s="57" t="s">
        <v>37</v>
      </c>
      <c r="B19" s="56" t="s">
        <v>7</v>
      </c>
      <c r="C19" s="62"/>
      <c r="D19" s="116" t="s">
        <v>23</v>
      </c>
      <c r="E19" s="3"/>
      <c r="F19" s="108"/>
      <c r="G19" s="122" t="s">
        <v>23</v>
      </c>
      <c r="H19" s="6"/>
      <c r="I19" s="111"/>
      <c r="J19" s="127" t="s">
        <v>23</v>
      </c>
      <c r="L19" s="62"/>
      <c r="M19" s="116" t="s">
        <v>23</v>
      </c>
      <c r="P19" s="62"/>
      <c r="Q19" s="116" t="s">
        <v>23</v>
      </c>
    </row>
    <row r="20" spans="1:21" ht="31.5" x14ac:dyDescent="0.2">
      <c r="A20" s="21"/>
      <c r="B20" s="20" t="s">
        <v>71</v>
      </c>
      <c r="C20" s="33">
        <f>+C21-C22</f>
        <v>4890722744</v>
      </c>
      <c r="D20" s="117"/>
      <c r="E20" s="3"/>
      <c r="F20" s="109">
        <f>+F21-F22</f>
        <v>854630319</v>
      </c>
      <c r="G20" s="123"/>
      <c r="H20" s="6"/>
      <c r="I20" s="112">
        <f>+I21-I22</f>
        <v>1188505151</v>
      </c>
      <c r="J20" s="128"/>
      <c r="L20" s="33">
        <f>+L21-L22</f>
        <v>35978328000</v>
      </c>
      <c r="M20" s="117"/>
      <c r="P20" s="33">
        <f>+P21-P22</f>
        <v>8528689413</v>
      </c>
      <c r="Q20" s="117"/>
    </row>
    <row r="21" spans="1:21" x14ac:dyDescent="0.2">
      <c r="A21" s="21"/>
      <c r="B21" s="22" t="s">
        <v>0</v>
      </c>
      <c r="C21" s="34">
        <f>C11</f>
        <v>14658682627</v>
      </c>
      <c r="D21" s="117"/>
      <c r="E21" s="3"/>
      <c r="F21" s="110">
        <f>F11</f>
        <v>1646165828</v>
      </c>
      <c r="G21" s="123"/>
      <c r="H21" s="6"/>
      <c r="I21" s="113">
        <f>+I11</f>
        <v>23777643353</v>
      </c>
      <c r="J21" s="128"/>
      <c r="L21" s="34">
        <f>+L11</f>
        <v>96087922000</v>
      </c>
      <c r="M21" s="117"/>
      <c r="P21" s="34">
        <f>+P11</f>
        <v>24962125440</v>
      </c>
      <c r="Q21" s="117"/>
    </row>
    <row r="22" spans="1:21" x14ac:dyDescent="0.2">
      <c r="A22" s="21"/>
      <c r="B22" s="22" t="s">
        <v>1</v>
      </c>
      <c r="C22" s="34">
        <f>C12</f>
        <v>9767959883</v>
      </c>
      <c r="D22" s="117"/>
      <c r="E22" s="3"/>
      <c r="F22" s="110">
        <f>F12</f>
        <v>791535509</v>
      </c>
      <c r="G22" s="123"/>
      <c r="H22" s="6"/>
      <c r="I22" s="113">
        <f>+I12</f>
        <v>22589138202</v>
      </c>
      <c r="J22" s="128"/>
      <c r="L22" s="34">
        <f>+L12</f>
        <v>60109594000</v>
      </c>
      <c r="M22" s="117"/>
      <c r="P22" s="34">
        <f>+P12</f>
        <v>16433436027</v>
      </c>
      <c r="Q22" s="117"/>
    </row>
    <row r="23" spans="1:21" x14ac:dyDescent="0.2">
      <c r="A23" s="21"/>
      <c r="B23" s="22" t="s">
        <v>68</v>
      </c>
      <c r="C23" s="35"/>
      <c r="D23" s="117"/>
      <c r="E23" s="3"/>
      <c r="F23" s="105"/>
      <c r="G23" s="123"/>
      <c r="H23" s="6"/>
      <c r="I23" s="114"/>
      <c r="J23" s="128"/>
      <c r="L23" s="35"/>
      <c r="M23" s="117"/>
      <c r="P23" s="35"/>
      <c r="Q23" s="117"/>
    </row>
    <row r="24" spans="1:21" x14ac:dyDescent="0.2">
      <c r="A24" s="21"/>
      <c r="B24" s="22" t="s">
        <v>69</v>
      </c>
      <c r="C24" s="35"/>
      <c r="D24" s="117"/>
      <c r="E24" s="3"/>
      <c r="F24" s="105"/>
      <c r="G24" s="123"/>
      <c r="H24" s="6"/>
      <c r="I24" s="114"/>
      <c r="J24" s="128"/>
      <c r="L24" s="35"/>
      <c r="M24" s="117"/>
      <c r="P24" s="35"/>
      <c r="Q24" s="117"/>
    </row>
    <row r="25" spans="1:21" ht="16.5" thickBot="1" x14ac:dyDescent="0.25">
      <c r="A25" s="41"/>
      <c r="B25" s="26" t="s">
        <v>70</v>
      </c>
      <c r="C25" s="92"/>
      <c r="D25" s="91"/>
      <c r="E25" s="3"/>
      <c r="F25" s="105"/>
      <c r="G25" s="95"/>
      <c r="H25" s="6"/>
      <c r="I25" s="115"/>
      <c r="J25" s="104"/>
      <c r="L25" s="92"/>
      <c r="M25" s="91"/>
      <c r="P25" s="92"/>
      <c r="Q25" s="91"/>
    </row>
    <row r="26" spans="1:21" s="55" customFormat="1" ht="16.5" thickBot="1" x14ac:dyDescent="0.25">
      <c r="A26" s="15"/>
      <c r="B26" s="18"/>
      <c r="C26" s="36"/>
      <c r="D26" s="18"/>
      <c r="E26" s="6"/>
      <c r="F26" s="106"/>
      <c r="G26" s="106"/>
      <c r="H26" s="106"/>
      <c r="I26" s="106"/>
      <c r="J26" s="107"/>
      <c r="L26" s="120" t="s">
        <v>34</v>
      </c>
      <c r="M26" s="121"/>
      <c r="N26" s="121"/>
      <c r="P26" s="36"/>
      <c r="Q26" s="18"/>
    </row>
    <row r="27" spans="1:21" x14ac:dyDescent="0.2">
      <c r="A27" s="57" t="s">
        <v>37</v>
      </c>
      <c r="B27" s="56" t="s">
        <v>8</v>
      </c>
      <c r="C27" s="62"/>
      <c r="D27" s="116" t="s">
        <v>23</v>
      </c>
      <c r="E27" s="3"/>
      <c r="F27" s="62"/>
      <c r="G27" s="116" t="s">
        <v>23</v>
      </c>
      <c r="H27" s="6"/>
      <c r="I27" s="62"/>
      <c r="J27" s="116" t="s">
        <v>23</v>
      </c>
      <c r="L27" s="62"/>
      <c r="M27" s="116" t="s">
        <v>23</v>
      </c>
      <c r="P27" s="62"/>
      <c r="Q27" s="116" t="s">
        <v>23</v>
      </c>
    </row>
    <row r="28" spans="1:21" x14ac:dyDescent="0.2">
      <c r="A28" s="19"/>
      <c r="B28" s="22" t="s">
        <v>22</v>
      </c>
      <c r="C28" s="37">
        <v>7049803010</v>
      </c>
      <c r="D28" s="117"/>
      <c r="E28" s="3"/>
      <c r="F28" s="37">
        <v>741751569</v>
      </c>
      <c r="G28" s="117"/>
      <c r="H28" s="6"/>
      <c r="I28" s="37">
        <v>1199461612</v>
      </c>
      <c r="J28" s="117"/>
      <c r="L28" s="37">
        <v>37324131000</v>
      </c>
      <c r="M28" s="117"/>
      <c r="P28" s="37">
        <v>8067832244</v>
      </c>
      <c r="Q28" s="117"/>
    </row>
    <row r="29" spans="1:21" x14ac:dyDescent="0.2">
      <c r="A29" s="19"/>
      <c r="B29" s="22" t="s">
        <v>72</v>
      </c>
      <c r="C29" s="35"/>
      <c r="D29" s="117"/>
      <c r="E29" s="40"/>
      <c r="F29" s="35"/>
      <c r="G29" s="117"/>
      <c r="H29" s="6"/>
      <c r="I29" s="35"/>
      <c r="J29" s="117"/>
      <c r="L29" s="35"/>
      <c r="M29" s="117"/>
      <c r="P29" s="35"/>
      <c r="Q29" s="117"/>
    </row>
    <row r="30" spans="1:21" x14ac:dyDescent="0.2">
      <c r="A30" s="19"/>
      <c r="B30" s="22" t="s">
        <v>73</v>
      </c>
      <c r="C30" s="35"/>
      <c r="D30" s="117"/>
      <c r="E30" s="40"/>
      <c r="F30" s="35"/>
      <c r="G30" s="117"/>
      <c r="H30" s="6"/>
      <c r="I30" s="35"/>
      <c r="J30" s="117"/>
      <c r="L30" s="35"/>
      <c r="M30" s="117"/>
      <c r="P30" s="35"/>
      <c r="Q30" s="117"/>
    </row>
    <row r="31" spans="1:21" ht="16.5" thickBot="1" x14ac:dyDescent="0.25">
      <c r="A31" s="25"/>
      <c r="B31" s="26" t="s">
        <v>74</v>
      </c>
      <c r="C31" s="63"/>
      <c r="D31" s="118"/>
      <c r="E31" s="3"/>
      <c r="F31" s="63"/>
      <c r="G31" s="118"/>
      <c r="H31" s="6"/>
      <c r="I31" s="63"/>
      <c r="J31" s="118"/>
      <c r="L31" s="63"/>
      <c r="M31" s="118"/>
      <c r="P31" s="63"/>
      <c r="Q31" s="118"/>
    </row>
    <row r="32" spans="1:21" ht="16.5" thickBot="1" x14ac:dyDescent="0.25">
      <c r="A32" s="23"/>
      <c r="B32" s="24"/>
      <c r="C32" s="36"/>
      <c r="D32" s="30"/>
      <c r="E32" s="3"/>
      <c r="F32" s="36"/>
      <c r="G32" s="30"/>
      <c r="H32" s="6"/>
      <c r="I32" s="36"/>
      <c r="J32" s="30"/>
      <c r="L32" s="36"/>
      <c r="M32" s="30"/>
      <c r="P32" s="36"/>
      <c r="Q32" s="30"/>
    </row>
    <row r="33" spans="1:17" x14ac:dyDescent="0.2">
      <c r="A33" s="57" t="s">
        <v>37</v>
      </c>
      <c r="B33" s="56" t="s">
        <v>9</v>
      </c>
      <c r="C33" s="62"/>
      <c r="D33" s="116" t="s">
        <v>23</v>
      </c>
      <c r="E33" s="3"/>
      <c r="F33" s="62"/>
      <c r="G33" s="116" t="s">
        <v>23</v>
      </c>
      <c r="H33" s="6"/>
      <c r="I33" s="62"/>
      <c r="J33" s="116" t="s">
        <v>23</v>
      </c>
      <c r="L33" s="62"/>
      <c r="M33" s="116" t="s">
        <v>23</v>
      </c>
      <c r="P33" s="62"/>
      <c r="Q33" s="116" t="s">
        <v>23</v>
      </c>
    </row>
    <row r="34" spans="1:17" x14ac:dyDescent="0.2">
      <c r="A34" s="96"/>
      <c r="B34" s="22" t="s">
        <v>75</v>
      </c>
      <c r="C34" s="97"/>
      <c r="D34" s="117"/>
      <c r="E34" s="3"/>
      <c r="F34" s="97"/>
      <c r="G34" s="117"/>
      <c r="H34" s="6"/>
      <c r="I34" s="97"/>
      <c r="J34" s="117"/>
      <c r="L34" s="97"/>
      <c r="M34" s="117"/>
      <c r="P34" s="97"/>
      <c r="Q34" s="117"/>
    </row>
    <row r="35" spans="1:17" x14ac:dyDescent="0.2">
      <c r="A35" s="96"/>
      <c r="B35" s="22" t="s">
        <v>76</v>
      </c>
      <c r="C35" s="33">
        <f>C40</f>
        <v>3881768951</v>
      </c>
      <c r="D35" s="117"/>
      <c r="E35" s="3"/>
      <c r="F35" s="33">
        <f>F40</f>
        <v>832043932</v>
      </c>
      <c r="G35" s="117"/>
      <c r="H35" s="6"/>
      <c r="I35" s="33">
        <f>I40</f>
        <v>2175033003</v>
      </c>
      <c r="J35" s="117"/>
      <c r="L35" s="33">
        <f>L40</f>
        <v>7317821000</v>
      </c>
      <c r="M35" s="117"/>
      <c r="P35" s="33">
        <f>P40</f>
        <v>2196121157</v>
      </c>
      <c r="Q35" s="117"/>
    </row>
    <row r="36" spans="1:17" ht="16.5" thickBot="1" x14ac:dyDescent="0.25">
      <c r="A36" s="98"/>
      <c r="B36" s="26" t="s">
        <v>77</v>
      </c>
      <c r="C36" s="99"/>
      <c r="D36" s="118"/>
      <c r="E36" s="3"/>
      <c r="F36" s="99"/>
      <c r="G36" s="118"/>
      <c r="H36" s="6"/>
      <c r="I36" s="99"/>
      <c r="J36" s="118"/>
      <c r="L36" s="99"/>
      <c r="M36" s="118"/>
      <c r="P36" s="99"/>
      <c r="Q36" s="118"/>
    </row>
    <row r="37" spans="1:17" ht="16.5" thickBot="1" x14ac:dyDescent="0.25">
      <c r="A37" s="23"/>
      <c r="B37" s="18"/>
      <c r="C37" s="36"/>
      <c r="D37" s="30"/>
      <c r="E37" s="3"/>
      <c r="F37" s="36"/>
      <c r="G37" s="93"/>
      <c r="H37" s="6"/>
      <c r="I37" s="36"/>
      <c r="J37" s="30"/>
      <c r="L37" s="36"/>
      <c r="M37" s="30"/>
      <c r="P37" s="36"/>
      <c r="Q37" s="30"/>
    </row>
    <row r="38" spans="1:17" x14ac:dyDescent="0.2">
      <c r="A38" s="57" t="s">
        <v>37</v>
      </c>
      <c r="B38" s="56" t="s">
        <v>10</v>
      </c>
      <c r="C38" s="64"/>
      <c r="D38" s="116" t="s">
        <v>23</v>
      </c>
      <c r="E38" s="3"/>
      <c r="F38" s="64"/>
      <c r="G38" s="116" t="s">
        <v>23</v>
      </c>
      <c r="H38" s="6"/>
      <c r="I38" s="64"/>
      <c r="J38" s="116" t="s">
        <v>23</v>
      </c>
      <c r="L38" s="64"/>
      <c r="M38" s="116" t="s">
        <v>23</v>
      </c>
      <c r="P38" s="64"/>
      <c r="Q38" s="116" t="s">
        <v>23</v>
      </c>
    </row>
    <row r="39" spans="1:17" x14ac:dyDescent="0.2">
      <c r="A39" s="19"/>
      <c r="B39" s="22" t="s">
        <v>41</v>
      </c>
      <c r="C39" s="38">
        <f>+C40/C41</f>
        <v>1.513364357244114</v>
      </c>
      <c r="D39" s="117"/>
      <c r="E39" s="3"/>
      <c r="F39" s="38">
        <f>+F40/F41</f>
        <v>2.5725845293423903</v>
      </c>
      <c r="G39" s="117"/>
      <c r="H39" s="6"/>
      <c r="I39" s="38">
        <v>0</v>
      </c>
      <c r="J39" s="117"/>
      <c r="L39" s="38">
        <f>+L40/L41</f>
        <v>0.71796275293157308</v>
      </c>
      <c r="M39" s="117"/>
      <c r="P39" s="38">
        <f>+P40/P41</f>
        <v>0.68113144873401898</v>
      </c>
      <c r="Q39" s="117"/>
    </row>
    <row r="40" spans="1:17" x14ac:dyDescent="0.2">
      <c r="A40" s="19"/>
      <c r="B40" s="22" t="s">
        <v>40</v>
      </c>
      <c r="C40" s="35">
        <v>3881768951</v>
      </c>
      <c r="D40" s="117"/>
      <c r="E40" s="3"/>
      <c r="F40" s="35">
        <v>832043932</v>
      </c>
      <c r="G40" s="117"/>
      <c r="H40" s="6"/>
      <c r="I40" s="35">
        <v>2175033003</v>
      </c>
      <c r="J40" s="117"/>
      <c r="L40" s="35">
        <v>7317821000</v>
      </c>
      <c r="M40" s="117"/>
      <c r="P40" s="35">
        <v>2196121157</v>
      </c>
      <c r="Q40" s="117"/>
    </row>
    <row r="41" spans="1:17" ht="16.5" thickBot="1" x14ac:dyDescent="0.25">
      <c r="A41" s="25"/>
      <c r="B41" s="26" t="s">
        <v>17</v>
      </c>
      <c r="C41" s="63">
        <v>2564992979</v>
      </c>
      <c r="D41" s="118"/>
      <c r="E41" s="3"/>
      <c r="F41" s="63">
        <v>323427247</v>
      </c>
      <c r="G41" s="118"/>
      <c r="H41" s="6"/>
      <c r="I41" s="63">
        <v>0</v>
      </c>
      <c r="J41" s="118"/>
      <c r="L41" s="63">
        <v>10192480000</v>
      </c>
      <c r="M41" s="118"/>
      <c r="P41" s="63">
        <v>3224225164</v>
      </c>
      <c r="Q41" s="118"/>
    </row>
    <row r="42" spans="1:17" ht="16.5" thickBot="1" x14ac:dyDescent="0.25">
      <c r="A42" s="23"/>
      <c r="B42" s="18"/>
      <c r="C42" s="36"/>
      <c r="D42" s="30"/>
      <c r="E42" s="3"/>
      <c r="F42" s="36"/>
      <c r="G42" s="30"/>
      <c r="H42" s="6"/>
      <c r="I42" s="36"/>
      <c r="J42" s="30"/>
      <c r="L42" s="36"/>
      <c r="M42" s="30"/>
      <c r="P42" s="36"/>
      <c r="Q42" s="30"/>
    </row>
    <row r="43" spans="1:17" x14ac:dyDescent="0.2">
      <c r="A43" s="57" t="s">
        <v>37</v>
      </c>
      <c r="B43" s="56" t="s">
        <v>11</v>
      </c>
      <c r="C43" s="64"/>
      <c r="D43" s="116" t="s">
        <v>23</v>
      </c>
      <c r="E43" s="3"/>
      <c r="F43" s="64"/>
      <c r="G43" s="116" t="s">
        <v>23</v>
      </c>
      <c r="H43" s="6"/>
      <c r="I43" s="64"/>
      <c r="J43" s="116" t="s">
        <v>23</v>
      </c>
      <c r="L43" s="64"/>
      <c r="M43" s="116" t="s">
        <v>23</v>
      </c>
      <c r="P43" s="64"/>
      <c r="Q43" s="116" t="s">
        <v>23</v>
      </c>
    </row>
    <row r="44" spans="1:17" x14ac:dyDescent="0.2">
      <c r="A44" s="19"/>
      <c r="B44" s="20" t="s">
        <v>12</v>
      </c>
      <c r="C44" s="38">
        <f>C45/C46</f>
        <v>0.35876285740588287</v>
      </c>
      <c r="D44" s="117"/>
      <c r="E44" s="3"/>
      <c r="F44" s="38">
        <f>F45/F46</f>
        <v>7.6333174564542111E-2</v>
      </c>
      <c r="G44" s="117"/>
      <c r="H44" s="6"/>
      <c r="I44" s="38">
        <f>I45/I46</f>
        <v>0.17849528990480984</v>
      </c>
      <c r="J44" s="117"/>
      <c r="L44" s="38">
        <f>L45/L46</f>
        <v>3.4064798454383302E-2</v>
      </c>
      <c r="M44" s="117"/>
      <c r="P44" s="38">
        <f>P45/P46</f>
        <v>0.1185278070567173</v>
      </c>
      <c r="Q44" s="117"/>
    </row>
    <row r="45" spans="1:17" x14ac:dyDescent="0.2">
      <c r="A45" s="19"/>
      <c r="B45" s="22" t="s">
        <v>13</v>
      </c>
      <c r="C45" s="34">
        <v>3016232350</v>
      </c>
      <c r="D45" s="117"/>
      <c r="E45" s="3"/>
      <c r="F45" s="34">
        <v>56620252</v>
      </c>
      <c r="G45" s="117"/>
      <c r="H45" s="6"/>
      <c r="I45" s="34">
        <v>255004435</v>
      </c>
      <c r="J45" s="117"/>
      <c r="L45" s="34">
        <v>1271439000</v>
      </c>
      <c r="M45" s="117"/>
      <c r="P45" s="34">
        <v>1197112813</v>
      </c>
      <c r="Q45" s="117"/>
    </row>
    <row r="46" spans="1:17" ht="16.5" thickBot="1" x14ac:dyDescent="0.25">
      <c r="A46" s="25"/>
      <c r="B46" s="26" t="s">
        <v>14</v>
      </c>
      <c r="C46" s="39">
        <v>8407314993</v>
      </c>
      <c r="D46" s="118"/>
      <c r="E46" s="3"/>
      <c r="F46" s="39">
        <v>741751569</v>
      </c>
      <c r="G46" s="118"/>
      <c r="H46" s="6"/>
      <c r="I46" s="39">
        <v>1428633972</v>
      </c>
      <c r="J46" s="118"/>
      <c r="L46" s="39">
        <f>+L16-L17</f>
        <v>37324131000</v>
      </c>
      <c r="M46" s="118"/>
      <c r="P46" s="39">
        <f>+P16-P17</f>
        <v>10099847814</v>
      </c>
      <c r="Q46" s="118"/>
    </row>
    <row r="47" spans="1:17" s="55" customFormat="1" ht="16.5" thickBot="1" x14ac:dyDescent="0.25">
      <c r="A47" s="53"/>
      <c r="B47" s="6"/>
      <c r="C47" s="54"/>
      <c r="D47" s="6"/>
      <c r="E47" s="6"/>
      <c r="F47" s="54"/>
      <c r="G47" s="6"/>
      <c r="H47" s="6"/>
      <c r="I47" s="54"/>
      <c r="J47" s="6"/>
      <c r="L47" s="54"/>
      <c r="M47" s="6"/>
      <c r="N47" s="2"/>
      <c r="P47" s="54"/>
      <c r="Q47" s="6"/>
    </row>
    <row r="48" spans="1:17" x14ac:dyDescent="0.2">
      <c r="A48" s="57" t="s">
        <v>37</v>
      </c>
      <c r="B48" s="56" t="s">
        <v>38</v>
      </c>
      <c r="C48" s="58"/>
      <c r="D48" s="122" t="s">
        <v>23</v>
      </c>
      <c r="E48" s="3"/>
      <c r="F48" s="84"/>
      <c r="G48" s="122" t="s">
        <v>23</v>
      </c>
      <c r="H48" s="6"/>
      <c r="I48" s="58"/>
      <c r="J48" s="122" t="s">
        <v>23</v>
      </c>
      <c r="L48" s="58"/>
      <c r="M48" s="122" t="s">
        <v>23</v>
      </c>
      <c r="N48" s="55"/>
      <c r="P48" s="58"/>
      <c r="Q48" s="122" t="s">
        <v>23</v>
      </c>
    </row>
    <row r="49" spans="1:17" x14ac:dyDescent="0.2">
      <c r="A49" s="19"/>
      <c r="B49" s="22" t="s">
        <v>63</v>
      </c>
      <c r="C49" s="60">
        <v>98</v>
      </c>
      <c r="D49" s="123"/>
      <c r="E49" s="3"/>
      <c r="F49" s="60">
        <v>24</v>
      </c>
      <c r="G49" s="123"/>
      <c r="H49" s="6"/>
      <c r="I49" s="60">
        <v>61</v>
      </c>
      <c r="J49" s="123"/>
      <c r="L49" s="60">
        <v>30</v>
      </c>
      <c r="M49" s="123"/>
      <c r="P49" s="60">
        <v>86</v>
      </c>
      <c r="Q49" s="123"/>
    </row>
    <row r="50" spans="1:17" ht="16.5" thickBot="1" x14ac:dyDescent="0.25">
      <c r="A50" s="25"/>
      <c r="B50" s="26"/>
      <c r="C50" s="59"/>
      <c r="D50" s="129"/>
      <c r="E50" s="3"/>
      <c r="F50" s="39"/>
      <c r="G50" s="129"/>
      <c r="H50" s="6"/>
      <c r="I50" s="59"/>
      <c r="J50" s="129"/>
      <c r="L50" s="59"/>
      <c r="M50" s="129"/>
      <c r="P50" s="59"/>
      <c r="Q50" s="129"/>
    </row>
    <row r="51" spans="1:17" s="55" customFormat="1" ht="16.5" thickBot="1" x14ac:dyDescent="0.25">
      <c r="A51" s="53"/>
      <c r="B51" s="6"/>
      <c r="C51" s="54"/>
      <c r="D51" s="6"/>
      <c r="E51" s="6"/>
      <c r="F51" s="54"/>
      <c r="G51" s="6"/>
      <c r="H51" s="6"/>
      <c r="I51" s="54"/>
      <c r="J51" s="6"/>
      <c r="L51" s="54"/>
      <c r="M51" s="6"/>
      <c r="N51" s="2"/>
      <c r="P51" s="54"/>
      <c r="Q51" s="6"/>
    </row>
    <row r="52" spans="1:17" x14ac:dyDescent="0.2">
      <c r="A52" s="57" t="s">
        <v>37</v>
      </c>
      <c r="B52" s="56" t="s">
        <v>39</v>
      </c>
      <c r="C52" s="58"/>
      <c r="D52" s="122" t="s">
        <v>23</v>
      </c>
      <c r="E52" s="3"/>
      <c r="F52" s="58"/>
      <c r="G52" s="122" t="s">
        <v>23</v>
      </c>
      <c r="H52" s="6"/>
      <c r="I52" s="58"/>
      <c r="J52" s="122" t="s">
        <v>23</v>
      </c>
      <c r="L52" s="58"/>
      <c r="M52" s="122" t="s">
        <v>23</v>
      </c>
      <c r="N52" s="55"/>
      <c r="P52" s="58"/>
      <c r="Q52" s="122" t="s">
        <v>23</v>
      </c>
    </row>
    <row r="53" spans="1:17" x14ac:dyDescent="0.2">
      <c r="A53" s="19"/>
      <c r="B53" s="22" t="s">
        <v>64</v>
      </c>
      <c r="C53" s="60">
        <v>3855.94</v>
      </c>
      <c r="D53" s="123"/>
      <c r="E53" s="3"/>
      <c r="F53" s="60">
        <v>2845.45</v>
      </c>
      <c r="G53" s="123"/>
      <c r="H53" s="6"/>
      <c r="I53" s="60">
        <v>68890.539999999994</v>
      </c>
      <c r="J53" s="123"/>
      <c r="L53" s="60">
        <v>795330.12</v>
      </c>
      <c r="M53" s="123"/>
      <c r="P53" s="60">
        <v>141464.79</v>
      </c>
      <c r="Q53" s="123"/>
    </row>
    <row r="54" spans="1:17" x14ac:dyDescent="0.2">
      <c r="A54" s="19"/>
      <c r="B54" s="22" t="s">
        <v>65</v>
      </c>
      <c r="C54" s="60"/>
      <c r="D54" s="123"/>
      <c r="E54" s="3"/>
      <c r="F54" s="60"/>
      <c r="G54" s="123"/>
      <c r="H54" s="6"/>
      <c r="I54" s="60"/>
      <c r="J54" s="123"/>
      <c r="L54" s="60"/>
      <c r="M54" s="123"/>
      <c r="P54" s="60"/>
      <c r="Q54" s="123"/>
    </row>
    <row r="55" spans="1:17" ht="16.5" thickBot="1" x14ac:dyDescent="0.25">
      <c r="A55" s="25"/>
      <c r="B55" s="26" t="s">
        <v>66</v>
      </c>
      <c r="C55" s="59"/>
      <c r="D55" s="129"/>
      <c r="E55" s="3"/>
      <c r="F55" s="59"/>
      <c r="G55" s="129"/>
      <c r="H55" s="6"/>
      <c r="I55" s="59"/>
      <c r="J55" s="129"/>
      <c r="L55" s="59"/>
      <c r="M55" s="129"/>
      <c r="P55" s="59"/>
      <c r="Q55" s="129"/>
    </row>
    <row r="56" spans="1:17" x14ac:dyDescent="0.2">
      <c r="A56" s="6"/>
      <c r="B56" s="6"/>
      <c r="C56" s="7"/>
      <c r="D56" s="3"/>
      <c r="E56" s="3"/>
      <c r="H56" s="6"/>
    </row>
    <row r="57" spans="1:17" x14ac:dyDescent="0.2">
      <c r="A57" s="6"/>
      <c r="B57" s="6"/>
      <c r="C57" s="7"/>
      <c r="D57" s="3"/>
      <c r="E57" s="3"/>
    </row>
    <row r="58" spans="1:17" x14ac:dyDescent="0.2">
      <c r="A58" s="6"/>
      <c r="B58" s="6"/>
      <c r="C58" s="7"/>
      <c r="D58" s="3"/>
      <c r="E58" s="3"/>
    </row>
    <row r="59" spans="1:17" x14ac:dyDescent="0.2">
      <c r="A59" s="6"/>
      <c r="B59" s="6"/>
      <c r="C59" s="7"/>
      <c r="D59" s="3"/>
      <c r="E59" s="3"/>
    </row>
    <row r="60" spans="1:17" x14ac:dyDescent="0.2">
      <c r="A60" s="6"/>
      <c r="B60" s="6"/>
      <c r="C60" s="7"/>
      <c r="D60" s="3"/>
      <c r="E60" s="3"/>
    </row>
    <row r="61" spans="1:17" x14ac:dyDescent="0.2">
      <c r="A61" s="8"/>
      <c r="B61" s="9"/>
      <c r="C61" s="9"/>
      <c r="D61" s="9"/>
      <c r="E61" s="3"/>
    </row>
    <row r="62" spans="1:17" ht="35.1" customHeight="1" x14ac:dyDescent="0.2">
      <c r="A62" s="130"/>
      <c r="B62" s="130"/>
      <c r="C62" s="130"/>
      <c r="D62" s="130"/>
      <c r="E62" s="3"/>
    </row>
    <row r="63" spans="1:17" x14ac:dyDescent="0.2">
      <c r="A63" s="6"/>
      <c r="B63" s="6"/>
      <c r="C63" s="6"/>
      <c r="D63" s="3"/>
      <c r="E63" s="3"/>
    </row>
    <row r="64" spans="1:17" x14ac:dyDescent="0.2">
      <c r="A64" s="3"/>
      <c r="B64" s="3"/>
      <c r="C64" s="3"/>
      <c r="D64" s="3"/>
      <c r="E64" s="3"/>
    </row>
  </sheetData>
  <mergeCells count="58">
    <mergeCell ref="A1:R1"/>
    <mergeCell ref="A2:R2"/>
    <mergeCell ref="A4:R4"/>
    <mergeCell ref="Q6:Q7"/>
    <mergeCell ref="Q48:Q50"/>
    <mergeCell ref="M6:M7"/>
    <mergeCell ref="M48:M50"/>
    <mergeCell ref="J6:J7"/>
    <mergeCell ref="J48:J50"/>
    <mergeCell ref="G6:G7"/>
    <mergeCell ref="G48:G50"/>
    <mergeCell ref="A5:E5"/>
    <mergeCell ref="M43:M46"/>
    <mergeCell ref="J27:J31"/>
    <mergeCell ref="J33:J36"/>
    <mergeCell ref="M27:M31"/>
    <mergeCell ref="Q52:Q55"/>
    <mergeCell ref="Q9:Q12"/>
    <mergeCell ref="Q14:Q17"/>
    <mergeCell ref="Q19:Q24"/>
    <mergeCell ref="Q27:Q31"/>
    <mergeCell ref="Q33:Q36"/>
    <mergeCell ref="Q38:Q41"/>
    <mergeCell ref="Q43:Q46"/>
    <mergeCell ref="A62:D62"/>
    <mergeCell ref="D19:D24"/>
    <mergeCell ref="D6:D7"/>
    <mergeCell ref="D9:D12"/>
    <mergeCell ref="D14:D17"/>
    <mergeCell ref="D27:D31"/>
    <mergeCell ref="D33:D36"/>
    <mergeCell ref="D38:D41"/>
    <mergeCell ref="D43:D46"/>
    <mergeCell ref="D48:D50"/>
    <mergeCell ref="D52:D55"/>
    <mergeCell ref="G52:G55"/>
    <mergeCell ref="G27:G31"/>
    <mergeCell ref="G33:G36"/>
    <mergeCell ref="G38:G41"/>
    <mergeCell ref="G43:G46"/>
    <mergeCell ref="J52:J55"/>
    <mergeCell ref="J38:J41"/>
    <mergeCell ref="J43:J46"/>
    <mergeCell ref="M52:M55"/>
    <mergeCell ref="M38:M41"/>
    <mergeCell ref="M33:M36"/>
    <mergeCell ref="L5:N5"/>
    <mergeCell ref="L26:N26"/>
    <mergeCell ref="G19:G24"/>
    <mergeCell ref="G9:G12"/>
    <mergeCell ref="G14:G17"/>
    <mergeCell ref="F5:J5"/>
    <mergeCell ref="J9:J12"/>
    <mergeCell ref="J14:J17"/>
    <mergeCell ref="J19:J24"/>
    <mergeCell ref="M9:M12"/>
    <mergeCell ref="M14:M17"/>
    <mergeCell ref="M19:M24"/>
  </mergeCells>
  <phoneticPr fontId="2" type="noConversion"/>
  <printOptions horizontalCentered="1"/>
  <pageMargins left="0.19685039370078741" right="0.19685039370078741" top="0.39370078740157483" bottom="0.39370078740157483" header="0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3"/>
  <sheetViews>
    <sheetView topLeftCell="A70" workbookViewId="0">
      <selection activeCell="A93" sqref="A93"/>
    </sheetView>
  </sheetViews>
  <sheetFormatPr baseColWidth="10" defaultRowHeight="15.75" x14ac:dyDescent="0.25"/>
  <cols>
    <col min="1" max="1" width="33.28515625" style="5" bestFit="1" customWidth="1"/>
    <col min="2" max="3" width="18.28515625" style="5" bestFit="1" customWidth="1"/>
    <col min="4" max="4" width="3.28515625" style="5" customWidth="1"/>
    <col min="5" max="5" width="35.42578125" style="5" bestFit="1" customWidth="1"/>
    <col min="6" max="6" width="32.28515625" style="5" bestFit="1" customWidth="1"/>
    <col min="7" max="7" width="11.42578125" style="5"/>
    <col min="8" max="8" width="15.28515625" style="5" bestFit="1" customWidth="1"/>
    <col min="9" max="16384" width="11.42578125" style="5"/>
  </cols>
  <sheetData>
    <row r="1" spans="1:6" x14ac:dyDescent="0.25">
      <c r="A1" s="65" t="str">
        <f>+'Indicadores Financieros'!C6</f>
        <v>1. Colsof S.A.</v>
      </c>
      <c r="B1" s="66"/>
      <c r="C1" s="66"/>
      <c r="D1" s="66"/>
      <c r="E1" s="66"/>
      <c r="F1" s="67"/>
    </row>
    <row r="2" spans="1:6" x14ac:dyDescent="0.25">
      <c r="A2" s="68"/>
      <c r="B2" s="69" t="s">
        <v>40</v>
      </c>
      <c r="C2" s="69" t="s">
        <v>17</v>
      </c>
      <c r="D2" s="70"/>
      <c r="E2" s="70"/>
      <c r="F2" s="71" t="str">
        <f>+'Indicadores Financieros'!B27</f>
        <v>CAPITAL REAL DEL PROPONENTE</v>
      </c>
    </row>
    <row r="3" spans="1:6" x14ac:dyDescent="0.25">
      <c r="A3" s="68"/>
      <c r="B3" s="70"/>
      <c r="C3" s="70"/>
      <c r="D3" s="70"/>
      <c r="E3" s="70"/>
      <c r="F3" s="71"/>
    </row>
    <row r="4" spans="1:6" x14ac:dyDescent="0.25">
      <c r="A4" s="72" t="s">
        <v>25</v>
      </c>
      <c r="B4" s="11">
        <v>1056903658</v>
      </c>
      <c r="C4" s="10"/>
      <c r="D4" s="70"/>
      <c r="E4" s="10" t="s">
        <v>18</v>
      </c>
      <c r="F4" s="73">
        <v>700000000</v>
      </c>
    </row>
    <row r="5" spans="1:6" x14ac:dyDescent="0.25">
      <c r="A5" s="72" t="s">
        <v>15</v>
      </c>
      <c r="B5" s="11">
        <v>26090568</v>
      </c>
      <c r="C5" s="10"/>
      <c r="D5" s="70"/>
      <c r="E5" s="10" t="s">
        <v>19</v>
      </c>
      <c r="F5" s="73">
        <v>28708230</v>
      </c>
    </row>
    <row r="6" spans="1:6" x14ac:dyDescent="0.25">
      <c r="A6" s="72" t="s">
        <v>16</v>
      </c>
      <c r="B6" s="11">
        <v>3911256</v>
      </c>
      <c r="C6" s="10"/>
      <c r="D6" s="70"/>
      <c r="E6" s="10" t="s">
        <v>20</v>
      </c>
      <c r="F6" s="73">
        <v>618588954</v>
      </c>
    </row>
    <row r="7" spans="1:6" x14ac:dyDescent="0.25">
      <c r="A7" s="72" t="s">
        <v>26</v>
      </c>
      <c r="B7" s="10">
        <v>0</v>
      </c>
      <c r="C7" s="10"/>
      <c r="D7" s="70"/>
      <c r="E7" s="10" t="s">
        <v>21</v>
      </c>
      <c r="F7" s="73">
        <v>171996535</v>
      </c>
    </row>
    <row r="8" spans="1:6" x14ac:dyDescent="0.25">
      <c r="A8" s="72"/>
      <c r="B8" s="12">
        <f>SUM(B4:B7)</f>
        <v>1086905482</v>
      </c>
      <c r="C8" s="12">
        <v>839669059</v>
      </c>
      <c r="D8" s="70"/>
      <c r="E8" s="10"/>
      <c r="F8" s="74">
        <f>SUM(F4:F7)</f>
        <v>1519293719</v>
      </c>
    </row>
    <row r="9" spans="1:6" x14ac:dyDescent="0.25">
      <c r="A9" s="68"/>
      <c r="B9" s="70"/>
      <c r="C9" s="70"/>
      <c r="D9" s="70"/>
      <c r="E9" s="70"/>
      <c r="F9" s="71"/>
    </row>
    <row r="10" spans="1:6" x14ac:dyDescent="0.25">
      <c r="A10" s="75" t="s">
        <v>8</v>
      </c>
      <c r="B10" s="70"/>
      <c r="C10" s="70">
        <v>2213046308</v>
      </c>
      <c r="D10" s="70"/>
      <c r="E10" s="70"/>
      <c r="F10" s="71"/>
    </row>
    <row r="11" spans="1:6" x14ac:dyDescent="0.25">
      <c r="A11" s="68"/>
      <c r="B11" s="70"/>
      <c r="C11" s="70"/>
      <c r="D11" s="70"/>
      <c r="E11" s="70"/>
      <c r="F11" s="71"/>
    </row>
    <row r="12" spans="1:6" x14ac:dyDescent="0.25">
      <c r="A12" s="68" t="s">
        <v>27</v>
      </c>
      <c r="B12" s="76">
        <v>399814646</v>
      </c>
      <c r="C12" s="70"/>
      <c r="D12" s="70"/>
      <c r="E12" s="70"/>
      <c r="F12" s="71"/>
    </row>
    <row r="13" spans="1:6" x14ac:dyDescent="0.25">
      <c r="A13" s="68"/>
      <c r="B13" s="76"/>
      <c r="C13" s="70"/>
      <c r="D13" s="70"/>
      <c r="E13" s="70"/>
      <c r="F13" s="71"/>
    </row>
    <row r="14" spans="1:6" x14ac:dyDescent="0.25">
      <c r="A14" s="68" t="s">
        <v>28</v>
      </c>
      <c r="B14" s="76">
        <f>+B12*0.25</f>
        <v>99953661.5</v>
      </c>
      <c r="C14" s="70"/>
      <c r="D14" s="70"/>
      <c r="E14" s="70"/>
      <c r="F14" s="71"/>
    </row>
    <row r="15" spans="1:6" x14ac:dyDescent="0.25">
      <c r="A15" s="68"/>
      <c r="B15" s="70"/>
      <c r="C15" s="70"/>
      <c r="D15" s="70"/>
      <c r="E15" s="70"/>
      <c r="F15" s="71"/>
    </row>
    <row r="16" spans="1:6" x14ac:dyDescent="0.25">
      <c r="A16" s="68" t="s">
        <v>29</v>
      </c>
      <c r="B16" s="70">
        <f>+B14*100%</f>
        <v>99953661.5</v>
      </c>
      <c r="C16" s="70"/>
      <c r="D16" s="70"/>
      <c r="E16" s="70"/>
      <c r="F16" s="71"/>
    </row>
    <row r="17" spans="1:6" ht="16.5" thickBot="1" x14ac:dyDescent="0.3">
      <c r="A17" s="77" t="s">
        <v>30</v>
      </c>
      <c r="B17" s="78">
        <f>+B14</f>
        <v>99953661.5</v>
      </c>
      <c r="C17" s="78"/>
      <c r="D17" s="78"/>
      <c r="E17" s="78"/>
      <c r="F17" s="79"/>
    </row>
    <row r="18" spans="1:6" ht="16.5" thickBot="1" x14ac:dyDescent="0.3"/>
    <row r="19" spans="1:6" x14ac:dyDescent="0.25">
      <c r="A19" s="65" t="s">
        <v>53</v>
      </c>
      <c r="B19" s="66"/>
      <c r="C19" s="66"/>
      <c r="D19" s="66"/>
      <c r="E19" s="66"/>
      <c r="F19" s="67"/>
    </row>
    <row r="20" spans="1:6" x14ac:dyDescent="0.25">
      <c r="A20" s="68"/>
      <c r="B20" s="69" t="s">
        <v>40</v>
      </c>
      <c r="C20" s="69" t="s">
        <v>17</v>
      </c>
      <c r="D20" s="70"/>
      <c r="E20" s="70"/>
      <c r="F20" s="71" t="s">
        <v>48</v>
      </c>
    </row>
    <row r="21" spans="1:6" x14ac:dyDescent="0.25">
      <c r="A21" s="68"/>
      <c r="B21" s="70"/>
      <c r="C21" s="70"/>
      <c r="D21" s="70"/>
      <c r="E21" s="70"/>
      <c r="F21" s="71"/>
    </row>
    <row r="22" spans="1:6" x14ac:dyDescent="0.25">
      <c r="A22" s="72" t="s">
        <v>25</v>
      </c>
      <c r="B22" s="11">
        <v>2362071866</v>
      </c>
      <c r="C22" s="10"/>
      <c r="D22" s="70"/>
      <c r="E22" s="10" t="s">
        <v>18</v>
      </c>
      <c r="F22" s="73">
        <v>3000000000</v>
      </c>
    </row>
    <row r="23" spans="1:6" x14ac:dyDescent="0.25">
      <c r="A23" s="72" t="s">
        <v>15</v>
      </c>
      <c r="B23" s="11">
        <v>326951751</v>
      </c>
      <c r="C23" s="10"/>
      <c r="D23" s="70"/>
      <c r="E23" s="10" t="s">
        <v>19</v>
      </c>
      <c r="F23" s="73">
        <v>838741609</v>
      </c>
    </row>
    <row r="24" spans="1:6" x14ac:dyDescent="0.25">
      <c r="A24" s="72" t="s">
        <v>16</v>
      </c>
      <c r="B24" s="11">
        <v>0</v>
      </c>
      <c r="C24" s="10"/>
      <c r="D24" s="70"/>
      <c r="E24" s="10" t="s">
        <v>20</v>
      </c>
      <c r="F24" s="73">
        <v>2969780575</v>
      </c>
    </row>
    <row r="25" spans="1:6" x14ac:dyDescent="0.25">
      <c r="A25" s="72" t="s">
        <v>26</v>
      </c>
      <c r="B25" s="10">
        <v>0</v>
      </c>
      <c r="C25" s="10"/>
      <c r="D25" s="70"/>
      <c r="E25" s="10" t="s">
        <v>21</v>
      </c>
      <c r="F25" s="73">
        <v>1254174360</v>
      </c>
    </row>
    <row r="26" spans="1:6" x14ac:dyDescent="0.25">
      <c r="A26" s="72"/>
      <c r="B26" s="12">
        <f>SUM(B22:B25)-360000</f>
        <v>2688663617</v>
      </c>
      <c r="C26" s="12">
        <v>1959143782</v>
      </c>
      <c r="D26" s="70"/>
      <c r="E26" s="10"/>
      <c r="F26" s="74">
        <f>SUM(F22:F25)</f>
        <v>8062696544</v>
      </c>
    </row>
    <row r="27" spans="1:6" x14ac:dyDescent="0.25">
      <c r="A27" s="68"/>
      <c r="B27" s="70"/>
      <c r="C27" s="70"/>
      <c r="D27" s="70"/>
      <c r="E27" s="70"/>
      <c r="F27" s="71"/>
    </row>
    <row r="28" spans="1:6" x14ac:dyDescent="0.25">
      <c r="A28" s="75" t="s">
        <v>8</v>
      </c>
      <c r="B28" s="70"/>
      <c r="C28" s="70">
        <v>2213046308</v>
      </c>
      <c r="D28" s="70"/>
      <c r="E28" s="70"/>
      <c r="F28" s="71"/>
    </row>
    <row r="29" spans="1:6" x14ac:dyDescent="0.25">
      <c r="A29" s="68"/>
      <c r="B29" s="70"/>
      <c r="C29" s="70"/>
      <c r="D29" s="70"/>
      <c r="E29" s="70"/>
      <c r="F29" s="71"/>
    </row>
    <row r="30" spans="1:6" x14ac:dyDescent="0.25">
      <c r="A30" s="68" t="s">
        <v>27</v>
      </c>
      <c r="B30" s="76">
        <v>399814646</v>
      </c>
      <c r="C30" s="70"/>
      <c r="D30" s="70"/>
      <c r="E30" s="70"/>
      <c r="F30" s="71"/>
    </row>
    <row r="31" spans="1:6" x14ac:dyDescent="0.25">
      <c r="A31" s="68"/>
      <c r="B31" s="76"/>
      <c r="C31" s="70"/>
      <c r="D31" s="70"/>
      <c r="E31" s="70"/>
      <c r="F31" s="71"/>
    </row>
    <row r="32" spans="1:6" x14ac:dyDescent="0.25">
      <c r="A32" s="68" t="s">
        <v>28</v>
      </c>
      <c r="B32" s="76">
        <f>+B30*0.25</f>
        <v>99953661.5</v>
      </c>
      <c r="C32" s="70"/>
      <c r="D32" s="70"/>
      <c r="E32" s="70"/>
      <c r="F32" s="71"/>
    </row>
    <row r="33" spans="1:6" x14ac:dyDescent="0.25">
      <c r="A33" s="68"/>
      <c r="B33" s="70"/>
      <c r="C33" s="70"/>
      <c r="D33" s="70"/>
      <c r="E33" s="70"/>
      <c r="F33" s="71"/>
    </row>
    <row r="34" spans="1:6" x14ac:dyDescent="0.25">
      <c r="A34" s="68" t="s">
        <v>29</v>
      </c>
      <c r="B34" s="70">
        <f>+B32*100%</f>
        <v>99953661.5</v>
      </c>
      <c r="C34" s="70"/>
      <c r="D34" s="70"/>
      <c r="E34" s="70"/>
      <c r="F34" s="71"/>
    </row>
    <row r="35" spans="1:6" ht="16.5" thickBot="1" x14ac:dyDescent="0.3">
      <c r="A35" s="77" t="s">
        <v>30</v>
      </c>
      <c r="B35" s="78">
        <f>+B32</f>
        <v>99953661.5</v>
      </c>
      <c r="C35" s="78"/>
      <c r="D35" s="78"/>
      <c r="E35" s="78"/>
      <c r="F35" s="79"/>
    </row>
    <row r="36" spans="1:6" ht="16.5" thickBot="1" x14ac:dyDescent="0.3"/>
    <row r="37" spans="1:6" x14ac:dyDescent="0.25">
      <c r="A37" s="65" t="s">
        <v>54</v>
      </c>
      <c r="B37" s="66"/>
      <c r="C37" s="66"/>
      <c r="D37" s="66"/>
      <c r="E37" s="66"/>
      <c r="F37" s="67"/>
    </row>
    <row r="38" spans="1:6" x14ac:dyDescent="0.25">
      <c r="A38" s="68"/>
      <c r="B38" s="69" t="s">
        <v>40</v>
      </c>
      <c r="C38" s="69" t="s">
        <v>17</v>
      </c>
      <c r="D38" s="70"/>
      <c r="E38" s="70"/>
      <c r="F38" s="71" t="s">
        <v>48</v>
      </c>
    </row>
    <row r="39" spans="1:6" x14ac:dyDescent="0.25">
      <c r="A39" s="68"/>
      <c r="B39" s="70"/>
      <c r="C39" s="70"/>
      <c r="D39" s="70"/>
      <c r="E39" s="70"/>
      <c r="F39" s="71"/>
    </row>
    <row r="40" spans="1:6" x14ac:dyDescent="0.25">
      <c r="A40" s="72" t="s">
        <v>25</v>
      </c>
      <c r="B40" s="11">
        <v>222172445</v>
      </c>
      <c r="C40" s="10"/>
      <c r="D40" s="70"/>
      <c r="E40" s="10" t="s">
        <v>18</v>
      </c>
      <c r="F40" s="73">
        <v>384000000</v>
      </c>
    </row>
    <row r="41" spans="1:6" x14ac:dyDescent="0.25">
      <c r="A41" s="72" t="s">
        <v>15</v>
      </c>
      <c r="B41" s="11">
        <v>54273424</v>
      </c>
      <c r="C41" s="10"/>
      <c r="D41" s="70"/>
      <c r="E41" s="10" t="s">
        <v>19</v>
      </c>
      <c r="F41" s="73">
        <v>42000000</v>
      </c>
    </row>
    <row r="42" spans="1:6" x14ac:dyDescent="0.25">
      <c r="A42" s="72" t="s">
        <v>16</v>
      </c>
      <c r="B42" s="11">
        <v>0</v>
      </c>
      <c r="C42" s="10"/>
      <c r="D42" s="70"/>
      <c r="E42" s="10" t="s">
        <v>20</v>
      </c>
      <c r="F42" s="73">
        <v>5998958</v>
      </c>
    </row>
    <row r="43" spans="1:6" x14ac:dyDescent="0.25">
      <c r="A43" s="72" t="s">
        <v>26</v>
      </c>
      <c r="B43" s="10">
        <v>0</v>
      </c>
      <c r="C43" s="10"/>
      <c r="D43" s="70"/>
      <c r="E43" s="10" t="s">
        <v>21</v>
      </c>
      <c r="F43" s="73">
        <v>151167633</v>
      </c>
    </row>
    <row r="44" spans="1:6" x14ac:dyDescent="0.25">
      <c r="A44" s="72"/>
      <c r="B44" s="12">
        <f>SUM(B40:B43)</f>
        <v>276445869</v>
      </c>
      <c r="C44" s="12">
        <v>145074631</v>
      </c>
      <c r="D44" s="70"/>
      <c r="E44" s="10"/>
      <c r="F44" s="74">
        <f>SUM(F40:F43)</f>
        <v>583166591</v>
      </c>
    </row>
    <row r="45" spans="1:6" x14ac:dyDescent="0.25">
      <c r="A45" s="68"/>
      <c r="B45" s="70"/>
      <c r="C45" s="70"/>
      <c r="D45" s="70"/>
      <c r="E45" s="70"/>
      <c r="F45" s="71"/>
    </row>
    <row r="46" spans="1:6" x14ac:dyDescent="0.25">
      <c r="A46" s="75" t="s">
        <v>8</v>
      </c>
      <c r="B46" s="70"/>
      <c r="C46" s="70">
        <v>2213046308</v>
      </c>
      <c r="D46" s="70"/>
      <c r="E46" s="70"/>
      <c r="F46" s="71"/>
    </row>
    <row r="47" spans="1:6" x14ac:dyDescent="0.25">
      <c r="A47" s="68"/>
      <c r="B47" s="70"/>
      <c r="C47" s="70"/>
      <c r="D47" s="70"/>
      <c r="E47" s="70"/>
      <c r="F47" s="71"/>
    </row>
    <row r="48" spans="1:6" x14ac:dyDescent="0.25">
      <c r="A48" s="68" t="s">
        <v>27</v>
      </c>
      <c r="B48" s="76">
        <v>399814646</v>
      </c>
      <c r="C48" s="70"/>
      <c r="D48" s="70"/>
      <c r="E48" s="70"/>
      <c r="F48" s="71"/>
    </row>
    <row r="49" spans="1:6" x14ac:dyDescent="0.25">
      <c r="A49" s="68"/>
      <c r="B49" s="76"/>
      <c r="C49" s="70"/>
      <c r="D49" s="70"/>
      <c r="E49" s="70"/>
      <c r="F49" s="71"/>
    </row>
    <row r="50" spans="1:6" x14ac:dyDescent="0.25">
      <c r="A50" s="68" t="s">
        <v>28</v>
      </c>
      <c r="B50" s="76">
        <f>+B48*0.25</f>
        <v>99953661.5</v>
      </c>
      <c r="C50" s="70"/>
      <c r="D50" s="70"/>
      <c r="E50" s="70"/>
      <c r="F50" s="71"/>
    </row>
    <row r="51" spans="1:6" x14ac:dyDescent="0.25">
      <c r="A51" s="68"/>
      <c r="B51" s="70"/>
      <c r="C51" s="70"/>
      <c r="D51" s="70"/>
      <c r="E51" s="70"/>
      <c r="F51" s="71"/>
    </row>
    <row r="52" spans="1:6" x14ac:dyDescent="0.25">
      <c r="A52" s="68" t="s">
        <v>29</v>
      </c>
      <c r="B52" s="70">
        <f>+B50*100%</f>
        <v>99953661.5</v>
      </c>
      <c r="C52" s="70"/>
      <c r="D52" s="70"/>
      <c r="E52" s="70"/>
      <c r="F52" s="71"/>
    </row>
    <row r="53" spans="1:6" ht="16.5" thickBot="1" x14ac:dyDescent="0.3">
      <c r="A53" s="77" t="s">
        <v>30</v>
      </c>
      <c r="B53" s="78">
        <f>+B50</f>
        <v>99953661.5</v>
      </c>
      <c r="C53" s="78"/>
      <c r="D53" s="78"/>
      <c r="E53" s="78"/>
      <c r="F53" s="79"/>
    </row>
    <row r="54" spans="1:6" ht="16.5" thickBot="1" x14ac:dyDescent="0.3"/>
    <row r="55" spans="1:6" x14ac:dyDescent="0.25">
      <c r="A55" s="65" t="s">
        <v>55</v>
      </c>
      <c r="B55" s="66"/>
      <c r="C55" s="66"/>
      <c r="D55" s="66"/>
      <c r="E55" s="66"/>
      <c r="F55" s="67"/>
    </row>
    <row r="56" spans="1:6" x14ac:dyDescent="0.25">
      <c r="A56" s="68"/>
      <c r="B56" s="69" t="s">
        <v>40</v>
      </c>
      <c r="C56" s="69" t="s">
        <v>17</v>
      </c>
      <c r="D56" s="70"/>
      <c r="E56" s="70"/>
      <c r="F56" s="71" t="s">
        <v>48</v>
      </c>
    </row>
    <row r="57" spans="1:6" x14ac:dyDescent="0.25">
      <c r="A57" s="68"/>
      <c r="B57" s="70"/>
      <c r="C57" s="70"/>
      <c r="D57" s="70"/>
      <c r="E57" s="70"/>
      <c r="F57" s="71"/>
    </row>
    <row r="58" spans="1:6" x14ac:dyDescent="0.25">
      <c r="A58" s="72" t="s">
        <v>25</v>
      </c>
      <c r="B58" s="11">
        <v>1312407518</v>
      </c>
      <c r="C58" s="10"/>
      <c r="D58" s="70"/>
      <c r="E58" s="10" t="s">
        <v>18</v>
      </c>
      <c r="F58" s="73">
        <v>360000000</v>
      </c>
    </row>
    <row r="59" spans="1:6" x14ac:dyDescent="0.25">
      <c r="A59" s="72" t="s">
        <v>15</v>
      </c>
      <c r="B59" s="11">
        <v>70551697</v>
      </c>
      <c r="C59" s="10"/>
      <c r="D59" s="70"/>
      <c r="E59" s="10" t="s">
        <v>19</v>
      </c>
      <c r="F59" s="73">
        <v>50596737</v>
      </c>
    </row>
    <row r="60" spans="1:6" x14ac:dyDescent="0.25">
      <c r="A60" s="72" t="s">
        <v>16</v>
      </c>
      <c r="B60" s="11">
        <v>0</v>
      </c>
      <c r="C60" s="10"/>
      <c r="D60" s="70"/>
      <c r="E60" s="10" t="s">
        <v>20</v>
      </c>
      <c r="F60" s="73">
        <v>838818029</v>
      </c>
    </row>
    <row r="61" spans="1:6" x14ac:dyDescent="0.25">
      <c r="A61" s="72" t="s">
        <v>26</v>
      </c>
      <c r="B61" s="10">
        <v>0</v>
      </c>
      <c r="C61" s="10"/>
      <c r="D61" s="70"/>
      <c r="E61" s="10" t="s">
        <v>21</v>
      </c>
      <c r="F61" s="73">
        <v>912714298</v>
      </c>
    </row>
    <row r="62" spans="1:6" x14ac:dyDescent="0.25">
      <c r="A62" s="72"/>
      <c r="B62" s="12">
        <f>SUM(B58:B61)</f>
        <v>1382959215</v>
      </c>
      <c r="C62" s="12">
        <v>575246678</v>
      </c>
      <c r="D62" s="70"/>
      <c r="E62" s="10"/>
      <c r="F62" s="74">
        <f>SUM(F58:F61)</f>
        <v>2162129064</v>
      </c>
    </row>
    <row r="63" spans="1:6" x14ac:dyDescent="0.25">
      <c r="A63" s="68"/>
      <c r="B63" s="70"/>
      <c r="C63" s="70"/>
      <c r="D63" s="70"/>
      <c r="E63" s="70"/>
      <c r="F63" s="71"/>
    </row>
    <row r="64" spans="1:6" x14ac:dyDescent="0.25">
      <c r="A64" s="75" t="s">
        <v>8</v>
      </c>
      <c r="B64" s="70"/>
      <c r="C64" s="70">
        <v>2213046308</v>
      </c>
      <c r="D64" s="70"/>
      <c r="E64" s="70"/>
      <c r="F64" s="71"/>
    </row>
    <row r="65" spans="1:6" x14ac:dyDescent="0.25">
      <c r="A65" s="68"/>
      <c r="B65" s="70"/>
      <c r="C65" s="70"/>
      <c r="D65" s="70"/>
      <c r="E65" s="70"/>
      <c r="F65" s="71"/>
    </row>
    <row r="66" spans="1:6" x14ac:dyDescent="0.25">
      <c r="A66" s="68" t="s">
        <v>27</v>
      </c>
      <c r="B66" s="76">
        <v>399814646</v>
      </c>
      <c r="C66" s="70"/>
      <c r="D66" s="70"/>
      <c r="E66" s="70"/>
      <c r="F66" s="71"/>
    </row>
    <row r="67" spans="1:6" x14ac:dyDescent="0.25">
      <c r="A67" s="68"/>
      <c r="B67" s="76"/>
      <c r="C67" s="70"/>
      <c r="D67" s="70"/>
      <c r="E67" s="70"/>
      <c r="F67" s="71"/>
    </row>
    <row r="68" spans="1:6" x14ac:dyDescent="0.25">
      <c r="A68" s="68" t="s">
        <v>28</v>
      </c>
      <c r="B68" s="76">
        <f>+B66*0.25</f>
        <v>99953661.5</v>
      </c>
      <c r="C68" s="70"/>
      <c r="D68" s="70"/>
      <c r="E68" s="70"/>
      <c r="F68" s="71"/>
    </row>
    <row r="69" spans="1:6" x14ac:dyDescent="0.25">
      <c r="A69" s="68"/>
      <c r="B69" s="70"/>
      <c r="C69" s="70"/>
      <c r="D69" s="70"/>
      <c r="E69" s="70"/>
      <c r="F69" s="71"/>
    </row>
    <row r="70" spans="1:6" x14ac:dyDescent="0.25">
      <c r="A70" s="68" t="s">
        <v>29</v>
      </c>
      <c r="B70" s="70">
        <f>+B68*100%</f>
        <v>99953661.5</v>
      </c>
      <c r="C70" s="70"/>
      <c r="D70" s="70"/>
      <c r="E70" s="70"/>
      <c r="F70" s="71"/>
    </row>
    <row r="71" spans="1:6" ht="16.5" thickBot="1" x14ac:dyDescent="0.3">
      <c r="A71" s="77" t="s">
        <v>30</v>
      </c>
      <c r="B71" s="78">
        <f>+B68</f>
        <v>99953661.5</v>
      </c>
      <c r="C71" s="78"/>
      <c r="D71" s="78"/>
      <c r="E71" s="78"/>
      <c r="F71" s="79"/>
    </row>
    <row r="72" spans="1:6" ht="16.5" thickBot="1" x14ac:dyDescent="0.3"/>
    <row r="73" spans="1:6" x14ac:dyDescent="0.25">
      <c r="A73" s="65" t="s">
        <v>56</v>
      </c>
      <c r="B73" s="66"/>
      <c r="C73" s="66"/>
      <c r="D73" s="66"/>
      <c r="E73" s="66"/>
      <c r="F73" s="67"/>
    </row>
    <row r="74" spans="1:6" x14ac:dyDescent="0.25">
      <c r="A74" s="68"/>
      <c r="B74" s="69" t="s">
        <v>40</v>
      </c>
      <c r="C74" s="69" t="s">
        <v>17</v>
      </c>
      <c r="D74" s="70"/>
      <c r="E74" s="70"/>
      <c r="F74" s="71" t="s">
        <v>48</v>
      </c>
    </row>
    <row r="75" spans="1:6" x14ac:dyDescent="0.25">
      <c r="A75" s="68"/>
      <c r="B75" s="70"/>
      <c r="C75" s="70"/>
      <c r="D75" s="70"/>
      <c r="E75" s="70"/>
      <c r="F75" s="71"/>
    </row>
    <row r="76" spans="1:6" x14ac:dyDescent="0.25">
      <c r="A76" s="72" t="s">
        <v>25</v>
      </c>
      <c r="B76" s="11">
        <v>258832420</v>
      </c>
      <c r="C76" s="10"/>
      <c r="D76" s="70"/>
      <c r="E76" s="10" t="s">
        <v>18</v>
      </c>
      <c r="F76" s="73">
        <v>600000000</v>
      </c>
    </row>
    <row r="77" spans="1:6" x14ac:dyDescent="0.25">
      <c r="A77" s="72" t="s">
        <v>15</v>
      </c>
      <c r="B77" s="11">
        <v>614354003</v>
      </c>
      <c r="C77" s="10"/>
      <c r="D77" s="70"/>
      <c r="E77" s="10" t="s">
        <v>19</v>
      </c>
      <c r="F77" s="73">
        <v>33789771</v>
      </c>
    </row>
    <row r="78" spans="1:6" x14ac:dyDescent="0.25">
      <c r="A78" s="72" t="s">
        <v>16</v>
      </c>
      <c r="B78" s="11">
        <v>0</v>
      </c>
      <c r="C78" s="10"/>
      <c r="D78" s="70"/>
      <c r="E78" s="10" t="s">
        <v>20</v>
      </c>
      <c r="F78" s="73">
        <v>749927215</v>
      </c>
    </row>
    <row r="79" spans="1:6" x14ac:dyDescent="0.25">
      <c r="A79" s="72" t="s">
        <v>26</v>
      </c>
      <c r="B79" s="10">
        <v>0</v>
      </c>
      <c r="C79" s="10"/>
      <c r="D79" s="70"/>
      <c r="E79" s="10" t="s">
        <v>21</v>
      </c>
      <c r="F79" s="73">
        <v>258832420</v>
      </c>
    </row>
    <row r="80" spans="1:6" x14ac:dyDescent="0.25">
      <c r="A80" s="72"/>
      <c r="B80" s="12">
        <f>SUM(B76:B79)</f>
        <v>873186423</v>
      </c>
      <c r="C80" s="12">
        <v>670895333</v>
      </c>
      <c r="D80" s="70"/>
      <c r="E80" s="10"/>
      <c r="F80" s="74">
        <f>SUM(F76:F79)</f>
        <v>1642549406</v>
      </c>
    </row>
    <row r="81" spans="1:6" x14ac:dyDescent="0.25">
      <c r="A81" s="68"/>
      <c r="B81" s="70"/>
      <c r="C81" s="70"/>
      <c r="D81" s="70"/>
      <c r="E81" s="70"/>
      <c r="F81" s="71"/>
    </row>
    <row r="82" spans="1:6" x14ac:dyDescent="0.25">
      <c r="A82" s="75" t="s">
        <v>8</v>
      </c>
      <c r="B82" s="70"/>
      <c r="C82" s="70">
        <v>2213046308</v>
      </c>
      <c r="D82" s="70"/>
      <c r="E82" s="70"/>
      <c r="F82" s="71"/>
    </row>
    <row r="83" spans="1:6" x14ac:dyDescent="0.25">
      <c r="A83" s="68"/>
      <c r="B83" s="70"/>
      <c r="C83" s="70"/>
      <c r="D83" s="70"/>
      <c r="E83" s="70"/>
      <c r="F83" s="71"/>
    </row>
    <row r="84" spans="1:6" x14ac:dyDescent="0.25">
      <c r="A84" s="68" t="s">
        <v>27</v>
      </c>
      <c r="B84" s="76">
        <v>399814646</v>
      </c>
      <c r="C84" s="70"/>
      <c r="D84" s="70"/>
      <c r="E84" s="70"/>
      <c r="F84" s="71"/>
    </row>
    <row r="85" spans="1:6" x14ac:dyDescent="0.25">
      <c r="A85" s="68"/>
      <c r="B85" s="76"/>
      <c r="C85" s="70"/>
      <c r="D85" s="70"/>
      <c r="E85" s="70"/>
      <c r="F85" s="71"/>
    </row>
    <row r="86" spans="1:6" x14ac:dyDescent="0.25">
      <c r="A86" s="68" t="s">
        <v>28</v>
      </c>
      <c r="B86" s="76">
        <f>+B84*0.25</f>
        <v>99953661.5</v>
      </c>
      <c r="C86" s="70"/>
      <c r="D86" s="70"/>
      <c r="E86" s="70"/>
      <c r="F86" s="71"/>
    </row>
    <row r="87" spans="1:6" x14ac:dyDescent="0.25">
      <c r="A87" s="68"/>
      <c r="B87" s="70"/>
      <c r="C87" s="70"/>
      <c r="D87" s="70"/>
      <c r="E87" s="70"/>
      <c r="F87" s="71"/>
    </row>
    <row r="88" spans="1:6" x14ac:dyDescent="0.25">
      <c r="A88" s="68" t="s">
        <v>29</v>
      </c>
      <c r="B88" s="70">
        <f>+B86*100%</f>
        <v>99953661.5</v>
      </c>
      <c r="C88" s="70"/>
      <c r="D88" s="70"/>
      <c r="E88" s="70"/>
      <c r="F88" s="71"/>
    </row>
    <row r="89" spans="1:6" ht="16.5" thickBot="1" x14ac:dyDescent="0.3">
      <c r="A89" s="77" t="s">
        <v>30</v>
      </c>
      <c r="B89" s="78">
        <f>+B86</f>
        <v>99953661.5</v>
      </c>
      <c r="C89" s="78"/>
      <c r="D89" s="78"/>
      <c r="E89" s="78"/>
      <c r="F89" s="79"/>
    </row>
    <row r="90" spans="1:6" ht="16.5" thickBot="1" x14ac:dyDescent="0.3"/>
    <row r="91" spans="1:6" x14ac:dyDescent="0.25">
      <c r="A91" s="65" t="s">
        <v>57</v>
      </c>
      <c r="B91" s="66"/>
      <c r="C91" s="66"/>
      <c r="D91" s="66"/>
      <c r="E91" s="66"/>
      <c r="F91" s="67"/>
    </row>
    <row r="92" spans="1:6" x14ac:dyDescent="0.25">
      <c r="A92" s="68"/>
      <c r="B92" s="69" t="s">
        <v>40</v>
      </c>
      <c r="C92" s="69" t="s">
        <v>17</v>
      </c>
      <c r="D92" s="70"/>
      <c r="E92" s="70"/>
      <c r="F92" s="71" t="s">
        <v>48</v>
      </c>
    </row>
    <row r="93" spans="1:6" x14ac:dyDescent="0.25">
      <c r="A93" s="68"/>
      <c r="B93" s="70"/>
      <c r="C93" s="70"/>
      <c r="D93" s="70"/>
      <c r="E93" s="70"/>
      <c r="F93" s="71"/>
    </row>
    <row r="94" spans="1:6" x14ac:dyDescent="0.25">
      <c r="A94" s="72" t="s">
        <v>25</v>
      </c>
      <c r="B94" s="11">
        <v>16473781000</v>
      </c>
      <c r="C94" s="10"/>
      <c r="D94" s="70"/>
      <c r="E94" s="10" t="s">
        <v>18</v>
      </c>
      <c r="F94" s="73">
        <v>9957000000</v>
      </c>
    </row>
    <row r="95" spans="1:6" x14ac:dyDescent="0.25">
      <c r="A95" s="72" t="s">
        <v>15</v>
      </c>
      <c r="B95" s="11">
        <v>8569005000</v>
      </c>
      <c r="C95" s="10"/>
      <c r="D95" s="70"/>
      <c r="E95" s="10" t="s">
        <v>19</v>
      </c>
      <c r="F95" s="73">
        <v>2152138000</v>
      </c>
    </row>
    <row r="96" spans="1:6" x14ac:dyDescent="0.25">
      <c r="A96" s="72" t="s">
        <v>16</v>
      </c>
      <c r="B96" s="11">
        <v>0</v>
      </c>
      <c r="C96" s="10"/>
      <c r="D96" s="70"/>
      <c r="E96" s="10" t="s">
        <v>20</v>
      </c>
      <c r="F96" s="73">
        <v>1030791000</v>
      </c>
    </row>
    <row r="97" spans="1:6" x14ac:dyDescent="0.25">
      <c r="A97" s="72" t="s">
        <v>26</v>
      </c>
      <c r="B97" s="10">
        <v>0</v>
      </c>
      <c r="C97" s="10"/>
      <c r="D97" s="70"/>
      <c r="E97" s="10" t="s">
        <v>21</v>
      </c>
      <c r="F97" s="73">
        <v>2971285000</v>
      </c>
    </row>
    <row r="98" spans="1:6" x14ac:dyDescent="0.25">
      <c r="A98" s="72"/>
      <c r="B98" s="12">
        <f>SUM(B94:B97)</f>
        <v>25042786000</v>
      </c>
      <c r="C98" s="12">
        <v>24311929000</v>
      </c>
      <c r="D98" s="70"/>
      <c r="E98" s="10"/>
      <c r="F98" s="74">
        <f>SUM(F94:F97)</f>
        <v>16111214000</v>
      </c>
    </row>
    <row r="99" spans="1:6" x14ac:dyDescent="0.25">
      <c r="A99" s="68"/>
      <c r="B99" s="70"/>
      <c r="C99" s="70"/>
      <c r="D99" s="70"/>
      <c r="E99" s="70"/>
      <c r="F99" s="71"/>
    </row>
    <row r="100" spans="1:6" x14ac:dyDescent="0.25">
      <c r="A100" s="75" t="s">
        <v>8</v>
      </c>
      <c r="B100" s="70"/>
      <c r="C100" s="70">
        <v>2213046308</v>
      </c>
      <c r="D100" s="70"/>
      <c r="E100" s="70"/>
      <c r="F100" s="71"/>
    </row>
    <row r="101" spans="1:6" x14ac:dyDescent="0.25">
      <c r="A101" s="68"/>
      <c r="B101" s="70"/>
      <c r="C101" s="70"/>
      <c r="D101" s="70"/>
      <c r="E101" s="70"/>
      <c r="F101" s="71"/>
    </row>
    <row r="102" spans="1:6" x14ac:dyDescent="0.25">
      <c r="A102" s="68" t="s">
        <v>27</v>
      </c>
      <c r="B102" s="76">
        <v>399814646</v>
      </c>
      <c r="C102" s="70"/>
      <c r="D102" s="70"/>
      <c r="E102" s="70"/>
      <c r="F102" s="71"/>
    </row>
    <row r="103" spans="1:6" x14ac:dyDescent="0.25">
      <c r="A103" s="68"/>
      <c r="B103" s="76"/>
      <c r="C103" s="70"/>
      <c r="D103" s="70"/>
      <c r="E103" s="70"/>
      <c r="F103" s="71"/>
    </row>
    <row r="104" spans="1:6" x14ac:dyDescent="0.25">
      <c r="A104" s="68" t="s">
        <v>28</v>
      </c>
      <c r="B104" s="76">
        <f>+B102*0.25</f>
        <v>99953661.5</v>
      </c>
      <c r="C104" s="70"/>
      <c r="D104" s="70"/>
      <c r="E104" s="70"/>
      <c r="F104" s="71"/>
    </row>
    <row r="105" spans="1:6" x14ac:dyDescent="0.25">
      <c r="A105" s="68"/>
      <c r="B105" s="70"/>
      <c r="C105" s="70"/>
      <c r="D105" s="70"/>
      <c r="E105" s="70"/>
      <c r="F105" s="71"/>
    </row>
    <row r="106" spans="1:6" x14ac:dyDescent="0.25">
      <c r="A106" s="68" t="s">
        <v>29</v>
      </c>
      <c r="B106" s="70">
        <f>+B104*100%</f>
        <v>99953661.5</v>
      </c>
      <c r="C106" s="70"/>
      <c r="D106" s="70"/>
      <c r="E106" s="70"/>
      <c r="F106" s="71"/>
    </row>
    <row r="107" spans="1:6" ht="16.5" thickBot="1" x14ac:dyDescent="0.3">
      <c r="A107" s="77" t="s">
        <v>30</v>
      </c>
      <c r="B107" s="78">
        <f>+B104</f>
        <v>99953661.5</v>
      </c>
      <c r="C107" s="78"/>
      <c r="D107" s="78"/>
      <c r="E107" s="78"/>
      <c r="F107" s="79"/>
    </row>
    <row r="108" spans="1:6" ht="16.5" thickBot="1" x14ac:dyDescent="0.3"/>
    <row r="109" spans="1:6" x14ac:dyDescent="0.25">
      <c r="A109" s="65" t="s">
        <v>58</v>
      </c>
      <c r="B109" s="66"/>
      <c r="C109" s="66"/>
      <c r="D109" s="66"/>
      <c r="E109" s="66"/>
      <c r="F109" s="67"/>
    </row>
    <row r="110" spans="1:6" x14ac:dyDescent="0.25">
      <c r="A110" s="68"/>
      <c r="B110" s="69" t="s">
        <v>40</v>
      </c>
      <c r="C110" s="69" t="s">
        <v>17</v>
      </c>
      <c r="D110" s="70"/>
      <c r="E110" s="70"/>
      <c r="F110" s="71" t="s">
        <v>48</v>
      </c>
    </row>
    <row r="111" spans="1:6" x14ac:dyDescent="0.25">
      <c r="A111" s="68"/>
      <c r="B111" s="70"/>
      <c r="C111" s="70"/>
      <c r="D111" s="70"/>
      <c r="E111" s="70"/>
      <c r="F111" s="71"/>
    </row>
    <row r="112" spans="1:6" x14ac:dyDescent="0.25">
      <c r="A112" s="72" t="s">
        <v>25</v>
      </c>
      <c r="B112" s="11">
        <v>2806086400</v>
      </c>
      <c r="C112" s="10"/>
      <c r="D112" s="70"/>
      <c r="E112" s="10" t="s">
        <v>18</v>
      </c>
      <c r="F112" s="73">
        <v>2100000000</v>
      </c>
    </row>
    <row r="113" spans="1:6" x14ac:dyDescent="0.25">
      <c r="A113" s="72" t="s">
        <v>15</v>
      </c>
      <c r="B113" s="11">
        <v>172708996</v>
      </c>
      <c r="C113" s="10"/>
      <c r="D113" s="70"/>
      <c r="E113" s="10" t="s">
        <v>19</v>
      </c>
      <c r="F113" s="73">
        <v>347942404</v>
      </c>
    </row>
    <row r="114" spans="1:6" x14ac:dyDescent="0.25">
      <c r="A114" s="72" t="s">
        <v>16</v>
      </c>
      <c r="B114" s="11">
        <v>0</v>
      </c>
      <c r="C114" s="10"/>
      <c r="D114" s="70"/>
      <c r="E114" s="10" t="s">
        <v>20</v>
      </c>
      <c r="F114" s="73">
        <v>389881433</v>
      </c>
    </row>
    <row r="115" spans="1:6" x14ac:dyDescent="0.25">
      <c r="A115" s="72" t="s">
        <v>26</v>
      </c>
      <c r="B115" s="10">
        <v>0</v>
      </c>
      <c r="C115" s="10"/>
      <c r="D115" s="70"/>
      <c r="E115" s="10" t="s">
        <v>21</v>
      </c>
      <c r="F115" s="73">
        <v>1841284761</v>
      </c>
    </row>
    <row r="116" spans="1:6" x14ac:dyDescent="0.25">
      <c r="A116" s="72"/>
      <c r="B116" s="12">
        <f>SUM(B112:B115)</f>
        <v>2978795396</v>
      </c>
      <c r="C116" s="12">
        <v>2536969732</v>
      </c>
      <c r="D116" s="70"/>
      <c r="E116" s="10"/>
      <c r="F116" s="74">
        <f>SUM(F112:F115)</f>
        <v>4679108598</v>
      </c>
    </row>
    <row r="117" spans="1:6" x14ac:dyDescent="0.25">
      <c r="A117" s="68"/>
      <c r="B117" s="70"/>
      <c r="C117" s="70"/>
      <c r="D117" s="70"/>
      <c r="E117" s="70"/>
      <c r="F117" s="71"/>
    </row>
    <row r="118" spans="1:6" x14ac:dyDescent="0.25">
      <c r="A118" s="75" t="s">
        <v>8</v>
      </c>
      <c r="B118" s="70"/>
      <c r="C118" s="70">
        <v>2213046308</v>
      </c>
      <c r="D118" s="70"/>
      <c r="E118" s="70"/>
      <c r="F118" s="71"/>
    </row>
    <row r="119" spans="1:6" x14ac:dyDescent="0.25">
      <c r="A119" s="68"/>
      <c r="B119" s="70"/>
      <c r="C119" s="70"/>
      <c r="D119" s="70"/>
      <c r="E119" s="70"/>
      <c r="F119" s="71"/>
    </row>
    <row r="120" spans="1:6" x14ac:dyDescent="0.25">
      <c r="A120" s="68" t="s">
        <v>27</v>
      </c>
      <c r="B120" s="76">
        <v>399814646</v>
      </c>
      <c r="C120" s="70"/>
      <c r="D120" s="70"/>
      <c r="E120" s="70"/>
      <c r="F120" s="71"/>
    </row>
    <row r="121" spans="1:6" x14ac:dyDescent="0.25">
      <c r="A121" s="68"/>
      <c r="B121" s="76"/>
      <c r="C121" s="70"/>
      <c r="D121" s="70"/>
      <c r="E121" s="70"/>
      <c r="F121" s="71"/>
    </row>
    <row r="122" spans="1:6" x14ac:dyDescent="0.25">
      <c r="A122" s="68" t="s">
        <v>28</v>
      </c>
      <c r="B122" s="76">
        <f>+B120*0.25</f>
        <v>99953661.5</v>
      </c>
      <c r="C122" s="70"/>
      <c r="D122" s="70"/>
      <c r="E122" s="70"/>
      <c r="F122" s="71"/>
    </row>
    <row r="123" spans="1:6" x14ac:dyDescent="0.25">
      <c r="A123" s="68"/>
      <c r="B123" s="70"/>
      <c r="C123" s="70"/>
      <c r="D123" s="70"/>
      <c r="E123" s="70"/>
      <c r="F123" s="71"/>
    </row>
    <row r="124" spans="1:6" x14ac:dyDescent="0.25">
      <c r="A124" s="68" t="s">
        <v>29</v>
      </c>
      <c r="B124" s="70">
        <f>+B122*100%</f>
        <v>99953661.5</v>
      </c>
      <c r="C124" s="70"/>
      <c r="D124" s="70"/>
      <c r="E124" s="70"/>
      <c r="F124" s="71"/>
    </row>
    <row r="125" spans="1:6" ht="16.5" thickBot="1" x14ac:dyDescent="0.3">
      <c r="A125" s="77" t="s">
        <v>30</v>
      </c>
      <c r="B125" s="78">
        <f>+B122</f>
        <v>99953661.5</v>
      </c>
      <c r="C125" s="78"/>
      <c r="D125" s="78"/>
      <c r="E125" s="78"/>
      <c r="F125" s="79"/>
    </row>
    <row r="126" spans="1:6" ht="16.5" thickBot="1" x14ac:dyDescent="0.3"/>
    <row r="127" spans="1:6" x14ac:dyDescent="0.25">
      <c r="A127" s="65" t="s">
        <v>59</v>
      </c>
      <c r="B127" s="66"/>
      <c r="C127" s="66"/>
      <c r="D127" s="66"/>
      <c r="E127" s="66"/>
      <c r="F127" s="67"/>
    </row>
    <row r="128" spans="1:6" x14ac:dyDescent="0.25">
      <c r="A128" s="68"/>
      <c r="B128" s="69" t="s">
        <v>40</v>
      </c>
      <c r="C128" s="69" t="s">
        <v>17</v>
      </c>
      <c r="D128" s="70"/>
      <c r="E128" s="70"/>
      <c r="F128" s="71" t="s">
        <v>48</v>
      </c>
    </row>
    <row r="129" spans="1:6" x14ac:dyDescent="0.25">
      <c r="A129" s="68"/>
      <c r="B129" s="70"/>
      <c r="C129" s="70"/>
      <c r="D129" s="70"/>
      <c r="E129" s="70"/>
      <c r="F129" s="71"/>
    </row>
    <row r="130" spans="1:6" x14ac:dyDescent="0.25">
      <c r="A130" s="72" t="s">
        <v>25</v>
      </c>
      <c r="B130" s="11">
        <v>293227000</v>
      </c>
      <c r="C130" s="10"/>
      <c r="D130" s="70"/>
      <c r="E130" s="10" t="s">
        <v>18</v>
      </c>
      <c r="F130" s="73">
        <v>20000000</v>
      </c>
    </row>
    <row r="131" spans="1:6" x14ac:dyDescent="0.25">
      <c r="A131" s="72" t="s">
        <v>15</v>
      </c>
      <c r="B131" s="11">
        <v>2250000</v>
      </c>
      <c r="C131" s="10"/>
      <c r="D131" s="70"/>
      <c r="E131" s="10" t="s">
        <v>19</v>
      </c>
      <c r="F131" s="73">
        <v>10738000</v>
      </c>
    </row>
    <row r="132" spans="1:6" x14ac:dyDescent="0.25">
      <c r="A132" s="72" t="s">
        <v>16</v>
      </c>
      <c r="B132" s="11">
        <v>0</v>
      </c>
      <c r="C132" s="10"/>
      <c r="D132" s="70"/>
      <c r="E132" s="10" t="s">
        <v>20</v>
      </c>
      <c r="F132" s="73">
        <v>776137000</v>
      </c>
    </row>
    <row r="133" spans="1:6" x14ac:dyDescent="0.25">
      <c r="A133" s="72" t="s">
        <v>26</v>
      </c>
      <c r="B133" s="10">
        <v>0</v>
      </c>
      <c r="C133" s="10"/>
      <c r="D133" s="70"/>
      <c r="E133" s="10" t="s">
        <v>21</v>
      </c>
      <c r="F133" s="73">
        <v>147127000</v>
      </c>
    </row>
    <row r="134" spans="1:6" x14ac:dyDescent="0.25">
      <c r="A134" s="72"/>
      <c r="B134" s="12">
        <f>SUM(B130:B133)</f>
        <v>295477000</v>
      </c>
      <c r="C134" s="12">
        <v>159816000</v>
      </c>
      <c r="D134" s="70"/>
      <c r="E134" s="10"/>
      <c r="F134" s="74">
        <f>SUM(F130:F133)</f>
        <v>954002000</v>
      </c>
    </row>
    <row r="135" spans="1:6" x14ac:dyDescent="0.25">
      <c r="A135" s="68"/>
      <c r="B135" s="70"/>
      <c r="C135" s="70"/>
      <c r="D135" s="70"/>
      <c r="E135" s="70"/>
      <c r="F135" s="71"/>
    </row>
    <row r="136" spans="1:6" x14ac:dyDescent="0.25">
      <c r="A136" s="75" t="s">
        <v>8</v>
      </c>
      <c r="B136" s="70"/>
      <c r="C136" s="70">
        <v>2213046308</v>
      </c>
      <c r="D136" s="70"/>
      <c r="E136" s="70"/>
      <c r="F136" s="71"/>
    </row>
    <row r="137" spans="1:6" x14ac:dyDescent="0.25">
      <c r="A137" s="68"/>
      <c r="B137" s="70"/>
      <c r="C137" s="70"/>
      <c r="D137" s="70"/>
      <c r="E137" s="70"/>
      <c r="F137" s="71"/>
    </row>
    <row r="138" spans="1:6" x14ac:dyDescent="0.25">
      <c r="A138" s="68" t="s">
        <v>27</v>
      </c>
      <c r="B138" s="76">
        <v>399814646</v>
      </c>
      <c r="C138" s="70"/>
      <c r="D138" s="70"/>
      <c r="E138" s="70"/>
      <c r="F138" s="71"/>
    </row>
    <row r="139" spans="1:6" x14ac:dyDescent="0.25">
      <c r="A139" s="68"/>
      <c r="B139" s="76"/>
      <c r="C139" s="70"/>
      <c r="D139" s="70"/>
      <c r="E139" s="70"/>
      <c r="F139" s="71"/>
    </row>
    <row r="140" spans="1:6" x14ac:dyDescent="0.25">
      <c r="A140" s="68" t="s">
        <v>28</v>
      </c>
      <c r="B140" s="76">
        <f>+B138*0.25</f>
        <v>99953661.5</v>
      </c>
      <c r="C140" s="70"/>
      <c r="D140" s="70"/>
      <c r="E140" s="70"/>
      <c r="F140" s="71"/>
    </row>
    <row r="141" spans="1:6" x14ac:dyDescent="0.25">
      <c r="A141" s="68"/>
      <c r="B141" s="70"/>
      <c r="C141" s="70"/>
      <c r="D141" s="70"/>
      <c r="E141" s="70"/>
      <c r="F141" s="71"/>
    </row>
    <row r="142" spans="1:6" x14ac:dyDescent="0.25">
      <c r="A142" s="68" t="s">
        <v>29</v>
      </c>
      <c r="B142" s="70">
        <f>+B140*100%</f>
        <v>99953661.5</v>
      </c>
      <c r="C142" s="70"/>
      <c r="D142" s="70"/>
      <c r="E142" s="70"/>
      <c r="F142" s="71"/>
    </row>
    <row r="143" spans="1:6" ht="16.5" thickBot="1" x14ac:dyDescent="0.3">
      <c r="A143" s="77" t="s">
        <v>30</v>
      </c>
      <c r="B143" s="78">
        <f>+B140</f>
        <v>99953661.5</v>
      </c>
      <c r="C143" s="78"/>
      <c r="D143" s="78"/>
      <c r="E143" s="78"/>
      <c r="F143" s="7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2"/>
  <sheetViews>
    <sheetView tabSelected="1" workbookViewId="0">
      <selection activeCell="F8" sqref="F8"/>
    </sheetView>
  </sheetViews>
  <sheetFormatPr baseColWidth="10" defaultRowHeight="12.75" x14ac:dyDescent="0.2"/>
  <cols>
    <col min="1" max="1" width="4" style="49" bestFit="1" customWidth="1"/>
    <col min="2" max="2" width="35.7109375" style="43" customWidth="1"/>
    <col min="3" max="3" width="12.7109375" style="49" bestFit="1" customWidth="1"/>
    <col min="4" max="4" width="12.85546875" style="49" customWidth="1"/>
    <col min="5" max="5" width="12.28515625" style="49" customWidth="1"/>
    <col min="6" max="6" width="14.7109375" style="43" customWidth="1"/>
    <col min="7" max="7" width="13.5703125" style="43" bestFit="1" customWidth="1"/>
    <col min="8" max="8" width="13.5703125" style="43" customWidth="1"/>
    <col min="9" max="9" width="13.140625" style="80" bestFit="1" customWidth="1"/>
    <col min="10" max="10" width="12.7109375" style="49" customWidth="1"/>
    <col min="11" max="11" width="10.85546875" style="49" bestFit="1" customWidth="1"/>
    <col min="12" max="12" width="13.28515625" style="43" customWidth="1"/>
    <col min="13" max="16384" width="11.42578125" style="43"/>
  </cols>
  <sheetData>
    <row r="1" spans="1:12" ht="18.75" x14ac:dyDescent="0.3">
      <c r="A1" s="135" t="s">
        <v>31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2" ht="18.75" x14ac:dyDescent="0.3">
      <c r="A2" s="135" t="s">
        <v>33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2" ht="15.75" x14ac:dyDescent="0.25">
      <c r="A3" s="136" t="s">
        <v>82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</row>
    <row r="4" spans="1:12" ht="15.75" x14ac:dyDescent="0.25">
      <c r="A4" s="136" t="s">
        <v>52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</row>
    <row r="5" spans="1:12" ht="16.5" thickBot="1" x14ac:dyDescent="0.3">
      <c r="A5" s="47"/>
      <c r="B5" s="48"/>
      <c r="C5" s="47"/>
      <c r="D5" s="47"/>
      <c r="E5" s="47"/>
      <c r="F5" s="42"/>
      <c r="G5" s="42"/>
      <c r="H5" s="42"/>
    </row>
    <row r="6" spans="1:12" ht="47.25" x14ac:dyDescent="0.2">
      <c r="A6" s="44" t="s">
        <v>35</v>
      </c>
      <c r="B6" s="45" t="s">
        <v>44</v>
      </c>
      <c r="C6" s="45" t="s">
        <v>42</v>
      </c>
      <c r="D6" s="45" t="s">
        <v>43</v>
      </c>
      <c r="E6" s="45" t="s">
        <v>45</v>
      </c>
      <c r="F6" s="45" t="s">
        <v>46</v>
      </c>
      <c r="G6" s="45" t="s">
        <v>47</v>
      </c>
      <c r="H6" s="81" t="s">
        <v>48</v>
      </c>
      <c r="I6" s="46" t="s">
        <v>49</v>
      </c>
      <c r="J6" s="46" t="s">
        <v>50</v>
      </c>
      <c r="K6" s="46" t="s">
        <v>51</v>
      </c>
      <c r="L6" s="46" t="s">
        <v>61</v>
      </c>
    </row>
    <row r="7" spans="1:12" ht="15.75" x14ac:dyDescent="0.25">
      <c r="A7" s="50">
        <v>1</v>
      </c>
      <c r="B7" s="82" t="s">
        <v>78</v>
      </c>
      <c r="C7" s="51" t="s">
        <v>23</v>
      </c>
      <c r="D7" s="51" t="s">
        <v>23</v>
      </c>
      <c r="E7" s="51" t="s">
        <v>23</v>
      </c>
      <c r="F7" s="51" t="s">
        <v>23</v>
      </c>
      <c r="G7" s="51" t="s">
        <v>23</v>
      </c>
      <c r="H7" s="51" t="s">
        <v>23</v>
      </c>
      <c r="I7" s="85" t="s">
        <v>23</v>
      </c>
      <c r="J7" s="86" t="s">
        <v>23</v>
      </c>
      <c r="K7" s="87" t="s">
        <v>23</v>
      </c>
      <c r="L7" s="87" t="s">
        <v>23</v>
      </c>
    </row>
    <row r="8" spans="1:12" ht="15.75" x14ac:dyDescent="0.25">
      <c r="A8" s="50">
        <v>2</v>
      </c>
      <c r="B8" s="82" t="s">
        <v>79</v>
      </c>
      <c r="C8" s="51" t="s">
        <v>23</v>
      </c>
      <c r="D8" s="51" t="s">
        <v>23</v>
      </c>
      <c r="E8" s="94" t="s">
        <v>36</v>
      </c>
      <c r="F8" s="94" t="s">
        <v>36</v>
      </c>
      <c r="G8" s="51" t="s">
        <v>23</v>
      </c>
      <c r="H8" s="51" t="s">
        <v>23</v>
      </c>
      <c r="I8" s="85" t="s">
        <v>23</v>
      </c>
      <c r="J8" s="86" t="s">
        <v>23</v>
      </c>
      <c r="K8" s="87" t="s">
        <v>23</v>
      </c>
      <c r="L8" s="87" t="s">
        <v>23</v>
      </c>
    </row>
    <row r="9" spans="1:12" ht="15.75" x14ac:dyDescent="0.25">
      <c r="A9" s="50">
        <v>3</v>
      </c>
      <c r="B9" s="82" t="s">
        <v>84</v>
      </c>
      <c r="C9" s="51" t="s">
        <v>23</v>
      </c>
      <c r="D9" s="51" t="s">
        <v>23</v>
      </c>
      <c r="E9" s="51" t="s">
        <v>23</v>
      </c>
      <c r="F9" s="51" t="s">
        <v>23</v>
      </c>
      <c r="G9" s="51" t="s">
        <v>23</v>
      </c>
      <c r="H9" s="51" t="s">
        <v>23</v>
      </c>
      <c r="I9" s="51" t="s">
        <v>23</v>
      </c>
      <c r="J9" s="86" t="s">
        <v>23</v>
      </c>
      <c r="K9" s="87" t="s">
        <v>23</v>
      </c>
      <c r="L9" s="87" t="s">
        <v>23</v>
      </c>
    </row>
    <row r="10" spans="1:12" ht="15.75" x14ac:dyDescent="0.25">
      <c r="A10" s="50">
        <v>4</v>
      </c>
      <c r="B10" s="82" t="s">
        <v>85</v>
      </c>
      <c r="C10" s="51" t="s">
        <v>23</v>
      </c>
      <c r="D10" s="51" t="s">
        <v>23</v>
      </c>
      <c r="E10" s="51" t="s">
        <v>23</v>
      </c>
      <c r="F10" s="51" t="s">
        <v>23</v>
      </c>
      <c r="G10" s="51" t="s">
        <v>23</v>
      </c>
      <c r="H10" s="51" t="s">
        <v>23</v>
      </c>
      <c r="I10" s="85" t="s">
        <v>23</v>
      </c>
      <c r="J10" s="86" t="s">
        <v>23</v>
      </c>
      <c r="K10" s="87" t="s">
        <v>23</v>
      </c>
      <c r="L10" s="87" t="s">
        <v>23</v>
      </c>
    </row>
    <row r="11" spans="1:12" ht="15.75" x14ac:dyDescent="0.25">
      <c r="A11" s="47"/>
      <c r="B11" s="48"/>
      <c r="C11" s="47"/>
      <c r="D11" s="47"/>
      <c r="E11" s="47"/>
      <c r="F11" s="42"/>
      <c r="G11" s="42"/>
      <c r="H11" s="42"/>
    </row>
    <row r="12" spans="1:12" ht="15.75" x14ac:dyDescent="0.25">
      <c r="A12" s="52"/>
      <c r="B12" s="42"/>
      <c r="C12" s="52"/>
      <c r="D12" s="52"/>
      <c r="E12" s="52"/>
      <c r="F12" s="42"/>
      <c r="G12" s="42"/>
      <c r="H12" s="42"/>
      <c r="I12" s="49"/>
    </row>
    <row r="13" spans="1:12" ht="15.75" x14ac:dyDescent="0.25">
      <c r="A13" s="52"/>
      <c r="B13" s="42"/>
      <c r="C13" s="52"/>
      <c r="D13" s="52"/>
      <c r="E13" s="52"/>
      <c r="F13" s="42"/>
      <c r="G13" s="42"/>
      <c r="H13" s="42"/>
      <c r="I13" s="49"/>
    </row>
    <row r="14" spans="1:12" ht="15.75" x14ac:dyDescent="0.25">
      <c r="A14" s="52"/>
      <c r="B14" s="42"/>
      <c r="C14" s="52"/>
      <c r="D14" s="52"/>
      <c r="E14" s="52"/>
      <c r="F14" s="42"/>
      <c r="G14" s="42"/>
      <c r="H14" s="42"/>
      <c r="I14" s="49"/>
    </row>
    <row r="15" spans="1:12" ht="15.75" x14ac:dyDescent="0.25">
      <c r="A15" s="52"/>
      <c r="B15" s="42"/>
      <c r="C15" s="52"/>
      <c r="D15" s="52"/>
      <c r="E15" s="52"/>
      <c r="F15" s="42"/>
      <c r="G15" s="42"/>
      <c r="H15" s="42"/>
      <c r="I15" s="49"/>
    </row>
    <row r="16" spans="1:12" ht="15.75" x14ac:dyDescent="0.25">
      <c r="A16" s="52"/>
      <c r="B16" s="42"/>
      <c r="C16" s="52"/>
      <c r="D16" s="52"/>
      <c r="E16" s="52"/>
      <c r="F16" s="42"/>
      <c r="G16" s="42"/>
      <c r="H16" s="42"/>
      <c r="I16" s="49"/>
    </row>
    <row r="17" spans="1:9" ht="15.75" x14ac:dyDescent="0.25">
      <c r="A17" s="52"/>
      <c r="B17" s="42"/>
      <c r="C17" s="52"/>
      <c r="D17" s="52"/>
      <c r="E17" s="52"/>
      <c r="F17" s="42"/>
      <c r="G17" s="42"/>
      <c r="H17" s="42"/>
      <c r="I17" s="49"/>
    </row>
    <row r="18" spans="1:9" ht="15.75" x14ac:dyDescent="0.25">
      <c r="A18" s="52"/>
      <c r="B18" s="42"/>
      <c r="C18" s="52"/>
      <c r="D18" s="52"/>
      <c r="E18" s="52"/>
      <c r="F18" s="42"/>
      <c r="G18" s="42"/>
      <c r="H18" s="42"/>
      <c r="I18" s="49"/>
    </row>
    <row r="19" spans="1:9" ht="15.75" x14ac:dyDescent="0.25">
      <c r="A19" s="52"/>
      <c r="B19" s="42"/>
      <c r="C19" s="52"/>
      <c r="D19" s="52"/>
      <c r="E19" s="52"/>
      <c r="F19" s="42"/>
      <c r="G19" s="42"/>
      <c r="H19" s="42"/>
      <c r="I19" s="49"/>
    </row>
    <row r="20" spans="1:9" ht="15.75" x14ac:dyDescent="0.25">
      <c r="A20" s="52"/>
      <c r="B20" s="42"/>
      <c r="C20" s="52"/>
      <c r="D20" s="52"/>
      <c r="E20" s="52"/>
      <c r="F20" s="42"/>
      <c r="G20" s="42"/>
      <c r="H20" s="42"/>
      <c r="I20" s="49"/>
    </row>
    <row r="21" spans="1:9" ht="15.75" x14ac:dyDescent="0.25">
      <c r="A21" s="52"/>
      <c r="B21" s="42"/>
      <c r="C21" s="52"/>
      <c r="D21" s="52"/>
      <c r="E21" s="52"/>
      <c r="F21" s="42"/>
      <c r="G21" s="42"/>
      <c r="H21" s="42"/>
      <c r="I21" s="49"/>
    </row>
    <row r="22" spans="1:9" ht="15.75" x14ac:dyDescent="0.25">
      <c r="A22" s="52"/>
      <c r="B22" s="42"/>
      <c r="C22" s="52"/>
      <c r="D22" s="52"/>
      <c r="E22" s="52"/>
      <c r="F22" s="42"/>
      <c r="G22" s="42"/>
      <c r="H22" s="42"/>
      <c r="I22" s="49"/>
    </row>
    <row r="23" spans="1:9" ht="15.75" x14ac:dyDescent="0.25">
      <c r="A23" s="52"/>
      <c r="B23" s="42"/>
      <c r="C23" s="52"/>
      <c r="D23" s="52"/>
      <c r="E23" s="52"/>
      <c r="F23" s="42"/>
      <c r="G23" s="42"/>
      <c r="H23" s="42"/>
      <c r="I23" s="49"/>
    </row>
    <row r="24" spans="1:9" ht="15.75" x14ac:dyDescent="0.25">
      <c r="A24" s="52"/>
      <c r="B24" s="42"/>
      <c r="C24" s="52"/>
      <c r="D24" s="52"/>
      <c r="E24" s="52"/>
      <c r="F24" s="42"/>
      <c r="G24" s="42"/>
      <c r="H24" s="42"/>
      <c r="I24" s="49"/>
    </row>
    <row r="25" spans="1:9" ht="15.75" x14ac:dyDescent="0.25">
      <c r="A25" s="52"/>
      <c r="B25" s="42"/>
      <c r="C25" s="52"/>
      <c r="D25" s="52"/>
      <c r="E25" s="52"/>
      <c r="F25" s="42"/>
      <c r="G25" s="42"/>
      <c r="H25" s="42"/>
      <c r="I25" s="49"/>
    </row>
    <row r="26" spans="1:9" ht="15.75" x14ac:dyDescent="0.25">
      <c r="A26" s="52"/>
      <c r="B26" s="42"/>
      <c r="C26" s="52"/>
      <c r="D26" s="52"/>
      <c r="E26" s="52"/>
      <c r="F26" s="42"/>
      <c r="G26" s="42"/>
      <c r="H26" s="42"/>
      <c r="I26" s="49"/>
    </row>
    <row r="27" spans="1:9" ht="15.75" x14ac:dyDescent="0.25">
      <c r="A27" s="52"/>
      <c r="B27" s="42"/>
      <c r="C27" s="52"/>
      <c r="D27" s="52"/>
      <c r="E27" s="52"/>
      <c r="F27" s="42"/>
      <c r="G27" s="42"/>
      <c r="H27" s="42"/>
      <c r="I27" s="49"/>
    </row>
    <row r="28" spans="1:9" ht="15.75" x14ac:dyDescent="0.25">
      <c r="A28" s="52"/>
      <c r="B28" s="42"/>
      <c r="C28" s="52"/>
      <c r="D28" s="52"/>
      <c r="E28" s="52"/>
      <c r="F28" s="42"/>
      <c r="G28" s="42"/>
      <c r="H28" s="42"/>
      <c r="I28" s="49"/>
    </row>
    <row r="29" spans="1:9" ht="15.75" x14ac:dyDescent="0.25">
      <c r="A29" s="52"/>
      <c r="B29" s="42"/>
      <c r="C29" s="52"/>
      <c r="D29" s="52"/>
      <c r="E29" s="52"/>
      <c r="F29" s="42"/>
      <c r="G29" s="42"/>
      <c r="H29" s="42"/>
      <c r="I29" s="49"/>
    </row>
    <row r="30" spans="1:9" ht="15.75" x14ac:dyDescent="0.25">
      <c r="A30" s="52"/>
      <c r="B30" s="42"/>
      <c r="C30" s="52"/>
      <c r="D30" s="52"/>
      <c r="E30" s="52"/>
      <c r="F30" s="42"/>
      <c r="G30" s="42"/>
      <c r="H30" s="42"/>
      <c r="I30" s="49"/>
    </row>
    <row r="31" spans="1:9" ht="15.75" x14ac:dyDescent="0.25">
      <c r="A31" s="52"/>
      <c r="B31" s="42"/>
      <c r="C31" s="52"/>
      <c r="D31" s="52"/>
      <c r="E31" s="52"/>
      <c r="F31" s="42"/>
      <c r="G31" s="42"/>
      <c r="H31" s="42"/>
      <c r="I31" s="49"/>
    </row>
    <row r="32" spans="1:9" ht="15.75" x14ac:dyDescent="0.25">
      <c r="A32" s="52"/>
      <c r="B32" s="42"/>
      <c r="C32" s="52"/>
      <c r="D32" s="52"/>
      <c r="E32" s="52"/>
      <c r="F32" s="42"/>
      <c r="G32" s="42"/>
      <c r="H32" s="42"/>
      <c r="I32" s="49"/>
    </row>
    <row r="33" spans="1:9" ht="15.75" x14ac:dyDescent="0.25">
      <c r="A33" s="52"/>
      <c r="B33" s="42"/>
      <c r="C33" s="52"/>
      <c r="D33" s="52"/>
      <c r="E33" s="52"/>
      <c r="F33" s="42"/>
      <c r="G33" s="42"/>
      <c r="H33" s="42"/>
      <c r="I33" s="49"/>
    </row>
    <row r="34" spans="1:9" ht="15.75" x14ac:dyDescent="0.25">
      <c r="A34" s="52"/>
      <c r="B34" s="42"/>
      <c r="C34" s="52"/>
      <c r="D34" s="52"/>
      <c r="E34" s="52"/>
      <c r="F34" s="42"/>
      <c r="G34" s="42"/>
      <c r="H34" s="42"/>
      <c r="I34" s="49"/>
    </row>
    <row r="35" spans="1:9" ht="15.75" x14ac:dyDescent="0.25">
      <c r="A35" s="52"/>
      <c r="B35" s="42"/>
      <c r="C35" s="52"/>
      <c r="D35" s="52"/>
      <c r="E35" s="52"/>
      <c r="F35" s="42"/>
      <c r="G35" s="42"/>
      <c r="H35" s="42"/>
      <c r="I35" s="49"/>
    </row>
    <row r="36" spans="1:9" ht="15.75" x14ac:dyDescent="0.25">
      <c r="A36" s="52"/>
      <c r="B36" s="42"/>
      <c r="C36" s="52"/>
      <c r="D36" s="52"/>
      <c r="E36" s="52"/>
      <c r="F36" s="42"/>
      <c r="G36" s="42"/>
      <c r="H36" s="42"/>
      <c r="I36" s="49"/>
    </row>
    <row r="37" spans="1:9" ht="15.75" x14ac:dyDescent="0.25">
      <c r="A37" s="52"/>
      <c r="B37" s="42"/>
      <c r="C37" s="52"/>
      <c r="D37" s="52"/>
      <c r="E37" s="52"/>
      <c r="F37" s="42"/>
      <c r="G37" s="42"/>
      <c r="H37" s="42"/>
      <c r="I37" s="49"/>
    </row>
    <row r="38" spans="1:9" ht="15.75" x14ac:dyDescent="0.25">
      <c r="A38" s="52"/>
      <c r="B38" s="42"/>
      <c r="C38" s="52"/>
      <c r="D38" s="52"/>
      <c r="E38" s="52"/>
      <c r="F38" s="42"/>
      <c r="G38" s="42"/>
      <c r="H38" s="42"/>
      <c r="I38" s="49"/>
    </row>
    <row r="39" spans="1:9" ht="15.75" x14ac:dyDescent="0.25">
      <c r="A39" s="52"/>
      <c r="B39" s="42"/>
      <c r="C39" s="52"/>
      <c r="D39" s="52"/>
      <c r="E39" s="52"/>
      <c r="F39" s="42"/>
      <c r="G39" s="42"/>
      <c r="H39" s="42"/>
      <c r="I39" s="49"/>
    </row>
    <row r="40" spans="1:9" ht="15.75" x14ac:dyDescent="0.25">
      <c r="A40" s="52"/>
      <c r="B40" s="42"/>
      <c r="C40" s="52"/>
      <c r="D40" s="52"/>
      <c r="E40" s="52"/>
      <c r="F40" s="42"/>
      <c r="G40" s="42"/>
      <c r="H40" s="42"/>
      <c r="I40" s="49"/>
    </row>
    <row r="41" spans="1:9" ht="15.75" x14ac:dyDescent="0.25">
      <c r="A41" s="52"/>
      <c r="B41" s="42"/>
      <c r="C41" s="52"/>
      <c r="D41" s="52"/>
      <c r="E41" s="52"/>
      <c r="F41" s="42"/>
      <c r="G41" s="42"/>
      <c r="H41" s="42"/>
      <c r="I41" s="49"/>
    </row>
    <row r="42" spans="1:9" ht="15.75" x14ac:dyDescent="0.25">
      <c r="A42" s="52"/>
      <c r="B42" s="42"/>
      <c r="C42" s="52"/>
      <c r="D42" s="52"/>
      <c r="E42" s="52"/>
      <c r="F42" s="42"/>
      <c r="G42" s="42"/>
      <c r="H42" s="42"/>
      <c r="I42" s="49"/>
    </row>
    <row r="43" spans="1:9" ht="15.75" x14ac:dyDescent="0.25">
      <c r="A43" s="52"/>
      <c r="B43" s="42"/>
      <c r="C43" s="52"/>
      <c r="D43" s="52"/>
      <c r="E43" s="52"/>
      <c r="F43" s="42"/>
      <c r="G43" s="42"/>
      <c r="H43" s="42"/>
      <c r="I43" s="49"/>
    </row>
    <row r="44" spans="1:9" ht="15.75" x14ac:dyDescent="0.25">
      <c r="A44" s="52"/>
      <c r="B44" s="42"/>
      <c r="C44" s="52"/>
      <c r="D44" s="52"/>
      <c r="E44" s="52"/>
      <c r="F44" s="42"/>
      <c r="G44" s="42"/>
      <c r="H44" s="42"/>
      <c r="I44" s="49"/>
    </row>
    <row r="45" spans="1:9" ht="15.75" x14ac:dyDescent="0.25">
      <c r="A45" s="52"/>
      <c r="B45" s="42"/>
      <c r="C45" s="52"/>
      <c r="D45" s="52"/>
      <c r="E45" s="52"/>
      <c r="F45" s="42"/>
      <c r="G45" s="42"/>
      <c r="H45" s="42"/>
      <c r="I45" s="49"/>
    </row>
    <row r="46" spans="1:9" ht="15.75" x14ac:dyDescent="0.25">
      <c r="A46" s="52"/>
      <c r="B46" s="42"/>
      <c r="C46" s="52"/>
      <c r="D46" s="52"/>
      <c r="E46" s="52"/>
      <c r="F46" s="42"/>
      <c r="G46" s="42"/>
      <c r="H46" s="42"/>
      <c r="I46" s="49"/>
    </row>
    <row r="47" spans="1:9" ht="15.75" x14ac:dyDescent="0.25">
      <c r="A47" s="52"/>
      <c r="B47" s="42"/>
      <c r="C47" s="52"/>
      <c r="D47" s="52"/>
      <c r="E47" s="52"/>
      <c r="F47" s="42"/>
      <c r="G47" s="42"/>
      <c r="H47" s="42"/>
      <c r="I47" s="49"/>
    </row>
    <row r="48" spans="1:9" ht="15.75" x14ac:dyDescent="0.25">
      <c r="A48" s="52"/>
      <c r="B48" s="42"/>
      <c r="C48" s="52"/>
      <c r="D48" s="52"/>
      <c r="E48" s="52"/>
      <c r="F48" s="42"/>
      <c r="G48" s="42"/>
      <c r="H48" s="42"/>
      <c r="I48" s="49"/>
    </row>
    <row r="49" spans="1:9" ht="15.75" x14ac:dyDescent="0.25">
      <c r="A49" s="52"/>
      <c r="B49" s="42"/>
      <c r="C49" s="52"/>
      <c r="D49" s="52"/>
      <c r="E49" s="52"/>
      <c r="F49" s="42"/>
      <c r="G49" s="42"/>
      <c r="H49" s="42"/>
      <c r="I49" s="49"/>
    </row>
    <row r="50" spans="1:9" ht="15.75" x14ac:dyDescent="0.25">
      <c r="A50" s="52"/>
      <c r="B50" s="42"/>
      <c r="C50" s="52"/>
      <c r="D50" s="52"/>
      <c r="E50" s="52"/>
      <c r="F50" s="42"/>
      <c r="G50" s="42"/>
      <c r="H50" s="42"/>
      <c r="I50" s="49"/>
    </row>
    <row r="51" spans="1:9" ht="15.75" x14ac:dyDescent="0.25">
      <c r="A51" s="52"/>
      <c r="B51" s="42"/>
      <c r="C51" s="52"/>
      <c r="D51" s="52"/>
      <c r="E51" s="52"/>
      <c r="F51" s="42"/>
      <c r="G51" s="42"/>
      <c r="H51" s="42"/>
      <c r="I51" s="49"/>
    </row>
    <row r="52" spans="1:9" ht="15.75" x14ac:dyDescent="0.25">
      <c r="A52" s="52"/>
      <c r="B52" s="42"/>
      <c r="C52" s="52"/>
      <c r="D52" s="52"/>
      <c r="E52" s="52"/>
      <c r="F52" s="42"/>
      <c r="G52" s="42"/>
      <c r="H52" s="42"/>
      <c r="I52" s="49"/>
    </row>
    <row r="53" spans="1:9" ht="15.75" x14ac:dyDescent="0.25">
      <c r="A53" s="52"/>
      <c r="B53" s="42"/>
      <c r="C53" s="52"/>
      <c r="D53" s="52"/>
      <c r="E53" s="52"/>
      <c r="F53" s="42"/>
      <c r="G53" s="42"/>
      <c r="H53" s="42"/>
      <c r="I53" s="49"/>
    </row>
    <row r="54" spans="1:9" ht="15.75" x14ac:dyDescent="0.25">
      <c r="A54" s="52"/>
      <c r="B54" s="42"/>
      <c r="C54" s="52"/>
      <c r="D54" s="52"/>
      <c r="E54" s="52"/>
      <c r="F54" s="42"/>
      <c r="G54" s="42"/>
      <c r="H54" s="42"/>
      <c r="I54" s="49"/>
    </row>
    <row r="55" spans="1:9" ht="15.75" x14ac:dyDescent="0.25">
      <c r="A55" s="52"/>
      <c r="B55" s="42"/>
      <c r="C55" s="52"/>
      <c r="D55" s="52"/>
      <c r="E55" s="52"/>
      <c r="F55" s="42"/>
      <c r="G55" s="42"/>
      <c r="H55" s="42"/>
      <c r="I55" s="49"/>
    </row>
    <row r="56" spans="1:9" ht="15.75" x14ac:dyDescent="0.25">
      <c r="A56" s="52"/>
      <c r="B56" s="42"/>
      <c r="C56" s="52"/>
      <c r="D56" s="52"/>
      <c r="E56" s="52"/>
      <c r="F56" s="42"/>
      <c r="G56" s="42"/>
      <c r="H56" s="42"/>
      <c r="I56" s="49"/>
    </row>
    <row r="57" spans="1:9" ht="15.75" x14ac:dyDescent="0.25">
      <c r="A57" s="52"/>
      <c r="B57" s="42"/>
      <c r="C57" s="52"/>
      <c r="D57" s="52"/>
      <c r="E57" s="52"/>
      <c r="F57" s="42"/>
      <c r="G57" s="42"/>
      <c r="H57" s="42"/>
      <c r="I57" s="49"/>
    </row>
    <row r="58" spans="1:9" ht="15.75" x14ac:dyDescent="0.25">
      <c r="A58" s="52"/>
      <c r="B58" s="42"/>
      <c r="C58" s="52"/>
      <c r="D58" s="52"/>
      <c r="E58" s="52"/>
      <c r="F58" s="42"/>
      <c r="G58" s="42"/>
      <c r="H58" s="42"/>
      <c r="I58" s="49"/>
    </row>
    <row r="59" spans="1:9" ht="15.75" x14ac:dyDescent="0.25">
      <c r="A59" s="52"/>
      <c r="B59" s="42"/>
      <c r="C59" s="52"/>
      <c r="D59" s="52"/>
      <c r="E59" s="52"/>
      <c r="F59" s="42"/>
      <c r="G59" s="42"/>
      <c r="H59" s="42"/>
      <c r="I59" s="49"/>
    </row>
    <row r="60" spans="1:9" ht="15.75" x14ac:dyDescent="0.25">
      <c r="A60" s="52"/>
      <c r="B60" s="42"/>
      <c r="C60" s="52"/>
      <c r="D60" s="52"/>
      <c r="E60" s="52"/>
      <c r="F60" s="42"/>
      <c r="G60" s="42"/>
      <c r="H60" s="42"/>
      <c r="I60" s="49"/>
    </row>
    <row r="61" spans="1:9" ht="15.75" x14ac:dyDescent="0.25">
      <c r="A61" s="52"/>
      <c r="B61" s="42"/>
      <c r="C61" s="52"/>
      <c r="D61" s="52"/>
      <c r="E61" s="52"/>
      <c r="F61" s="42"/>
      <c r="G61" s="42"/>
      <c r="H61" s="42"/>
      <c r="I61" s="49"/>
    </row>
    <row r="62" spans="1:9" ht="15.75" x14ac:dyDescent="0.25">
      <c r="A62" s="52"/>
      <c r="B62" s="42"/>
      <c r="C62" s="52"/>
      <c r="D62" s="52"/>
      <c r="E62" s="52"/>
      <c r="F62" s="42"/>
      <c r="G62" s="42"/>
      <c r="H62" s="42"/>
      <c r="I62" s="49"/>
    </row>
    <row r="63" spans="1:9" ht="15.75" x14ac:dyDescent="0.25">
      <c r="A63" s="52"/>
      <c r="B63" s="42"/>
      <c r="C63" s="52"/>
      <c r="D63" s="52"/>
      <c r="E63" s="52"/>
      <c r="F63" s="42"/>
      <c r="G63" s="42"/>
      <c r="H63" s="42"/>
      <c r="I63" s="49"/>
    </row>
    <row r="64" spans="1:9" ht="15.75" x14ac:dyDescent="0.25">
      <c r="A64" s="52"/>
      <c r="B64" s="42"/>
      <c r="C64" s="52"/>
      <c r="D64" s="52"/>
      <c r="E64" s="52"/>
      <c r="F64" s="42"/>
      <c r="G64" s="42"/>
      <c r="H64" s="42"/>
      <c r="I64" s="49"/>
    </row>
    <row r="65" spans="1:9" ht="15.75" x14ac:dyDescent="0.25">
      <c r="A65" s="52"/>
      <c r="B65" s="42"/>
      <c r="C65" s="52"/>
      <c r="D65" s="52"/>
      <c r="E65" s="52"/>
      <c r="F65" s="42"/>
      <c r="G65" s="42"/>
      <c r="H65" s="42"/>
      <c r="I65" s="49"/>
    </row>
    <row r="66" spans="1:9" ht="15.75" x14ac:dyDescent="0.25">
      <c r="A66" s="52"/>
      <c r="B66" s="42"/>
      <c r="C66" s="52"/>
      <c r="D66" s="52"/>
      <c r="E66" s="52"/>
      <c r="F66" s="42"/>
      <c r="G66" s="42"/>
      <c r="H66" s="42"/>
      <c r="I66" s="49"/>
    </row>
    <row r="67" spans="1:9" ht="15.75" x14ac:dyDescent="0.25">
      <c r="A67" s="52"/>
      <c r="B67" s="42"/>
      <c r="C67" s="52"/>
      <c r="D67" s="52"/>
      <c r="E67" s="52"/>
      <c r="F67" s="42"/>
      <c r="G67" s="42"/>
      <c r="H67" s="42"/>
      <c r="I67" s="49"/>
    </row>
    <row r="68" spans="1:9" ht="15.75" x14ac:dyDescent="0.25">
      <c r="A68" s="52"/>
      <c r="B68" s="42"/>
      <c r="C68" s="52"/>
      <c r="D68" s="52"/>
      <c r="E68" s="52"/>
      <c r="F68" s="42"/>
      <c r="G68" s="42"/>
      <c r="H68" s="42"/>
      <c r="I68" s="49"/>
    </row>
    <row r="69" spans="1:9" ht="15.75" x14ac:dyDescent="0.25">
      <c r="A69" s="52"/>
      <c r="B69" s="42"/>
      <c r="C69" s="52"/>
      <c r="D69" s="52"/>
      <c r="E69" s="52"/>
      <c r="F69" s="42"/>
      <c r="G69" s="42"/>
      <c r="H69" s="42"/>
      <c r="I69" s="49"/>
    </row>
    <row r="70" spans="1:9" ht="15.75" x14ac:dyDescent="0.25">
      <c r="A70" s="52"/>
      <c r="B70" s="42"/>
      <c r="C70" s="52"/>
      <c r="D70" s="52"/>
      <c r="E70" s="52"/>
      <c r="F70" s="42"/>
      <c r="G70" s="42"/>
      <c r="H70" s="42"/>
      <c r="I70" s="49"/>
    </row>
    <row r="71" spans="1:9" ht="15.75" x14ac:dyDescent="0.25">
      <c r="A71" s="52"/>
      <c r="B71" s="42"/>
      <c r="C71" s="52"/>
      <c r="D71" s="52"/>
      <c r="E71" s="52"/>
      <c r="F71" s="42"/>
      <c r="G71" s="42"/>
      <c r="H71" s="42"/>
      <c r="I71" s="49"/>
    </row>
    <row r="72" spans="1:9" ht="15.75" x14ac:dyDescent="0.25">
      <c r="A72" s="52"/>
      <c r="B72" s="42"/>
      <c r="C72" s="52"/>
      <c r="D72" s="52"/>
      <c r="E72" s="52"/>
      <c r="F72" s="42"/>
      <c r="G72" s="42"/>
      <c r="H72" s="42"/>
      <c r="I72" s="49"/>
    </row>
    <row r="73" spans="1:9" ht="15.75" x14ac:dyDescent="0.25">
      <c r="A73" s="52"/>
      <c r="B73" s="42"/>
      <c r="C73" s="52"/>
      <c r="D73" s="52"/>
      <c r="E73" s="52"/>
      <c r="F73" s="42"/>
      <c r="G73" s="42"/>
      <c r="H73" s="42"/>
      <c r="I73" s="49"/>
    </row>
    <row r="74" spans="1:9" ht="15.75" x14ac:dyDescent="0.25">
      <c r="A74" s="52"/>
      <c r="B74" s="42"/>
      <c r="C74" s="52"/>
      <c r="D74" s="52"/>
      <c r="E74" s="52"/>
      <c r="F74" s="42"/>
      <c r="G74" s="42"/>
      <c r="H74" s="42"/>
      <c r="I74" s="49"/>
    </row>
    <row r="75" spans="1:9" ht="15.75" x14ac:dyDescent="0.25">
      <c r="A75" s="52"/>
      <c r="B75" s="42"/>
      <c r="C75" s="52"/>
      <c r="D75" s="52"/>
      <c r="E75" s="52"/>
      <c r="F75" s="42"/>
      <c r="G75" s="42"/>
      <c r="H75" s="42"/>
      <c r="I75" s="49"/>
    </row>
    <row r="76" spans="1:9" ht="15.75" x14ac:dyDescent="0.25">
      <c r="A76" s="52"/>
      <c r="B76" s="42"/>
      <c r="C76" s="52"/>
      <c r="D76" s="52"/>
      <c r="E76" s="52"/>
      <c r="F76" s="42"/>
      <c r="G76" s="42"/>
      <c r="H76" s="42"/>
      <c r="I76" s="49"/>
    </row>
    <row r="77" spans="1:9" ht="15.75" x14ac:dyDescent="0.25">
      <c r="A77" s="52"/>
      <c r="B77" s="42"/>
      <c r="C77" s="52"/>
      <c r="D77" s="52"/>
      <c r="E77" s="52"/>
      <c r="F77" s="42"/>
      <c r="G77" s="42"/>
      <c r="H77" s="42"/>
      <c r="I77" s="49"/>
    </row>
    <row r="78" spans="1:9" ht="15.75" x14ac:dyDescent="0.25">
      <c r="A78" s="52"/>
      <c r="B78" s="42"/>
      <c r="C78" s="52"/>
      <c r="D78" s="52"/>
      <c r="E78" s="52"/>
      <c r="F78" s="42"/>
      <c r="G78" s="42"/>
      <c r="H78" s="42"/>
      <c r="I78" s="49"/>
    </row>
    <row r="79" spans="1:9" ht="15.75" x14ac:dyDescent="0.25">
      <c r="A79" s="52"/>
      <c r="B79" s="42"/>
      <c r="C79" s="52"/>
      <c r="D79" s="52"/>
      <c r="E79" s="52"/>
      <c r="F79" s="42"/>
      <c r="G79" s="42"/>
      <c r="H79" s="42"/>
      <c r="I79" s="49"/>
    </row>
    <row r="80" spans="1:9" ht="15.75" x14ac:dyDescent="0.25">
      <c r="A80" s="52"/>
      <c r="B80" s="42"/>
      <c r="C80" s="52"/>
      <c r="D80" s="52"/>
      <c r="E80" s="52"/>
      <c r="F80" s="42"/>
      <c r="G80" s="42"/>
      <c r="H80" s="42"/>
      <c r="I80" s="49"/>
    </row>
    <row r="81" spans="1:9" ht="15.75" x14ac:dyDescent="0.25">
      <c r="A81" s="52"/>
      <c r="B81" s="42"/>
      <c r="C81" s="52"/>
      <c r="D81" s="52"/>
      <c r="E81" s="52"/>
      <c r="F81" s="42"/>
      <c r="G81" s="42"/>
      <c r="H81" s="42"/>
      <c r="I81" s="49"/>
    </row>
    <row r="82" spans="1:9" ht="15.75" x14ac:dyDescent="0.25">
      <c r="A82" s="52"/>
      <c r="B82" s="42"/>
      <c r="C82" s="52"/>
      <c r="D82" s="52"/>
      <c r="E82" s="52"/>
      <c r="F82" s="42"/>
      <c r="G82" s="42"/>
      <c r="H82" s="42"/>
      <c r="I82" s="49"/>
    </row>
    <row r="83" spans="1:9" ht="15.75" x14ac:dyDescent="0.25">
      <c r="A83" s="52"/>
      <c r="B83" s="42"/>
      <c r="C83" s="52"/>
      <c r="D83" s="52"/>
      <c r="E83" s="52"/>
      <c r="F83" s="42"/>
      <c r="G83" s="42"/>
      <c r="H83" s="42"/>
      <c r="I83" s="49"/>
    </row>
    <row r="84" spans="1:9" ht="15.75" x14ac:dyDescent="0.25">
      <c r="A84" s="52"/>
      <c r="B84" s="42"/>
      <c r="C84" s="52"/>
      <c r="D84" s="52"/>
      <c r="E84" s="52"/>
      <c r="F84" s="42"/>
      <c r="G84" s="42"/>
      <c r="H84" s="42"/>
      <c r="I84" s="49"/>
    </row>
    <row r="85" spans="1:9" ht="15.75" x14ac:dyDescent="0.25">
      <c r="A85" s="52"/>
      <c r="B85" s="42"/>
      <c r="C85" s="52"/>
      <c r="D85" s="52"/>
      <c r="E85" s="52"/>
      <c r="F85" s="42"/>
      <c r="G85" s="42"/>
      <c r="H85" s="42"/>
      <c r="I85" s="49"/>
    </row>
    <row r="86" spans="1:9" ht="15.75" x14ac:dyDescent="0.25">
      <c r="A86" s="52"/>
      <c r="B86" s="42"/>
      <c r="C86" s="52"/>
      <c r="D86" s="52"/>
      <c r="E86" s="52"/>
      <c r="F86" s="42"/>
      <c r="G86" s="42"/>
      <c r="H86" s="42"/>
      <c r="I86" s="49"/>
    </row>
    <row r="87" spans="1:9" ht="15.75" x14ac:dyDescent="0.25">
      <c r="A87" s="52"/>
      <c r="B87" s="42"/>
      <c r="C87" s="52"/>
      <c r="D87" s="52"/>
      <c r="E87" s="52"/>
      <c r="F87" s="42"/>
      <c r="G87" s="42"/>
      <c r="H87" s="42"/>
      <c r="I87" s="49"/>
    </row>
    <row r="88" spans="1:9" ht="15.75" x14ac:dyDescent="0.25">
      <c r="A88" s="52"/>
      <c r="B88" s="42"/>
      <c r="C88" s="52"/>
      <c r="D88" s="52"/>
      <c r="E88" s="52"/>
      <c r="F88" s="42"/>
      <c r="G88" s="42"/>
      <c r="H88" s="42"/>
      <c r="I88" s="49"/>
    </row>
    <row r="89" spans="1:9" ht="15.75" x14ac:dyDescent="0.25">
      <c r="A89" s="52"/>
      <c r="B89" s="42"/>
      <c r="C89" s="52"/>
      <c r="D89" s="52"/>
      <c r="E89" s="52"/>
      <c r="F89" s="42"/>
      <c r="G89" s="42"/>
      <c r="H89" s="42"/>
      <c r="I89" s="49"/>
    </row>
    <row r="90" spans="1:9" ht="15.75" x14ac:dyDescent="0.25">
      <c r="A90" s="52"/>
      <c r="B90" s="42"/>
      <c r="C90" s="52"/>
      <c r="D90" s="52"/>
      <c r="E90" s="52"/>
      <c r="F90" s="42"/>
      <c r="G90" s="42"/>
      <c r="H90" s="42"/>
      <c r="I90" s="49"/>
    </row>
    <row r="91" spans="1:9" ht="15.75" x14ac:dyDescent="0.25">
      <c r="A91" s="52"/>
      <c r="B91" s="42"/>
      <c r="C91" s="52"/>
      <c r="D91" s="52"/>
      <c r="E91" s="52"/>
      <c r="F91" s="42"/>
      <c r="G91" s="42"/>
      <c r="H91" s="42"/>
      <c r="I91" s="49"/>
    </row>
    <row r="92" spans="1:9" ht="15.75" x14ac:dyDescent="0.25">
      <c r="A92" s="52"/>
      <c r="B92" s="42"/>
      <c r="C92" s="52"/>
      <c r="D92" s="52"/>
      <c r="E92" s="52"/>
      <c r="F92" s="42"/>
      <c r="G92" s="42"/>
      <c r="H92" s="42"/>
      <c r="I92" s="49"/>
    </row>
    <row r="93" spans="1:9" ht="15.75" x14ac:dyDescent="0.25">
      <c r="A93" s="52"/>
      <c r="B93" s="42"/>
      <c r="C93" s="52"/>
      <c r="D93" s="52"/>
      <c r="E93" s="52"/>
      <c r="F93" s="42"/>
      <c r="G93" s="42"/>
      <c r="H93" s="42"/>
      <c r="I93" s="49"/>
    </row>
    <row r="94" spans="1:9" ht="15.75" x14ac:dyDescent="0.25">
      <c r="A94" s="52"/>
      <c r="B94" s="42"/>
      <c r="C94" s="52"/>
      <c r="D94" s="52"/>
      <c r="E94" s="52"/>
      <c r="F94" s="42"/>
      <c r="G94" s="42"/>
      <c r="H94" s="42"/>
      <c r="I94" s="49"/>
    </row>
    <row r="95" spans="1:9" ht="15.75" x14ac:dyDescent="0.25">
      <c r="A95" s="52"/>
      <c r="B95" s="42"/>
      <c r="C95" s="52"/>
      <c r="D95" s="52"/>
      <c r="E95" s="52"/>
      <c r="F95" s="42"/>
      <c r="G95" s="42"/>
      <c r="H95" s="42"/>
      <c r="I95" s="49"/>
    </row>
    <row r="96" spans="1:9" ht="15.75" x14ac:dyDescent="0.25">
      <c r="A96" s="52"/>
      <c r="B96" s="42"/>
      <c r="C96" s="52"/>
      <c r="D96" s="52"/>
      <c r="E96" s="52"/>
      <c r="F96" s="42"/>
      <c r="G96" s="42"/>
      <c r="H96" s="42"/>
      <c r="I96" s="49"/>
    </row>
    <row r="97" spans="1:9" ht="15.75" x14ac:dyDescent="0.25">
      <c r="A97" s="52"/>
      <c r="B97" s="42"/>
      <c r="C97" s="52"/>
      <c r="D97" s="52"/>
      <c r="E97" s="52"/>
      <c r="F97" s="42"/>
      <c r="G97" s="42"/>
      <c r="H97" s="42"/>
      <c r="I97" s="49"/>
    </row>
    <row r="98" spans="1:9" ht="15.75" x14ac:dyDescent="0.25">
      <c r="A98" s="52"/>
      <c r="B98" s="42"/>
      <c r="C98" s="52"/>
      <c r="D98" s="52"/>
      <c r="E98" s="52"/>
      <c r="F98" s="42"/>
      <c r="G98" s="42"/>
      <c r="H98" s="42"/>
      <c r="I98" s="49"/>
    </row>
    <row r="99" spans="1:9" ht="15.75" x14ac:dyDescent="0.25">
      <c r="A99" s="52"/>
      <c r="B99" s="42"/>
      <c r="C99" s="52"/>
      <c r="D99" s="52"/>
      <c r="E99" s="52"/>
      <c r="F99" s="42"/>
      <c r="G99" s="42"/>
      <c r="H99" s="42"/>
      <c r="I99" s="49"/>
    </row>
    <row r="100" spans="1:9" ht="15.75" x14ac:dyDescent="0.25">
      <c r="A100" s="52"/>
      <c r="B100" s="42"/>
      <c r="C100" s="52"/>
      <c r="D100" s="52"/>
      <c r="E100" s="52"/>
      <c r="F100" s="42"/>
      <c r="G100" s="42"/>
      <c r="H100" s="42"/>
      <c r="I100" s="49"/>
    </row>
    <row r="101" spans="1:9" ht="15.75" x14ac:dyDescent="0.25">
      <c r="A101" s="52"/>
      <c r="B101" s="42"/>
      <c r="C101" s="52"/>
      <c r="D101" s="52"/>
      <c r="E101" s="52"/>
      <c r="F101" s="42"/>
      <c r="G101" s="42"/>
      <c r="H101" s="42"/>
      <c r="I101" s="49"/>
    </row>
    <row r="102" spans="1:9" ht="15.75" x14ac:dyDescent="0.25">
      <c r="A102" s="52"/>
      <c r="B102" s="42"/>
      <c r="C102" s="52"/>
      <c r="D102" s="52"/>
      <c r="E102" s="52"/>
      <c r="F102" s="42"/>
      <c r="G102" s="42"/>
      <c r="H102" s="42"/>
      <c r="I102" s="49"/>
    </row>
    <row r="103" spans="1:9" ht="15.75" x14ac:dyDescent="0.25">
      <c r="A103" s="52"/>
      <c r="B103" s="42"/>
      <c r="C103" s="52"/>
      <c r="D103" s="52"/>
      <c r="E103" s="52"/>
      <c r="F103" s="42"/>
      <c r="G103" s="42"/>
      <c r="H103" s="42"/>
      <c r="I103" s="49"/>
    </row>
    <row r="104" spans="1:9" ht="15.75" x14ac:dyDescent="0.25">
      <c r="A104" s="52"/>
      <c r="B104" s="42"/>
      <c r="C104" s="52"/>
      <c r="D104" s="52"/>
      <c r="E104" s="52"/>
      <c r="F104" s="42"/>
      <c r="G104" s="42"/>
      <c r="H104" s="42"/>
      <c r="I104" s="49"/>
    </row>
    <row r="105" spans="1:9" ht="15.75" x14ac:dyDescent="0.25">
      <c r="A105" s="52"/>
      <c r="B105" s="42"/>
      <c r="C105" s="52"/>
      <c r="D105" s="52"/>
      <c r="E105" s="52"/>
      <c r="F105" s="42"/>
      <c r="G105" s="42"/>
      <c r="H105" s="42"/>
      <c r="I105" s="49"/>
    </row>
    <row r="106" spans="1:9" ht="15.75" x14ac:dyDescent="0.25">
      <c r="A106" s="52"/>
      <c r="B106" s="42"/>
      <c r="C106" s="52"/>
      <c r="D106" s="52"/>
      <c r="E106" s="52"/>
      <c r="F106" s="42"/>
      <c r="G106" s="42"/>
      <c r="H106" s="42"/>
      <c r="I106" s="49"/>
    </row>
    <row r="107" spans="1:9" ht="15.75" x14ac:dyDescent="0.25">
      <c r="A107" s="52"/>
      <c r="B107" s="42"/>
      <c r="C107" s="52"/>
      <c r="D107" s="52"/>
      <c r="E107" s="52"/>
      <c r="F107" s="42"/>
      <c r="G107" s="42"/>
      <c r="H107" s="42"/>
      <c r="I107" s="49"/>
    </row>
    <row r="108" spans="1:9" ht="15.75" x14ac:dyDescent="0.25">
      <c r="A108" s="52"/>
      <c r="B108" s="42"/>
      <c r="C108" s="52"/>
      <c r="D108" s="52"/>
      <c r="E108" s="52"/>
      <c r="F108" s="42"/>
      <c r="G108" s="42"/>
      <c r="H108" s="42"/>
      <c r="I108" s="49"/>
    </row>
    <row r="109" spans="1:9" ht="15.75" x14ac:dyDescent="0.25">
      <c r="A109" s="52"/>
      <c r="B109" s="42"/>
      <c r="C109" s="52"/>
      <c r="D109" s="52"/>
      <c r="E109" s="52"/>
      <c r="F109" s="42"/>
      <c r="G109" s="42"/>
      <c r="H109" s="42"/>
      <c r="I109" s="49"/>
    </row>
    <row r="110" spans="1:9" ht="15.75" x14ac:dyDescent="0.25">
      <c r="A110" s="52"/>
      <c r="B110" s="42"/>
      <c r="C110" s="52"/>
      <c r="D110" s="52"/>
      <c r="E110" s="52"/>
      <c r="F110" s="42"/>
      <c r="G110" s="42"/>
      <c r="H110" s="42"/>
      <c r="I110" s="49"/>
    </row>
    <row r="111" spans="1:9" ht="15.75" x14ac:dyDescent="0.25">
      <c r="A111" s="52"/>
      <c r="B111" s="42"/>
      <c r="C111" s="52"/>
      <c r="D111" s="52"/>
      <c r="E111" s="52"/>
      <c r="F111" s="42"/>
      <c r="G111" s="42"/>
      <c r="H111" s="42"/>
      <c r="I111" s="49"/>
    </row>
    <row r="112" spans="1:9" ht="15.75" x14ac:dyDescent="0.25">
      <c r="A112" s="52"/>
      <c r="B112" s="42"/>
      <c r="C112" s="52"/>
      <c r="D112" s="52"/>
      <c r="E112" s="52"/>
      <c r="F112" s="42"/>
      <c r="G112" s="42"/>
      <c r="H112" s="42"/>
      <c r="I112" s="49"/>
    </row>
    <row r="113" spans="1:9" ht="15.75" x14ac:dyDescent="0.25">
      <c r="A113" s="52"/>
      <c r="B113" s="42"/>
      <c r="C113" s="52"/>
      <c r="D113" s="52"/>
      <c r="E113" s="52"/>
      <c r="F113" s="42"/>
      <c r="G113" s="42"/>
      <c r="H113" s="42"/>
      <c r="I113" s="49"/>
    </row>
    <row r="114" spans="1:9" ht="15.75" x14ac:dyDescent="0.25">
      <c r="A114" s="52"/>
      <c r="B114" s="42"/>
      <c r="C114" s="52"/>
      <c r="D114" s="52"/>
      <c r="E114" s="52"/>
      <c r="F114" s="42"/>
      <c r="G114" s="42"/>
      <c r="H114" s="42"/>
      <c r="I114" s="49"/>
    </row>
    <row r="115" spans="1:9" ht="15.75" x14ac:dyDescent="0.25">
      <c r="A115" s="52"/>
      <c r="B115" s="42"/>
      <c r="C115" s="52"/>
      <c r="D115" s="52"/>
      <c r="E115" s="52"/>
      <c r="F115" s="42"/>
      <c r="G115" s="42"/>
      <c r="H115" s="42"/>
      <c r="I115" s="49"/>
    </row>
    <row r="116" spans="1:9" ht="15.75" x14ac:dyDescent="0.25">
      <c r="A116" s="52"/>
      <c r="B116" s="42"/>
      <c r="C116" s="52"/>
      <c r="D116" s="52"/>
      <c r="E116" s="52"/>
      <c r="F116" s="42"/>
      <c r="G116" s="42"/>
      <c r="H116" s="42"/>
      <c r="I116" s="49"/>
    </row>
    <row r="117" spans="1:9" ht="15.75" x14ac:dyDescent="0.25">
      <c r="A117" s="52"/>
      <c r="B117" s="42"/>
      <c r="C117" s="52"/>
      <c r="D117" s="52"/>
      <c r="E117" s="52"/>
      <c r="F117" s="42"/>
      <c r="G117" s="42"/>
      <c r="H117" s="42"/>
      <c r="I117" s="49"/>
    </row>
    <row r="118" spans="1:9" ht="15.75" x14ac:dyDescent="0.25">
      <c r="A118" s="52"/>
      <c r="B118" s="42"/>
      <c r="C118" s="52"/>
      <c r="D118" s="52"/>
      <c r="E118" s="52"/>
      <c r="F118" s="42"/>
      <c r="G118" s="42"/>
      <c r="H118" s="42"/>
      <c r="I118" s="49"/>
    </row>
    <row r="119" spans="1:9" ht="15.75" x14ac:dyDescent="0.25">
      <c r="A119" s="52"/>
      <c r="B119" s="42"/>
      <c r="C119" s="52"/>
      <c r="D119" s="52"/>
      <c r="E119" s="52"/>
      <c r="F119" s="42"/>
      <c r="G119" s="42"/>
      <c r="H119" s="42"/>
      <c r="I119" s="49"/>
    </row>
    <row r="120" spans="1:9" ht="15.75" x14ac:dyDescent="0.25">
      <c r="A120" s="52"/>
      <c r="B120" s="42"/>
      <c r="C120" s="52"/>
      <c r="D120" s="52"/>
      <c r="E120" s="52"/>
      <c r="F120" s="42"/>
      <c r="G120" s="42"/>
      <c r="H120" s="42"/>
      <c r="I120" s="49"/>
    </row>
    <row r="121" spans="1:9" ht="15.75" x14ac:dyDescent="0.25">
      <c r="A121" s="52"/>
      <c r="B121" s="42"/>
      <c r="C121" s="52"/>
      <c r="D121" s="52"/>
      <c r="E121" s="52"/>
      <c r="F121" s="42"/>
      <c r="G121" s="42"/>
      <c r="H121" s="42"/>
      <c r="I121" s="49"/>
    </row>
    <row r="122" spans="1:9" ht="15.75" x14ac:dyDescent="0.25">
      <c r="A122" s="52"/>
      <c r="B122" s="42"/>
      <c r="C122" s="52"/>
      <c r="D122" s="52"/>
      <c r="E122" s="52"/>
      <c r="F122" s="42"/>
      <c r="G122" s="42"/>
      <c r="H122" s="42"/>
      <c r="I122" s="49"/>
    </row>
    <row r="123" spans="1:9" ht="15.75" x14ac:dyDescent="0.25">
      <c r="A123" s="52"/>
      <c r="B123" s="42"/>
      <c r="C123" s="52"/>
      <c r="D123" s="52"/>
      <c r="E123" s="52"/>
      <c r="F123" s="42"/>
      <c r="G123" s="42"/>
      <c r="H123" s="42"/>
      <c r="I123" s="49"/>
    </row>
    <row r="124" spans="1:9" ht="15.75" x14ac:dyDescent="0.25">
      <c r="A124" s="52"/>
      <c r="B124" s="42"/>
      <c r="C124" s="52"/>
      <c r="D124" s="52"/>
      <c r="E124" s="52"/>
      <c r="F124" s="42"/>
      <c r="G124" s="42"/>
      <c r="H124" s="42"/>
      <c r="I124" s="49"/>
    </row>
    <row r="125" spans="1:9" ht="15.75" x14ac:dyDescent="0.25">
      <c r="A125" s="52"/>
      <c r="B125" s="42"/>
      <c r="C125" s="52"/>
      <c r="D125" s="52"/>
      <c r="E125" s="52"/>
      <c r="F125" s="42"/>
      <c r="G125" s="42"/>
      <c r="H125" s="42"/>
      <c r="I125" s="49"/>
    </row>
    <row r="126" spans="1:9" ht="15.75" x14ac:dyDescent="0.25">
      <c r="A126" s="52"/>
      <c r="B126" s="42"/>
      <c r="C126" s="52"/>
      <c r="D126" s="52"/>
      <c r="E126" s="52"/>
      <c r="F126" s="42"/>
      <c r="G126" s="42"/>
      <c r="H126" s="42"/>
      <c r="I126" s="49"/>
    </row>
    <row r="127" spans="1:9" ht="15.75" x14ac:dyDescent="0.25">
      <c r="A127" s="52"/>
      <c r="B127" s="42"/>
      <c r="C127" s="52"/>
      <c r="D127" s="52"/>
      <c r="E127" s="52"/>
      <c r="F127" s="42"/>
      <c r="G127" s="42"/>
      <c r="H127" s="42"/>
      <c r="I127" s="49"/>
    </row>
    <row r="128" spans="1:9" ht="15.75" x14ac:dyDescent="0.25">
      <c r="A128" s="52"/>
      <c r="B128" s="42"/>
      <c r="C128" s="52"/>
      <c r="D128" s="52"/>
      <c r="E128" s="52"/>
      <c r="F128" s="42"/>
      <c r="G128" s="42"/>
      <c r="H128" s="42"/>
      <c r="I128" s="49"/>
    </row>
    <row r="129" spans="1:9" ht="15.75" x14ac:dyDescent="0.25">
      <c r="A129" s="52"/>
      <c r="B129" s="42"/>
      <c r="C129" s="52"/>
      <c r="D129" s="52"/>
      <c r="E129" s="52"/>
      <c r="F129" s="42"/>
      <c r="G129" s="42"/>
      <c r="H129" s="42"/>
      <c r="I129" s="49"/>
    </row>
    <row r="130" spans="1:9" ht="15.75" x14ac:dyDescent="0.25">
      <c r="A130" s="52"/>
      <c r="B130" s="42"/>
      <c r="C130" s="52"/>
      <c r="D130" s="52"/>
      <c r="E130" s="52"/>
      <c r="F130" s="42"/>
      <c r="G130" s="42"/>
      <c r="H130" s="42"/>
      <c r="I130" s="49"/>
    </row>
    <row r="131" spans="1:9" ht="15.75" x14ac:dyDescent="0.25">
      <c r="A131" s="52"/>
      <c r="B131" s="42"/>
      <c r="C131" s="52"/>
      <c r="D131" s="52"/>
      <c r="E131" s="52"/>
      <c r="F131" s="42"/>
      <c r="G131" s="42"/>
      <c r="H131" s="42"/>
      <c r="I131" s="49"/>
    </row>
    <row r="132" spans="1:9" ht="15.75" x14ac:dyDescent="0.25">
      <c r="A132" s="52"/>
      <c r="B132" s="42"/>
      <c r="C132" s="52"/>
      <c r="D132" s="52"/>
      <c r="E132" s="52"/>
      <c r="F132" s="42"/>
      <c r="G132" s="42"/>
      <c r="H132" s="42"/>
      <c r="I132" s="49"/>
    </row>
    <row r="133" spans="1:9" ht="15.75" x14ac:dyDescent="0.25">
      <c r="A133" s="52"/>
      <c r="B133" s="42"/>
      <c r="C133" s="52"/>
      <c r="D133" s="52"/>
      <c r="E133" s="52"/>
      <c r="F133" s="42"/>
      <c r="G133" s="42"/>
      <c r="H133" s="42"/>
      <c r="I133" s="49"/>
    </row>
    <row r="134" spans="1:9" ht="15.75" x14ac:dyDescent="0.25">
      <c r="A134" s="52"/>
      <c r="B134" s="42"/>
      <c r="C134" s="52"/>
      <c r="D134" s="52"/>
      <c r="E134" s="52"/>
      <c r="F134" s="42"/>
      <c r="G134" s="42"/>
      <c r="H134" s="42"/>
      <c r="I134" s="49"/>
    </row>
    <row r="135" spans="1:9" ht="15.75" x14ac:dyDescent="0.25">
      <c r="A135" s="52"/>
      <c r="B135" s="42"/>
      <c r="C135" s="52"/>
      <c r="D135" s="52"/>
      <c r="E135" s="52"/>
      <c r="F135" s="42"/>
      <c r="G135" s="42"/>
      <c r="H135" s="42"/>
      <c r="I135" s="49"/>
    </row>
    <row r="136" spans="1:9" ht="15.75" x14ac:dyDescent="0.25">
      <c r="A136" s="52"/>
      <c r="B136" s="42"/>
      <c r="C136" s="52"/>
      <c r="D136" s="52"/>
      <c r="E136" s="52"/>
      <c r="F136" s="42"/>
      <c r="G136" s="42"/>
      <c r="H136" s="42"/>
      <c r="I136" s="49"/>
    </row>
    <row r="137" spans="1:9" ht="15.75" x14ac:dyDescent="0.25">
      <c r="A137" s="52"/>
      <c r="B137" s="42"/>
      <c r="C137" s="52"/>
      <c r="D137" s="52"/>
      <c r="E137" s="52"/>
      <c r="F137" s="42"/>
      <c r="G137" s="42"/>
      <c r="H137" s="42"/>
      <c r="I137" s="49"/>
    </row>
    <row r="138" spans="1:9" ht="15.75" x14ac:dyDescent="0.25">
      <c r="A138" s="52"/>
      <c r="B138" s="42"/>
      <c r="C138" s="52"/>
      <c r="D138" s="52"/>
      <c r="E138" s="52"/>
      <c r="F138" s="42"/>
      <c r="G138" s="42"/>
      <c r="H138" s="42"/>
      <c r="I138" s="49"/>
    </row>
    <row r="139" spans="1:9" ht="15.75" x14ac:dyDescent="0.25">
      <c r="A139" s="52"/>
      <c r="B139" s="42"/>
      <c r="C139" s="52"/>
      <c r="D139" s="52"/>
      <c r="E139" s="52"/>
      <c r="F139" s="42"/>
      <c r="G139" s="42"/>
      <c r="H139" s="42"/>
      <c r="I139" s="49"/>
    </row>
    <row r="140" spans="1:9" ht="15.75" x14ac:dyDescent="0.25">
      <c r="A140" s="52"/>
      <c r="B140" s="42"/>
      <c r="C140" s="52"/>
      <c r="D140" s="52"/>
      <c r="E140" s="52"/>
      <c r="F140" s="42"/>
      <c r="G140" s="42"/>
      <c r="H140" s="42"/>
      <c r="I140" s="49"/>
    </row>
    <row r="141" spans="1:9" ht="15.75" x14ac:dyDescent="0.25">
      <c r="A141" s="52"/>
      <c r="B141" s="42"/>
      <c r="C141" s="52"/>
      <c r="D141" s="52"/>
      <c r="E141" s="52"/>
      <c r="F141" s="42"/>
      <c r="G141" s="42"/>
      <c r="H141" s="42"/>
      <c r="I141" s="49"/>
    </row>
    <row r="142" spans="1:9" ht="15.75" x14ac:dyDescent="0.25">
      <c r="A142" s="52"/>
      <c r="B142" s="42"/>
      <c r="C142" s="52"/>
      <c r="D142" s="52"/>
      <c r="E142" s="52"/>
      <c r="F142" s="42"/>
      <c r="G142" s="42"/>
      <c r="H142" s="42"/>
      <c r="I142" s="49"/>
    </row>
    <row r="143" spans="1:9" ht="15.75" x14ac:dyDescent="0.25">
      <c r="A143" s="52"/>
      <c r="B143" s="42"/>
      <c r="C143" s="52"/>
      <c r="D143" s="52"/>
      <c r="E143" s="52"/>
      <c r="F143" s="42"/>
      <c r="G143" s="42"/>
      <c r="H143" s="42"/>
      <c r="I143" s="49"/>
    </row>
    <row r="144" spans="1:9" ht="15.75" x14ac:dyDescent="0.25">
      <c r="A144" s="52"/>
      <c r="B144" s="42"/>
      <c r="C144" s="52"/>
      <c r="D144" s="52"/>
      <c r="E144" s="52"/>
      <c r="F144" s="42"/>
      <c r="G144" s="42"/>
      <c r="H144" s="42"/>
      <c r="I144" s="49"/>
    </row>
    <row r="145" spans="1:9" ht="15.75" x14ac:dyDescent="0.25">
      <c r="A145" s="52"/>
      <c r="B145" s="42"/>
      <c r="C145" s="52"/>
      <c r="D145" s="52"/>
      <c r="E145" s="52"/>
      <c r="F145" s="42"/>
      <c r="G145" s="42"/>
      <c r="H145" s="42"/>
      <c r="I145" s="49"/>
    </row>
    <row r="146" spans="1:9" ht="15.75" x14ac:dyDescent="0.25">
      <c r="A146" s="52"/>
      <c r="B146" s="42"/>
      <c r="C146" s="52"/>
      <c r="D146" s="52"/>
      <c r="E146" s="52"/>
      <c r="F146" s="42"/>
      <c r="G146" s="42"/>
      <c r="H146" s="42"/>
      <c r="I146" s="49"/>
    </row>
    <row r="147" spans="1:9" ht="15.75" x14ac:dyDescent="0.25">
      <c r="A147" s="52"/>
      <c r="B147" s="42"/>
      <c r="C147" s="52"/>
      <c r="D147" s="52"/>
      <c r="E147" s="52"/>
      <c r="F147" s="42"/>
      <c r="G147" s="42"/>
      <c r="H147" s="42"/>
      <c r="I147" s="49"/>
    </row>
    <row r="148" spans="1:9" ht="15.75" x14ac:dyDescent="0.25">
      <c r="A148" s="52"/>
      <c r="B148" s="42"/>
      <c r="C148" s="52"/>
      <c r="D148" s="52"/>
      <c r="E148" s="52"/>
      <c r="F148" s="42"/>
      <c r="G148" s="42"/>
      <c r="H148" s="42"/>
      <c r="I148" s="49"/>
    </row>
    <row r="149" spans="1:9" ht="15.75" x14ac:dyDescent="0.25">
      <c r="A149" s="52"/>
      <c r="B149" s="42"/>
      <c r="C149" s="52"/>
      <c r="D149" s="52"/>
      <c r="E149" s="52"/>
      <c r="F149" s="42"/>
      <c r="G149" s="42"/>
      <c r="H149" s="42"/>
      <c r="I149" s="49"/>
    </row>
    <row r="150" spans="1:9" ht="15.75" x14ac:dyDescent="0.25">
      <c r="A150" s="52"/>
      <c r="B150" s="42"/>
      <c r="C150" s="52"/>
      <c r="D150" s="52"/>
      <c r="E150" s="52"/>
      <c r="F150" s="42"/>
      <c r="G150" s="42"/>
      <c r="H150" s="42"/>
      <c r="I150" s="49"/>
    </row>
    <row r="151" spans="1:9" ht="15.75" x14ac:dyDescent="0.25">
      <c r="A151" s="52"/>
      <c r="B151" s="42"/>
      <c r="C151" s="52"/>
      <c r="D151" s="52"/>
      <c r="E151" s="52"/>
      <c r="F151" s="42"/>
      <c r="G151" s="42"/>
      <c r="H151" s="42"/>
      <c r="I151" s="49"/>
    </row>
    <row r="152" spans="1:9" ht="15.75" x14ac:dyDescent="0.25">
      <c r="A152" s="52"/>
      <c r="B152" s="42"/>
      <c r="C152" s="52"/>
      <c r="D152" s="52"/>
      <c r="E152" s="52"/>
      <c r="F152" s="42"/>
      <c r="G152" s="42"/>
      <c r="H152" s="42"/>
      <c r="I152" s="49"/>
    </row>
    <row r="153" spans="1:9" ht="15.75" x14ac:dyDescent="0.25">
      <c r="A153" s="52"/>
      <c r="B153" s="42"/>
      <c r="C153" s="52"/>
      <c r="D153" s="52"/>
      <c r="E153" s="52"/>
      <c r="F153" s="42"/>
      <c r="G153" s="42"/>
      <c r="H153" s="42"/>
      <c r="I153" s="49"/>
    </row>
    <row r="154" spans="1:9" ht="15.75" x14ac:dyDescent="0.25">
      <c r="A154" s="52"/>
      <c r="B154" s="42"/>
      <c r="C154" s="52"/>
      <c r="D154" s="52"/>
      <c r="E154" s="52"/>
      <c r="F154" s="42"/>
      <c r="G154" s="42"/>
      <c r="H154" s="42"/>
      <c r="I154" s="49"/>
    </row>
    <row r="155" spans="1:9" ht="15.75" x14ac:dyDescent="0.25">
      <c r="A155" s="52"/>
      <c r="B155" s="42"/>
      <c r="C155" s="52"/>
      <c r="D155" s="52"/>
      <c r="E155" s="52"/>
      <c r="F155" s="42"/>
      <c r="G155" s="42"/>
      <c r="H155" s="42"/>
      <c r="I155" s="49"/>
    </row>
    <row r="156" spans="1:9" ht="15.75" x14ac:dyDescent="0.25">
      <c r="A156" s="52"/>
      <c r="B156" s="42"/>
      <c r="C156" s="52"/>
      <c r="D156" s="52"/>
      <c r="E156" s="52"/>
      <c r="F156" s="42"/>
      <c r="G156" s="42"/>
      <c r="H156" s="42"/>
      <c r="I156" s="49"/>
    </row>
    <row r="157" spans="1:9" ht="15.75" x14ac:dyDescent="0.25">
      <c r="A157" s="52"/>
      <c r="B157" s="42"/>
      <c r="C157" s="52"/>
      <c r="D157" s="52"/>
      <c r="E157" s="52"/>
      <c r="F157" s="42"/>
      <c r="G157" s="42"/>
      <c r="H157" s="42"/>
      <c r="I157" s="49"/>
    </row>
    <row r="158" spans="1:9" ht="15.75" x14ac:dyDescent="0.25">
      <c r="A158" s="52"/>
      <c r="B158" s="42"/>
      <c r="C158" s="52"/>
      <c r="D158" s="52"/>
      <c r="E158" s="52"/>
      <c r="F158" s="42"/>
      <c r="G158" s="42"/>
      <c r="H158" s="42"/>
      <c r="I158" s="49"/>
    </row>
    <row r="159" spans="1:9" ht="15.75" x14ac:dyDescent="0.25">
      <c r="A159" s="52"/>
      <c r="B159" s="42"/>
      <c r="C159" s="52"/>
      <c r="D159" s="52"/>
      <c r="E159" s="52"/>
      <c r="F159" s="42"/>
      <c r="G159" s="42"/>
      <c r="H159" s="42"/>
      <c r="I159" s="49"/>
    </row>
    <row r="160" spans="1:9" ht="15.75" x14ac:dyDescent="0.25">
      <c r="A160" s="52"/>
      <c r="B160" s="42"/>
      <c r="C160" s="52"/>
      <c r="D160" s="52"/>
      <c r="E160" s="52"/>
      <c r="F160" s="42"/>
      <c r="G160" s="42"/>
      <c r="H160" s="42"/>
      <c r="I160" s="49"/>
    </row>
    <row r="161" spans="1:9" ht="15.75" x14ac:dyDescent="0.25">
      <c r="A161" s="52"/>
      <c r="B161" s="42"/>
      <c r="C161" s="52"/>
      <c r="D161" s="52"/>
      <c r="E161" s="52"/>
      <c r="F161" s="42"/>
      <c r="G161" s="42"/>
      <c r="H161" s="42"/>
      <c r="I161" s="49"/>
    </row>
    <row r="162" spans="1:9" ht="15.75" x14ac:dyDescent="0.25">
      <c r="A162" s="52"/>
      <c r="B162" s="42"/>
      <c r="C162" s="52"/>
      <c r="D162" s="52"/>
      <c r="E162" s="52"/>
      <c r="F162" s="42"/>
      <c r="G162" s="42"/>
      <c r="H162" s="42"/>
      <c r="I162" s="49"/>
    </row>
    <row r="163" spans="1:9" ht="15.75" x14ac:dyDescent="0.25">
      <c r="A163" s="52"/>
      <c r="B163" s="42"/>
      <c r="C163" s="52"/>
      <c r="D163" s="52"/>
      <c r="E163" s="52"/>
      <c r="F163" s="42"/>
      <c r="G163" s="42"/>
      <c r="H163" s="42"/>
      <c r="I163" s="49"/>
    </row>
    <row r="164" spans="1:9" ht="15.75" x14ac:dyDescent="0.25">
      <c r="A164" s="52"/>
      <c r="B164" s="42"/>
      <c r="C164" s="52"/>
      <c r="D164" s="52"/>
      <c r="E164" s="52"/>
      <c r="F164" s="42"/>
      <c r="G164" s="42"/>
      <c r="H164" s="42"/>
      <c r="I164" s="49"/>
    </row>
    <row r="165" spans="1:9" ht="15.75" x14ac:dyDescent="0.25">
      <c r="A165" s="52"/>
      <c r="B165" s="42"/>
      <c r="C165" s="52"/>
      <c r="D165" s="52"/>
      <c r="E165" s="52"/>
      <c r="F165" s="42"/>
      <c r="G165" s="42"/>
      <c r="H165" s="42"/>
      <c r="I165" s="49"/>
    </row>
    <row r="166" spans="1:9" ht="15.75" x14ac:dyDescent="0.25">
      <c r="A166" s="52"/>
      <c r="B166" s="42"/>
      <c r="C166" s="52"/>
      <c r="D166" s="52"/>
      <c r="E166" s="52"/>
      <c r="F166" s="42"/>
      <c r="G166" s="42"/>
      <c r="H166" s="42"/>
      <c r="I166" s="49"/>
    </row>
    <row r="167" spans="1:9" ht="15.75" x14ac:dyDescent="0.25">
      <c r="A167" s="52"/>
      <c r="B167" s="42"/>
      <c r="C167" s="52"/>
      <c r="D167" s="52"/>
      <c r="E167" s="52"/>
      <c r="F167" s="42"/>
      <c r="G167" s="42"/>
      <c r="H167" s="42"/>
      <c r="I167" s="49"/>
    </row>
    <row r="168" spans="1:9" ht="15.75" x14ac:dyDescent="0.25">
      <c r="A168" s="52"/>
      <c r="B168" s="42"/>
      <c r="C168" s="52"/>
      <c r="D168" s="52"/>
      <c r="E168" s="52"/>
      <c r="F168" s="42"/>
      <c r="G168" s="42"/>
      <c r="H168" s="42"/>
      <c r="I168" s="49"/>
    </row>
    <row r="169" spans="1:9" ht="15.75" x14ac:dyDescent="0.25">
      <c r="A169" s="52"/>
      <c r="B169" s="42"/>
      <c r="C169" s="52"/>
      <c r="D169" s="52"/>
      <c r="E169" s="52"/>
      <c r="F169" s="42"/>
      <c r="G169" s="42"/>
      <c r="H169" s="42"/>
      <c r="I169" s="49"/>
    </row>
    <row r="170" spans="1:9" ht="15.75" x14ac:dyDescent="0.25">
      <c r="A170" s="52"/>
      <c r="B170" s="42"/>
      <c r="C170" s="52"/>
      <c r="D170" s="52"/>
      <c r="E170" s="52"/>
      <c r="F170" s="42"/>
      <c r="G170" s="42"/>
      <c r="H170" s="42"/>
      <c r="I170" s="49"/>
    </row>
    <row r="171" spans="1:9" ht="15.75" x14ac:dyDescent="0.25">
      <c r="A171" s="52"/>
      <c r="B171" s="42"/>
      <c r="C171" s="52"/>
      <c r="D171" s="52"/>
      <c r="E171" s="52"/>
      <c r="F171" s="42"/>
      <c r="G171" s="42"/>
      <c r="H171" s="42"/>
      <c r="I171" s="49"/>
    </row>
    <row r="172" spans="1:9" ht="15.75" x14ac:dyDescent="0.25">
      <c r="A172" s="52"/>
      <c r="B172" s="42"/>
      <c r="C172" s="52"/>
      <c r="D172" s="52"/>
      <c r="E172" s="52"/>
      <c r="F172" s="42"/>
      <c r="G172" s="42"/>
      <c r="H172" s="42"/>
      <c r="I172" s="49"/>
    </row>
    <row r="173" spans="1:9" ht="15.75" x14ac:dyDescent="0.25">
      <c r="A173" s="52"/>
      <c r="B173" s="42"/>
      <c r="C173" s="52"/>
      <c r="D173" s="52"/>
      <c r="E173" s="52"/>
      <c r="F173" s="42"/>
      <c r="G173" s="42"/>
      <c r="H173" s="42"/>
      <c r="I173" s="49"/>
    </row>
    <row r="174" spans="1:9" ht="15.75" x14ac:dyDescent="0.25">
      <c r="A174" s="52"/>
      <c r="B174" s="42"/>
      <c r="C174" s="52"/>
      <c r="D174" s="52"/>
      <c r="E174" s="52"/>
      <c r="F174" s="42"/>
      <c r="G174" s="42"/>
      <c r="H174" s="42"/>
      <c r="I174" s="49"/>
    </row>
    <row r="175" spans="1:9" ht="15.75" x14ac:dyDescent="0.25">
      <c r="A175" s="52"/>
      <c r="B175" s="42"/>
      <c r="C175" s="52"/>
      <c r="D175" s="52"/>
      <c r="E175" s="52"/>
      <c r="F175" s="42"/>
      <c r="G175" s="42"/>
      <c r="H175" s="42"/>
      <c r="I175" s="49"/>
    </row>
    <row r="176" spans="1:9" ht="15.75" x14ac:dyDescent="0.25">
      <c r="A176" s="52"/>
      <c r="B176" s="42"/>
      <c r="C176" s="52"/>
      <c r="D176" s="52"/>
      <c r="E176" s="52"/>
      <c r="F176" s="42"/>
      <c r="G176" s="42"/>
      <c r="H176" s="42"/>
      <c r="I176" s="49"/>
    </row>
    <row r="177" spans="1:9" ht="15.75" x14ac:dyDescent="0.25">
      <c r="A177" s="52"/>
      <c r="B177" s="42"/>
      <c r="C177" s="52"/>
      <c r="D177" s="52"/>
      <c r="E177" s="52"/>
      <c r="F177" s="42"/>
      <c r="G177" s="42"/>
      <c r="H177" s="42"/>
      <c r="I177" s="49"/>
    </row>
    <row r="178" spans="1:9" ht="15.75" x14ac:dyDescent="0.25">
      <c r="A178" s="52"/>
      <c r="B178" s="42"/>
      <c r="C178" s="52"/>
      <c r="D178" s="52"/>
      <c r="E178" s="52"/>
      <c r="F178" s="42"/>
      <c r="G178" s="42"/>
      <c r="H178" s="42"/>
      <c r="I178" s="49"/>
    </row>
    <row r="179" spans="1:9" ht="15.75" x14ac:dyDescent="0.25">
      <c r="A179" s="52"/>
      <c r="B179" s="42"/>
      <c r="C179" s="52"/>
      <c r="D179" s="52"/>
      <c r="E179" s="52"/>
      <c r="F179" s="42"/>
      <c r="G179" s="42"/>
      <c r="H179" s="42"/>
      <c r="I179" s="49"/>
    </row>
    <row r="180" spans="1:9" ht="15.75" x14ac:dyDescent="0.25">
      <c r="A180" s="52"/>
      <c r="B180" s="42"/>
      <c r="C180" s="52"/>
      <c r="D180" s="52"/>
      <c r="E180" s="52"/>
      <c r="F180" s="42"/>
      <c r="G180" s="42"/>
      <c r="H180" s="42"/>
      <c r="I180" s="49"/>
    </row>
    <row r="181" spans="1:9" ht="15.75" x14ac:dyDescent="0.25">
      <c r="A181" s="52"/>
      <c r="B181" s="42"/>
      <c r="C181" s="52"/>
      <c r="D181" s="52"/>
      <c r="E181" s="52"/>
      <c r="F181" s="42"/>
      <c r="G181" s="42"/>
      <c r="H181" s="42"/>
      <c r="I181" s="49"/>
    </row>
    <row r="182" spans="1:9" ht="15.75" x14ac:dyDescent="0.25">
      <c r="A182" s="52"/>
      <c r="B182" s="42"/>
      <c r="C182" s="52"/>
      <c r="D182" s="52"/>
      <c r="E182" s="52"/>
      <c r="F182" s="42"/>
      <c r="G182" s="42"/>
      <c r="H182" s="42"/>
      <c r="I182" s="49"/>
    </row>
    <row r="183" spans="1:9" ht="15.75" x14ac:dyDescent="0.25">
      <c r="A183" s="52"/>
      <c r="B183" s="42"/>
      <c r="C183" s="52"/>
      <c r="D183" s="52"/>
      <c r="E183" s="52"/>
      <c r="F183" s="42"/>
      <c r="G183" s="42"/>
      <c r="H183" s="42"/>
      <c r="I183" s="49"/>
    </row>
    <row r="184" spans="1:9" ht="15.75" x14ac:dyDescent="0.25">
      <c r="A184" s="52"/>
      <c r="B184" s="42"/>
      <c r="C184" s="52"/>
      <c r="D184" s="52"/>
      <c r="E184" s="52"/>
      <c r="F184" s="42"/>
      <c r="G184" s="42"/>
      <c r="H184" s="42"/>
      <c r="I184" s="49"/>
    </row>
    <row r="185" spans="1:9" ht="15.75" x14ac:dyDescent="0.25">
      <c r="A185" s="52"/>
      <c r="B185" s="42"/>
      <c r="C185" s="52"/>
      <c r="D185" s="52"/>
      <c r="E185" s="52"/>
      <c r="F185" s="42"/>
      <c r="G185" s="42"/>
      <c r="H185" s="42"/>
      <c r="I185" s="49"/>
    </row>
    <row r="186" spans="1:9" ht="15.75" x14ac:dyDescent="0.25">
      <c r="A186" s="52"/>
      <c r="B186" s="42"/>
      <c r="C186" s="52"/>
      <c r="D186" s="52"/>
      <c r="E186" s="52"/>
      <c r="F186" s="42"/>
      <c r="G186" s="42"/>
      <c r="H186" s="42"/>
      <c r="I186" s="49"/>
    </row>
    <row r="187" spans="1:9" ht="15.75" x14ac:dyDescent="0.25">
      <c r="A187" s="52"/>
      <c r="B187" s="42"/>
      <c r="C187" s="52"/>
      <c r="D187" s="52"/>
      <c r="E187" s="52"/>
      <c r="F187" s="42"/>
      <c r="G187" s="42"/>
      <c r="H187" s="42"/>
      <c r="I187" s="49"/>
    </row>
    <row r="188" spans="1:9" ht="15.75" x14ac:dyDescent="0.25">
      <c r="A188" s="52"/>
      <c r="B188" s="42"/>
      <c r="C188" s="52"/>
      <c r="D188" s="52"/>
      <c r="E188" s="52"/>
      <c r="F188" s="42"/>
      <c r="G188" s="42"/>
      <c r="H188" s="42"/>
      <c r="I188" s="49"/>
    </row>
    <row r="189" spans="1:9" ht="15.75" x14ac:dyDescent="0.25">
      <c r="A189" s="52"/>
      <c r="B189" s="42"/>
      <c r="C189" s="52"/>
      <c r="D189" s="52"/>
      <c r="E189" s="52"/>
      <c r="F189" s="42"/>
      <c r="G189" s="42"/>
      <c r="H189" s="42"/>
      <c r="I189" s="49"/>
    </row>
    <row r="190" spans="1:9" ht="15.75" x14ac:dyDescent="0.25">
      <c r="A190" s="52"/>
      <c r="B190" s="42"/>
      <c r="C190" s="52"/>
      <c r="D190" s="52"/>
      <c r="E190" s="52"/>
      <c r="F190" s="42"/>
      <c r="G190" s="42"/>
      <c r="H190" s="42"/>
      <c r="I190" s="49"/>
    </row>
    <row r="191" spans="1:9" ht="15.75" x14ac:dyDescent="0.25">
      <c r="A191" s="52"/>
      <c r="B191" s="42"/>
      <c r="C191" s="52"/>
      <c r="D191" s="52"/>
      <c r="E191" s="52"/>
      <c r="F191" s="42"/>
      <c r="G191" s="42"/>
      <c r="H191" s="42"/>
      <c r="I191" s="49"/>
    </row>
    <row r="192" spans="1:9" ht="15.75" x14ac:dyDescent="0.25">
      <c r="A192" s="52"/>
      <c r="B192" s="42"/>
      <c r="C192" s="52"/>
      <c r="D192" s="52"/>
      <c r="E192" s="52"/>
      <c r="F192" s="42"/>
      <c r="G192" s="42"/>
      <c r="H192" s="42"/>
      <c r="I192" s="49"/>
    </row>
    <row r="193" spans="1:9" ht="15.75" x14ac:dyDescent="0.25">
      <c r="A193" s="52"/>
      <c r="B193" s="42"/>
      <c r="C193" s="52"/>
      <c r="D193" s="52"/>
      <c r="E193" s="52"/>
      <c r="F193" s="42"/>
      <c r="G193" s="42"/>
      <c r="H193" s="42"/>
      <c r="I193" s="49"/>
    </row>
    <row r="194" spans="1:9" ht="15.75" x14ac:dyDescent="0.25">
      <c r="A194" s="52"/>
      <c r="B194" s="42"/>
      <c r="C194" s="52"/>
      <c r="D194" s="52"/>
      <c r="E194" s="52"/>
      <c r="F194" s="42"/>
      <c r="G194" s="42"/>
      <c r="H194" s="42"/>
      <c r="I194" s="49"/>
    </row>
    <row r="195" spans="1:9" ht="15.75" x14ac:dyDescent="0.25">
      <c r="A195" s="52"/>
      <c r="B195" s="42"/>
      <c r="C195" s="52"/>
      <c r="D195" s="52"/>
      <c r="E195" s="52"/>
      <c r="F195" s="42"/>
      <c r="G195" s="42"/>
      <c r="H195" s="42"/>
      <c r="I195" s="49"/>
    </row>
    <row r="196" spans="1:9" ht="15.75" x14ac:dyDescent="0.25">
      <c r="A196" s="52"/>
      <c r="B196" s="42"/>
      <c r="C196" s="52"/>
      <c r="D196" s="52"/>
      <c r="E196" s="52"/>
      <c r="F196" s="42"/>
      <c r="G196" s="42"/>
      <c r="H196" s="42"/>
      <c r="I196" s="49"/>
    </row>
    <row r="197" spans="1:9" ht="15.75" x14ac:dyDescent="0.25">
      <c r="A197" s="52"/>
      <c r="B197" s="42"/>
      <c r="C197" s="52"/>
      <c r="D197" s="52"/>
      <c r="E197" s="52"/>
      <c r="F197" s="42"/>
      <c r="G197" s="42"/>
      <c r="H197" s="42"/>
      <c r="I197" s="49"/>
    </row>
    <row r="198" spans="1:9" ht="15.75" x14ac:dyDescent="0.25">
      <c r="A198" s="52"/>
      <c r="B198" s="42"/>
      <c r="C198" s="52"/>
      <c r="D198" s="52"/>
      <c r="E198" s="52"/>
      <c r="F198" s="42"/>
      <c r="G198" s="42"/>
      <c r="H198" s="42"/>
      <c r="I198" s="49"/>
    </row>
    <row r="199" spans="1:9" ht="15.75" x14ac:dyDescent="0.25">
      <c r="A199" s="52"/>
      <c r="B199" s="42"/>
      <c r="C199" s="52"/>
      <c r="D199" s="52"/>
      <c r="E199" s="52"/>
      <c r="F199" s="42"/>
      <c r="G199" s="42"/>
      <c r="H199" s="42"/>
      <c r="I199" s="49"/>
    </row>
    <row r="200" spans="1:9" ht="15.75" x14ac:dyDescent="0.25">
      <c r="A200" s="52"/>
      <c r="B200" s="42"/>
      <c r="C200" s="52"/>
      <c r="D200" s="52"/>
      <c r="E200" s="52"/>
      <c r="F200" s="42"/>
      <c r="G200" s="42"/>
      <c r="H200" s="42"/>
      <c r="I200" s="49"/>
    </row>
    <row r="201" spans="1:9" ht="15.75" x14ac:dyDescent="0.25">
      <c r="A201" s="52"/>
      <c r="B201" s="42"/>
      <c r="C201" s="52"/>
      <c r="D201" s="52"/>
      <c r="E201" s="52"/>
      <c r="F201" s="42"/>
      <c r="G201" s="42"/>
      <c r="H201" s="42"/>
      <c r="I201" s="49"/>
    </row>
    <row r="202" spans="1:9" ht="15.75" x14ac:dyDescent="0.25">
      <c r="A202" s="52"/>
      <c r="B202" s="42"/>
      <c r="C202" s="52"/>
      <c r="D202" s="52"/>
      <c r="E202" s="52"/>
      <c r="F202" s="42"/>
      <c r="G202" s="42"/>
      <c r="H202" s="42"/>
      <c r="I202" s="49"/>
    </row>
  </sheetData>
  <mergeCells count="4">
    <mergeCell ref="A1:K1"/>
    <mergeCell ref="A2:K2"/>
    <mergeCell ref="A3:K3"/>
    <mergeCell ref="A4: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Financieros</vt:lpstr>
      <vt:lpstr>EBITDA</vt:lpstr>
      <vt:lpstr>Resumen E.Financiera</vt:lpstr>
    </vt:vector>
  </TitlesOfParts>
  <Company>INCO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JARIAS</dc:creator>
  <cp:lastModifiedBy>Monica Francisca Olarte Gamarra</cp:lastModifiedBy>
  <cp:lastPrinted>2012-08-02T22:32:08Z</cp:lastPrinted>
  <dcterms:created xsi:type="dcterms:W3CDTF">2011-03-16T15:21:58Z</dcterms:created>
  <dcterms:modified xsi:type="dcterms:W3CDTF">2013-10-28T19:22:37Z</dcterms:modified>
</cp:coreProperties>
</file>