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20" windowWidth="19440" windowHeight="11700" tabRatio="901" activeTab="6"/>
  </bookViews>
  <sheets>
    <sheet name="Exp. General (1)" sheetId="1" r:id="rId1"/>
    <sheet name="Exp. General (2)" sheetId="39" r:id="rId2"/>
    <sheet name="Resumen Exp. Gen" sheetId="28" r:id="rId3"/>
    <sheet name="Exp. Especif (1)" sheetId="14" r:id="rId4"/>
    <sheet name="Exp. Especif (2)" sheetId="40" r:id="rId5"/>
    <sheet name="Resumen Exp. Especifica" sheetId="31" r:id="rId6"/>
    <sheet name="CONSOLIDADO" sheetId="38" r:id="rId7"/>
  </sheets>
  <definedNames>
    <definedName name="_xlnm.Print_Area" localSheetId="6">CONSOLIDADO!$A$1:$F$21</definedName>
    <definedName name="_xlnm.Print_Area" localSheetId="3">'Exp. Especif (1)'!$A$1:$N$27</definedName>
    <definedName name="_xlnm.Print_Area" localSheetId="4">'Exp. Especif (2)'!$A$1:$N$27</definedName>
    <definedName name="_xlnm.Print_Area" localSheetId="0">'Exp. General (1)'!$A$1:$P$22</definedName>
    <definedName name="_xlnm.Print_Area" localSheetId="1">'Exp. General (2)'!$A$1:$P$22</definedName>
    <definedName name="_xlnm.Print_Area" localSheetId="5">'Resumen Exp. Especifica'!$A$1:$G$23</definedName>
    <definedName name="_xlnm.Print_Area" localSheetId="2">'Resumen Exp. Gen'!$A$1:$I$27</definedName>
  </definedNames>
  <calcPr calcId="145621"/>
</workbook>
</file>

<file path=xl/calcChain.xml><?xml version="1.0" encoding="utf-8"?>
<calcChain xmlns="http://schemas.openxmlformats.org/spreadsheetml/2006/main">
  <c r="B14" i="38" l="1"/>
  <c r="B13" i="38"/>
  <c r="C12" i="31"/>
  <c r="C11" i="31"/>
  <c r="C12" i="28"/>
  <c r="C11" i="28"/>
  <c r="B4" i="28"/>
  <c r="B3" i="28"/>
  <c r="N13" i="39"/>
  <c r="N17" i="39"/>
  <c r="L13" i="39"/>
  <c r="K13" i="39"/>
  <c r="K12" i="39"/>
  <c r="L12" i="39"/>
  <c r="F17" i="40"/>
  <c r="F16" i="40"/>
  <c r="F15" i="40"/>
  <c r="B4" i="40"/>
  <c r="B3" i="40"/>
  <c r="E22" i="39"/>
  <c r="E21" i="39"/>
  <c r="K14" i="39"/>
  <c r="L14" i="39" s="1"/>
  <c r="N8" i="39"/>
  <c r="N17" i="1"/>
  <c r="L17" i="1"/>
  <c r="F16" i="14"/>
  <c r="F17" i="14"/>
  <c r="F15" i="14"/>
  <c r="B4" i="14"/>
  <c r="B3" i="14"/>
  <c r="N12" i="1"/>
  <c r="L14" i="1"/>
  <c r="L13" i="1"/>
  <c r="L12" i="1"/>
  <c r="K14" i="1"/>
  <c r="K13" i="1"/>
  <c r="K12" i="1"/>
  <c r="E22" i="1"/>
  <c r="E21" i="1"/>
  <c r="N8" i="1"/>
  <c r="L17" i="39" l="1"/>
</calcChain>
</file>

<file path=xl/sharedStrings.xml><?xml version="1.0" encoding="utf-8"?>
<sst xmlns="http://schemas.openxmlformats.org/spreadsheetml/2006/main" count="215" uniqueCount="74">
  <si>
    <t>EXPERIENCIA GENERAL (1)</t>
  </si>
  <si>
    <t>Objeto y/o Alcance del contrato</t>
  </si>
  <si>
    <t>Fecha de Inicio del Contrato</t>
  </si>
  <si>
    <t>Fecha de Terminación del Contrato</t>
  </si>
  <si>
    <t>% de participación del Líder en la estructura plural anterior</t>
  </si>
  <si>
    <t>País en el que se celebró el contrato</t>
  </si>
  <si>
    <t>Entidad Contratante</t>
  </si>
  <si>
    <t>Valor del Contrato
Pesos</t>
  </si>
  <si>
    <t>Valor del contrato (SMMLV) (2)</t>
  </si>
  <si>
    <t>CUMPLE CON EL OBJETO SOLICITADO</t>
  </si>
  <si>
    <t>% de participación del miembro no Líder del proponente en la estructura plural anterior</t>
  </si>
  <si>
    <t>CUMPLE</t>
  </si>
  <si>
    <t xml:space="preserve">Nombre del Proponente: </t>
  </si>
  <si>
    <t>COLOMBIA</t>
  </si>
  <si>
    <t>FORMATO No 6</t>
  </si>
  <si>
    <t>NOTA: CON LA INFORMACION APORTADA EN LA PROPUESTA, LA ENTIDAD VERIFICÓ LA EXPERIENCIA GENERAL  Y SE ENCONTRÓ QUE EL PROPONENTE  CUMPLE</t>
  </si>
  <si>
    <t>AGENCIA NACIONAL DE INFRAESTRUCTURA</t>
  </si>
  <si>
    <t xml:space="preserve"> </t>
  </si>
  <si>
    <t>RESUMEN EVALUACIÓN EXPERIENCIA GENERAL</t>
  </si>
  <si>
    <t>PROPUESTA NÚMERO</t>
  </si>
  <si>
    <t>PROPONENTE</t>
  </si>
  <si>
    <t>EXPERIENCIA GENERAL</t>
  </si>
  <si>
    <t>OBSERVACIONES GENERALES</t>
  </si>
  <si>
    <t>CRITERIO 1</t>
  </si>
  <si>
    <t>CRITERIO 2</t>
  </si>
  <si>
    <t>HÁBIL</t>
  </si>
  <si>
    <t>Criterio 1</t>
  </si>
  <si>
    <t>Criterio 2</t>
  </si>
  <si>
    <t>CONDICION</t>
  </si>
  <si>
    <t>EXPERIENCIA ESPECÍFICA (1)</t>
  </si>
  <si>
    <t>Miembro del proponente que aporta el contrato</t>
  </si>
  <si>
    <t xml:space="preserve">Valor del contrato </t>
  </si>
  <si>
    <t>FORMATO No. 7</t>
  </si>
  <si>
    <t>CONDICION EXPERIENCIA ESPECIFICA :</t>
  </si>
  <si>
    <t>RESUMEN EVALUACIÓN EXPERIENCIA ESPECIFICA</t>
  </si>
  <si>
    <t>EXPERIENCIA ESPECIFICA</t>
  </si>
  <si>
    <t>Valor Total de Contratos Aportados</t>
  </si>
  <si>
    <t>Nombre del Proponente:</t>
  </si>
  <si>
    <t>CUMPLE CRITERIO</t>
  </si>
  <si>
    <t>EXPERIENCIA ACREDITADA POR EL PROPONENTE</t>
  </si>
  <si>
    <t xml:space="preserve">PRESUPUESTO OFICIAL </t>
  </si>
  <si>
    <t>SMMLV</t>
  </si>
  <si>
    <t>OBSERVACIONES</t>
  </si>
  <si>
    <t xml:space="preserve">CONSOLIDADO EXPERIENCIA </t>
  </si>
  <si>
    <t>EVALUACION TECNICA</t>
  </si>
  <si>
    <t>ALFREDO CAMACHO SALAS</t>
  </si>
  <si>
    <t>COMITÉ EVALUADOR (COMPONENTE TÉCNICO)</t>
  </si>
  <si>
    <t>PROCESO VJ-VGC-CM-006-2013</t>
  </si>
  <si>
    <t>"CONTRATAR LA INTERVENTORIA A LA CONSTRUCCION  DEL PUENTE PEATONAL MERCURIO (IN CLUIDO ESTUDIOS Y DISEÑOS), EN EL SECTOR DE SOACHA DEL PROYECTO VIAL BOSA-GRANADA .GIRARDOT"</t>
  </si>
  <si>
    <t>R&amp;M CONSTRUCCIONES INTERVENTORIAS S.A.S</t>
  </si>
  <si>
    <t>INSTITUTO DE DESARROLLO URBANO</t>
  </si>
  <si>
    <t>FONADE</t>
  </si>
  <si>
    <t>Estudios y Diseños de la Avenida Laureano Gomez (AK 9) desde la avenida San Juan Bosco (AC 170) hasta la avenida San Antonio (AC 138) en Bogotá D,C.</t>
  </si>
  <si>
    <t>Interventoría técnica administrativa contable  y ambiental para los estudios y diseños de 3 puentes peatonales ubicados en la Avenida Calle 26 por trasnversal 48 CAN y en la autopista Norte por la calle 205 en Bogota D.C.</t>
  </si>
  <si>
    <t>Estudios y Diseños para la Construcción de las siguientes obras: a)intersección de la avenida ciudad de cali (AK86) por avenida ferrocarril de occidente (AC 22), proyecto codigo de obra 175 y b) tramos faltantes de la avenida ferrocarril de Occidente, por la calzada norte correspondiente al tramo comprendido entre la carrera 100 y la carrera 96i y por la calzada sur correspondiente al tramo comprendido entre la carrera 96c y la carrera 93, que hacen parte del proyecto con codigo de obra 190 del acuerdo 180 de 2005 de valorizaciones de bogotá</t>
  </si>
  <si>
    <t>CRITERIO 1: SUMAR EN 2 CONTRATOS 200% DEL PRESUPUESTO OFICIAL EN SMLV 2013  =  $320.227.472    =  645 SMLV 2013</t>
  </si>
  <si>
    <t>Valor contrato porcentual</t>
  </si>
  <si>
    <t>EGNNA DORAYNE FRANCO MÉNDEZ</t>
  </si>
  <si>
    <t>CRITERIO 1. • Por lo menos uno (1) de los contratos acreditados deberá incluir la consultoría o interventoría en estudios y diseños para la construcción de puentes peatonales</t>
  </si>
  <si>
    <t xml:space="preserve"> PROJEKTA LTDA INGENIEROS CONSULTORES</t>
  </si>
  <si>
    <t>PROJEKTA LTDA INGENIEROS CONSULTORES</t>
  </si>
  <si>
    <t>Estudio y Diseño a nivel fase III para el reemplazo el puente El Colegio de la carretera Candelaria Laberinto Ruta 2402. Incluye Calzada vehicular y andenes para circulacion vehicular</t>
  </si>
  <si>
    <t>INSTITUTO NACIONA DE VIAS</t>
  </si>
  <si>
    <t>Interventoróa tecnica, administrativa,financiera, legal, social y ambiental para la ampliacion y rehabilitacion de la autopista al llano entre el CAI Yomasa y el inicio de la concesión Bogotá Villavicencio en el tramo comprendido en el K1+575 al K5+324 incluye 4 puentes peatonales</t>
  </si>
  <si>
    <t>OBSERVACION</t>
  </si>
  <si>
    <t>Se ajustan los valores del contrato de acuerdo con las certificaciones aportadas</t>
  </si>
  <si>
    <t>estudios y diseños de la via Cota Suba desde el limite con el distrito hasta la avenida San jose en Bogotá D,C</t>
  </si>
  <si>
    <t>CUMPLE CONTRATO PUENTES PEATONALES</t>
  </si>
  <si>
    <t>Sumar  en max  dos (2) Contratos 200% del Presupuesto Oficial en SMLV 2013  =  $320.227.472    =  645 SMLV 2013</t>
  </si>
  <si>
    <t>Por lo menos uno (1) de los contratos acreditados deberá incluir la consultoría o interventoría en estudios y diseños para la construcción de puentes peatonales</t>
  </si>
  <si>
    <t xml:space="preserve"> Por lo menos uno (1) de los contratos acreditados deberá incluir la consultoría o interventoría en estudios y diseños para la construcción de puentes peatonales</t>
  </si>
  <si>
    <t>EGNNA DORAYNE DRANCO MÉNDEZ</t>
  </si>
  <si>
    <t>EGNNA DORAYNE FRANCO MENDEZ</t>
  </si>
  <si>
    <t>ANEXO 7 NO COINCIDEN VALORES DE CONTRATOS POR TANTO SE AJUSTARON LOS VALORES DE LOS CONTRATOS PRESENTADOS CON BASE EN LOS VALORES DE LAS CERTIFICACIONES.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</si>
</sst>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4" formatCode="_(&quot;$&quot;\ * #,##0.00_);_(&quot;$&quot;\ * \(#,##0.00\);_(&quot;$&quot;\ * &quot;-&quot;??_);_(@_)"/>
    <numFmt numFmtId="43" formatCode="_(* #,##0.00_);_(* \(#,##0.00\);_(* &quot;-&quot;??_);_(@_)"/>
    <numFmt numFmtId="164" formatCode="_-* #,##0.00\ _€_-;\-* #,##0.00\ _€_-;_-* &quot;-&quot;??\ _€_-;_-@_-"/>
    <numFmt numFmtId="165" formatCode="_(&quot;$&quot;* #,##0.00_);_(&quot;$&quot;* \(#,##0.00\);_(&quot;$&quot;* &quot;-&quot;??_);_(@_)"/>
    <numFmt numFmtId="166" formatCode="_ * #,##0.00_ ;_ * \-#,##0.00_ ;_ * &quot;-&quot;??_ ;_ @_ "/>
    <numFmt numFmtId="167" formatCode="_ [$€-2]\ * #,##0.00_ ;_ [$€-2]\ * \-#,##0.00_ ;_ [$€-2]\ * &quot;-&quot;??_ "/>
    <numFmt numFmtId="168" formatCode="_-[$$-240A]\ * #,##0.00_ ;_-[$$-240A]\ * \-#,##0.00\ ;_-[$$-240A]\ * &quot;-&quot;??_ ;_-@_ "/>
    <numFmt numFmtId="169" formatCode="_(* #,##0_);_(* \(#,##0\);_(* &quot;-&quot;??_);_(@_)"/>
  </numFmts>
  <fonts count="29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b/>
      <sz val="10"/>
      <name val="Times New Roman"/>
      <family val="1"/>
    </font>
    <font>
      <sz val="10"/>
      <color theme="1"/>
      <name val="Arial"/>
      <family val="2"/>
    </font>
    <font>
      <b/>
      <sz val="10"/>
      <name val="Arial"/>
      <family val="2"/>
    </font>
    <font>
      <sz val="11"/>
      <color indexed="8"/>
      <name val="Calibri"/>
      <family val="2"/>
    </font>
    <font>
      <sz val="12"/>
      <color theme="1"/>
      <name val="Calibri"/>
      <family val="2"/>
    </font>
    <font>
      <sz val="12"/>
      <color indexed="8"/>
      <name val="Calibri"/>
      <family val="2"/>
    </font>
    <font>
      <b/>
      <sz val="12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sz val="10"/>
      <name val="Arial Narrow"/>
      <family val="2"/>
    </font>
    <font>
      <sz val="11"/>
      <name val="Arial"/>
      <family val="2"/>
    </font>
    <font>
      <b/>
      <sz val="12"/>
      <color rgb="FF3F3F3F"/>
      <name val="Calibri"/>
      <family val="2"/>
    </font>
    <font>
      <sz val="11"/>
      <color theme="1"/>
      <name val="Arial"/>
      <family val="2"/>
    </font>
    <font>
      <sz val="9"/>
      <name val="Arial"/>
      <family val="2"/>
    </font>
    <font>
      <b/>
      <u/>
      <sz val="14"/>
      <name val="Times New Roman"/>
      <family val="1"/>
    </font>
    <font>
      <b/>
      <sz val="11"/>
      <color theme="1"/>
      <name val="Times New Roman"/>
      <family val="1"/>
    </font>
    <font>
      <sz val="10"/>
      <name val="Arial"/>
      <family val="2"/>
    </font>
    <font>
      <b/>
      <sz val="12"/>
      <name val="Cambria"/>
      <family val="1"/>
    </font>
    <font>
      <sz val="12"/>
      <color theme="0"/>
      <name val="Arial Unicode MS"/>
      <family val="2"/>
    </font>
    <font>
      <sz val="10"/>
      <color theme="0"/>
      <name val="Arial"/>
      <family val="2"/>
    </font>
    <font>
      <sz val="10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05">
    <xf numFmtId="0" fontId="0" fillId="0" borderId="0"/>
    <xf numFmtId="43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4" fontId="11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2" fillId="0" borderId="0"/>
    <xf numFmtId="0" fontId="2" fillId="0" borderId="0"/>
    <xf numFmtId="9" fontId="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2" fillId="0" borderId="0"/>
    <xf numFmtId="167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4" fontId="1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5" borderId="15" applyNumberFormat="0" applyFont="0" applyAlignment="0" applyProtection="0"/>
    <xf numFmtId="0" fontId="13" fillId="5" borderId="15" applyNumberFormat="0" applyFont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9" fillId="4" borderId="14" applyNumberFormat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24" fillId="0" borderId="0" applyFont="0" applyFill="0" applyBorder="0" applyAlignment="0" applyProtection="0"/>
  </cellStyleXfs>
  <cellXfs count="198">
    <xf numFmtId="0" fontId="0" fillId="0" borderId="0" xfId="0"/>
    <xf numFmtId="0" fontId="5" fillId="0" borderId="0" xfId="3" applyFont="1" applyAlignment="1">
      <alignment horizontal="center" vertical="center"/>
    </xf>
    <xf numFmtId="0" fontId="5" fillId="0" borderId="0" xfId="3" applyFont="1" applyAlignment="1">
      <alignment horizontal="left" vertical="center"/>
    </xf>
    <xf numFmtId="0" fontId="8" fillId="0" borderId="0" xfId="3" applyFont="1" applyBorder="1" applyAlignment="1">
      <alignment horizontal="center" vertical="center"/>
    </xf>
    <xf numFmtId="0" fontId="0" fillId="0" borderId="0" xfId="0" applyBorder="1"/>
    <xf numFmtId="0" fontId="8" fillId="3" borderId="0" xfId="3" applyFont="1" applyFill="1" applyBorder="1" applyAlignment="1">
      <alignment horizontal="center" vertical="center" wrapText="1"/>
    </xf>
    <xf numFmtId="0" fontId="7" fillId="2" borderId="13" xfId="3" applyFont="1" applyFill="1" applyBorder="1" applyAlignment="1">
      <alignment horizontal="center" vertical="center" wrapText="1"/>
    </xf>
    <xf numFmtId="0" fontId="6" fillId="0" borderId="8" xfId="3" applyFont="1" applyBorder="1" applyAlignment="1">
      <alignment horizontal="center" vertical="center"/>
    </xf>
    <xf numFmtId="0" fontId="6" fillId="0" borderId="8" xfId="3" applyFont="1" applyBorder="1" applyAlignment="1">
      <alignment horizontal="center" vertical="center" wrapText="1"/>
    </xf>
    <xf numFmtId="9" fontId="6" fillId="0" borderId="5" xfId="2" applyFont="1" applyBorder="1" applyAlignment="1">
      <alignment horizontal="center" vertical="center"/>
    </xf>
    <xf numFmtId="0" fontId="10" fillId="0" borderId="0" xfId="0" applyFont="1"/>
    <xf numFmtId="0" fontId="18" fillId="0" borderId="8" xfId="3" applyFont="1" applyFill="1" applyBorder="1" applyAlignment="1">
      <alignment horizontal="left" vertical="center" wrapText="1"/>
    </xf>
    <xf numFmtId="0" fontId="18" fillId="0" borderId="5" xfId="3" applyFont="1" applyFill="1" applyBorder="1" applyAlignment="1">
      <alignment horizontal="left" vertical="center" wrapText="1"/>
    </xf>
    <xf numFmtId="0" fontId="3" fillId="0" borderId="0" xfId="3"/>
    <xf numFmtId="0" fontId="22" fillId="0" borderId="0" xfId="3" applyFont="1" applyFill="1" applyAlignment="1">
      <alignment vertical="center"/>
    </xf>
    <xf numFmtId="0" fontId="5" fillId="0" borderId="0" xfId="3" applyFont="1" applyAlignment="1">
      <alignment horizontal="center" vertical="center"/>
    </xf>
    <xf numFmtId="0" fontId="5" fillId="0" borderId="0" xfId="3" applyFont="1" applyAlignment="1">
      <alignment horizontal="left" vertical="center"/>
    </xf>
    <xf numFmtId="0" fontId="6" fillId="2" borderId="1" xfId="3" applyFont="1" applyFill="1" applyBorder="1" applyAlignment="1">
      <alignment horizontal="center" vertical="center"/>
    </xf>
    <xf numFmtId="0" fontId="7" fillId="2" borderId="2" xfId="3" applyFont="1" applyFill="1" applyBorder="1" applyAlignment="1">
      <alignment horizontal="center" vertical="center" wrapText="1"/>
    </xf>
    <xf numFmtId="0" fontId="7" fillId="2" borderId="3" xfId="3" applyFont="1" applyFill="1" applyBorder="1" applyAlignment="1">
      <alignment horizontal="center" vertical="center" wrapText="1"/>
    </xf>
    <xf numFmtId="0" fontId="7" fillId="0" borderId="7" xfId="3" applyFont="1" applyBorder="1" applyAlignment="1">
      <alignment horizontal="center" vertical="center"/>
    </xf>
    <xf numFmtId="0" fontId="7" fillId="0" borderId="10" xfId="3" applyFont="1" applyBorder="1" applyAlignment="1">
      <alignment horizontal="center" vertical="center"/>
    </xf>
    <xf numFmtId="0" fontId="7" fillId="0" borderId="0" xfId="3" applyFont="1" applyBorder="1" applyAlignment="1">
      <alignment horizontal="center" vertical="center"/>
    </xf>
    <xf numFmtId="0" fontId="6" fillId="0" borderId="0" xfId="3" applyFont="1" applyBorder="1" applyAlignment="1">
      <alignment vertical="center"/>
    </xf>
    <xf numFmtId="0" fontId="18" fillId="0" borderId="0" xfId="3" applyFont="1"/>
    <xf numFmtId="0" fontId="6" fillId="0" borderId="0" xfId="3" applyFont="1" applyAlignment="1">
      <alignment vertical="center"/>
    </xf>
    <xf numFmtId="0" fontId="3" fillId="0" borderId="0" xfId="0" applyFont="1"/>
    <xf numFmtId="0" fontId="3" fillId="0" borderId="0" xfId="3"/>
    <xf numFmtId="0" fontId="12" fillId="0" borderId="0" xfId="51"/>
    <xf numFmtId="0" fontId="17" fillId="0" borderId="0" xfId="3" applyFont="1" applyProtection="1">
      <protection hidden="1"/>
    </xf>
    <xf numFmtId="168" fontId="6" fillId="0" borderId="0" xfId="3" applyNumberFormat="1" applyFont="1" applyBorder="1" applyAlignment="1">
      <alignment vertical="center"/>
    </xf>
    <xf numFmtId="0" fontId="16" fillId="0" borderId="11" xfId="3" applyFont="1" applyBorder="1" applyAlignment="1">
      <alignment horizontal="center" vertical="center"/>
    </xf>
    <xf numFmtId="0" fontId="16" fillId="0" borderId="18" xfId="3" applyFont="1" applyBorder="1" applyAlignment="1">
      <alignment horizontal="center" vertical="center"/>
    </xf>
    <xf numFmtId="0" fontId="18" fillId="0" borderId="4" xfId="3" applyFont="1" applyBorder="1" applyAlignment="1">
      <alignment horizontal="center" vertical="center"/>
    </xf>
    <xf numFmtId="0" fontId="21" fillId="0" borderId="5" xfId="3" applyFont="1" applyBorder="1" applyAlignment="1">
      <alignment horizontal="center" vertical="center"/>
    </xf>
    <xf numFmtId="0" fontId="15" fillId="0" borderId="6" xfId="3" applyFont="1" applyBorder="1" applyAlignment="1">
      <alignment horizontal="center" vertical="center" wrapText="1"/>
    </xf>
    <xf numFmtId="0" fontId="18" fillId="0" borderId="7" xfId="3" applyFont="1" applyBorder="1" applyAlignment="1">
      <alignment horizontal="center" vertical="center"/>
    </xf>
    <xf numFmtId="0" fontId="21" fillId="0" borderId="8" xfId="3" applyFont="1" applyBorder="1" applyAlignment="1">
      <alignment horizontal="center" vertical="center"/>
    </xf>
    <xf numFmtId="0" fontId="5" fillId="0" borderId="0" xfId="3" applyFont="1" applyAlignment="1">
      <alignment horizontal="left" vertical="center"/>
    </xf>
    <xf numFmtId="0" fontId="8" fillId="0" borderId="0" xfId="3" applyFont="1" applyBorder="1" applyAlignment="1">
      <alignment horizontal="center" vertical="center" wrapText="1"/>
    </xf>
    <xf numFmtId="0" fontId="9" fillId="0" borderId="0" xfId="0" applyFont="1" applyBorder="1" applyAlignment="1">
      <alignment wrapText="1"/>
    </xf>
    <xf numFmtId="14" fontId="6" fillId="0" borderId="0" xfId="3" applyNumberFormat="1" applyFont="1" applyBorder="1" applyAlignment="1">
      <alignment horizontal="center" vertical="center"/>
    </xf>
    <xf numFmtId="9" fontId="6" fillId="0" borderId="0" xfId="2" applyFont="1" applyBorder="1" applyAlignment="1">
      <alignment horizontal="center" vertical="center"/>
    </xf>
    <xf numFmtId="0" fontId="6" fillId="0" borderId="0" xfId="3" applyFont="1" applyBorder="1" applyAlignment="1">
      <alignment horizontal="center" vertical="center"/>
    </xf>
    <xf numFmtId="0" fontId="6" fillId="0" borderId="0" xfId="3" applyFont="1" applyBorder="1" applyAlignment="1">
      <alignment horizontal="center" vertical="center" wrapText="1"/>
    </xf>
    <xf numFmtId="0" fontId="8" fillId="0" borderId="0" xfId="3" applyFont="1" applyBorder="1" applyAlignment="1">
      <alignment horizontal="left" vertical="center"/>
    </xf>
    <xf numFmtId="0" fontId="5" fillId="0" borderId="0" xfId="3" applyFont="1" applyAlignment="1">
      <alignment horizontal="left" vertical="center"/>
    </xf>
    <xf numFmtId="0" fontId="6" fillId="2" borderId="24" xfId="3" applyFont="1" applyFill="1" applyBorder="1" applyAlignment="1">
      <alignment horizontal="center" vertical="center"/>
    </xf>
    <xf numFmtId="0" fontId="7" fillId="2" borderId="25" xfId="3" applyFont="1" applyFill="1" applyBorder="1" applyAlignment="1">
      <alignment horizontal="center" vertical="center" wrapText="1"/>
    </xf>
    <xf numFmtId="0" fontId="6" fillId="0" borderId="11" xfId="3" applyFont="1" applyBorder="1" applyAlignment="1">
      <alignment horizontal="center" vertical="center"/>
    </xf>
    <xf numFmtId="0" fontId="6" fillId="0" borderId="11" xfId="3" applyFont="1" applyBorder="1" applyAlignment="1">
      <alignment horizontal="center" vertical="center" wrapText="1"/>
    </xf>
    <xf numFmtId="0" fontId="0" fillId="0" borderId="12" xfId="0" applyBorder="1"/>
    <xf numFmtId="0" fontId="5" fillId="0" borderId="0" xfId="3" applyFont="1" applyAlignment="1">
      <alignment vertical="center"/>
    </xf>
    <xf numFmtId="0" fontId="23" fillId="6" borderId="0" xfId="3" applyFont="1" applyFill="1" applyBorder="1" applyAlignment="1"/>
    <xf numFmtId="0" fontId="10" fillId="0" borderId="5" xfId="3" applyFont="1" applyBorder="1" applyAlignment="1">
      <alignment horizontal="center" vertical="center" wrapText="1"/>
    </xf>
    <xf numFmtId="0" fontId="10" fillId="0" borderId="0" xfId="3" applyFont="1" applyAlignment="1">
      <alignment horizontal="center"/>
    </xf>
    <xf numFmtId="43" fontId="14" fillId="7" borderId="34" xfId="1" applyFont="1" applyFill="1" applyBorder="1" applyAlignment="1">
      <alignment horizontal="center"/>
    </xf>
    <xf numFmtId="169" fontId="14" fillId="7" borderId="22" xfId="1" applyNumberFormat="1" applyFont="1" applyFill="1" applyBorder="1" applyAlignment="1"/>
    <xf numFmtId="0" fontId="26" fillId="0" borderId="0" xfId="0" applyFont="1"/>
    <xf numFmtId="0" fontId="8" fillId="8" borderId="16" xfId="3" applyFont="1" applyFill="1" applyBorder="1" applyAlignment="1">
      <alignment horizontal="center" vertical="center" wrapText="1"/>
    </xf>
    <xf numFmtId="4" fontId="10" fillId="8" borderId="6" xfId="0" applyNumberFormat="1" applyFont="1" applyFill="1" applyBorder="1" applyAlignment="1">
      <alignment horizontal="center" vertical="center"/>
    </xf>
    <xf numFmtId="0" fontId="10" fillId="8" borderId="7" xfId="0" applyFont="1" applyFill="1" applyBorder="1" applyAlignment="1">
      <alignment horizontal="center"/>
    </xf>
    <xf numFmtId="0" fontId="10" fillId="8" borderId="10" xfId="0" applyFont="1" applyFill="1" applyBorder="1" applyAlignment="1">
      <alignment horizontal="center"/>
    </xf>
    <xf numFmtId="0" fontId="7" fillId="0" borderId="4" xfId="3" applyFont="1" applyBorder="1" applyAlignment="1">
      <alignment horizontal="center" vertical="center"/>
    </xf>
    <xf numFmtId="0" fontId="18" fillId="0" borderId="10" xfId="3" applyFont="1" applyBorder="1" applyAlignment="1">
      <alignment horizontal="center" vertical="center"/>
    </xf>
    <xf numFmtId="0" fontId="18" fillId="0" borderId="11" xfId="3" applyFont="1" applyFill="1" applyBorder="1" applyAlignment="1">
      <alignment horizontal="left" vertical="center" wrapText="1"/>
    </xf>
    <xf numFmtId="0" fontId="21" fillId="0" borderId="11" xfId="3" applyFont="1" applyBorder="1" applyAlignment="1">
      <alignment horizontal="center" vertical="center"/>
    </xf>
    <xf numFmtId="0" fontId="15" fillId="0" borderId="12" xfId="3" applyFont="1" applyBorder="1" applyAlignment="1">
      <alignment horizontal="center" vertical="center"/>
    </xf>
    <xf numFmtId="0" fontId="17" fillId="0" borderId="0" xfId="3" applyFont="1" applyAlignment="1" applyProtection="1">
      <alignment vertical="top" wrapText="1"/>
      <protection hidden="1"/>
    </xf>
    <xf numFmtId="169" fontId="27" fillId="0" borderId="0" xfId="1" applyNumberFormat="1" applyFont="1"/>
    <xf numFmtId="0" fontId="10" fillId="0" borderId="5" xfId="3" applyFont="1" applyBorder="1" applyAlignment="1">
      <alignment horizontal="center" vertical="center"/>
    </xf>
    <xf numFmtId="0" fontId="8" fillId="9" borderId="4" xfId="3" applyFont="1" applyFill="1" applyBorder="1" applyAlignment="1">
      <alignment horizontal="center" vertical="center"/>
    </xf>
    <xf numFmtId="0" fontId="8" fillId="9" borderId="5" xfId="3" applyFont="1" applyFill="1" applyBorder="1" applyAlignment="1">
      <alignment horizontal="center" vertical="center" wrapText="1"/>
    </xf>
    <xf numFmtId="0" fontId="9" fillId="9" borderId="5" xfId="0" applyFont="1" applyFill="1" applyBorder="1" applyAlignment="1">
      <alignment wrapText="1"/>
    </xf>
    <xf numFmtId="14" fontId="6" fillId="9" borderId="5" xfId="3" applyNumberFormat="1" applyFont="1" applyFill="1" applyBorder="1" applyAlignment="1">
      <alignment horizontal="center" vertical="center"/>
    </xf>
    <xf numFmtId="9" fontId="6" fillId="9" borderId="5" xfId="2" applyFont="1" applyFill="1" applyBorder="1" applyAlignment="1">
      <alignment horizontal="center" vertical="center"/>
    </xf>
    <xf numFmtId="168" fontId="20" fillId="9" borderId="5" xfId="1" applyNumberFormat="1" applyFont="1" applyFill="1" applyBorder="1" applyAlignment="1">
      <alignment horizontal="center" vertical="center" wrapText="1"/>
    </xf>
    <xf numFmtId="4" fontId="20" fillId="9" borderId="5" xfId="0" applyNumberFormat="1" applyFont="1" applyFill="1" applyBorder="1" applyAlignment="1">
      <alignment horizontal="center" vertical="center" wrapText="1"/>
    </xf>
    <xf numFmtId="4" fontId="0" fillId="9" borderId="6" xfId="0" applyNumberFormat="1" applyFill="1" applyBorder="1" applyAlignment="1">
      <alignment horizontal="center" vertical="center"/>
    </xf>
    <xf numFmtId="0" fontId="8" fillId="9" borderId="7" xfId="3" applyFont="1" applyFill="1" applyBorder="1" applyAlignment="1">
      <alignment horizontal="center" vertical="center"/>
    </xf>
    <xf numFmtId="0" fontId="9" fillId="9" borderId="8" xfId="0" applyFont="1" applyFill="1" applyBorder="1" applyAlignment="1">
      <alignment wrapText="1"/>
    </xf>
    <xf numFmtId="14" fontId="6" fillId="9" borderId="8" xfId="3" applyNumberFormat="1" applyFont="1" applyFill="1" applyBorder="1" applyAlignment="1">
      <alignment horizontal="center" vertical="center"/>
    </xf>
    <xf numFmtId="9" fontId="6" fillId="9" borderId="8" xfId="2" applyFont="1" applyFill="1" applyBorder="1" applyAlignment="1">
      <alignment horizontal="center" vertical="center"/>
    </xf>
    <xf numFmtId="0" fontId="6" fillId="9" borderId="8" xfId="3" applyFont="1" applyFill="1" applyBorder="1" applyAlignment="1">
      <alignment horizontal="center" vertical="center"/>
    </xf>
    <xf numFmtId="168" fontId="6" fillId="9" borderId="8" xfId="1" applyNumberFormat="1" applyFont="1" applyFill="1" applyBorder="1" applyAlignment="1">
      <alignment horizontal="center" vertical="center"/>
    </xf>
    <xf numFmtId="4" fontId="20" fillId="9" borderId="8" xfId="0" applyNumberFormat="1" applyFont="1" applyFill="1" applyBorder="1" applyAlignment="1">
      <alignment horizontal="center" vertical="center" wrapText="1"/>
    </xf>
    <xf numFmtId="0" fontId="0" fillId="9" borderId="9" xfId="0" applyFill="1" applyBorder="1" applyAlignment="1">
      <alignment horizontal="center"/>
    </xf>
    <xf numFmtId="0" fontId="18" fillId="9" borderId="8" xfId="0" applyFont="1" applyFill="1" applyBorder="1" applyAlignment="1">
      <alignment horizontal="center" vertical="center"/>
    </xf>
    <xf numFmtId="0" fontId="0" fillId="9" borderId="8" xfId="0" applyFill="1" applyBorder="1" applyAlignment="1">
      <alignment horizontal="center"/>
    </xf>
    <xf numFmtId="0" fontId="8" fillId="9" borderId="10" xfId="3" applyFont="1" applyFill="1" applyBorder="1" applyAlignment="1">
      <alignment horizontal="center" vertical="center"/>
    </xf>
    <xf numFmtId="0" fontId="8" fillId="9" borderId="11" xfId="3" applyFont="1" applyFill="1" applyBorder="1" applyAlignment="1">
      <alignment horizontal="center" vertical="center" wrapText="1"/>
    </xf>
    <xf numFmtId="0" fontId="9" fillId="9" borderId="11" xfId="0" applyFont="1" applyFill="1" applyBorder="1" applyAlignment="1">
      <alignment wrapText="1"/>
    </xf>
    <xf numFmtId="14" fontId="6" fillId="9" borderId="11" xfId="3" applyNumberFormat="1" applyFont="1" applyFill="1" applyBorder="1" applyAlignment="1">
      <alignment horizontal="center" vertical="center"/>
    </xf>
    <xf numFmtId="9" fontId="6" fillId="9" borderId="11" xfId="2" applyFont="1" applyFill="1" applyBorder="1" applyAlignment="1">
      <alignment horizontal="center" vertical="center"/>
    </xf>
    <xf numFmtId="0" fontId="6" fillId="9" borderId="11" xfId="3" applyFont="1" applyFill="1" applyBorder="1" applyAlignment="1">
      <alignment horizontal="center" vertical="center"/>
    </xf>
    <xf numFmtId="0" fontId="6" fillId="9" borderId="11" xfId="3" applyFont="1" applyFill="1" applyBorder="1" applyAlignment="1">
      <alignment horizontal="center" vertical="center" wrapText="1"/>
    </xf>
    <xf numFmtId="168" fontId="6" fillId="9" borderId="11" xfId="1" applyNumberFormat="1" applyFont="1" applyFill="1" applyBorder="1" applyAlignment="1">
      <alignment horizontal="center" vertical="center"/>
    </xf>
    <xf numFmtId="4" fontId="20" fillId="9" borderId="11" xfId="0" applyNumberFormat="1" applyFont="1" applyFill="1" applyBorder="1" applyAlignment="1">
      <alignment horizontal="center" vertical="center" wrapText="1"/>
    </xf>
    <xf numFmtId="0" fontId="18" fillId="9" borderId="11" xfId="0" applyFont="1" applyFill="1" applyBorder="1" applyAlignment="1">
      <alignment horizontal="center" vertical="center"/>
    </xf>
    <xf numFmtId="0" fontId="0" fillId="9" borderId="11" xfId="0" applyFill="1" applyBorder="1" applyAlignment="1">
      <alignment horizontal="center"/>
    </xf>
    <xf numFmtId="0" fontId="0" fillId="9" borderId="12" xfId="0" applyFill="1" applyBorder="1" applyAlignment="1">
      <alignment horizontal="center"/>
    </xf>
    <xf numFmtId="0" fontId="9" fillId="9" borderId="5" xfId="0" applyFont="1" applyFill="1" applyBorder="1" applyAlignment="1">
      <alignment vertical="center" wrapText="1"/>
    </xf>
    <xf numFmtId="0" fontId="9" fillId="9" borderId="8" xfId="0" applyFont="1" applyFill="1" applyBorder="1" applyAlignment="1">
      <alignment vertical="center" wrapText="1"/>
    </xf>
    <xf numFmtId="4" fontId="0" fillId="9" borderId="21" xfId="0" applyNumberFormat="1" applyFill="1" applyBorder="1" applyAlignment="1">
      <alignment vertical="center"/>
    </xf>
    <xf numFmtId="168" fontId="20" fillId="9" borderId="8" xfId="1" applyNumberFormat="1" applyFont="1" applyFill="1" applyBorder="1" applyAlignment="1">
      <alignment horizontal="center" vertical="center" wrapText="1"/>
    </xf>
    <xf numFmtId="0" fontId="21" fillId="9" borderId="5" xfId="3" applyFont="1" applyFill="1" applyBorder="1" applyAlignment="1">
      <alignment horizontal="center" vertical="center"/>
    </xf>
    <xf numFmtId="0" fontId="21" fillId="9" borderId="8" xfId="3" applyFont="1" applyFill="1" applyBorder="1" applyAlignment="1">
      <alignment horizontal="center" vertical="center"/>
    </xf>
    <xf numFmtId="0" fontId="21" fillId="9" borderId="11" xfId="3" applyFont="1" applyFill="1" applyBorder="1" applyAlignment="1">
      <alignment horizontal="center" vertical="center"/>
    </xf>
    <xf numFmtId="0" fontId="15" fillId="0" borderId="9" xfId="3" applyFont="1" applyBorder="1" applyAlignment="1">
      <alignment horizontal="left" vertical="center" wrapText="1"/>
    </xf>
    <xf numFmtId="0" fontId="18" fillId="9" borderId="5" xfId="0" applyFont="1" applyFill="1" applyBorder="1" applyAlignment="1">
      <alignment horizontal="left" vertical="center" wrapText="1"/>
    </xf>
    <xf numFmtId="0" fontId="18" fillId="9" borderId="8" xfId="0" applyFont="1" applyFill="1" applyBorder="1" applyAlignment="1">
      <alignment horizontal="left" vertical="center" wrapText="1"/>
    </xf>
    <xf numFmtId="0" fontId="15" fillId="0" borderId="9" xfId="0" applyFont="1" applyBorder="1" applyAlignment="1">
      <alignment vertical="center" wrapText="1"/>
    </xf>
    <xf numFmtId="0" fontId="18" fillId="0" borderId="35" xfId="3" applyFont="1" applyBorder="1" applyAlignment="1">
      <alignment horizontal="center" vertical="center"/>
    </xf>
    <xf numFmtId="0" fontId="18" fillId="0" borderId="36" xfId="3" applyFont="1" applyFill="1" applyBorder="1" applyAlignment="1">
      <alignment horizontal="center" vertical="center" wrapText="1"/>
    </xf>
    <xf numFmtId="0" fontId="21" fillId="0" borderId="36" xfId="3" applyFont="1" applyBorder="1" applyAlignment="1">
      <alignment horizontal="center" vertical="center"/>
    </xf>
    <xf numFmtId="0" fontId="21" fillId="9" borderId="36" xfId="3" applyFont="1" applyFill="1" applyBorder="1" applyAlignment="1">
      <alignment horizontal="center" vertical="center"/>
    </xf>
    <xf numFmtId="0" fontId="3" fillId="0" borderId="9" xfId="0" applyFont="1" applyBorder="1" applyAlignment="1">
      <alignment vertical="center" wrapText="1"/>
    </xf>
    <xf numFmtId="0" fontId="17" fillId="0" borderId="0" xfId="3" applyFont="1" applyAlignment="1" applyProtection="1">
      <alignment vertical="center"/>
      <protection hidden="1"/>
    </xf>
    <xf numFmtId="0" fontId="15" fillId="0" borderId="8" xfId="3" applyFont="1" applyFill="1" applyBorder="1" applyAlignment="1">
      <alignment horizontal="center" vertical="center" wrapText="1"/>
    </xf>
    <xf numFmtId="0" fontId="5" fillId="0" borderId="0" xfId="3" applyFont="1" applyAlignment="1">
      <alignment horizontal="center" vertical="center"/>
    </xf>
    <xf numFmtId="0" fontId="8" fillId="0" borderId="0" xfId="3" applyFont="1" applyBorder="1" applyAlignment="1">
      <alignment horizontal="left" vertical="center"/>
    </xf>
    <xf numFmtId="0" fontId="8" fillId="9" borderId="7" xfId="3" applyFont="1" applyFill="1" applyBorder="1" applyAlignment="1">
      <alignment horizontal="center" vertical="center"/>
    </xf>
    <xf numFmtId="0" fontId="8" fillId="9" borderId="10" xfId="3" applyFont="1" applyFill="1" applyBorder="1" applyAlignment="1">
      <alignment horizontal="center" vertical="center"/>
    </xf>
    <xf numFmtId="0" fontId="8" fillId="9" borderId="8" xfId="3" applyFont="1" applyFill="1" applyBorder="1" applyAlignment="1">
      <alignment horizontal="center" vertical="center" wrapText="1"/>
    </xf>
    <xf numFmtId="0" fontId="8" fillId="9" borderId="11" xfId="3" applyFont="1" applyFill="1" applyBorder="1" applyAlignment="1">
      <alignment horizontal="center" vertical="center" wrapText="1"/>
    </xf>
    <xf numFmtId="14" fontId="6" fillId="9" borderId="8" xfId="3" applyNumberFormat="1" applyFont="1" applyFill="1" applyBorder="1" applyAlignment="1">
      <alignment horizontal="center" vertical="center"/>
    </xf>
    <xf numFmtId="14" fontId="6" fillId="9" borderId="11" xfId="3" applyNumberFormat="1" applyFont="1" applyFill="1" applyBorder="1" applyAlignment="1">
      <alignment horizontal="center" vertical="center"/>
    </xf>
    <xf numFmtId="9" fontId="6" fillId="9" borderId="8" xfId="2" applyFont="1" applyFill="1" applyBorder="1" applyAlignment="1">
      <alignment horizontal="center" vertical="center"/>
    </xf>
    <xf numFmtId="9" fontId="6" fillId="9" borderId="11" xfId="2" applyFont="1" applyFill="1" applyBorder="1" applyAlignment="1">
      <alignment horizontal="center" vertical="center"/>
    </xf>
    <xf numFmtId="0" fontId="6" fillId="9" borderId="8" xfId="3" applyFont="1" applyFill="1" applyBorder="1" applyAlignment="1">
      <alignment horizontal="center" vertical="center"/>
    </xf>
    <xf numFmtId="0" fontId="6" fillId="9" borderId="11" xfId="3" applyFont="1" applyFill="1" applyBorder="1" applyAlignment="1">
      <alignment horizontal="center" vertical="center"/>
    </xf>
    <xf numFmtId="0" fontId="6" fillId="9" borderId="11" xfId="3" applyFont="1" applyFill="1" applyBorder="1" applyAlignment="1">
      <alignment horizontal="center" vertical="center" wrapText="1"/>
    </xf>
    <xf numFmtId="168" fontId="6" fillId="9" borderId="8" xfId="1" applyNumberFormat="1" applyFont="1" applyFill="1" applyBorder="1" applyAlignment="1">
      <alignment horizontal="center" vertical="center"/>
    </xf>
    <xf numFmtId="168" fontId="6" fillId="9" borderId="11" xfId="1" applyNumberFormat="1" applyFont="1" applyFill="1" applyBorder="1" applyAlignment="1">
      <alignment horizontal="center" vertical="center"/>
    </xf>
    <xf numFmtId="4" fontId="20" fillId="9" borderId="8" xfId="0" applyNumberFormat="1" applyFont="1" applyFill="1" applyBorder="1" applyAlignment="1">
      <alignment horizontal="center" vertical="center" wrapText="1"/>
    </xf>
    <xf numFmtId="4" fontId="20" fillId="9" borderId="11" xfId="0" applyNumberFormat="1" applyFont="1" applyFill="1" applyBorder="1" applyAlignment="1">
      <alignment horizontal="center" vertical="center" wrapText="1"/>
    </xf>
    <xf numFmtId="0" fontId="18" fillId="9" borderId="8" xfId="0" applyFont="1" applyFill="1" applyBorder="1" applyAlignment="1">
      <alignment horizontal="center" vertical="center"/>
    </xf>
    <xf numFmtId="0" fontId="18" fillId="9" borderId="11" xfId="0" applyFont="1" applyFill="1" applyBorder="1" applyAlignment="1">
      <alignment horizontal="center" vertical="center"/>
    </xf>
    <xf numFmtId="0" fontId="5" fillId="0" borderId="0" xfId="3" applyFont="1" applyAlignment="1">
      <alignment horizontal="left" vertical="center"/>
    </xf>
    <xf numFmtId="0" fontId="28" fillId="9" borderId="5" xfId="3" applyFont="1" applyFill="1" applyBorder="1" applyAlignment="1">
      <alignment horizontal="center" vertical="center" wrapText="1"/>
    </xf>
    <xf numFmtId="0" fontId="28" fillId="9" borderId="8" xfId="3" applyFont="1" applyFill="1" applyBorder="1" applyAlignment="1">
      <alignment horizontal="center" vertical="center" wrapText="1"/>
    </xf>
    <xf numFmtId="0" fontId="8" fillId="8" borderId="31" xfId="3" applyFont="1" applyFill="1" applyBorder="1" applyAlignment="1">
      <alignment horizontal="center" vertical="center" wrapText="1"/>
    </xf>
    <xf numFmtId="0" fontId="10" fillId="8" borderId="28" xfId="0" applyFont="1" applyFill="1" applyBorder="1" applyAlignment="1">
      <alignment horizontal="center"/>
    </xf>
    <xf numFmtId="0" fontId="10" fillId="8" borderId="26" xfId="0" applyFont="1" applyFill="1" applyBorder="1" applyAlignment="1">
      <alignment horizontal="center"/>
    </xf>
    <xf numFmtId="4" fontId="0" fillId="9" borderId="25" xfId="0" applyNumberFormat="1" applyFill="1" applyBorder="1" applyAlignment="1">
      <alignment vertical="center"/>
    </xf>
    <xf numFmtId="0" fontId="0" fillId="9" borderId="8" xfId="0" applyFill="1" applyBorder="1" applyAlignment="1">
      <alignment vertical="center"/>
    </xf>
    <xf numFmtId="9" fontId="6" fillId="0" borderId="5" xfId="2" applyFont="1" applyBorder="1" applyAlignment="1">
      <alignment horizontal="center" vertical="center" wrapText="1"/>
    </xf>
    <xf numFmtId="4" fontId="3" fillId="9" borderId="6" xfId="0" applyNumberFormat="1" applyFont="1" applyFill="1" applyBorder="1" applyAlignment="1">
      <alignment horizontal="center" vertical="center" wrapText="1"/>
    </xf>
    <xf numFmtId="0" fontId="3" fillId="9" borderId="9" xfId="0" applyFont="1" applyFill="1" applyBorder="1" applyAlignment="1">
      <alignment horizontal="center" wrapText="1"/>
    </xf>
    <xf numFmtId="0" fontId="3" fillId="9" borderId="9" xfId="0" applyFont="1" applyFill="1" applyBorder="1" applyAlignment="1">
      <alignment horizontal="center" vertical="center" wrapText="1"/>
    </xf>
    <xf numFmtId="0" fontId="3" fillId="0" borderId="13" xfId="0" applyFont="1" applyBorder="1" applyAlignment="1">
      <alignment wrapText="1"/>
    </xf>
    <xf numFmtId="0" fontId="15" fillId="0" borderId="9" xfId="0" applyFont="1" applyBorder="1" applyAlignment="1">
      <alignment wrapText="1"/>
    </xf>
    <xf numFmtId="0" fontId="18" fillId="9" borderId="25" xfId="0" applyFont="1" applyFill="1" applyBorder="1" applyAlignment="1">
      <alignment horizontal="left" vertical="center" wrapText="1"/>
    </xf>
    <xf numFmtId="0" fontId="4" fillId="0" borderId="0" xfId="3" applyFont="1" applyAlignment="1">
      <alignment horizontal="left" vertical="center"/>
    </xf>
    <xf numFmtId="0" fontId="4" fillId="0" borderId="0" xfId="3" applyFont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44" fontId="25" fillId="7" borderId="8" xfId="104" applyFont="1" applyFill="1" applyBorder="1" applyAlignment="1">
      <alignment vertical="center"/>
    </xf>
    <xf numFmtId="0" fontId="5" fillId="7" borderId="32" xfId="3" applyFont="1" applyFill="1" applyBorder="1" applyAlignment="1">
      <alignment horizontal="center" vertical="center"/>
    </xf>
    <xf numFmtId="0" fontId="5" fillId="7" borderId="33" xfId="3" applyFont="1" applyFill="1" applyBorder="1" applyAlignment="1">
      <alignment horizontal="center" vertical="center"/>
    </xf>
    <xf numFmtId="0" fontId="5" fillId="7" borderId="23" xfId="3" applyFont="1" applyFill="1" applyBorder="1" applyAlignment="1">
      <alignment horizontal="center" vertical="center"/>
    </xf>
    <xf numFmtId="0" fontId="5" fillId="7" borderId="20" xfId="3" applyFont="1" applyFill="1" applyBorder="1" applyAlignment="1">
      <alignment horizontal="center" vertical="center"/>
    </xf>
    <xf numFmtId="168" fontId="7" fillId="8" borderId="31" xfId="3" applyNumberFormat="1" applyFont="1" applyFill="1" applyBorder="1" applyAlignment="1">
      <alignment horizontal="center" vertical="center"/>
    </xf>
    <xf numFmtId="168" fontId="7" fillId="8" borderId="19" xfId="3" applyNumberFormat="1" applyFont="1" applyFill="1" applyBorder="1" applyAlignment="1">
      <alignment horizontal="center" vertical="center"/>
    </xf>
    <xf numFmtId="0" fontId="8" fillId="8" borderId="30" xfId="3" applyFont="1" applyFill="1" applyBorder="1" applyAlignment="1">
      <alignment horizontal="left" vertical="center" wrapText="1"/>
    </xf>
    <xf numFmtId="0" fontId="8" fillId="8" borderId="28" xfId="3" applyFont="1" applyFill="1" applyBorder="1" applyAlignment="1">
      <alignment horizontal="left" vertical="center" wrapText="1"/>
    </xf>
    <xf numFmtId="0" fontId="8" fillId="8" borderId="29" xfId="3" applyFont="1" applyFill="1" applyBorder="1" applyAlignment="1">
      <alignment horizontal="left" vertical="center" wrapText="1"/>
    </xf>
    <xf numFmtId="0" fontId="14" fillId="8" borderId="22" xfId="0" applyFont="1" applyFill="1" applyBorder="1" applyAlignment="1">
      <alignment horizontal="center" vertical="center"/>
    </xf>
    <xf numFmtId="0" fontId="14" fillId="8" borderId="28" xfId="0" applyFont="1" applyFill="1" applyBorder="1" applyAlignment="1">
      <alignment horizontal="center" vertical="center"/>
    </xf>
    <xf numFmtId="0" fontId="14" fillId="8" borderId="29" xfId="0" applyFont="1" applyFill="1" applyBorder="1" applyAlignment="1">
      <alignment horizontal="center" vertical="center"/>
    </xf>
    <xf numFmtId="0" fontId="14" fillId="8" borderId="18" xfId="0" applyFont="1" applyFill="1" applyBorder="1" applyAlignment="1">
      <alignment horizontal="center" vertical="center"/>
    </xf>
    <xf numFmtId="0" fontId="14" fillId="8" borderId="26" xfId="0" applyFont="1" applyFill="1" applyBorder="1" applyAlignment="1">
      <alignment horizontal="center" vertical="center"/>
    </xf>
    <xf numFmtId="0" fontId="14" fillId="8" borderId="27" xfId="0" applyFont="1" applyFill="1" applyBorder="1" applyAlignment="1">
      <alignment horizontal="center" vertical="center"/>
    </xf>
    <xf numFmtId="0" fontId="5" fillId="0" borderId="0" xfId="3" applyFont="1" applyAlignment="1">
      <alignment horizontal="center" vertical="center"/>
    </xf>
    <xf numFmtId="0" fontId="8" fillId="0" borderId="0" xfId="3" applyFont="1" applyBorder="1" applyAlignment="1">
      <alignment horizontal="left" vertical="center"/>
    </xf>
    <xf numFmtId="0" fontId="10" fillId="0" borderId="4" xfId="3" applyFont="1" applyBorder="1" applyAlignment="1">
      <alignment horizontal="center" vertical="center" wrapText="1"/>
    </xf>
    <xf numFmtId="0" fontId="10" fillId="0" borderId="10" xfId="3" applyFont="1" applyBorder="1" applyAlignment="1">
      <alignment horizontal="center" vertical="center" wrapText="1"/>
    </xf>
    <xf numFmtId="0" fontId="10" fillId="0" borderId="5" xfId="3" applyFont="1" applyBorder="1" applyAlignment="1">
      <alignment horizontal="center" vertical="center" wrapText="1"/>
    </xf>
    <xf numFmtId="0" fontId="10" fillId="0" borderId="11" xfId="3" applyFont="1" applyBorder="1" applyAlignment="1">
      <alignment horizontal="center" vertical="center" wrapText="1"/>
    </xf>
    <xf numFmtId="0" fontId="14" fillId="0" borderId="0" xfId="3" applyFont="1" applyAlignment="1">
      <alignment horizontal="center" vertical="center"/>
    </xf>
    <xf numFmtId="0" fontId="14" fillId="0" borderId="0" xfId="3" applyFont="1" applyAlignment="1">
      <alignment horizontal="center" vertical="center" wrapText="1"/>
    </xf>
    <xf numFmtId="0" fontId="3" fillId="0" borderId="0" xfId="3" applyAlignment="1">
      <alignment horizontal="center" vertical="center"/>
    </xf>
    <xf numFmtId="0" fontId="10" fillId="0" borderId="0" xfId="3" applyFont="1" applyAlignment="1">
      <alignment horizontal="center"/>
    </xf>
    <xf numFmtId="0" fontId="16" fillId="0" borderId="38" xfId="3" applyFont="1" applyBorder="1" applyAlignment="1">
      <alignment horizontal="center" vertical="center"/>
    </xf>
    <xf numFmtId="0" fontId="16" fillId="0" borderId="39" xfId="3" applyFont="1" applyBorder="1" applyAlignment="1">
      <alignment horizontal="center" vertical="center"/>
    </xf>
    <xf numFmtId="0" fontId="23" fillId="6" borderId="0" xfId="3" applyFont="1" applyFill="1" applyBorder="1" applyAlignment="1">
      <alignment horizontal="center"/>
    </xf>
    <xf numFmtId="0" fontId="4" fillId="0" borderId="0" xfId="3" applyFont="1" applyFill="1" applyAlignment="1">
      <alignment horizontal="center" vertical="center"/>
    </xf>
    <xf numFmtId="0" fontId="5" fillId="0" borderId="0" xfId="3" applyFont="1" applyBorder="1" applyAlignment="1">
      <alignment horizontal="center" vertical="center"/>
    </xf>
    <xf numFmtId="0" fontId="5" fillId="0" borderId="0" xfId="3" applyFont="1" applyAlignment="1">
      <alignment horizontal="left" vertical="center"/>
    </xf>
    <xf numFmtId="0" fontId="18" fillId="0" borderId="25" xfId="3" applyFont="1" applyBorder="1" applyAlignment="1">
      <alignment horizontal="center" vertical="center"/>
    </xf>
    <xf numFmtId="0" fontId="18" fillId="0" borderId="37" xfId="3" applyFont="1" applyBorder="1" applyAlignment="1">
      <alignment horizontal="center" vertical="center"/>
    </xf>
    <xf numFmtId="0" fontId="18" fillId="0" borderId="40" xfId="3" applyFont="1" applyBorder="1" applyAlignment="1">
      <alignment horizontal="center" vertical="center"/>
    </xf>
    <xf numFmtId="0" fontId="10" fillId="0" borderId="6" xfId="3" applyFont="1" applyBorder="1" applyAlignment="1">
      <alignment horizontal="center" vertical="center" wrapText="1"/>
    </xf>
    <xf numFmtId="0" fontId="10" fillId="0" borderId="12" xfId="3" applyFont="1" applyBorder="1" applyAlignment="1">
      <alignment horizontal="center" vertical="center" wrapText="1"/>
    </xf>
    <xf numFmtId="0" fontId="10" fillId="0" borderId="17" xfId="3" applyFont="1" applyBorder="1" applyAlignment="1">
      <alignment horizontal="center" vertical="center" wrapText="1"/>
    </xf>
    <xf numFmtId="0" fontId="10" fillId="0" borderId="19" xfId="3" applyFont="1" applyBorder="1" applyAlignment="1">
      <alignment horizontal="center" vertical="center" wrapText="1"/>
    </xf>
    <xf numFmtId="0" fontId="17" fillId="0" borderId="0" xfId="3" applyFont="1" applyAlignment="1" applyProtection="1">
      <alignment horizontal="left" vertical="top" wrapText="1"/>
      <protection hidden="1"/>
    </xf>
    <xf numFmtId="0" fontId="5" fillId="0" borderId="5" xfId="3" applyFont="1" applyBorder="1" applyAlignment="1">
      <alignment vertical="center" wrapText="1"/>
    </xf>
    <xf numFmtId="0" fontId="5" fillId="0" borderId="8" xfId="3" applyFont="1" applyBorder="1" applyAlignment="1">
      <alignment vertical="center" wrapText="1"/>
    </xf>
  </cellXfs>
  <cellStyles count="105">
    <cellStyle name="Comma 2" xfId="4"/>
    <cellStyle name="Euro" xfId="15"/>
    <cellStyle name="Millares" xfId="1" builtinId="3"/>
    <cellStyle name="Millares 10 2" xfId="17"/>
    <cellStyle name="Millares 10 3" xfId="18"/>
    <cellStyle name="Millares 10 4" xfId="19"/>
    <cellStyle name="Millares 10 5" xfId="20"/>
    <cellStyle name="Millares 10 6" xfId="21"/>
    <cellStyle name="Millares 10 7" xfId="22"/>
    <cellStyle name="Millares 11 2" xfId="23"/>
    <cellStyle name="Millares 11 3" xfId="24"/>
    <cellStyle name="Millares 11 4" xfId="25"/>
    <cellStyle name="Millares 14 2" xfId="26"/>
    <cellStyle name="Millares 14 3" xfId="27"/>
    <cellStyle name="Millares 14 4" xfId="28"/>
    <cellStyle name="Millares 14 5" xfId="29"/>
    <cellStyle name="Millares 14 6" xfId="30"/>
    <cellStyle name="Millares 14 7" xfId="31"/>
    <cellStyle name="Millares 2" xfId="5"/>
    <cellStyle name="Millares 2 2" xfId="32"/>
    <cellStyle name="Millares 3" xfId="6"/>
    <cellStyle name="Millares 3 2" xfId="33"/>
    <cellStyle name="Millares 4" xfId="34"/>
    <cellStyle name="Millares 5" xfId="16"/>
    <cellStyle name="Millares 6 10" xfId="35"/>
    <cellStyle name="Millares 6 11" xfId="36"/>
    <cellStyle name="Millares 6 2" xfId="37"/>
    <cellStyle name="Millares 6 3" xfId="38"/>
    <cellStyle name="Millares 6 4" xfId="39"/>
    <cellStyle name="Millares 6 5" xfId="40"/>
    <cellStyle name="Millares 6 6" xfId="41"/>
    <cellStyle name="Millares 6 7" xfId="42"/>
    <cellStyle name="Millares 6 8" xfId="43"/>
    <cellStyle name="Millares 6 9" xfId="44"/>
    <cellStyle name="Millares 7 2" xfId="45"/>
    <cellStyle name="Millares 7 3" xfId="46"/>
    <cellStyle name="Millares 7 4" xfId="47"/>
    <cellStyle name="Moneda" xfId="104" builtinId="4"/>
    <cellStyle name="Moneda 2" xfId="7"/>
    <cellStyle name="Moneda 2 2" xfId="49"/>
    <cellStyle name="Moneda 3" xfId="8"/>
    <cellStyle name="Moneda 4" xfId="9"/>
    <cellStyle name="Moneda 5" xfId="48"/>
    <cellStyle name="Moneda 6" xfId="100"/>
    <cellStyle name="Moneda 7" xfId="101"/>
    <cellStyle name="Normal" xfId="0" builtinId="0"/>
    <cellStyle name="Normal 2" xfId="3"/>
    <cellStyle name="Normal 2 2" xfId="50"/>
    <cellStyle name="Normal 2 3" xfId="51"/>
    <cellStyle name="Normal 2_Kresidual" xfId="52"/>
    <cellStyle name="Normal 3" xfId="10"/>
    <cellStyle name="Normal 3 2" xfId="54"/>
    <cellStyle name="Normal 3 3" xfId="53"/>
    <cellStyle name="Normal 3 4" xfId="103"/>
    <cellStyle name="Normal 4" xfId="11"/>
    <cellStyle name="Normal 4 10" xfId="56"/>
    <cellStyle name="Normal 4 11" xfId="57"/>
    <cellStyle name="Normal 4 12" xfId="58"/>
    <cellStyle name="Normal 4 13" xfId="59"/>
    <cellStyle name="Normal 4 14" xfId="60"/>
    <cellStyle name="Normal 4 15" xfId="61"/>
    <cellStyle name="Normal 4 16" xfId="62"/>
    <cellStyle name="Normal 4 17" xfId="63"/>
    <cellStyle name="Normal 4 18" xfId="64"/>
    <cellStyle name="Normal 4 19" xfId="65"/>
    <cellStyle name="Normal 4 2" xfId="66"/>
    <cellStyle name="Normal 4 20" xfId="67"/>
    <cellStyle name="Normal 4 21" xfId="68"/>
    <cellStyle name="Normal 4 22" xfId="69"/>
    <cellStyle name="Normal 4 23" xfId="70"/>
    <cellStyle name="Normal 4 24" xfId="71"/>
    <cellStyle name="Normal 4 25" xfId="72"/>
    <cellStyle name="Normal 4 26" xfId="73"/>
    <cellStyle name="Normal 4 27" xfId="74"/>
    <cellStyle name="Normal 4 28" xfId="75"/>
    <cellStyle name="Normal 4 29" xfId="76"/>
    <cellStyle name="Normal 4 3" xfId="77"/>
    <cellStyle name="Normal 4 30" xfId="78"/>
    <cellStyle name="Normal 4 31" xfId="79"/>
    <cellStyle name="Normal 4 32" xfId="80"/>
    <cellStyle name="Normal 4 33" xfId="81"/>
    <cellStyle name="Normal 4 34" xfId="82"/>
    <cellStyle name="Normal 4 35" xfId="83"/>
    <cellStyle name="Normal 4 36" xfId="84"/>
    <cellStyle name="Normal 4 37" xfId="85"/>
    <cellStyle name="Normal 4 38" xfId="86"/>
    <cellStyle name="Normal 4 39" xfId="55"/>
    <cellStyle name="Normal 4 4" xfId="87"/>
    <cellStyle name="Normal 4 5" xfId="88"/>
    <cellStyle name="Normal 4 6" xfId="89"/>
    <cellStyle name="Normal 4 7" xfId="90"/>
    <cellStyle name="Normal 4 8" xfId="91"/>
    <cellStyle name="Normal 4 9" xfId="92"/>
    <cellStyle name="Normal 5" xfId="14"/>
    <cellStyle name="Notas 2" xfId="94"/>
    <cellStyle name="Notas 3" xfId="93"/>
    <cellStyle name="Porcentaje" xfId="2" builtinId="5"/>
    <cellStyle name="Porcentaje 2" xfId="95"/>
    <cellStyle name="Porcentaje 3" xfId="96"/>
    <cellStyle name="Porcentaje 4" xfId="102"/>
    <cellStyle name="Porcentual 2" xfId="12"/>
    <cellStyle name="Porcentual 3" xfId="13"/>
    <cellStyle name="Porcentual 3 2" xfId="98"/>
    <cellStyle name="Porcentual 3 3" xfId="97"/>
    <cellStyle name="Salida 2" xfId="9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O22"/>
  <sheetViews>
    <sheetView showGridLines="0" view="pageBreakPreview" topLeftCell="A10" zoomScale="55" zoomScaleNormal="55" zoomScaleSheetLayoutView="55" zoomScalePageLayoutView="40" workbookViewId="0">
      <selection activeCell="D14" sqref="D14"/>
    </sheetView>
  </sheetViews>
  <sheetFormatPr baseColWidth="10" defaultColWidth="11.42578125" defaultRowHeight="12.75" x14ac:dyDescent="0.2"/>
  <cols>
    <col min="1" max="1" width="1.42578125" customWidth="1"/>
    <col min="2" max="2" width="6" customWidth="1"/>
    <col min="3" max="3" width="25.7109375" customWidth="1"/>
    <col min="4" max="4" width="37.28515625" customWidth="1"/>
    <col min="5" max="5" width="24.7109375" customWidth="1"/>
    <col min="6" max="6" width="15.7109375" customWidth="1"/>
    <col min="7" max="7" width="28.7109375" customWidth="1"/>
    <col min="8" max="8" width="24.7109375" customWidth="1"/>
    <col min="9" max="9" width="21.42578125" customWidth="1"/>
    <col min="10" max="11" width="29.85546875" customWidth="1"/>
    <col min="12" max="12" width="20.85546875" customWidth="1"/>
    <col min="13" max="13" width="22.28515625" customWidth="1"/>
    <col min="14" max="14" width="21.5703125" customWidth="1"/>
    <col min="15" max="15" width="21.85546875" customWidth="1"/>
    <col min="16" max="16" width="1.42578125" customWidth="1"/>
  </cols>
  <sheetData>
    <row r="1" spans="2:15" ht="18.75" customHeight="1" x14ac:dyDescent="0.2">
      <c r="B1" s="154" t="s">
        <v>47</v>
      </c>
      <c r="C1" s="154"/>
      <c r="D1" s="154"/>
      <c r="E1" s="154"/>
      <c r="F1" s="154"/>
      <c r="G1" s="154"/>
      <c r="H1" s="154"/>
      <c r="I1" s="154"/>
      <c r="J1" s="154"/>
      <c r="K1" s="154"/>
      <c r="L1" s="154"/>
      <c r="M1" s="154"/>
      <c r="N1" s="154"/>
      <c r="O1" s="154"/>
    </row>
    <row r="2" spans="2:15" ht="59.25" customHeight="1" x14ac:dyDescent="0.2">
      <c r="B2" s="154" t="s">
        <v>48</v>
      </c>
      <c r="C2" s="154"/>
      <c r="D2" s="154"/>
      <c r="E2" s="154"/>
      <c r="F2" s="154"/>
      <c r="G2" s="154"/>
      <c r="H2" s="154"/>
      <c r="I2" s="154"/>
      <c r="J2" s="154"/>
      <c r="K2" s="154"/>
      <c r="L2" s="154"/>
      <c r="M2" s="154"/>
      <c r="N2" s="154"/>
      <c r="O2" s="154"/>
    </row>
    <row r="3" spans="2:15" ht="18.75" x14ac:dyDescent="0.2">
      <c r="B3" s="155" t="s">
        <v>14</v>
      </c>
      <c r="C3" s="155"/>
      <c r="D3" s="155"/>
      <c r="E3" s="155"/>
      <c r="F3" s="155"/>
      <c r="G3" s="155"/>
      <c r="H3" s="155"/>
      <c r="I3" s="155"/>
      <c r="J3" s="155"/>
      <c r="K3" s="155"/>
      <c r="L3" s="155"/>
      <c r="M3" s="155"/>
      <c r="N3" s="155"/>
      <c r="O3" s="155"/>
    </row>
    <row r="4" spans="2:15" ht="18.75" x14ac:dyDescent="0.2">
      <c r="B4" s="155" t="s">
        <v>0</v>
      </c>
      <c r="C4" s="155"/>
      <c r="D4" s="155"/>
      <c r="E4" s="155"/>
      <c r="F4" s="155"/>
      <c r="G4" s="155"/>
      <c r="H4" s="155"/>
      <c r="I4" s="155"/>
      <c r="J4" s="155"/>
      <c r="K4" s="155"/>
      <c r="L4" s="155"/>
      <c r="M4" s="155"/>
      <c r="N4" s="155"/>
      <c r="O4" s="155"/>
    </row>
    <row r="5" spans="2:15" ht="17.25" x14ac:dyDescent="0.3">
      <c r="B5" s="1"/>
      <c r="C5" s="15"/>
      <c r="D5" s="1"/>
      <c r="E5" s="1"/>
      <c r="F5" s="1"/>
      <c r="G5" s="1"/>
      <c r="H5" s="1"/>
      <c r="I5" s="1"/>
      <c r="J5" s="1"/>
      <c r="K5" s="119"/>
      <c r="L5" s="1"/>
      <c r="O5" s="58">
        <v>589500</v>
      </c>
    </row>
    <row r="6" spans="2:15" ht="18.75" x14ac:dyDescent="0.2">
      <c r="B6" s="153" t="s">
        <v>12</v>
      </c>
      <c r="C6" s="153"/>
      <c r="D6" s="153"/>
      <c r="E6" s="52" t="s">
        <v>49</v>
      </c>
      <c r="F6" s="52"/>
      <c r="G6" s="52"/>
      <c r="H6" s="52"/>
      <c r="I6" s="52"/>
      <c r="J6" s="52"/>
      <c r="K6" s="52"/>
      <c r="L6" s="52"/>
      <c r="M6" s="52"/>
    </row>
    <row r="7" spans="2:15" ht="18.75" x14ac:dyDescent="0.2">
      <c r="B7" s="153"/>
      <c r="C7" s="153"/>
      <c r="D7" s="153"/>
      <c r="E7" s="52"/>
      <c r="F7" s="52"/>
      <c r="G7" s="52"/>
      <c r="H7" s="52"/>
      <c r="I7" s="52"/>
      <c r="J7" s="52"/>
      <c r="K7" s="52"/>
      <c r="L7" s="157" t="s">
        <v>40</v>
      </c>
      <c r="M7" s="158"/>
      <c r="N7" s="156">
        <v>190113736</v>
      </c>
      <c r="O7" s="156"/>
    </row>
    <row r="8" spans="2:15" ht="15.75" x14ac:dyDescent="0.25">
      <c r="B8" s="2"/>
      <c r="C8" s="38"/>
      <c r="D8" s="2"/>
      <c r="E8" s="2"/>
      <c r="F8" s="2"/>
      <c r="G8" s="2"/>
      <c r="H8" s="2"/>
      <c r="I8" s="2"/>
      <c r="J8" s="2"/>
      <c r="K8" s="138"/>
      <c r="L8" s="159"/>
      <c r="M8" s="160"/>
      <c r="N8" s="57">
        <f>+N7/O5</f>
        <v>322.49997625106022</v>
      </c>
      <c r="O8" s="56" t="s">
        <v>41</v>
      </c>
    </row>
    <row r="9" spans="2:15" ht="15.75" x14ac:dyDescent="0.2">
      <c r="B9" s="172" t="s">
        <v>39</v>
      </c>
      <c r="C9" s="172"/>
      <c r="D9" s="172"/>
      <c r="E9" s="172"/>
      <c r="F9" s="172"/>
      <c r="G9" s="172"/>
      <c r="H9" s="172"/>
      <c r="I9" s="172"/>
      <c r="J9" s="172"/>
      <c r="K9" s="172"/>
      <c r="L9" s="172"/>
      <c r="M9" s="172"/>
      <c r="N9" s="172"/>
      <c r="O9" s="172"/>
    </row>
    <row r="10" spans="2:15" ht="16.5" thickBot="1" x14ac:dyDescent="0.25">
      <c r="B10" s="46"/>
      <c r="C10" s="46"/>
      <c r="D10" s="46"/>
      <c r="E10" s="46"/>
      <c r="F10" s="46"/>
      <c r="G10" s="46"/>
      <c r="H10" s="46"/>
      <c r="I10" s="46"/>
      <c r="J10" s="46"/>
      <c r="K10" s="138"/>
      <c r="L10" s="46"/>
    </row>
    <row r="11" spans="2:15" ht="81" customHeight="1" thickBot="1" x14ac:dyDescent="0.25">
      <c r="B11" s="47"/>
      <c r="C11" s="48" t="s">
        <v>30</v>
      </c>
      <c r="D11" s="48" t="s">
        <v>1</v>
      </c>
      <c r="E11" s="48" t="s">
        <v>2</v>
      </c>
      <c r="F11" s="48" t="s">
        <v>3</v>
      </c>
      <c r="G11" s="48" t="s">
        <v>4</v>
      </c>
      <c r="H11" s="48" t="s">
        <v>5</v>
      </c>
      <c r="I11" s="48" t="s">
        <v>6</v>
      </c>
      <c r="J11" s="48" t="s">
        <v>7</v>
      </c>
      <c r="K11" s="48" t="s">
        <v>56</v>
      </c>
      <c r="L11" s="48" t="s">
        <v>8</v>
      </c>
      <c r="M11" s="6" t="s">
        <v>9</v>
      </c>
      <c r="N11" s="6" t="s">
        <v>23</v>
      </c>
      <c r="O11" s="6"/>
    </row>
    <row r="12" spans="2:15" ht="179.25" thickBot="1" x14ac:dyDescent="0.25">
      <c r="B12" s="71">
        <v>1</v>
      </c>
      <c r="C12" s="72" t="s">
        <v>49</v>
      </c>
      <c r="D12" s="73" t="s">
        <v>54</v>
      </c>
      <c r="E12" s="74">
        <v>40945</v>
      </c>
      <c r="F12" s="74">
        <v>41236</v>
      </c>
      <c r="G12" s="75">
        <v>0.4</v>
      </c>
      <c r="H12" s="75" t="s">
        <v>13</v>
      </c>
      <c r="I12" s="139" t="s">
        <v>50</v>
      </c>
      <c r="J12" s="76">
        <v>1141972664</v>
      </c>
      <c r="K12" s="76">
        <f>+J12*G12</f>
        <v>456789065.60000002</v>
      </c>
      <c r="L12" s="77">
        <f>K12/566700</f>
        <v>806.05093629786484</v>
      </c>
      <c r="M12" s="109" t="s">
        <v>67</v>
      </c>
      <c r="N12" s="144">
        <f>+L12</f>
        <v>806.05093629786484</v>
      </c>
      <c r="O12" s="78"/>
    </row>
    <row r="13" spans="2:15" ht="51.75" thickBot="1" x14ac:dyDescent="0.25">
      <c r="B13" s="79">
        <v>2</v>
      </c>
      <c r="C13" s="72" t="s">
        <v>49</v>
      </c>
      <c r="D13" s="80" t="s">
        <v>52</v>
      </c>
      <c r="E13" s="81">
        <v>40938</v>
      </c>
      <c r="F13" s="81">
        <v>41283</v>
      </c>
      <c r="G13" s="82">
        <v>0.4</v>
      </c>
      <c r="H13" s="83" t="s">
        <v>13</v>
      </c>
      <c r="I13" s="139" t="s">
        <v>50</v>
      </c>
      <c r="J13" s="84">
        <v>939078059</v>
      </c>
      <c r="K13" s="132">
        <f>+J13*G13</f>
        <v>375631223.60000002</v>
      </c>
      <c r="L13" s="85">
        <f>K13/566700</f>
        <v>662.83963931533447</v>
      </c>
      <c r="M13" s="110"/>
      <c r="N13" s="145"/>
      <c r="O13" s="86"/>
    </row>
    <row r="14" spans="2:15" ht="109.5" customHeight="1" x14ac:dyDescent="0.2">
      <c r="B14" s="79">
        <v>3</v>
      </c>
      <c r="C14" s="72" t="s">
        <v>49</v>
      </c>
      <c r="D14" s="80" t="s">
        <v>53</v>
      </c>
      <c r="E14" s="81">
        <v>38538</v>
      </c>
      <c r="F14" s="81">
        <v>39026</v>
      </c>
      <c r="G14" s="82">
        <v>0.4</v>
      </c>
      <c r="H14" s="83" t="s">
        <v>13</v>
      </c>
      <c r="I14" s="140" t="s">
        <v>51</v>
      </c>
      <c r="J14" s="84">
        <v>297000000.27999997</v>
      </c>
      <c r="K14" s="132">
        <f>+J14*G14</f>
        <v>118800000.11199999</v>
      </c>
      <c r="L14" s="85">
        <f>K14/381500</f>
        <v>311.40235940235908</v>
      </c>
      <c r="M14" s="87"/>
      <c r="N14" s="88"/>
      <c r="O14" s="86"/>
    </row>
    <row r="15" spans="2:15" ht="109.5" customHeight="1" thickBot="1" x14ac:dyDescent="0.25">
      <c r="B15" s="89"/>
      <c r="C15" s="90"/>
      <c r="D15" s="91"/>
      <c r="E15" s="92"/>
      <c r="F15" s="92"/>
      <c r="G15" s="93"/>
      <c r="H15" s="94"/>
      <c r="I15" s="95"/>
      <c r="J15" s="96"/>
      <c r="K15" s="133"/>
      <c r="L15" s="97"/>
      <c r="M15" s="98"/>
      <c r="N15" s="99"/>
      <c r="O15" s="100"/>
    </row>
    <row r="16" spans="2:15" ht="35.25" customHeight="1" thickBot="1" x14ac:dyDescent="0.25">
      <c r="B16" s="3"/>
      <c r="C16" s="39"/>
      <c r="D16" s="40"/>
      <c r="E16" s="41"/>
      <c r="F16" s="41"/>
      <c r="G16" s="42"/>
      <c r="H16" s="43"/>
      <c r="I16" s="44"/>
    </row>
    <row r="17" spans="2:14" s="4" customFormat="1" ht="33.75" customHeight="1" x14ac:dyDescent="0.2">
      <c r="B17" s="173" t="s">
        <v>55</v>
      </c>
      <c r="C17" s="173"/>
      <c r="D17" s="173"/>
      <c r="E17" s="173"/>
      <c r="F17" s="173"/>
      <c r="G17" s="173"/>
      <c r="J17" s="59" t="s">
        <v>36</v>
      </c>
      <c r="K17" s="141"/>
      <c r="L17" s="161">
        <f>SUM(K12:K14)</f>
        <v>951220289.31200004</v>
      </c>
      <c r="M17" s="162"/>
      <c r="N17" s="60">
        <f>SUM(L12:L15)</f>
        <v>1780.2929350155584</v>
      </c>
    </row>
    <row r="18" spans="2:14" ht="33.75" customHeight="1" x14ac:dyDescent="0.2">
      <c r="B18" s="45"/>
      <c r="C18" s="45"/>
      <c r="D18" s="45"/>
      <c r="E18" s="45"/>
      <c r="F18" s="45"/>
      <c r="G18" s="45"/>
      <c r="I18" s="5"/>
      <c r="J18" s="163" t="s">
        <v>15</v>
      </c>
      <c r="K18" s="164"/>
      <c r="L18" s="164"/>
      <c r="M18" s="164"/>
      <c r="N18" s="165"/>
    </row>
    <row r="19" spans="2:14" ht="21.75" customHeight="1" x14ac:dyDescent="0.2">
      <c r="B19" t="s">
        <v>46</v>
      </c>
      <c r="J19" s="61" t="s">
        <v>23</v>
      </c>
      <c r="K19" s="142"/>
      <c r="L19" s="166" t="s">
        <v>11</v>
      </c>
      <c r="M19" s="167"/>
      <c r="N19" s="168"/>
    </row>
    <row r="20" spans="2:14" ht="21.75" customHeight="1" thickBot="1" x14ac:dyDescent="0.25">
      <c r="C20" s="26" t="s">
        <v>57</v>
      </c>
      <c r="J20" s="62"/>
      <c r="K20" s="143"/>
      <c r="L20" s="169"/>
      <c r="M20" s="170"/>
      <c r="N20" s="171"/>
    </row>
    <row r="21" spans="2:14" x14ac:dyDescent="0.2">
      <c r="C21" t="s">
        <v>45</v>
      </c>
      <c r="D21" s="69"/>
      <c r="E21" s="69">
        <f>D21/589500</f>
        <v>0</v>
      </c>
    </row>
    <row r="22" spans="2:14" x14ac:dyDescent="0.2">
      <c r="D22" s="69">
        <v>2715910520</v>
      </c>
      <c r="E22" s="69">
        <f>D22/589500</f>
        <v>4607.1425275657339</v>
      </c>
    </row>
  </sheetData>
  <mergeCells count="14">
    <mergeCell ref="L17:M17"/>
    <mergeCell ref="J18:N18"/>
    <mergeCell ref="L19:N19"/>
    <mergeCell ref="L20:N20"/>
    <mergeCell ref="B9:O9"/>
    <mergeCell ref="B17:G17"/>
    <mergeCell ref="B6:D6"/>
    <mergeCell ref="B7:D7"/>
    <mergeCell ref="B1:O1"/>
    <mergeCell ref="B2:O2"/>
    <mergeCell ref="B3:O3"/>
    <mergeCell ref="B4:O4"/>
    <mergeCell ref="N7:O7"/>
    <mergeCell ref="L7:M8"/>
  </mergeCells>
  <pageMargins left="0.9055118110236221" right="0.70866141732283472" top="0.74803149606299213" bottom="0.74803149606299213" header="0.31496062992125984" footer="0.31496062992125984"/>
  <pageSetup scale="36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O22"/>
  <sheetViews>
    <sheetView showGridLines="0" view="pageBreakPreview" topLeftCell="A7" zoomScale="55" zoomScaleNormal="55" zoomScaleSheetLayoutView="55" zoomScalePageLayoutView="40" workbookViewId="0">
      <selection activeCell="O14" sqref="O14"/>
    </sheetView>
  </sheetViews>
  <sheetFormatPr baseColWidth="10" defaultColWidth="11.42578125" defaultRowHeight="12.75" x14ac:dyDescent="0.2"/>
  <cols>
    <col min="1" max="1" width="1.42578125" customWidth="1"/>
    <col min="2" max="2" width="6" customWidth="1"/>
    <col min="3" max="3" width="25.7109375" customWidth="1"/>
    <col min="4" max="4" width="37.28515625" customWidth="1"/>
    <col min="5" max="5" width="24.7109375" customWidth="1"/>
    <col min="6" max="6" width="15.7109375" customWidth="1"/>
    <col min="7" max="7" width="28.7109375" customWidth="1"/>
    <col min="8" max="8" width="24.7109375" customWidth="1"/>
    <col min="9" max="9" width="21.42578125" customWidth="1"/>
    <col min="10" max="11" width="29.85546875" customWidth="1"/>
    <col min="12" max="12" width="20.85546875" customWidth="1"/>
    <col min="13" max="13" width="22.28515625" customWidth="1"/>
    <col min="14" max="14" width="21.5703125" customWidth="1"/>
    <col min="15" max="15" width="21.85546875" customWidth="1"/>
    <col min="16" max="16" width="1.42578125" customWidth="1"/>
  </cols>
  <sheetData>
    <row r="1" spans="2:15" ht="18.75" customHeight="1" x14ac:dyDescent="0.2">
      <c r="B1" s="154" t="s">
        <v>47</v>
      </c>
      <c r="C1" s="154"/>
      <c r="D1" s="154"/>
      <c r="E1" s="154"/>
      <c r="F1" s="154"/>
      <c r="G1" s="154"/>
      <c r="H1" s="154"/>
      <c r="I1" s="154"/>
      <c r="J1" s="154"/>
      <c r="K1" s="154"/>
      <c r="L1" s="154"/>
      <c r="M1" s="154"/>
      <c r="N1" s="154"/>
      <c r="O1" s="154"/>
    </row>
    <row r="2" spans="2:15" ht="59.25" customHeight="1" x14ac:dyDescent="0.2">
      <c r="B2" s="154" t="s">
        <v>48</v>
      </c>
      <c r="C2" s="154"/>
      <c r="D2" s="154"/>
      <c r="E2" s="154"/>
      <c r="F2" s="154"/>
      <c r="G2" s="154"/>
      <c r="H2" s="154"/>
      <c r="I2" s="154"/>
      <c r="J2" s="154"/>
      <c r="K2" s="154"/>
      <c r="L2" s="154"/>
      <c r="M2" s="154"/>
      <c r="N2" s="154"/>
      <c r="O2" s="154"/>
    </row>
    <row r="3" spans="2:15" ht="18.75" x14ac:dyDescent="0.2">
      <c r="B3" s="155" t="s">
        <v>14</v>
      </c>
      <c r="C3" s="155"/>
      <c r="D3" s="155"/>
      <c r="E3" s="155"/>
      <c r="F3" s="155"/>
      <c r="G3" s="155"/>
      <c r="H3" s="155"/>
      <c r="I3" s="155"/>
      <c r="J3" s="155"/>
      <c r="K3" s="155"/>
      <c r="L3" s="155"/>
      <c r="M3" s="155"/>
      <c r="N3" s="155"/>
      <c r="O3" s="155"/>
    </row>
    <row r="4" spans="2:15" ht="18.75" x14ac:dyDescent="0.2">
      <c r="B4" s="155" t="s">
        <v>0</v>
      </c>
      <c r="C4" s="155"/>
      <c r="D4" s="155"/>
      <c r="E4" s="155"/>
      <c r="F4" s="155"/>
      <c r="G4" s="155"/>
      <c r="H4" s="155"/>
      <c r="I4" s="155"/>
      <c r="J4" s="155"/>
      <c r="K4" s="155"/>
      <c r="L4" s="155"/>
      <c r="M4" s="155"/>
      <c r="N4" s="155"/>
      <c r="O4" s="155"/>
    </row>
    <row r="5" spans="2:15" ht="17.25" x14ac:dyDescent="0.3">
      <c r="B5" s="119"/>
      <c r="C5" s="119"/>
      <c r="D5" s="119"/>
      <c r="E5" s="119"/>
      <c r="F5" s="119"/>
      <c r="G5" s="119"/>
      <c r="H5" s="119"/>
      <c r="I5" s="119"/>
      <c r="J5" s="119"/>
      <c r="K5" s="119"/>
      <c r="L5" s="119"/>
      <c r="O5" s="58">
        <v>589500</v>
      </c>
    </row>
    <row r="6" spans="2:15" ht="18.75" x14ac:dyDescent="0.2">
      <c r="B6" s="153" t="s">
        <v>12</v>
      </c>
      <c r="C6" s="153"/>
      <c r="D6" s="153"/>
      <c r="E6" s="52" t="s">
        <v>59</v>
      </c>
      <c r="F6" s="52"/>
      <c r="G6" s="52"/>
      <c r="H6" s="52"/>
      <c r="I6" s="52"/>
      <c r="J6" s="52"/>
      <c r="K6" s="52"/>
      <c r="L6" s="52"/>
      <c r="M6" s="52"/>
    </row>
    <row r="7" spans="2:15" ht="18.75" x14ac:dyDescent="0.2">
      <c r="B7" s="153"/>
      <c r="C7" s="153"/>
      <c r="D7" s="153"/>
      <c r="E7" s="52"/>
      <c r="F7" s="52"/>
      <c r="G7" s="52"/>
      <c r="H7" s="52"/>
      <c r="I7" s="52"/>
      <c r="J7" s="52"/>
      <c r="K7" s="52"/>
      <c r="L7" s="157" t="s">
        <v>40</v>
      </c>
      <c r="M7" s="158"/>
      <c r="N7" s="156">
        <v>190113736</v>
      </c>
      <c r="O7" s="156"/>
    </row>
    <row r="8" spans="2:15" ht="15.75" x14ac:dyDescent="0.25">
      <c r="B8" s="138"/>
      <c r="C8" s="138"/>
      <c r="D8" s="138"/>
      <c r="E8" s="138"/>
      <c r="F8" s="138"/>
      <c r="G8" s="138"/>
      <c r="H8" s="138"/>
      <c r="I8" s="138"/>
      <c r="J8" s="138"/>
      <c r="K8" s="138"/>
      <c r="L8" s="159"/>
      <c r="M8" s="160"/>
      <c r="N8" s="57">
        <f>+N7/O5</f>
        <v>322.49997625106022</v>
      </c>
      <c r="O8" s="56" t="s">
        <v>41</v>
      </c>
    </row>
    <row r="9" spans="2:15" ht="15.75" x14ac:dyDescent="0.2">
      <c r="B9" s="172" t="s">
        <v>39</v>
      </c>
      <c r="C9" s="172"/>
      <c r="D9" s="172"/>
      <c r="E9" s="172"/>
      <c r="F9" s="172"/>
      <c r="G9" s="172"/>
      <c r="H9" s="172"/>
      <c r="I9" s="172"/>
      <c r="J9" s="172"/>
      <c r="K9" s="172"/>
      <c r="L9" s="172"/>
      <c r="M9" s="172"/>
      <c r="N9" s="172"/>
      <c r="O9" s="172"/>
    </row>
    <row r="10" spans="2:15" ht="16.5" thickBot="1" x14ac:dyDescent="0.25">
      <c r="B10" s="138"/>
      <c r="C10" s="138"/>
      <c r="D10" s="138"/>
      <c r="E10" s="138"/>
      <c r="F10" s="138"/>
      <c r="G10" s="138"/>
      <c r="H10" s="138"/>
      <c r="I10" s="138"/>
      <c r="J10" s="138"/>
      <c r="K10" s="138"/>
      <c r="L10" s="138"/>
    </row>
    <row r="11" spans="2:15" ht="81" customHeight="1" thickBot="1" x14ac:dyDescent="0.25">
      <c r="B11" s="47"/>
      <c r="C11" s="48" t="s">
        <v>30</v>
      </c>
      <c r="D11" s="48" t="s">
        <v>1</v>
      </c>
      <c r="E11" s="48" t="s">
        <v>2</v>
      </c>
      <c r="F11" s="48" t="s">
        <v>3</v>
      </c>
      <c r="G11" s="48" t="s">
        <v>4</v>
      </c>
      <c r="H11" s="48" t="s">
        <v>5</v>
      </c>
      <c r="I11" s="48" t="s">
        <v>6</v>
      </c>
      <c r="J11" s="48" t="s">
        <v>7</v>
      </c>
      <c r="K11" s="48" t="s">
        <v>56</v>
      </c>
      <c r="L11" s="48" t="s">
        <v>8</v>
      </c>
      <c r="M11" s="6" t="s">
        <v>9</v>
      </c>
      <c r="N11" s="6" t="s">
        <v>23</v>
      </c>
      <c r="O11" s="6" t="s">
        <v>64</v>
      </c>
    </row>
    <row r="12" spans="2:15" ht="78.75" customHeight="1" x14ac:dyDescent="0.2">
      <c r="B12" s="71">
        <v>1</v>
      </c>
      <c r="C12" s="72" t="s">
        <v>60</v>
      </c>
      <c r="D12" s="101" t="s">
        <v>61</v>
      </c>
      <c r="E12" s="74">
        <v>40994</v>
      </c>
      <c r="F12" s="74">
        <v>41150</v>
      </c>
      <c r="G12" s="75">
        <v>0.5</v>
      </c>
      <c r="H12" s="75" t="s">
        <v>13</v>
      </c>
      <c r="I12" s="139" t="s">
        <v>62</v>
      </c>
      <c r="J12" s="76">
        <v>594170665</v>
      </c>
      <c r="K12" s="76">
        <f>+J12*G12</f>
        <v>297085332.5</v>
      </c>
      <c r="L12" s="77">
        <f>K12/566700</f>
        <v>524.2373963296277</v>
      </c>
      <c r="M12" s="152"/>
      <c r="N12" s="152"/>
      <c r="O12" s="147" t="s">
        <v>65</v>
      </c>
    </row>
    <row r="13" spans="2:15" ht="111.75" customHeight="1" x14ac:dyDescent="0.2">
      <c r="B13" s="121">
        <v>2</v>
      </c>
      <c r="C13" s="123" t="s">
        <v>60</v>
      </c>
      <c r="D13" s="102" t="s">
        <v>63</v>
      </c>
      <c r="E13" s="125">
        <v>40428</v>
      </c>
      <c r="F13" s="125">
        <v>40771</v>
      </c>
      <c r="G13" s="127">
        <v>1</v>
      </c>
      <c r="H13" s="129" t="s">
        <v>13</v>
      </c>
      <c r="I13" s="140" t="s">
        <v>50</v>
      </c>
      <c r="J13" s="132">
        <v>339767248</v>
      </c>
      <c r="K13" s="132">
        <f>+J13*G13</f>
        <v>339767248</v>
      </c>
      <c r="L13" s="134">
        <f>K13/515000</f>
        <v>659.7422291262136</v>
      </c>
      <c r="M13" s="110" t="s">
        <v>67</v>
      </c>
      <c r="N13" s="103">
        <f>+L13</f>
        <v>659.7422291262136</v>
      </c>
      <c r="O13" s="149" t="s">
        <v>65</v>
      </c>
    </row>
    <row r="14" spans="2:15" ht="49.5" customHeight="1" x14ac:dyDescent="0.2">
      <c r="B14" s="121">
        <v>3</v>
      </c>
      <c r="C14" s="123" t="s">
        <v>60</v>
      </c>
      <c r="D14" s="102" t="s">
        <v>66</v>
      </c>
      <c r="E14" s="125">
        <v>38664</v>
      </c>
      <c r="F14" s="125">
        <v>38784</v>
      </c>
      <c r="G14" s="127">
        <v>0.5</v>
      </c>
      <c r="H14" s="129" t="s">
        <v>13</v>
      </c>
      <c r="I14" s="140" t="s">
        <v>50</v>
      </c>
      <c r="J14" s="132">
        <v>367363621</v>
      </c>
      <c r="K14" s="132">
        <f>+J14*G14</f>
        <v>183681810.5</v>
      </c>
      <c r="L14" s="134">
        <f>K14/381500</f>
        <v>481.47263564875493</v>
      </c>
      <c r="M14" s="136"/>
      <c r="N14" s="88"/>
      <c r="O14" s="148" t="s">
        <v>65</v>
      </c>
    </row>
    <row r="15" spans="2:15" ht="109.5" customHeight="1" thickBot="1" x14ac:dyDescent="0.25">
      <c r="B15" s="122"/>
      <c r="C15" s="124"/>
      <c r="D15" s="91"/>
      <c r="E15" s="126"/>
      <c r="F15" s="126"/>
      <c r="G15" s="128"/>
      <c r="H15" s="130"/>
      <c r="I15" s="131"/>
      <c r="J15" s="133"/>
      <c r="K15" s="133"/>
      <c r="L15" s="135"/>
      <c r="M15" s="137"/>
      <c r="N15" s="99"/>
      <c r="O15" s="100"/>
    </row>
    <row r="16" spans="2:15" ht="35.25" customHeight="1" thickBot="1" x14ac:dyDescent="0.25">
      <c r="B16" s="3"/>
      <c r="C16" s="39"/>
      <c r="D16" s="40"/>
      <c r="E16" s="41"/>
      <c r="F16" s="41"/>
      <c r="G16" s="42"/>
      <c r="H16" s="43"/>
      <c r="I16" s="44"/>
    </row>
    <row r="17" spans="2:14" s="4" customFormat="1" ht="33.75" customHeight="1" x14ac:dyDescent="0.2">
      <c r="B17" s="173" t="s">
        <v>55</v>
      </c>
      <c r="C17" s="173"/>
      <c r="D17" s="173"/>
      <c r="E17" s="173"/>
      <c r="F17" s="173"/>
      <c r="G17" s="173"/>
      <c r="J17" s="59" t="s">
        <v>36</v>
      </c>
      <c r="K17" s="141"/>
      <c r="L17" s="161">
        <f>SUM(K12:K14)</f>
        <v>820534391</v>
      </c>
      <c r="M17" s="162"/>
      <c r="N17" s="60">
        <f>SUM(L12:L15)</f>
        <v>1665.4522611045963</v>
      </c>
    </row>
    <row r="18" spans="2:14" ht="33.75" customHeight="1" x14ac:dyDescent="0.2">
      <c r="B18" s="120"/>
      <c r="C18" s="120"/>
      <c r="D18" s="120"/>
      <c r="E18" s="120"/>
      <c r="F18" s="120"/>
      <c r="G18" s="120"/>
      <c r="I18" s="5"/>
      <c r="J18" s="163" t="s">
        <v>15</v>
      </c>
      <c r="K18" s="164"/>
      <c r="L18" s="164"/>
      <c r="M18" s="164"/>
      <c r="N18" s="165"/>
    </row>
    <row r="19" spans="2:14" ht="21.75" customHeight="1" x14ac:dyDescent="0.2">
      <c r="B19" t="s">
        <v>46</v>
      </c>
      <c r="J19" s="61" t="s">
        <v>23</v>
      </c>
      <c r="K19" s="142"/>
      <c r="L19" s="166" t="s">
        <v>11</v>
      </c>
      <c r="M19" s="167"/>
      <c r="N19" s="168"/>
    </row>
    <row r="20" spans="2:14" ht="21.75" customHeight="1" thickBot="1" x14ac:dyDescent="0.25">
      <c r="C20" s="26" t="s">
        <v>57</v>
      </c>
      <c r="J20" s="62"/>
      <c r="K20" s="143"/>
      <c r="L20" s="169"/>
      <c r="M20" s="170"/>
      <c r="N20" s="171"/>
    </row>
    <row r="21" spans="2:14" x14ac:dyDescent="0.2">
      <c r="C21" t="s">
        <v>45</v>
      </c>
      <c r="D21" s="69"/>
      <c r="E21" s="69">
        <f>D21/589500</f>
        <v>0</v>
      </c>
    </row>
    <row r="22" spans="2:14" x14ac:dyDescent="0.2">
      <c r="D22" s="69">
        <v>2715910520</v>
      </c>
      <c r="E22" s="69">
        <f>D22/589500</f>
        <v>4607.1425275657339</v>
      </c>
    </row>
  </sheetData>
  <mergeCells count="14">
    <mergeCell ref="L20:N20"/>
    <mergeCell ref="B1:O1"/>
    <mergeCell ref="B2:O2"/>
    <mergeCell ref="B3:O3"/>
    <mergeCell ref="B4:O4"/>
    <mergeCell ref="B6:D6"/>
    <mergeCell ref="B7:D7"/>
    <mergeCell ref="L7:M8"/>
    <mergeCell ref="N7:O7"/>
    <mergeCell ref="B9:O9"/>
    <mergeCell ref="B17:G17"/>
    <mergeCell ref="L17:M17"/>
    <mergeCell ref="J18:N18"/>
    <mergeCell ref="L19:N19"/>
  </mergeCells>
  <pageMargins left="0.9055118110236221" right="0.70866141732283472" top="0.74803149606299213" bottom="0.74803149606299213" header="0.31496062992125984" footer="0.31496062992125984"/>
  <pageSetup scale="36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H27"/>
  <sheetViews>
    <sheetView view="pageBreakPreview" topLeftCell="A7" zoomScaleNormal="85" zoomScaleSheetLayoutView="100" workbookViewId="0">
      <selection activeCell="C26" sqref="C26"/>
    </sheetView>
  </sheetViews>
  <sheetFormatPr baseColWidth="10" defaultRowHeight="12.75" x14ac:dyDescent="0.2"/>
  <cols>
    <col min="1" max="1" width="1.140625" style="27" customWidth="1"/>
    <col min="2" max="2" width="14.140625" style="27" customWidth="1"/>
    <col min="3" max="3" width="44.140625" style="27" customWidth="1"/>
    <col min="4" max="7" width="11.42578125" style="27"/>
    <col min="8" max="8" width="21.140625" style="27" customWidth="1"/>
    <col min="9" max="9" width="0.7109375" style="27" customWidth="1"/>
    <col min="10" max="16384" width="11.42578125" style="27"/>
  </cols>
  <sheetData>
    <row r="1" spans="2:8" ht="15.75" x14ac:dyDescent="0.2">
      <c r="B1" s="178" t="s">
        <v>16</v>
      </c>
      <c r="C1" s="178"/>
      <c r="D1" s="178"/>
      <c r="E1" s="178"/>
      <c r="F1" s="178"/>
      <c r="G1" s="178"/>
      <c r="H1" s="178"/>
    </row>
    <row r="2" spans="2:8" x14ac:dyDescent="0.2">
      <c r="B2" s="27" t="s">
        <v>17</v>
      </c>
    </row>
    <row r="3" spans="2:8" ht="59.25" customHeight="1" x14ac:dyDescent="0.2">
      <c r="B3" s="179" t="str">
        <f>+'Exp. General (1)'!B2:O2</f>
        <v>"CONTRATAR LA INTERVENTORIA A LA CONSTRUCCION  DEL PUENTE PEATONAL MERCURIO (IN CLUIDO ESTUDIOS Y DISEÑOS), EN EL SECTOR DE SOACHA DEL PROYECTO VIAL BOSA-GRANADA .GIRARDOT"</v>
      </c>
      <c r="C3" s="179"/>
      <c r="D3" s="179"/>
      <c r="E3" s="179"/>
      <c r="F3" s="179"/>
      <c r="G3" s="179"/>
      <c r="H3" s="179"/>
    </row>
    <row r="4" spans="2:8" ht="15.75" x14ac:dyDescent="0.2">
      <c r="B4" s="178" t="str">
        <f>+'Exp. General (1)'!B1:O1</f>
        <v>PROCESO VJ-VGC-CM-006-2013</v>
      </c>
      <c r="C4" s="178"/>
      <c r="D4" s="178"/>
      <c r="E4" s="178"/>
      <c r="F4" s="178"/>
      <c r="G4" s="178"/>
      <c r="H4" s="178"/>
    </row>
    <row r="5" spans="2:8" x14ac:dyDescent="0.2">
      <c r="B5" s="180"/>
      <c r="C5" s="180"/>
      <c r="D5" s="180"/>
      <c r="E5" s="180"/>
      <c r="F5" s="180"/>
      <c r="G5" s="180"/>
      <c r="H5" s="180"/>
    </row>
    <row r="6" spans="2:8" x14ac:dyDescent="0.2">
      <c r="B6" s="181" t="s">
        <v>18</v>
      </c>
      <c r="C6" s="181"/>
      <c r="D6" s="181"/>
      <c r="E6" s="181"/>
      <c r="F6" s="181"/>
      <c r="G6" s="181"/>
      <c r="H6" s="181"/>
    </row>
    <row r="7" spans="2:8" ht="13.5" thickBot="1" x14ac:dyDescent="0.25"/>
    <row r="8" spans="2:8" ht="38.25" customHeight="1" x14ac:dyDescent="0.2">
      <c r="B8" s="174" t="s">
        <v>19</v>
      </c>
      <c r="C8" s="176" t="s">
        <v>20</v>
      </c>
      <c r="D8" s="176" t="s">
        <v>21</v>
      </c>
      <c r="E8" s="176"/>
      <c r="F8" s="176"/>
      <c r="G8" s="176"/>
      <c r="H8" s="182" t="s">
        <v>28</v>
      </c>
    </row>
    <row r="9" spans="2:8" ht="13.5" thickBot="1" x14ac:dyDescent="0.25">
      <c r="B9" s="175"/>
      <c r="C9" s="177"/>
      <c r="D9" s="31" t="s">
        <v>23</v>
      </c>
      <c r="E9" s="31" t="s">
        <v>24</v>
      </c>
      <c r="F9" s="31"/>
      <c r="G9" s="31"/>
      <c r="H9" s="183"/>
    </row>
    <row r="10" spans="2:8" ht="13.5" thickBot="1" x14ac:dyDescent="0.25"/>
    <row r="11" spans="2:8" ht="33.75" customHeight="1" x14ac:dyDescent="0.2">
      <c r="B11" s="33">
        <v>1</v>
      </c>
      <c r="C11" s="12" t="str">
        <f>+'Exp. General (1)'!E6</f>
        <v>R&amp;M CONSTRUCCIONES INTERVENTORIAS S.A.S</v>
      </c>
      <c r="D11" s="34" t="s">
        <v>11</v>
      </c>
      <c r="E11" s="34" t="s">
        <v>11</v>
      </c>
      <c r="F11" s="34"/>
      <c r="G11" s="34"/>
      <c r="H11" s="105" t="s">
        <v>25</v>
      </c>
    </row>
    <row r="12" spans="2:8" ht="33.75" customHeight="1" x14ac:dyDescent="0.2">
      <c r="B12" s="36">
        <v>2</v>
      </c>
      <c r="C12" s="11" t="str">
        <f>+'Exp. General (2)'!E6</f>
        <v xml:space="preserve"> PROJEKTA LTDA INGENIEROS CONSULTORES</v>
      </c>
      <c r="D12" s="37" t="s">
        <v>11</v>
      </c>
      <c r="E12" s="37" t="s">
        <v>11</v>
      </c>
      <c r="F12" s="37"/>
      <c r="G12" s="37"/>
      <c r="H12" s="106" t="s">
        <v>25</v>
      </c>
    </row>
    <row r="13" spans="2:8" ht="14.25" x14ac:dyDescent="0.2">
      <c r="B13" s="36"/>
      <c r="C13" s="11"/>
      <c r="D13" s="37"/>
      <c r="E13" s="37"/>
      <c r="F13" s="37"/>
      <c r="G13" s="37"/>
      <c r="H13" s="118"/>
    </row>
    <row r="14" spans="2:8" ht="14.25" x14ac:dyDescent="0.2">
      <c r="B14" s="36"/>
      <c r="C14" s="11"/>
      <c r="D14" s="37"/>
      <c r="E14" s="37"/>
      <c r="F14" s="37"/>
      <c r="G14" s="37"/>
      <c r="H14" s="106"/>
    </row>
    <row r="17" spans="2:4" ht="15.75" x14ac:dyDescent="0.25">
      <c r="B17" s="29" t="s">
        <v>26</v>
      </c>
      <c r="C17" s="29" t="s">
        <v>68</v>
      </c>
      <c r="D17" s="28"/>
    </row>
    <row r="18" spans="2:4" ht="15.75" x14ac:dyDescent="0.25">
      <c r="B18" s="29" t="s">
        <v>27</v>
      </c>
      <c r="C18" s="29" t="s">
        <v>69</v>
      </c>
      <c r="D18" s="28"/>
    </row>
    <row r="19" spans="2:4" ht="15.75" x14ac:dyDescent="0.25">
      <c r="B19" s="29"/>
      <c r="C19" s="29"/>
      <c r="D19" s="28"/>
    </row>
    <row r="20" spans="2:4" ht="15.75" x14ac:dyDescent="0.25">
      <c r="B20" s="29"/>
      <c r="C20" s="29"/>
      <c r="D20" s="28"/>
    </row>
    <row r="21" spans="2:4" ht="15.75" x14ac:dyDescent="0.25">
      <c r="B21" s="29"/>
      <c r="C21" s="29"/>
      <c r="D21" s="28"/>
    </row>
    <row r="22" spans="2:4" ht="15.75" x14ac:dyDescent="0.25">
      <c r="B22" s="29"/>
      <c r="C22" s="29"/>
      <c r="D22" s="28"/>
    </row>
    <row r="24" spans="2:4" x14ac:dyDescent="0.2">
      <c r="B24" t="s">
        <v>46</v>
      </c>
      <c r="C24"/>
    </row>
    <row r="25" spans="2:4" x14ac:dyDescent="0.2">
      <c r="B25"/>
      <c r="C25" s="26" t="s">
        <v>57</v>
      </c>
    </row>
    <row r="26" spans="2:4" x14ac:dyDescent="0.2">
      <c r="B26"/>
      <c r="C26" s="26" t="s">
        <v>45</v>
      </c>
    </row>
    <row r="27" spans="2:4" x14ac:dyDescent="0.2">
      <c r="B27"/>
      <c r="C27"/>
    </row>
  </sheetData>
  <mergeCells count="9">
    <mergeCell ref="B8:B9"/>
    <mergeCell ref="C8:C9"/>
    <mergeCell ref="D8:G8"/>
    <mergeCell ref="B1:H1"/>
    <mergeCell ref="B3:H3"/>
    <mergeCell ref="B4:H4"/>
    <mergeCell ref="B5:H5"/>
    <mergeCell ref="B6:H6"/>
    <mergeCell ref="H8:H9"/>
  </mergeCells>
  <pageMargins left="0.70866141732283472" right="0.70866141732283472" top="0.74803149606299213" bottom="0.74803149606299213" header="0.31496062992125984" footer="0.31496062992125984"/>
  <pageSetup scale="9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M26"/>
  <sheetViews>
    <sheetView view="pageBreakPreview" topLeftCell="A15" zoomScaleNormal="70" zoomScaleSheetLayoutView="100" workbookViewId="0">
      <selection activeCell="C22" sqref="C22"/>
    </sheetView>
  </sheetViews>
  <sheetFormatPr baseColWidth="10" defaultRowHeight="12.75" x14ac:dyDescent="0.2"/>
  <cols>
    <col min="1" max="1" width="1.5703125" customWidth="1"/>
    <col min="2" max="2" width="4" customWidth="1"/>
    <col min="3" max="3" width="32.7109375" customWidth="1"/>
    <col min="4" max="4" width="47.28515625" customWidth="1"/>
    <col min="5" max="6" width="23.28515625" customWidth="1"/>
    <col min="7" max="7" width="21.7109375" customWidth="1"/>
    <col min="8" max="8" width="17.28515625" customWidth="1"/>
    <col min="9" max="9" width="17.85546875" customWidth="1"/>
    <col min="10" max="10" width="17.42578125" customWidth="1"/>
    <col min="11" max="12" width="15.42578125" customWidth="1"/>
    <col min="13" max="13" width="17" customWidth="1"/>
    <col min="14" max="14" width="1.5703125" customWidth="1"/>
  </cols>
  <sheetData>
    <row r="3" spans="2:13" ht="18.75" customHeight="1" x14ac:dyDescent="0.2">
      <c r="B3" s="154" t="str">
        <f>+'Exp. General (1)'!B1:O1</f>
        <v>PROCESO VJ-VGC-CM-006-2013</v>
      </c>
      <c r="C3" s="154"/>
      <c r="D3" s="154"/>
      <c r="E3" s="154"/>
      <c r="F3" s="154"/>
      <c r="G3" s="154"/>
      <c r="H3" s="154"/>
      <c r="I3" s="154"/>
      <c r="J3" s="154"/>
      <c r="K3" s="154"/>
      <c r="L3" s="154"/>
      <c r="M3" s="154"/>
    </row>
    <row r="4" spans="2:13" ht="49.5" customHeight="1" x14ac:dyDescent="0.2">
      <c r="B4" s="154" t="str">
        <f>+'Exp. General (1)'!B2:O2</f>
        <v>"CONTRATAR LA INTERVENTORIA A LA CONSTRUCCION  DEL PUENTE PEATONAL MERCURIO (IN CLUIDO ESTUDIOS Y DISEÑOS), EN EL SECTOR DE SOACHA DEL PROYECTO VIAL BOSA-GRANADA .GIRARDOT"</v>
      </c>
      <c r="C4" s="154"/>
      <c r="D4" s="154"/>
      <c r="E4" s="154"/>
      <c r="F4" s="154"/>
      <c r="G4" s="154"/>
      <c r="H4" s="154"/>
      <c r="I4" s="154"/>
      <c r="J4" s="154"/>
      <c r="K4" s="154"/>
      <c r="L4" s="154"/>
      <c r="M4" s="154"/>
    </row>
    <row r="5" spans="2:13" ht="18.75" x14ac:dyDescent="0.2">
      <c r="B5" s="185" t="s">
        <v>32</v>
      </c>
      <c r="C5" s="185"/>
      <c r="D5" s="185"/>
      <c r="E5" s="185"/>
      <c r="F5" s="185"/>
      <c r="G5" s="185"/>
      <c r="H5" s="185"/>
      <c r="I5" s="185"/>
      <c r="J5" s="185"/>
      <c r="K5" s="185"/>
      <c r="L5" s="185"/>
      <c r="M5" s="185"/>
    </row>
    <row r="6" spans="2:13" ht="18.75" x14ac:dyDescent="0.2">
      <c r="B6" s="185" t="s">
        <v>29</v>
      </c>
      <c r="C6" s="185"/>
      <c r="D6" s="185"/>
      <c r="E6" s="185"/>
      <c r="F6" s="185"/>
      <c r="G6" s="185"/>
      <c r="H6" s="185"/>
      <c r="I6" s="185"/>
      <c r="J6" s="185"/>
      <c r="K6" s="185"/>
      <c r="L6" s="185"/>
      <c r="M6" s="185"/>
    </row>
    <row r="7" spans="2:13" ht="18.75" x14ac:dyDescent="0.2">
      <c r="B7" s="14"/>
      <c r="C7" s="14"/>
      <c r="D7" s="14"/>
      <c r="E7" s="14"/>
      <c r="F7" s="14"/>
      <c r="G7" s="14"/>
      <c r="H7" s="14"/>
      <c r="I7" s="14"/>
      <c r="J7" s="13"/>
      <c r="K7" s="13"/>
      <c r="L7" s="13"/>
    </row>
    <row r="8" spans="2:13" ht="15.75" x14ac:dyDescent="0.2">
      <c r="B8" s="15"/>
      <c r="C8" s="15"/>
      <c r="D8" s="15"/>
      <c r="E8" s="15"/>
      <c r="F8" s="119"/>
      <c r="G8" s="15"/>
      <c r="H8" s="15"/>
      <c r="I8" s="15"/>
      <c r="J8" s="13"/>
      <c r="K8" s="13"/>
      <c r="L8" s="13"/>
    </row>
    <row r="9" spans="2:13" ht="15.75" x14ac:dyDescent="0.2">
      <c r="B9" s="13"/>
      <c r="C9" s="52" t="s">
        <v>37</v>
      </c>
      <c r="D9" s="52" t="s">
        <v>49</v>
      </c>
      <c r="E9" s="52"/>
      <c r="F9" s="52"/>
      <c r="G9" s="52"/>
      <c r="H9" s="52"/>
      <c r="I9" s="52"/>
      <c r="J9" s="52"/>
      <c r="K9" s="52"/>
      <c r="L9" s="52"/>
    </row>
    <row r="10" spans="2:13" ht="15.75" x14ac:dyDescent="0.2">
      <c r="B10" s="13"/>
      <c r="C10" s="187"/>
      <c r="D10" s="187"/>
      <c r="E10" s="187"/>
      <c r="F10" s="187"/>
      <c r="G10" s="187"/>
      <c r="H10" s="187"/>
      <c r="I10" s="187"/>
      <c r="J10" s="187"/>
      <c r="K10" s="187"/>
      <c r="L10" s="187"/>
    </row>
    <row r="11" spans="2:13" ht="15.75" x14ac:dyDescent="0.2">
      <c r="B11" s="16"/>
      <c r="C11" s="16"/>
      <c r="D11" s="16"/>
      <c r="E11" s="16"/>
      <c r="F11" s="138"/>
      <c r="G11" s="16"/>
      <c r="H11" s="16"/>
      <c r="I11" s="16"/>
      <c r="J11" s="13"/>
      <c r="K11" s="13"/>
      <c r="L11" s="13"/>
    </row>
    <row r="12" spans="2:13" ht="15.75" x14ac:dyDescent="0.2">
      <c r="B12" s="16"/>
      <c r="C12" s="16"/>
      <c r="D12" s="16"/>
      <c r="E12" s="16"/>
      <c r="F12" s="138"/>
      <c r="G12" s="16"/>
      <c r="H12" s="16"/>
      <c r="I12" s="16"/>
      <c r="J12" s="13"/>
      <c r="K12" s="13"/>
      <c r="L12" s="13"/>
    </row>
    <row r="13" spans="2:13" ht="16.5" thickBot="1" x14ac:dyDescent="0.25">
      <c r="B13" s="186"/>
      <c r="C13" s="186"/>
      <c r="D13" s="186"/>
      <c r="E13" s="186"/>
      <c r="F13" s="186"/>
      <c r="G13" s="186"/>
      <c r="H13" s="186"/>
      <c r="I13" s="186"/>
      <c r="J13" s="13"/>
      <c r="K13" s="13"/>
      <c r="L13" s="13"/>
    </row>
    <row r="14" spans="2:13" ht="105.75" customHeight="1" thickBot="1" x14ac:dyDescent="0.25">
      <c r="B14" s="17"/>
      <c r="C14" s="18" t="s">
        <v>30</v>
      </c>
      <c r="D14" s="18" t="s">
        <v>1</v>
      </c>
      <c r="E14" s="18" t="s">
        <v>31</v>
      </c>
      <c r="F14" s="48"/>
      <c r="G14" s="18" t="s">
        <v>10</v>
      </c>
      <c r="H14" s="18" t="s">
        <v>2</v>
      </c>
      <c r="I14" s="18" t="s">
        <v>3</v>
      </c>
      <c r="J14" s="18" t="s">
        <v>5</v>
      </c>
      <c r="K14" s="18" t="s">
        <v>6</v>
      </c>
      <c r="L14" s="18" t="s">
        <v>23</v>
      </c>
      <c r="M14" s="19" t="s">
        <v>42</v>
      </c>
    </row>
    <row r="15" spans="2:13" ht="140.25" x14ac:dyDescent="0.2">
      <c r="B15" s="63">
        <v>1</v>
      </c>
      <c r="C15" s="196" t="s">
        <v>49</v>
      </c>
      <c r="D15" s="101" t="s">
        <v>54</v>
      </c>
      <c r="E15" s="76">
        <v>1141972664</v>
      </c>
      <c r="F15" s="104">
        <f>+E15*G15</f>
        <v>456789065.60000002</v>
      </c>
      <c r="G15" s="75">
        <v>0.4</v>
      </c>
      <c r="H15" s="74">
        <v>40945</v>
      </c>
      <c r="I15" s="74">
        <v>41236</v>
      </c>
      <c r="J15" s="9" t="s">
        <v>13</v>
      </c>
      <c r="K15" s="146" t="s">
        <v>50</v>
      </c>
      <c r="L15" s="188">
        <v>900</v>
      </c>
      <c r="M15" s="111"/>
    </row>
    <row r="16" spans="2:13" ht="60" x14ac:dyDescent="0.2">
      <c r="B16" s="20">
        <v>2</v>
      </c>
      <c r="C16" s="197" t="s">
        <v>49</v>
      </c>
      <c r="D16" s="102" t="s">
        <v>52</v>
      </c>
      <c r="E16" s="132">
        <v>939078059</v>
      </c>
      <c r="F16" s="104">
        <f t="shared" ref="F16:F17" si="0">+E16*G16</f>
        <v>375631223.60000002</v>
      </c>
      <c r="G16" s="127">
        <v>0.4</v>
      </c>
      <c r="H16" s="125">
        <v>40938</v>
      </c>
      <c r="I16" s="125">
        <v>41283</v>
      </c>
      <c r="J16" s="7" t="s">
        <v>13</v>
      </c>
      <c r="K16" s="8" t="s">
        <v>50</v>
      </c>
      <c r="L16" s="189"/>
      <c r="M16" s="151"/>
    </row>
    <row r="17" spans="2:13" ht="72" customHeight="1" thickBot="1" x14ac:dyDescent="0.25">
      <c r="B17" s="21">
        <v>3</v>
      </c>
      <c r="C17" s="197" t="s">
        <v>49</v>
      </c>
      <c r="D17" s="102" t="s">
        <v>53</v>
      </c>
      <c r="E17" s="132">
        <v>297000000.27999997</v>
      </c>
      <c r="F17" s="104">
        <f t="shared" si="0"/>
        <v>118800000.11199999</v>
      </c>
      <c r="G17" s="127">
        <v>0.4</v>
      </c>
      <c r="H17" s="125">
        <v>38538</v>
      </c>
      <c r="I17" s="125">
        <v>39026</v>
      </c>
      <c r="J17" s="49" t="s">
        <v>13</v>
      </c>
      <c r="K17" s="50" t="s">
        <v>51</v>
      </c>
      <c r="L17" s="190"/>
      <c r="M17" s="51"/>
    </row>
    <row r="18" spans="2:13" ht="15" x14ac:dyDescent="0.2">
      <c r="B18" s="22"/>
      <c r="C18" s="23"/>
      <c r="D18" s="23"/>
      <c r="E18" s="30"/>
      <c r="F18" s="30"/>
      <c r="G18" s="23"/>
      <c r="H18" s="23"/>
      <c r="I18" s="23"/>
      <c r="J18" s="24"/>
      <c r="K18" s="24"/>
      <c r="L18" s="24"/>
    </row>
    <row r="19" spans="2:13" ht="15" x14ac:dyDescent="0.2">
      <c r="B19" s="25"/>
      <c r="C19" s="25"/>
      <c r="D19" s="25"/>
      <c r="E19" s="23"/>
      <c r="F19" s="23"/>
      <c r="G19" s="23"/>
      <c r="H19" s="23"/>
      <c r="I19" s="23"/>
      <c r="J19" s="184" t="s">
        <v>38</v>
      </c>
      <c r="K19" s="184"/>
      <c r="L19" s="53" t="s">
        <v>11</v>
      </c>
    </row>
    <row r="21" spans="2:13" x14ac:dyDescent="0.2">
      <c r="C21" s="10" t="s">
        <v>33</v>
      </c>
    </row>
    <row r="22" spans="2:13" ht="21" customHeight="1" x14ac:dyDescent="0.2">
      <c r="C22" s="26" t="s">
        <v>58</v>
      </c>
    </row>
    <row r="24" spans="2:13" x14ac:dyDescent="0.2">
      <c r="B24" t="s">
        <v>46</v>
      </c>
    </row>
    <row r="25" spans="2:13" x14ac:dyDescent="0.2">
      <c r="C25" s="26" t="s">
        <v>57</v>
      </c>
    </row>
    <row r="26" spans="2:13" x14ac:dyDescent="0.2">
      <c r="C26" t="s">
        <v>45</v>
      </c>
    </row>
  </sheetData>
  <mergeCells count="8">
    <mergeCell ref="J19:K19"/>
    <mergeCell ref="B3:M3"/>
    <mergeCell ref="B4:M4"/>
    <mergeCell ref="B5:M5"/>
    <mergeCell ref="B6:M6"/>
    <mergeCell ref="B13:I13"/>
    <mergeCell ref="C10:L10"/>
    <mergeCell ref="L15:L17"/>
  </mergeCells>
  <pageMargins left="0.70866141732283472" right="0.70866141732283472" top="0.74803149606299213" bottom="0.74803149606299213" header="0.31496062992125984" footer="0.31496062992125984"/>
  <pageSetup scale="48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M26"/>
  <sheetViews>
    <sheetView view="pageBreakPreview" topLeftCell="A5" zoomScale="55" zoomScaleNormal="70" zoomScaleSheetLayoutView="55" workbookViewId="0">
      <selection activeCell="D19" sqref="D19"/>
    </sheetView>
  </sheetViews>
  <sheetFormatPr baseColWidth="10" defaultRowHeight="12.75" x14ac:dyDescent="0.2"/>
  <cols>
    <col min="1" max="1" width="1.5703125" customWidth="1"/>
    <col min="2" max="2" width="4" customWidth="1"/>
    <col min="3" max="3" width="32.7109375" customWidth="1"/>
    <col min="4" max="4" width="47.28515625" customWidth="1"/>
    <col min="5" max="6" width="23.28515625" customWidth="1"/>
    <col min="7" max="7" width="21.7109375" customWidth="1"/>
    <col min="8" max="8" width="17.28515625" customWidth="1"/>
    <col min="9" max="9" width="17.85546875" customWidth="1"/>
    <col min="10" max="10" width="17.42578125" customWidth="1"/>
    <col min="11" max="12" width="15.42578125" customWidth="1"/>
    <col min="13" max="13" width="17" customWidth="1"/>
    <col min="14" max="14" width="1.5703125" customWidth="1"/>
  </cols>
  <sheetData>
    <row r="3" spans="2:13" ht="18.75" customHeight="1" x14ac:dyDescent="0.2">
      <c r="B3" s="154" t="str">
        <f>+'Exp. General (1)'!B1:O1</f>
        <v>PROCESO VJ-VGC-CM-006-2013</v>
      </c>
      <c r="C3" s="154"/>
      <c r="D3" s="154"/>
      <c r="E3" s="154"/>
      <c r="F3" s="154"/>
      <c r="G3" s="154"/>
      <c r="H3" s="154"/>
      <c r="I3" s="154"/>
      <c r="J3" s="154"/>
      <c r="K3" s="154"/>
      <c r="L3" s="154"/>
      <c r="M3" s="154"/>
    </row>
    <row r="4" spans="2:13" ht="49.5" customHeight="1" x14ac:dyDescent="0.2">
      <c r="B4" s="154" t="str">
        <f>+'Exp. General (1)'!B2:O2</f>
        <v>"CONTRATAR LA INTERVENTORIA A LA CONSTRUCCION  DEL PUENTE PEATONAL MERCURIO (IN CLUIDO ESTUDIOS Y DISEÑOS), EN EL SECTOR DE SOACHA DEL PROYECTO VIAL BOSA-GRANADA .GIRARDOT"</v>
      </c>
      <c r="C4" s="154"/>
      <c r="D4" s="154"/>
      <c r="E4" s="154"/>
      <c r="F4" s="154"/>
      <c r="G4" s="154"/>
      <c r="H4" s="154"/>
      <c r="I4" s="154"/>
      <c r="J4" s="154"/>
      <c r="K4" s="154"/>
      <c r="L4" s="154"/>
      <c r="M4" s="154"/>
    </row>
    <row r="5" spans="2:13" ht="18.75" x14ac:dyDescent="0.2">
      <c r="B5" s="185" t="s">
        <v>32</v>
      </c>
      <c r="C5" s="185"/>
      <c r="D5" s="185"/>
      <c r="E5" s="185"/>
      <c r="F5" s="185"/>
      <c r="G5" s="185"/>
      <c r="H5" s="185"/>
      <c r="I5" s="185"/>
      <c r="J5" s="185"/>
      <c r="K5" s="185"/>
      <c r="L5" s="185"/>
      <c r="M5" s="185"/>
    </row>
    <row r="6" spans="2:13" ht="18.75" x14ac:dyDescent="0.2">
      <c r="B6" s="185" t="s">
        <v>29</v>
      </c>
      <c r="C6" s="185"/>
      <c r="D6" s="185"/>
      <c r="E6" s="185"/>
      <c r="F6" s="185"/>
      <c r="G6" s="185"/>
      <c r="H6" s="185"/>
      <c r="I6" s="185"/>
      <c r="J6" s="185"/>
      <c r="K6" s="185"/>
      <c r="L6" s="185"/>
      <c r="M6" s="185"/>
    </row>
    <row r="7" spans="2:13" ht="18.75" x14ac:dyDescent="0.2">
      <c r="B7" s="14"/>
      <c r="C7" s="14"/>
      <c r="D7" s="14"/>
      <c r="E7" s="14"/>
      <c r="F7" s="14"/>
      <c r="G7" s="14"/>
      <c r="H7" s="14"/>
      <c r="I7" s="14"/>
      <c r="J7" s="27"/>
      <c r="K7" s="27"/>
      <c r="L7" s="27"/>
    </row>
    <row r="8" spans="2:13" ht="15.75" x14ac:dyDescent="0.2">
      <c r="B8" s="119"/>
      <c r="C8" s="119"/>
      <c r="D8" s="119"/>
      <c r="E8" s="119"/>
      <c r="F8" s="119"/>
      <c r="G8" s="119"/>
      <c r="H8" s="119"/>
      <c r="I8" s="119"/>
      <c r="J8" s="27"/>
      <c r="K8" s="27"/>
      <c r="L8" s="27"/>
    </row>
    <row r="9" spans="2:13" ht="15.75" x14ac:dyDescent="0.2">
      <c r="B9" s="27"/>
      <c r="C9" s="52" t="s">
        <v>37</v>
      </c>
      <c r="D9" s="52" t="s">
        <v>59</v>
      </c>
      <c r="E9" s="52"/>
      <c r="F9" s="52"/>
      <c r="G9" s="52"/>
      <c r="H9" s="52"/>
      <c r="I9" s="52"/>
      <c r="J9" s="52"/>
      <c r="K9" s="52"/>
      <c r="L9" s="52"/>
    </row>
    <row r="10" spans="2:13" ht="15.75" x14ac:dyDescent="0.2">
      <c r="B10" s="27"/>
      <c r="C10" s="187"/>
      <c r="D10" s="187"/>
      <c r="E10" s="187"/>
      <c r="F10" s="187"/>
      <c r="G10" s="187"/>
      <c r="H10" s="187"/>
      <c r="I10" s="187"/>
      <c r="J10" s="187"/>
      <c r="K10" s="187"/>
      <c r="L10" s="187"/>
    </row>
    <row r="11" spans="2:13" ht="15.75" x14ac:dyDescent="0.2">
      <c r="B11" s="138"/>
      <c r="C11" s="138"/>
      <c r="D11" s="138"/>
      <c r="E11" s="138"/>
      <c r="F11" s="138"/>
      <c r="G11" s="138"/>
      <c r="H11" s="138"/>
      <c r="I11" s="138"/>
      <c r="J11" s="27"/>
      <c r="K11" s="27"/>
      <c r="L11" s="27"/>
    </row>
    <row r="12" spans="2:13" ht="15.75" x14ac:dyDescent="0.2">
      <c r="B12" s="138"/>
      <c r="C12" s="138"/>
      <c r="D12" s="138"/>
      <c r="E12" s="138"/>
      <c r="F12" s="138"/>
      <c r="G12" s="138"/>
      <c r="H12" s="138"/>
      <c r="I12" s="138"/>
      <c r="J12" s="27"/>
      <c r="K12" s="27"/>
      <c r="L12" s="27"/>
    </row>
    <row r="13" spans="2:13" ht="16.5" thickBot="1" x14ac:dyDescent="0.25">
      <c r="B13" s="186"/>
      <c r="C13" s="186"/>
      <c r="D13" s="186"/>
      <c r="E13" s="186"/>
      <c r="F13" s="186"/>
      <c r="G13" s="186"/>
      <c r="H13" s="186"/>
      <c r="I13" s="186"/>
      <c r="J13" s="27"/>
      <c r="K13" s="27"/>
      <c r="L13" s="27"/>
    </row>
    <row r="14" spans="2:13" ht="105.75" customHeight="1" thickBot="1" x14ac:dyDescent="0.25">
      <c r="B14" s="17"/>
      <c r="C14" s="18" t="s">
        <v>30</v>
      </c>
      <c r="D14" s="18" t="s">
        <v>1</v>
      </c>
      <c r="E14" s="18" t="s">
        <v>31</v>
      </c>
      <c r="F14" s="48"/>
      <c r="G14" s="18" t="s">
        <v>10</v>
      </c>
      <c r="H14" s="18" t="s">
        <v>2</v>
      </c>
      <c r="I14" s="18" t="s">
        <v>3</v>
      </c>
      <c r="J14" s="18" t="s">
        <v>5</v>
      </c>
      <c r="K14" s="18" t="s">
        <v>6</v>
      </c>
      <c r="L14" s="18" t="s">
        <v>23</v>
      </c>
      <c r="M14" s="19" t="s">
        <v>42</v>
      </c>
    </row>
    <row r="15" spans="2:13" ht="72" customHeight="1" x14ac:dyDescent="0.2">
      <c r="B15" s="63">
        <v>1</v>
      </c>
      <c r="C15" s="72" t="s">
        <v>60</v>
      </c>
      <c r="D15" s="101" t="s">
        <v>61</v>
      </c>
      <c r="E15" s="76">
        <v>594170665</v>
      </c>
      <c r="F15" s="104">
        <f>+E15*G15</f>
        <v>297085332.5</v>
      </c>
      <c r="G15" s="75">
        <v>0.5</v>
      </c>
      <c r="H15" s="74">
        <v>40994</v>
      </c>
      <c r="I15" s="74">
        <v>41150</v>
      </c>
      <c r="J15" s="9" t="s">
        <v>13</v>
      </c>
      <c r="K15" s="139" t="s">
        <v>62</v>
      </c>
      <c r="L15" s="188">
        <v>900</v>
      </c>
      <c r="M15" s="150"/>
    </row>
    <row r="16" spans="2:13" ht="76.5" x14ac:dyDescent="0.2">
      <c r="B16" s="20">
        <v>2</v>
      </c>
      <c r="C16" s="123" t="s">
        <v>60</v>
      </c>
      <c r="D16" s="102" t="s">
        <v>63</v>
      </c>
      <c r="E16" s="132">
        <v>339767248</v>
      </c>
      <c r="F16" s="104">
        <f t="shared" ref="F16:F17" si="0">+E16*G16</f>
        <v>339767248</v>
      </c>
      <c r="G16" s="127">
        <v>1</v>
      </c>
      <c r="H16" s="125">
        <v>40428</v>
      </c>
      <c r="I16" s="125">
        <v>40771</v>
      </c>
      <c r="J16" s="7" t="s">
        <v>13</v>
      </c>
      <c r="K16" s="140" t="s">
        <v>50</v>
      </c>
      <c r="L16" s="189"/>
      <c r="M16" s="116"/>
    </row>
    <row r="17" spans="2:13" ht="72" customHeight="1" thickBot="1" x14ac:dyDescent="0.25">
      <c r="B17" s="21">
        <v>3</v>
      </c>
      <c r="C17" s="123" t="s">
        <v>60</v>
      </c>
      <c r="D17" s="102" t="s">
        <v>66</v>
      </c>
      <c r="E17" s="132">
        <v>367363621</v>
      </c>
      <c r="F17" s="104">
        <f t="shared" si="0"/>
        <v>183681810.5</v>
      </c>
      <c r="G17" s="127">
        <v>0.5</v>
      </c>
      <c r="H17" s="125">
        <v>38664</v>
      </c>
      <c r="I17" s="125">
        <v>38784</v>
      </c>
      <c r="J17" s="49" t="s">
        <v>13</v>
      </c>
      <c r="K17" s="140" t="s">
        <v>50</v>
      </c>
      <c r="L17" s="190"/>
      <c r="M17" s="51"/>
    </row>
    <row r="18" spans="2:13" ht="15" x14ac:dyDescent="0.2">
      <c r="B18" s="22"/>
      <c r="C18" s="23"/>
      <c r="D18" s="23"/>
      <c r="E18" s="30"/>
      <c r="F18" s="30"/>
      <c r="G18" s="23"/>
      <c r="H18" s="23"/>
      <c r="I18" s="23"/>
      <c r="J18" s="24"/>
      <c r="K18" s="24"/>
      <c r="L18" s="24"/>
    </row>
    <row r="19" spans="2:13" ht="15" x14ac:dyDescent="0.2">
      <c r="B19" s="25"/>
      <c r="C19" s="25"/>
      <c r="D19" s="25"/>
      <c r="E19" s="23"/>
      <c r="F19" s="23"/>
      <c r="G19" s="23"/>
      <c r="H19" s="23"/>
      <c r="I19" s="23"/>
      <c r="J19" s="184" t="s">
        <v>38</v>
      </c>
      <c r="K19" s="184"/>
      <c r="L19" s="53" t="s">
        <v>11</v>
      </c>
    </row>
    <row r="21" spans="2:13" x14ac:dyDescent="0.2">
      <c r="C21" s="10" t="s">
        <v>33</v>
      </c>
    </row>
    <row r="22" spans="2:13" ht="21" customHeight="1" x14ac:dyDescent="0.2">
      <c r="C22" s="26" t="s">
        <v>58</v>
      </c>
    </row>
    <row r="24" spans="2:13" x14ac:dyDescent="0.2">
      <c r="B24" t="s">
        <v>46</v>
      </c>
    </row>
    <row r="25" spans="2:13" x14ac:dyDescent="0.2">
      <c r="C25" s="26" t="s">
        <v>57</v>
      </c>
    </row>
    <row r="26" spans="2:13" x14ac:dyDescent="0.2">
      <c r="C26" t="s">
        <v>45</v>
      </c>
    </row>
  </sheetData>
  <mergeCells count="8">
    <mergeCell ref="L15:L17"/>
    <mergeCell ref="J19:K19"/>
    <mergeCell ref="B3:M3"/>
    <mergeCell ref="B4:M4"/>
    <mergeCell ref="B5:M5"/>
    <mergeCell ref="B6:M6"/>
    <mergeCell ref="C10:L10"/>
    <mergeCell ref="B13:I13"/>
  </mergeCells>
  <pageMargins left="0.70866141732283472" right="0.70866141732283472" top="0.74803149606299213" bottom="0.74803149606299213" header="0.31496062992125984" footer="0.31496062992125984"/>
  <pageSetup scale="48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F22"/>
  <sheetViews>
    <sheetView view="pageBreakPreview" zoomScale="85" zoomScaleNormal="64" zoomScaleSheetLayoutView="85" workbookViewId="0">
      <selection activeCell="E13" sqref="E13"/>
    </sheetView>
  </sheetViews>
  <sheetFormatPr baseColWidth="10" defaultRowHeight="12.75" x14ac:dyDescent="0.2"/>
  <cols>
    <col min="1" max="1" width="1.42578125" style="27" customWidth="1"/>
    <col min="2" max="2" width="14.140625" style="27" customWidth="1"/>
    <col min="3" max="3" width="44.140625" style="27" customWidth="1"/>
    <col min="4" max="4" width="28.5703125" style="27" customWidth="1"/>
    <col min="5" max="5" width="13.28515625" style="27" customWidth="1"/>
    <col min="6" max="6" width="68.28515625" style="27" customWidth="1"/>
    <col min="7" max="7" width="1.140625" style="27" customWidth="1"/>
    <col min="8" max="16384" width="11.42578125" style="27"/>
  </cols>
  <sheetData>
    <row r="1" spans="2:6" ht="15.75" x14ac:dyDescent="0.2">
      <c r="B1" s="178" t="s">
        <v>16</v>
      </c>
      <c r="C1" s="178"/>
      <c r="D1" s="178"/>
      <c r="E1" s="178"/>
      <c r="F1" s="178"/>
    </row>
    <row r="2" spans="2:6" x14ac:dyDescent="0.2">
      <c r="B2" s="27" t="s">
        <v>17</v>
      </c>
    </row>
    <row r="3" spans="2:6" ht="59.25" customHeight="1" x14ac:dyDescent="0.2">
      <c r="B3" s="179" t="s">
        <v>48</v>
      </c>
      <c r="C3" s="179"/>
      <c r="D3" s="179"/>
      <c r="E3" s="179"/>
      <c r="F3" s="179"/>
    </row>
    <row r="4" spans="2:6" ht="15.75" x14ac:dyDescent="0.2">
      <c r="B4" s="178" t="s">
        <v>47</v>
      </c>
      <c r="C4" s="178"/>
      <c r="D4" s="178"/>
      <c r="E4" s="178"/>
      <c r="F4" s="178"/>
    </row>
    <row r="5" spans="2:6" x14ac:dyDescent="0.2">
      <c r="B5" s="180"/>
      <c r="C5" s="180"/>
      <c r="D5" s="180"/>
      <c r="E5" s="180"/>
      <c r="F5" s="180"/>
    </row>
    <row r="6" spans="2:6" x14ac:dyDescent="0.2">
      <c r="B6" s="181" t="s">
        <v>34</v>
      </c>
      <c r="C6" s="181"/>
      <c r="D6" s="181"/>
      <c r="E6" s="181"/>
      <c r="F6" s="181"/>
    </row>
    <row r="7" spans="2:6" ht="13.5" thickBot="1" x14ac:dyDescent="0.25"/>
    <row r="8" spans="2:6" ht="22.5" customHeight="1" x14ac:dyDescent="0.2">
      <c r="B8" s="174" t="s">
        <v>19</v>
      </c>
      <c r="C8" s="176" t="s">
        <v>20</v>
      </c>
      <c r="D8" s="193" t="s">
        <v>35</v>
      </c>
      <c r="E8" s="194"/>
      <c r="F8" s="191" t="s">
        <v>22</v>
      </c>
    </row>
    <row r="9" spans="2:6" ht="22.5" customHeight="1" thickBot="1" x14ac:dyDescent="0.25">
      <c r="B9" s="175"/>
      <c r="C9" s="177"/>
      <c r="D9" s="31" t="s">
        <v>23</v>
      </c>
      <c r="E9" s="32" t="s">
        <v>28</v>
      </c>
      <c r="F9" s="192"/>
    </row>
    <row r="10" spans="2:6" ht="13.5" thickBot="1" x14ac:dyDescent="0.25"/>
    <row r="11" spans="2:6" ht="46.5" customHeight="1" x14ac:dyDescent="0.2">
      <c r="B11" s="33">
        <v>1</v>
      </c>
      <c r="C11" s="12" t="str">
        <f>+'Resumen Exp. Gen'!C11</f>
        <v>R&amp;M CONSTRUCCIONES INTERVENTORIAS S.A.S</v>
      </c>
      <c r="D11" s="34" t="s">
        <v>11</v>
      </c>
      <c r="E11" s="105">
        <v>900</v>
      </c>
      <c r="F11" s="35"/>
    </row>
    <row r="12" spans="2:6" ht="46.5" customHeight="1" x14ac:dyDescent="0.2">
      <c r="B12" s="36">
        <v>2</v>
      </c>
      <c r="C12" s="11" t="str">
        <f>+'Resumen Exp. Gen'!C12</f>
        <v xml:space="preserve"> PROJEKTA LTDA INGENIEROS CONSULTORES</v>
      </c>
      <c r="D12" s="37" t="s">
        <v>11</v>
      </c>
      <c r="E12" s="106">
        <v>900</v>
      </c>
      <c r="F12" s="108"/>
    </row>
    <row r="13" spans="2:6" ht="46.5" customHeight="1" x14ac:dyDescent="0.2">
      <c r="B13" s="112"/>
      <c r="C13" s="113"/>
      <c r="D13" s="114"/>
      <c r="E13" s="115"/>
      <c r="F13" s="108"/>
    </row>
    <row r="14" spans="2:6" ht="46.5" customHeight="1" thickBot="1" x14ac:dyDescent="0.25">
      <c r="B14" s="64"/>
      <c r="C14" s="65"/>
      <c r="D14" s="66"/>
      <c r="E14" s="107"/>
      <c r="F14" s="67"/>
    </row>
    <row r="17" spans="2:6" ht="15.75" customHeight="1" x14ac:dyDescent="0.2">
      <c r="B17" s="117" t="s">
        <v>26</v>
      </c>
      <c r="C17" s="195" t="s">
        <v>70</v>
      </c>
      <c r="D17" s="195"/>
      <c r="E17" s="195"/>
      <c r="F17" s="195"/>
    </row>
    <row r="18" spans="2:6" ht="15" customHeight="1" x14ac:dyDescent="0.2">
      <c r="B18" s="29"/>
      <c r="C18" s="68"/>
      <c r="D18" s="68"/>
      <c r="E18" s="68"/>
      <c r="F18" s="68"/>
    </row>
    <row r="19" spans="2:6" ht="20.25" customHeight="1" x14ac:dyDescent="0.2">
      <c r="B19" t="s">
        <v>46</v>
      </c>
      <c r="C19"/>
      <c r="D19" s="68"/>
      <c r="E19" s="68"/>
      <c r="F19" s="68"/>
    </row>
    <row r="20" spans="2:6" ht="15.75" x14ac:dyDescent="0.25">
      <c r="B20"/>
      <c r="C20" s="26" t="s">
        <v>71</v>
      </c>
      <c r="D20" s="28"/>
    </row>
    <row r="21" spans="2:6" ht="15.75" x14ac:dyDescent="0.25">
      <c r="B21"/>
      <c r="C21" s="26" t="s">
        <v>45</v>
      </c>
      <c r="D21" s="28"/>
    </row>
    <row r="22" spans="2:6" x14ac:dyDescent="0.2">
      <c r="B22"/>
      <c r="C22"/>
    </row>
  </sheetData>
  <mergeCells count="10">
    <mergeCell ref="F8:F9"/>
    <mergeCell ref="D8:E8"/>
    <mergeCell ref="C17:F17"/>
    <mergeCell ref="B1:F1"/>
    <mergeCell ref="B3:F3"/>
    <mergeCell ref="B4:F4"/>
    <mergeCell ref="B5:F5"/>
    <mergeCell ref="B6:F6"/>
    <mergeCell ref="B8:B9"/>
    <mergeCell ref="C8:C9"/>
  </mergeCells>
  <printOptions horizontalCentered="1"/>
  <pageMargins left="0.70866141732283472" right="0.70866141732283472" top="0.74803149606299213" bottom="0.74803149606299213" header="0.31496062992125984" footer="0.31496062992125984"/>
  <pageSetup scale="72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E21"/>
  <sheetViews>
    <sheetView tabSelected="1" view="pageBreakPreview" topLeftCell="A4" zoomScale="85" zoomScaleNormal="55" zoomScaleSheetLayoutView="85" workbookViewId="0">
      <selection activeCell="A3" sqref="A3:E3"/>
    </sheetView>
  </sheetViews>
  <sheetFormatPr baseColWidth="10" defaultRowHeight="12.75" x14ac:dyDescent="0.2"/>
  <cols>
    <col min="1" max="1" width="14.140625" style="27" customWidth="1"/>
    <col min="2" max="2" width="44.140625" style="27" customWidth="1"/>
    <col min="3" max="3" width="28.5703125" style="27" customWidth="1"/>
    <col min="4" max="4" width="26.28515625" style="27" customWidth="1"/>
    <col min="5" max="5" width="61.140625" style="27" customWidth="1"/>
    <col min="6" max="6" width="3.5703125" style="27" customWidth="1"/>
    <col min="7" max="16384" width="11.42578125" style="27"/>
  </cols>
  <sheetData>
    <row r="1" spans="1:5" ht="15.75" x14ac:dyDescent="0.2">
      <c r="A1" s="178" t="s">
        <v>16</v>
      </c>
      <c r="B1" s="178"/>
      <c r="C1" s="178"/>
      <c r="D1" s="178"/>
      <c r="E1" s="178"/>
    </row>
    <row r="2" spans="1:5" x14ac:dyDescent="0.2">
      <c r="A2" s="27" t="s">
        <v>17</v>
      </c>
    </row>
    <row r="3" spans="1:5" ht="59.25" customHeight="1" x14ac:dyDescent="0.2">
      <c r="A3" s="179" t="s">
        <v>48</v>
      </c>
      <c r="B3" s="179"/>
      <c r="C3" s="179"/>
      <c r="D3" s="179"/>
      <c r="E3" s="179"/>
    </row>
    <row r="4" spans="1:5" ht="15.75" x14ac:dyDescent="0.2">
      <c r="A4" s="178" t="s">
        <v>47</v>
      </c>
      <c r="B4" s="178"/>
      <c r="C4" s="178"/>
      <c r="D4" s="178"/>
      <c r="E4" s="178"/>
    </row>
    <row r="5" spans="1:5" x14ac:dyDescent="0.2">
      <c r="A5" s="180"/>
      <c r="B5" s="180"/>
      <c r="C5" s="180"/>
      <c r="D5" s="180"/>
      <c r="E5" s="180"/>
    </row>
    <row r="6" spans="1:5" x14ac:dyDescent="0.2">
      <c r="A6" s="181" t="s">
        <v>44</v>
      </c>
      <c r="B6" s="181"/>
      <c r="C6" s="181"/>
      <c r="D6" s="181"/>
      <c r="E6" s="181"/>
    </row>
    <row r="7" spans="1:5" x14ac:dyDescent="0.2">
      <c r="A7" s="55"/>
      <c r="B7" s="55"/>
      <c r="C7" s="55"/>
      <c r="D7" s="55"/>
      <c r="E7" s="55"/>
    </row>
    <row r="8" spans="1:5" x14ac:dyDescent="0.2">
      <c r="A8" s="181" t="s">
        <v>43</v>
      </c>
      <c r="B8" s="181"/>
      <c r="C8" s="181"/>
      <c r="D8" s="181"/>
      <c r="E8" s="181"/>
    </row>
    <row r="9" spans="1:5" ht="13.5" thickBot="1" x14ac:dyDescent="0.25"/>
    <row r="10" spans="1:5" ht="22.5" customHeight="1" x14ac:dyDescent="0.2">
      <c r="A10" s="174" t="s">
        <v>19</v>
      </c>
      <c r="B10" s="176" t="s">
        <v>20</v>
      </c>
      <c r="C10" s="70" t="s">
        <v>21</v>
      </c>
      <c r="D10" s="54" t="s">
        <v>35</v>
      </c>
      <c r="E10" s="191" t="s">
        <v>22</v>
      </c>
    </row>
    <row r="11" spans="1:5" ht="22.5" customHeight="1" thickBot="1" x14ac:dyDescent="0.25">
      <c r="A11" s="175"/>
      <c r="B11" s="177"/>
      <c r="C11" s="31" t="s">
        <v>28</v>
      </c>
      <c r="D11" s="31" t="s">
        <v>28</v>
      </c>
      <c r="E11" s="192"/>
    </row>
    <row r="12" spans="1:5" ht="13.5" thickBot="1" x14ac:dyDescent="0.25"/>
    <row r="13" spans="1:5" ht="46.5" customHeight="1" x14ac:dyDescent="0.2">
      <c r="A13" s="33">
        <v>1</v>
      </c>
      <c r="B13" s="12" t="str">
        <f>+'Resumen Exp. Gen'!C11</f>
        <v>R&amp;M CONSTRUCCIONES INTERVENTORIAS S.A.S</v>
      </c>
      <c r="C13" s="105" t="s">
        <v>25</v>
      </c>
      <c r="D13" s="105" t="s">
        <v>25</v>
      </c>
      <c r="E13" s="35"/>
    </row>
    <row r="14" spans="1:5" ht="46.5" customHeight="1" x14ac:dyDescent="0.2">
      <c r="A14" s="36">
        <v>2</v>
      </c>
      <c r="B14" s="11" t="str">
        <f>+'Resumen Exp. Gen'!C12</f>
        <v xml:space="preserve"> PROJEKTA LTDA INGENIEROS CONSULTORES</v>
      </c>
      <c r="C14" s="106" t="s">
        <v>25</v>
      </c>
      <c r="D14" s="106" t="s">
        <v>25</v>
      </c>
      <c r="E14" s="108" t="s">
        <v>73</v>
      </c>
    </row>
    <row r="15" spans="1:5" ht="46.5" customHeight="1" thickBot="1" x14ac:dyDescent="0.25">
      <c r="A15" s="64"/>
      <c r="B15" s="65"/>
      <c r="C15" s="107"/>
      <c r="D15" s="107"/>
      <c r="E15" s="67"/>
    </row>
    <row r="18" spans="1:5" ht="18.75" customHeight="1" x14ac:dyDescent="0.2">
      <c r="A18" t="s">
        <v>46</v>
      </c>
      <c r="B18"/>
      <c r="C18" s="68"/>
      <c r="D18" s="68"/>
      <c r="E18" s="68"/>
    </row>
    <row r="19" spans="1:5" ht="18.75" customHeight="1" x14ac:dyDescent="0.2">
      <c r="A19"/>
      <c r="B19" s="26" t="s">
        <v>72</v>
      </c>
      <c r="C19" s="68"/>
      <c r="D19" s="68"/>
      <c r="E19" s="68"/>
    </row>
    <row r="20" spans="1:5" ht="18.75" customHeight="1" x14ac:dyDescent="0.2">
      <c r="A20"/>
      <c r="B20" s="26" t="s">
        <v>45</v>
      </c>
      <c r="C20" s="68"/>
      <c r="D20" s="68"/>
      <c r="E20" s="68"/>
    </row>
    <row r="21" spans="1:5" ht="15.75" x14ac:dyDescent="0.25">
      <c r="A21"/>
      <c r="B21"/>
      <c r="C21" s="28"/>
    </row>
  </sheetData>
  <mergeCells count="9">
    <mergeCell ref="A1:E1"/>
    <mergeCell ref="A3:E3"/>
    <mergeCell ref="A4:E4"/>
    <mergeCell ref="A5:E5"/>
    <mergeCell ref="A8:E8"/>
    <mergeCell ref="A10:A11"/>
    <mergeCell ref="B10:B11"/>
    <mergeCell ref="E10:E11"/>
    <mergeCell ref="A6:E6"/>
  </mergeCells>
  <printOptions horizontalCentered="1"/>
  <pageMargins left="0.70866141732283472" right="0.70866141732283472" top="0.74803149606299213" bottom="0.74803149606299213" header="0.31496062992125984" footer="0.31496062992125984"/>
  <pageSetup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7</vt:i4>
      </vt:variant>
    </vt:vector>
  </HeadingPairs>
  <TitlesOfParts>
    <vt:vector size="14" baseType="lpstr">
      <vt:lpstr>Exp. General (1)</vt:lpstr>
      <vt:lpstr>Exp. General (2)</vt:lpstr>
      <vt:lpstr>Resumen Exp. Gen</vt:lpstr>
      <vt:lpstr>Exp. Especif (1)</vt:lpstr>
      <vt:lpstr>Exp. Especif (2)</vt:lpstr>
      <vt:lpstr>Resumen Exp. Especifica</vt:lpstr>
      <vt:lpstr>CONSOLIDADO</vt:lpstr>
      <vt:lpstr>CONSOLIDADO!Área_de_impresión</vt:lpstr>
      <vt:lpstr>'Exp. Especif (1)'!Área_de_impresión</vt:lpstr>
      <vt:lpstr>'Exp. Especif (2)'!Área_de_impresión</vt:lpstr>
      <vt:lpstr>'Exp. General (1)'!Área_de_impresión</vt:lpstr>
      <vt:lpstr>'Exp. General (2)'!Área_de_impresión</vt:lpstr>
      <vt:lpstr>'Resumen Exp. Especifica'!Área_de_impresión</vt:lpstr>
      <vt:lpstr>'Resumen Exp. Gen'!Área_de_impresión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Alfredo Camacho Salas</cp:lastModifiedBy>
  <cp:lastPrinted>2013-06-21T14:53:54Z</cp:lastPrinted>
  <dcterms:created xsi:type="dcterms:W3CDTF">2013-04-28T22:46:59Z</dcterms:created>
  <dcterms:modified xsi:type="dcterms:W3CDTF">2013-07-05T21:04:59Z</dcterms:modified>
</cp:coreProperties>
</file>