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2017\EXCELL 2017\"/>
    </mc:Choice>
  </mc:AlternateContent>
  <bookViews>
    <workbookView xWindow="0" yWindow="0" windowWidth="20490" windowHeight="7845" activeTab="2"/>
  </bookViews>
  <sheets>
    <sheet name="GASTOS" sheetId="2" r:id="rId1"/>
    <sheet name="CP" sheetId="3" r:id="rId2"/>
    <sheet name="RESERVAS" sheetId="5" r:id="rId3"/>
  </sheets>
  <calcPr calcId="152511"/>
</workbook>
</file>

<file path=xl/calcChain.xml><?xml version="1.0" encoding="utf-8"?>
<calcChain xmlns="http://schemas.openxmlformats.org/spreadsheetml/2006/main">
  <c r="I79" i="5" l="1"/>
  <c r="O78" i="5"/>
  <c r="F78" i="5"/>
  <c r="M77" i="5"/>
  <c r="J77" i="5"/>
  <c r="E77" i="5"/>
  <c r="D77" i="5"/>
  <c r="F77" i="5" s="1"/>
  <c r="O77" i="5" s="1"/>
  <c r="M76" i="5"/>
  <c r="J76" i="5"/>
  <c r="E76" i="5"/>
  <c r="D76" i="5"/>
  <c r="F76" i="5" s="1"/>
  <c r="O76" i="5" s="1"/>
  <c r="O75" i="5"/>
  <c r="F75" i="5"/>
  <c r="O74" i="5"/>
  <c r="F74" i="5"/>
  <c r="O73" i="5"/>
  <c r="F73" i="5"/>
  <c r="M72" i="5"/>
  <c r="J72" i="5"/>
  <c r="J71" i="5" s="1"/>
  <c r="J48" i="5" s="1"/>
  <c r="E72" i="5"/>
  <c r="E71" i="5" s="1"/>
  <c r="E48" i="5" s="1"/>
  <c r="D72" i="5"/>
  <c r="F72" i="5" s="1"/>
  <c r="O72" i="5" s="1"/>
  <c r="M71" i="5"/>
  <c r="L71" i="5"/>
  <c r="K71" i="5"/>
  <c r="D71" i="5"/>
  <c r="F71" i="5" s="1"/>
  <c r="F70" i="5"/>
  <c r="O70" i="5" s="1"/>
  <c r="M69" i="5"/>
  <c r="O69" i="5" s="1"/>
  <c r="J69" i="5"/>
  <c r="E69" i="5"/>
  <c r="D69" i="5"/>
  <c r="F69" i="5" s="1"/>
  <c r="M68" i="5"/>
  <c r="O68" i="5" s="1"/>
  <c r="J68" i="5"/>
  <c r="E68" i="5"/>
  <c r="D68" i="5"/>
  <c r="F68" i="5" s="1"/>
  <c r="M64" i="5"/>
  <c r="J64" i="5"/>
  <c r="F64" i="5"/>
  <c r="F56" i="5"/>
  <c r="M55" i="5"/>
  <c r="J55" i="5"/>
  <c r="E55" i="5"/>
  <c r="D55" i="5"/>
  <c r="F55" i="5" s="1"/>
  <c r="F54" i="5"/>
  <c r="O54" i="5" s="1"/>
  <c r="M53" i="5"/>
  <c r="J53" i="5"/>
  <c r="E53" i="5"/>
  <c r="D53" i="5"/>
  <c r="F53" i="5" s="1"/>
  <c r="F52" i="5"/>
  <c r="O52" i="5" s="1"/>
  <c r="O51" i="5"/>
  <c r="O50" i="5"/>
  <c r="F50" i="5"/>
  <c r="M49" i="5"/>
  <c r="J49" i="5"/>
  <c r="E49" i="5"/>
  <c r="D49" i="5"/>
  <c r="F49" i="5" s="1"/>
  <c r="O49" i="5" s="1"/>
  <c r="M48" i="5"/>
  <c r="L48" i="5"/>
  <c r="L79" i="5" s="1"/>
  <c r="K48" i="5"/>
  <c r="K79" i="5" s="1"/>
  <c r="D48" i="5"/>
  <c r="F48" i="5" s="1"/>
  <c r="O48" i="5" s="1"/>
  <c r="F47" i="5"/>
  <c r="F46" i="5"/>
  <c r="O46" i="5" s="1"/>
  <c r="M45" i="5"/>
  <c r="J45" i="5"/>
  <c r="E45" i="5"/>
  <c r="D45" i="5"/>
  <c r="F45" i="5" s="1"/>
  <c r="M44" i="5"/>
  <c r="J44" i="5"/>
  <c r="E44" i="5"/>
  <c r="D44" i="5"/>
  <c r="F44" i="5" s="1"/>
  <c r="M43" i="5"/>
  <c r="J43" i="5"/>
  <c r="E43" i="5"/>
  <c r="D43" i="5"/>
  <c r="F43" i="5" s="1"/>
  <c r="F42" i="5"/>
  <c r="O42" i="5" s="1"/>
  <c r="F41" i="5"/>
  <c r="O41" i="5" s="1"/>
  <c r="M40" i="5"/>
  <c r="J40" i="5"/>
  <c r="E40" i="5"/>
  <c r="D40" i="5"/>
  <c r="F40" i="5" s="1"/>
  <c r="O39" i="5"/>
  <c r="F39" i="5"/>
  <c r="O38" i="5"/>
  <c r="F38" i="5"/>
  <c r="M37" i="5"/>
  <c r="J37" i="5"/>
  <c r="E37" i="5"/>
  <c r="D37" i="5"/>
  <c r="F37" i="5" s="1"/>
  <c r="O37" i="5" s="1"/>
  <c r="O36" i="5"/>
  <c r="F36" i="5"/>
  <c r="O35" i="5"/>
  <c r="F35" i="5"/>
  <c r="O34" i="5"/>
  <c r="F34" i="5"/>
  <c r="O33" i="5"/>
  <c r="F33" i="5"/>
  <c r="O32" i="5"/>
  <c r="F32" i="5"/>
  <c r="O31" i="5"/>
  <c r="F31" i="5"/>
  <c r="M30" i="5"/>
  <c r="J30" i="5"/>
  <c r="F30" i="5"/>
  <c r="O30" i="5" s="1"/>
  <c r="E29" i="5"/>
  <c r="F29" i="5" s="1"/>
  <c r="O29" i="5" s="1"/>
  <c r="E28" i="5"/>
  <c r="F28" i="5" s="1"/>
  <c r="M27" i="5"/>
  <c r="O27" i="5" s="1"/>
  <c r="J27" i="5"/>
  <c r="E27" i="5"/>
  <c r="D27" i="5"/>
  <c r="F27" i="5" s="1"/>
  <c r="M26" i="5"/>
  <c r="J26" i="5"/>
  <c r="F26" i="5"/>
  <c r="M25" i="5"/>
  <c r="J25" i="5"/>
  <c r="E25" i="5"/>
  <c r="D25" i="5"/>
  <c r="F25" i="5" s="1"/>
  <c r="M24" i="5"/>
  <c r="J24" i="5"/>
  <c r="F24" i="5"/>
  <c r="M23" i="5"/>
  <c r="J23" i="5"/>
  <c r="E23" i="5"/>
  <c r="D23" i="5"/>
  <c r="F23" i="5" s="1"/>
  <c r="M22" i="5"/>
  <c r="J22" i="5"/>
  <c r="F22" i="5"/>
  <c r="M21" i="5"/>
  <c r="J21" i="5"/>
  <c r="E21" i="5"/>
  <c r="D21" i="5"/>
  <c r="F21" i="5" s="1"/>
  <c r="M20" i="5"/>
  <c r="L20" i="5"/>
  <c r="K20" i="5"/>
  <c r="J20" i="5"/>
  <c r="E20" i="5"/>
  <c r="D20" i="5"/>
  <c r="F20" i="5" s="1"/>
  <c r="M19" i="5"/>
  <c r="J19" i="5"/>
  <c r="E19" i="5"/>
  <c r="D19" i="5"/>
  <c r="F19" i="5" s="1"/>
  <c r="M18" i="5"/>
  <c r="J18" i="5"/>
  <c r="E18" i="5"/>
  <c r="D18" i="5"/>
  <c r="F18" i="5" s="1"/>
  <c r="M17" i="5"/>
  <c r="O17" i="5" s="1"/>
  <c r="L17" i="5"/>
  <c r="K17" i="5"/>
  <c r="J17" i="5"/>
  <c r="F17" i="5"/>
  <c r="M16" i="5"/>
  <c r="O16" i="5" s="1"/>
  <c r="L16" i="5"/>
  <c r="K16" i="5"/>
  <c r="J16" i="5"/>
  <c r="F16" i="5"/>
  <c r="M15" i="5"/>
  <c r="J15" i="5"/>
  <c r="E15" i="5"/>
  <c r="D15" i="5"/>
  <c r="F15" i="5" s="1"/>
  <c r="F12" i="5" s="1"/>
  <c r="M14" i="5"/>
  <c r="J14" i="5"/>
  <c r="E14" i="5"/>
  <c r="D14" i="5"/>
  <c r="F14" i="5" s="1"/>
  <c r="M13" i="5"/>
  <c r="J13" i="5"/>
  <c r="E13" i="5"/>
  <c r="D13" i="5"/>
  <c r="F13" i="5" s="1"/>
  <c r="M12" i="5"/>
  <c r="J12" i="5"/>
  <c r="J79" i="5" s="1"/>
  <c r="E12" i="5"/>
  <c r="E79" i="5" s="1"/>
  <c r="D12" i="5"/>
  <c r="D79" i="5" s="1"/>
  <c r="F79" i="5" s="1"/>
  <c r="H198" i="2"/>
  <c r="G198" i="2"/>
  <c r="G197" i="2" s="1"/>
  <c r="F198" i="2"/>
  <c r="E198" i="2"/>
  <c r="E197" i="2" s="1"/>
  <c r="D198" i="2"/>
  <c r="H197" i="2"/>
  <c r="F197" i="2"/>
  <c r="D197" i="2"/>
  <c r="F192" i="2"/>
  <c r="H185" i="2"/>
  <c r="H184" i="2" s="1"/>
  <c r="G185" i="2"/>
  <c r="F185" i="2"/>
  <c r="F184" i="2" s="1"/>
  <c r="E185" i="2"/>
  <c r="D185" i="2"/>
  <c r="D184" i="2" s="1"/>
  <c r="G184" i="2"/>
  <c r="E184" i="2"/>
  <c r="H180" i="2"/>
  <c r="H179" i="2" s="1"/>
  <c r="G180" i="2"/>
  <c r="F180" i="2"/>
  <c r="F179" i="2" s="1"/>
  <c r="E180" i="2"/>
  <c r="D180" i="2"/>
  <c r="D179" i="2" s="1"/>
  <c r="G179" i="2"/>
  <c r="E179" i="2"/>
  <c r="F176" i="2"/>
  <c r="E176" i="2"/>
  <c r="D176" i="2"/>
  <c r="F167" i="2"/>
  <c r="E167" i="2"/>
  <c r="F154" i="2"/>
  <c r="F145" i="2" s="1"/>
  <c r="F144" i="2" s="1"/>
  <c r="F143" i="2" s="1"/>
  <c r="E154" i="2"/>
  <c r="D154" i="2"/>
  <c r="D145" i="2" s="1"/>
  <c r="D144" i="2" s="1"/>
  <c r="D143" i="2" s="1"/>
  <c r="H145" i="2"/>
  <c r="G145" i="2"/>
  <c r="G144" i="2" s="1"/>
  <c r="G143" i="2" s="1"/>
  <c r="E145" i="2"/>
  <c r="E144" i="2" s="1"/>
  <c r="E143" i="2" s="1"/>
  <c r="H144" i="2"/>
  <c r="H143" i="2" s="1"/>
  <c r="D142" i="2"/>
  <c r="D141" i="2" s="1"/>
  <c r="D140" i="2" s="1"/>
  <c r="D139" i="2" s="1"/>
  <c r="H141" i="2"/>
  <c r="G141" i="2"/>
  <c r="G140" i="2" s="1"/>
  <c r="G139" i="2" s="1"/>
  <c r="F141" i="2"/>
  <c r="E141" i="2"/>
  <c r="E140" i="2" s="1"/>
  <c r="E139" i="2" s="1"/>
  <c r="H140" i="2"/>
  <c r="H139" i="2" s="1"/>
  <c r="F140" i="2"/>
  <c r="F139" i="2" s="1"/>
  <c r="H134" i="2"/>
  <c r="G134" i="2"/>
  <c r="F134" i="2"/>
  <c r="E134" i="2"/>
  <c r="D134" i="2"/>
  <c r="H133" i="2"/>
  <c r="G133" i="2"/>
  <c r="G132" i="2" s="1"/>
  <c r="G121" i="2" s="1"/>
  <c r="F133" i="2"/>
  <c r="E133" i="2"/>
  <c r="E132" i="2" s="1"/>
  <c r="E121" i="2" s="1"/>
  <c r="D133" i="2"/>
  <c r="H132" i="2"/>
  <c r="F132" i="2"/>
  <c r="D132" i="2"/>
  <c r="F128" i="2"/>
  <c r="H121" i="2"/>
  <c r="F121" i="2"/>
  <c r="D121" i="2"/>
  <c r="H119" i="2"/>
  <c r="G119" i="2"/>
  <c r="G118" i="2" s="1"/>
  <c r="G117" i="2" s="1"/>
  <c r="F119" i="2"/>
  <c r="E119" i="2"/>
  <c r="E118" i="2" s="1"/>
  <c r="E117" i="2" s="1"/>
  <c r="D119" i="2"/>
  <c r="H118" i="2"/>
  <c r="H117" i="2" s="1"/>
  <c r="F118" i="2"/>
  <c r="F117" i="2" s="1"/>
  <c r="D118" i="2"/>
  <c r="D117" i="2" s="1"/>
  <c r="H115" i="2"/>
  <c r="G115" i="2"/>
  <c r="F115" i="2"/>
  <c r="E115" i="2"/>
  <c r="D115" i="2"/>
  <c r="H111" i="2"/>
  <c r="G111" i="2"/>
  <c r="F111" i="2"/>
  <c r="E111" i="2"/>
  <c r="D111" i="2"/>
  <c r="H107" i="2"/>
  <c r="G107" i="2"/>
  <c r="F107" i="2"/>
  <c r="E107" i="2"/>
  <c r="D107" i="2"/>
  <c r="H105" i="2"/>
  <c r="G105" i="2"/>
  <c r="F105" i="2"/>
  <c r="E105" i="2"/>
  <c r="D105" i="2"/>
  <c r="H101" i="2"/>
  <c r="G101" i="2"/>
  <c r="F101" i="2"/>
  <c r="E101" i="2"/>
  <c r="D101" i="2"/>
  <c r="H96" i="2"/>
  <c r="G96" i="2"/>
  <c r="F96" i="2"/>
  <c r="E96" i="2"/>
  <c r="D96" i="2"/>
  <c r="H94" i="2"/>
  <c r="G94" i="2"/>
  <c r="F94" i="2"/>
  <c r="E94" i="2"/>
  <c r="D94" i="2"/>
  <c r="H91" i="2"/>
  <c r="G91" i="2"/>
  <c r="F91" i="2"/>
  <c r="E91" i="2"/>
  <c r="D91" i="2"/>
  <c r="G87" i="2"/>
  <c r="G128" i="2" s="1"/>
  <c r="G167" i="2" s="1"/>
  <c r="G192" i="2" s="1"/>
  <c r="F87" i="2"/>
  <c r="E87" i="2"/>
  <c r="E128" i="2" s="1"/>
  <c r="E192" i="2" s="1"/>
  <c r="H75" i="2"/>
  <c r="G75" i="2"/>
  <c r="F75" i="2"/>
  <c r="E75" i="2"/>
  <c r="D75" i="2"/>
  <c r="H69" i="2"/>
  <c r="G69" i="2"/>
  <c r="F69" i="2"/>
  <c r="E69" i="2"/>
  <c r="D69" i="2"/>
  <c r="H66" i="2"/>
  <c r="G66" i="2"/>
  <c r="G65" i="2" s="1"/>
  <c r="F66" i="2"/>
  <c r="E66" i="2"/>
  <c r="E65" i="2" s="1"/>
  <c r="D66" i="2"/>
  <c r="H65" i="2"/>
  <c r="H59" i="2" s="1"/>
  <c r="H58" i="2" s="1"/>
  <c r="F65" i="2"/>
  <c r="F59" i="2" s="1"/>
  <c r="F58" i="2" s="1"/>
  <c r="D65" i="2"/>
  <c r="D59" i="2" s="1"/>
  <c r="D58" i="2" s="1"/>
  <c r="H61" i="2"/>
  <c r="G61" i="2"/>
  <c r="G60" i="2" s="1"/>
  <c r="F61" i="2"/>
  <c r="E61" i="2"/>
  <c r="E60" i="2" s="1"/>
  <c r="D61" i="2"/>
  <c r="H60" i="2"/>
  <c r="F60" i="2"/>
  <c r="D60" i="2"/>
  <c r="G54" i="2"/>
  <c r="F54" i="2"/>
  <c r="E54" i="2"/>
  <c r="H42" i="2"/>
  <c r="G42" i="2"/>
  <c r="F42" i="2"/>
  <c r="E42" i="2"/>
  <c r="D42" i="2"/>
  <c r="H38" i="2"/>
  <c r="G38" i="2"/>
  <c r="G37" i="2" s="1"/>
  <c r="F38" i="2"/>
  <c r="E38" i="2"/>
  <c r="E37" i="2" s="1"/>
  <c r="D38" i="2"/>
  <c r="H37" i="2"/>
  <c r="F37" i="2"/>
  <c r="D37" i="2"/>
  <c r="H34" i="2"/>
  <c r="G34" i="2"/>
  <c r="F34" i="2"/>
  <c r="E34" i="2"/>
  <c r="D34" i="2"/>
  <c r="H30" i="2"/>
  <c r="G30" i="2"/>
  <c r="F30" i="2"/>
  <c r="E30" i="2"/>
  <c r="D30" i="2"/>
  <c r="H22" i="2"/>
  <c r="G22" i="2"/>
  <c r="F22" i="2"/>
  <c r="E22" i="2"/>
  <c r="D22" i="2"/>
  <c r="H19" i="2"/>
  <c r="G19" i="2"/>
  <c r="F19" i="2"/>
  <c r="E19" i="2"/>
  <c r="D19" i="2"/>
  <c r="H15" i="2"/>
  <c r="G15" i="2"/>
  <c r="G14" i="2" s="1"/>
  <c r="G13" i="2" s="1"/>
  <c r="G12" i="2" s="1"/>
  <c r="F15" i="2"/>
  <c r="E15" i="2"/>
  <c r="E14" i="2" s="1"/>
  <c r="E13" i="2" s="1"/>
  <c r="E12" i="2" s="1"/>
  <c r="D15" i="2"/>
  <c r="H14" i="2"/>
  <c r="H13" i="2" s="1"/>
  <c r="H12" i="2" s="1"/>
  <c r="F14" i="2"/>
  <c r="F13" i="2" s="1"/>
  <c r="F12" i="2" s="1"/>
  <c r="F11" i="2" s="1"/>
  <c r="F206" i="2" s="1"/>
  <c r="D14" i="2"/>
  <c r="D13" i="2" s="1"/>
  <c r="D12" i="2" s="1"/>
  <c r="O12" i="5" l="1"/>
  <c r="O13" i="5"/>
  <c r="O14" i="5"/>
  <c r="O15" i="5"/>
  <c r="O18" i="5"/>
  <c r="O19" i="5"/>
  <c r="O20" i="5"/>
  <c r="O40" i="5"/>
  <c r="O43" i="5"/>
  <c r="O44" i="5"/>
  <c r="O45" i="5"/>
  <c r="O53" i="5"/>
  <c r="O71" i="5"/>
  <c r="P71" i="5"/>
  <c r="M79" i="5"/>
  <c r="O79" i="5" s="1"/>
  <c r="D206" i="2"/>
  <c r="D11" i="2"/>
  <c r="H11" i="2"/>
  <c r="H206" i="2" s="1"/>
  <c r="E59" i="2"/>
  <c r="E58" i="2" s="1"/>
  <c r="E11" i="2" s="1"/>
  <c r="E206" i="2" s="1"/>
  <c r="G59" i="2"/>
  <c r="G58" i="2" s="1"/>
  <c r="G11" i="2" s="1"/>
  <c r="G206" i="2" s="1"/>
  <c r="F123" i="3"/>
  <c r="F122" i="3"/>
  <c r="G121" i="3"/>
  <c r="E121" i="3"/>
  <c r="D121" i="3"/>
  <c r="F121" i="3" s="1"/>
  <c r="G120" i="3"/>
  <c r="E120" i="3"/>
  <c r="D120" i="3"/>
  <c r="F120" i="3" s="1"/>
  <c r="F119" i="3"/>
  <c r="F118" i="3"/>
  <c r="G117" i="3"/>
  <c r="E117" i="3"/>
  <c r="D117" i="3"/>
  <c r="F117" i="3" s="1"/>
  <c r="G116" i="3"/>
  <c r="E116" i="3"/>
  <c r="D116" i="3"/>
  <c r="F116" i="3" s="1"/>
  <c r="F115" i="3"/>
  <c r="G114" i="3"/>
  <c r="E114" i="3"/>
  <c r="D114" i="3"/>
  <c r="F114" i="3" s="1"/>
  <c r="G113" i="3"/>
  <c r="E113" i="3"/>
  <c r="D113" i="3"/>
  <c r="F113" i="3" s="1"/>
  <c r="F106" i="3"/>
  <c r="G105" i="3"/>
  <c r="E105" i="3"/>
  <c r="D105" i="3"/>
  <c r="F105" i="3" s="1"/>
  <c r="F104" i="3"/>
  <c r="F103" i="3"/>
  <c r="G102" i="3"/>
  <c r="E102" i="3"/>
  <c r="D102" i="3"/>
  <c r="F102" i="3" s="1"/>
  <c r="F101" i="3"/>
  <c r="F100" i="3"/>
  <c r="G99" i="3"/>
  <c r="E99" i="3"/>
  <c r="D99" i="3"/>
  <c r="F99" i="3" s="1"/>
  <c r="F98" i="3"/>
  <c r="F97" i="3"/>
  <c r="F96" i="3"/>
  <c r="F95" i="3"/>
  <c r="F94" i="3"/>
  <c r="F93" i="3"/>
  <c r="G92" i="3"/>
  <c r="E92" i="3"/>
  <c r="E124" i="3" s="1"/>
  <c r="D92" i="3"/>
  <c r="F92" i="3" s="1"/>
  <c r="G91" i="3"/>
  <c r="E91" i="3"/>
  <c r="D91" i="3"/>
  <c r="F91" i="3" s="1"/>
  <c r="G90" i="3"/>
  <c r="E90" i="3"/>
  <c r="D90" i="3"/>
  <c r="F90" i="3" s="1"/>
  <c r="F81" i="3"/>
  <c r="G80" i="3"/>
  <c r="E80" i="3"/>
  <c r="D80" i="3"/>
  <c r="F80" i="3" s="1"/>
  <c r="G79" i="3"/>
  <c r="E79" i="3"/>
  <c r="D79" i="3"/>
  <c r="F79" i="3" s="1"/>
  <c r="G78" i="3"/>
  <c r="E78" i="3"/>
  <c r="D78" i="3"/>
  <c r="F78" i="3" s="1"/>
  <c r="F77" i="3"/>
  <c r="G76" i="3"/>
  <c r="E76" i="3"/>
  <c r="D76" i="3"/>
  <c r="F76" i="3" s="1"/>
  <c r="F75" i="3"/>
  <c r="G74" i="3"/>
  <c r="E74" i="3"/>
  <c r="D74" i="3"/>
  <c r="F74" i="3" s="1"/>
  <c r="F73" i="3"/>
  <c r="F72" i="3"/>
  <c r="G71" i="3"/>
  <c r="E71" i="3"/>
  <c r="D71" i="3"/>
  <c r="F71" i="3" s="1"/>
  <c r="F70" i="3"/>
  <c r="G69" i="3"/>
  <c r="E69" i="3"/>
  <c r="D69" i="3"/>
  <c r="F69" i="3" s="1"/>
  <c r="F68" i="3"/>
  <c r="G67" i="3"/>
  <c r="E67" i="3"/>
  <c r="D67" i="3"/>
  <c r="F67" i="3" s="1"/>
  <c r="F66" i="3"/>
  <c r="F65" i="3"/>
  <c r="G64" i="3"/>
  <c r="E64" i="3"/>
  <c r="D64" i="3"/>
  <c r="F64" i="3" s="1"/>
  <c r="F63" i="3"/>
  <c r="F62" i="3"/>
  <c r="F61" i="3"/>
  <c r="F60" i="3"/>
  <c r="F59" i="3"/>
  <c r="G58" i="3"/>
  <c r="E58" i="3"/>
  <c r="D58" i="3"/>
  <c r="F58" i="3" s="1"/>
  <c r="F57" i="3"/>
  <c r="G56" i="3"/>
  <c r="E56" i="3"/>
  <c r="D56" i="3"/>
  <c r="F56" i="3" s="1"/>
  <c r="G55" i="3"/>
  <c r="E55" i="3"/>
  <c r="D55" i="3"/>
  <c r="F55" i="3" s="1"/>
  <c r="G54" i="3"/>
  <c r="E54" i="3"/>
  <c r="D54" i="3"/>
  <c r="F54" i="3" s="1"/>
  <c r="G53" i="3"/>
  <c r="E53" i="3"/>
  <c r="D53" i="3"/>
  <c r="F53" i="3" s="1"/>
  <c r="G50" i="3"/>
  <c r="G87" i="3" s="1"/>
  <c r="G111" i="3" s="1"/>
  <c r="F50" i="3"/>
  <c r="F87" i="3" s="1"/>
  <c r="F111" i="3" s="1"/>
  <c r="F43" i="3"/>
  <c r="E43" i="3"/>
  <c r="F42" i="3"/>
  <c r="F41" i="3"/>
  <c r="F40" i="3"/>
  <c r="F39" i="3"/>
  <c r="G38" i="3"/>
  <c r="E38" i="3"/>
  <c r="D38" i="3"/>
  <c r="F38" i="3" s="1"/>
  <c r="F37" i="3"/>
  <c r="F36" i="3"/>
  <c r="F35" i="3"/>
  <c r="G34" i="3"/>
  <c r="E34" i="3"/>
  <c r="D34" i="3"/>
  <c r="F34" i="3" s="1"/>
  <c r="G33" i="3"/>
  <c r="E33" i="3"/>
  <c r="D33" i="3"/>
  <c r="F33" i="3" s="1"/>
  <c r="F32" i="3"/>
  <c r="F31" i="3"/>
  <c r="G30" i="3"/>
  <c r="E30" i="3"/>
  <c r="D30" i="3"/>
  <c r="F30" i="3" s="1"/>
  <c r="F29" i="3"/>
  <c r="F28" i="3"/>
  <c r="G27" i="3"/>
  <c r="E27" i="3"/>
  <c r="D27" i="3"/>
  <c r="F27" i="3" s="1"/>
  <c r="F26" i="3"/>
  <c r="F25" i="3"/>
  <c r="F24" i="3"/>
  <c r="F23" i="3"/>
  <c r="F22" i="3"/>
  <c r="F21" i="3"/>
  <c r="G20" i="3"/>
  <c r="E20" i="3"/>
  <c r="D20" i="3"/>
  <c r="F20" i="3" s="1"/>
  <c r="F19" i="3"/>
  <c r="F18" i="3"/>
  <c r="G17" i="3"/>
  <c r="E17" i="3"/>
  <c r="D17" i="3"/>
  <c r="F17" i="3" s="1"/>
  <c r="F16" i="3"/>
  <c r="F15" i="3"/>
  <c r="F14" i="3"/>
  <c r="G13" i="3"/>
  <c r="E13" i="3"/>
  <c r="D13" i="3"/>
  <c r="F13" i="3" s="1"/>
  <c r="G12" i="3"/>
  <c r="E12" i="3"/>
  <c r="D12" i="3"/>
  <c r="F12" i="3" s="1"/>
  <c r="G11" i="3"/>
  <c r="E11" i="3"/>
  <c r="D11" i="3"/>
  <c r="F11" i="3" s="1"/>
  <c r="G10" i="3"/>
  <c r="E10" i="3"/>
  <c r="D10" i="3"/>
  <c r="F10" i="3" s="1"/>
  <c r="G9" i="3"/>
  <c r="G124" i="3" s="1"/>
  <c r="E9" i="3"/>
  <c r="D9" i="3"/>
  <c r="F9" i="3" s="1"/>
  <c r="F124" i="3" s="1"/>
  <c r="D124" i="3" l="1"/>
</calcChain>
</file>

<file path=xl/sharedStrings.xml><?xml version="1.0" encoding="utf-8"?>
<sst xmlns="http://schemas.openxmlformats.org/spreadsheetml/2006/main" count="508" uniqueCount="225">
  <si>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</si>
  <si>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</si>
  <si>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</si>
  <si>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</si>
  <si>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</si>
  <si>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</si>
  <si>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ENERO</t>
  </si>
  <si>
    <t>VIGENCIA FISCAL: 2017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</si>
  <si>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</si>
  <si>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</si>
  <si>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</si>
  <si>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</si>
  <si>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</si>
  <si>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</si>
  <si>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</si>
  <si>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</si>
  <si>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</si>
  <si>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</si>
  <si>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</si>
  <si>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</si>
  <si>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</si>
  <si>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</si>
  <si>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</si>
  <si>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</si>
  <si>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</si>
  <si>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</si>
  <si>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</si>
  <si>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</si>
  <si>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SUBSIDIO DE ALIMENTACIÓN</t>
  </si>
  <si>
    <t>PRIMA DE VACACIONES</t>
  </si>
  <si>
    <t>PRIMA DE NAVIDAD</t>
  </si>
  <si>
    <t>BONIFICACIÓN DE  DIRECCIÓN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</si>
  <si>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</si>
  <si>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</si>
  <si>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</si>
  <si>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</si>
  <si>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</si>
  <si>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</si>
  <si>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</si>
  <si>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</si>
  <si>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</si>
  <si>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</si>
  <si>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</si>
  <si>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</si>
  <si>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</si>
  <si>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</si>
  <si>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</si>
  <si>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</si>
  <si>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</si>
  <si>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</si>
  <si>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</si>
  <si>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</si>
  <si>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</si>
  <si>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</si>
  <si>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</si>
  <si>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</si>
  <si>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</si>
  <si>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</si>
  <si>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</si>
  <si>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</si>
  <si>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</si>
  <si>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</si>
  <si>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</si>
  <si>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</si>
  <si>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</si>
  <si>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</si>
  <si>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</si>
  <si>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SEGUROS DE INFIDILIDAD Y RIESGOS FINANCIEROS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</si>
  <si>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</si>
  <si>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</si>
  <si>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</si>
  <si>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</si>
  <si>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</si>
  <si>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</si>
  <si>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</si>
  <si>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</si>
  <si>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</si>
  <si>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</si>
  <si>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MEJORAMIENTO Y MANTENIMIENTO DE INFRAESTRUCTURA PROPIA DEL SECTOR</t>
  </si>
  <si>
    <t>INTERSUBSECTORIAL TRANSPORTE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</si>
  <si>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</si>
  <si>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</si>
  <si>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</si>
  <si>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</si>
  <si>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</si>
  <si>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REHABILITACIÓN Y MANTENIMIENTO DEL CORREDOR  ZIPAQUIRA - BUCARAMANGA (PALENQUE)</t>
  </si>
  <si>
    <t>RED VIAL NACIONAL</t>
  </si>
  <si>
    <t>REHABILITACION MEJORAMIENTO,CONSTRUCCION,MANTENIMIENTO Y OPERACION DEL CORREDOR CARTAGENA-BARRANQUILLA Y CIRCUNVALAR DE LA PROSPERIDAD DEPARTAMENTOS DE ATLANTICO Y BOLIVAR</t>
  </si>
  <si>
    <t>CONSTRUCCION OPERACION Y MANTENIMIENTO DE LA VIA MULALO - LOBOGUERRO, DEPARTAMENTO DEL VALLE DEL CAUCA</t>
  </si>
  <si>
    <t>TRANSPORTE FERREO</t>
  </si>
  <si>
    <t>REHABILITACION DE VIAS FERREAS A NIVEL NACIONAL, A TRAVES DEL SISTEMA DE CONCESIONES</t>
  </si>
  <si>
    <t>TRANSPORTE MARITIMO</t>
  </si>
  <si>
    <t>APOYO ESTATAL A LOS PUERTOS A NIVEL NACIONAL</t>
  </si>
  <si>
    <t xml:space="preserve">ADQUISICION, PRODUCCION Y MANTENIMIENTO DE LA DOTACION ADMINISTRATIVA </t>
  </si>
  <si>
    <t>FORTALECIMIENTO DE LA GESTIÓN  FUNCIONAL CON TECNOLOGÍAS DE LA INFORMACIÓN Y COMUNICACIONES AGENCIA NACIONAL DE INFRAESTRUCTURA</t>
  </si>
  <si>
    <t>ADMINISTRACION, ATENCION, CONTROL Y ORGANIZACION INSTITUCIONAL PARA LA ADMINISTRACION DEL ESTADO</t>
  </si>
  <si>
    <t>APOYO A LA GESTION DEL ESTADO. ASESORIAS Y CONSULTORIAS. CONTRATOS DE CONCESION.</t>
  </si>
  <si>
    <t>APOYO PARA EL DESARROLLO Y GESTION INSTITUCIONAL DE LA ANI, NACIONAL</t>
  </si>
  <si>
    <t>ATENCION, CONTROL Y ORGANIZACION INSTITUCIONAL PARA APOYO A LA GESTION DEL ESTADO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</si>
  <si>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</si>
  <si>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</si>
  <si>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</si>
  <si>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</si>
  <si>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                           MARÍA CLARA GARRIDO GARRIDO</t>
  </si>
  <si>
    <t xml:space="preserve">  NELCY JENITH MALDONADO BALLEN</t>
  </si>
  <si>
    <t xml:space="preserve">                             VICEPRESIDENTE ADTIVA Y FINANCIERA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</si>
  <si>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</si>
  <si>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</si>
  <si>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</si>
  <si>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</si>
  <si>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</si>
  <si>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</si>
  <si>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</si>
  <si>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</si>
  <si>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</si>
  <si>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APROPIACIONES DE LA VIGENCIA</t>
  </si>
  <si>
    <t xml:space="preserve">SECCION:        2413 </t>
  </si>
  <si>
    <t>MES:</t>
  </si>
  <si>
    <t xml:space="preserve">                                VIGENCIA FISCAL:      2017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</si>
  <si>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</si>
  <si>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</si>
  <si>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</si>
  <si>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</si>
  <si>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</si>
  <si>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</si>
  <si>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TOTAL PAGOS
ACUMULADOS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</si>
  <si>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</si>
  <si>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</si>
  <si>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</si>
  <si>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</si>
  <si>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</si>
  <si>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</si>
  <si>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</si>
  <si>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</si>
  <si>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</si>
  <si>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</si>
  <si>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</si>
  <si>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IMPUESTO DE VEHICULO</t>
  </si>
  <si>
    <t>IMPUESTO PREDIAL</t>
  </si>
  <si>
    <t>OTROS IMPUESTOS</t>
  </si>
  <si>
    <t>COMPRA DE EQUIPO</t>
  </si>
  <si>
    <t>SOFTWARE</t>
  </si>
  <si>
    <t>OTRAS COMPRAS DE EQUIPOS</t>
  </si>
  <si>
    <t>MEDICAMENTOS Y PRODUCTOS FARMACÉUTICOS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</si>
  <si>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</si>
  <si>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</si>
  <si>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</si>
  <si>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</si>
  <si>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</si>
  <si>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</si>
  <si>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</si>
  <si>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</si>
  <si>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</si>
  <si>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</si>
  <si>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</si>
  <si>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</si>
  <si>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</si>
  <si>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</si>
  <si>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</si>
  <si>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</si>
  <si>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</si>
  <si>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</si>
  <si>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</si>
  <si>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</si>
  <si>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ELEMENTOS PARA ESTÍMULOS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</si>
  <si>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</si>
  <si>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</si>
  <si>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</si>
  <si>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</si>
  <si>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</si>
  <si>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</si>
  <si>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</si>
  <si>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</si>
  <si>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</si>
  <si>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</si>
  <si>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</si>
  <si>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AUTOPISTA BOGOTA - VILLAVICENCIO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</si>
  <si>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</si>
  <si>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</si>
  <si>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</si>
  <si>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REHABILITACIÓN MEJORAMIENTO, OPERACIÓN Y MANTENIMIENTO DEO CORREDOR PERIMETRAL DE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</si>
  <si>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</si>
  <si>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</si>
  <si>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</si>
  <si>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</si>
  <si>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MEJORAMIENTO APOYO ESTATAL PROYECTO DE CONCESION RUTA DEL SOL  SECTOR I NACIONAL - PREVIO CONCEPTO DNP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</si>
  <si>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</si>
  <si>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</si>
  <si>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</si>
  <si>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</si>
  <si>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</si>
  <si>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</si>
  <si>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</si>
  <si>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</si>
  <si>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 xml:space="preserve"> MARÍA CLARA GARRIDO GARRIDO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</si>
  <si>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</si>
  <si>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</si>
  <si>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</si>
  <si>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</si>
  <si>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</si>
  <si>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</si>
  <si>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</si>
  <si>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</si>
  <si>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</si>
  <si>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VIGENCIA: 2017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</si>
  <si>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</si>
  <si>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</si>
  <si>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</si>
  <si>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</si>
  <si>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</si>
  <si>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</si>
  <si>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</si>
  <si>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</si>
  <si>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</si>
  <si>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</si>
  <si>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>MEJORAMIENTO AUTOPISTAS DE LA MONTAÑA REGION NACIONAL</t>
  </si>
  <si>
    <t>TRANSPORTE FÉRREO</t>
  </si>
  <si>
    <t>APOYO PARA EL DESARROLLO Y GESTION INSTITUCIONAL DE LA ANI , NACIONAL</t>
  </si>
  <si>
    <t xml:space="preserve">APOYO A LA GESTION DEL ESTADO. OBRAS COMPLEMENTARIAS Y COMPRA DE PREDIOS. CONTRATOS DE CONCESION. 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</si>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</sst>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Arial"/>
      <family val="2"/>
    </font>
    <font>
      <sz val="9"/>
      <color rgb="FF000000"/>
      <name val="Arial Narrow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43" fontId="2" fillId="2" borderId="0" xfId="1" applyFont="1" applyFill="1" applyBorder="1"/>
    <xf numFmtId="4" fontId="2" fillId="2" borderId="0" xfId="1" applyNumberFormat="1" applyFont="1" applyFill="1" applyBorder="1" applyAlignment="1">
      <alignment horizontal="right"/>
    </xf>
    <xf numFmtId="43" fontId="2" fillId="2" borderId="5" xfId="1" applyFont="1" applyFill="1" applyBorder="1"/>
    <xf numFmtId="0" fontId="3" fillId="2" borderId="4" xfId="0" applyFont="1" applyFill="1" applyBorder="1"/>
    <xf numFmtId="14" fontId="2" fillId="2" borderId="5" xfId="1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43" fontId="4" fillId="2" borderId="10" xfId="0" applyNumberFormat="1" applyFont="1" applyFill="1" applyBorder="1" applyAlignment="1">
      <alignment horizontal="center"/>
    </xf>
    <xf numFmtId="4" fontId="5" fillId="2" borderId="10" xfId="1" applyNumberFormat="1" applyFont="1" applyFill="1" applyBorder="1" applyAlignment="1">
      <alignment horizontal="right"/>
    </xf>
    <xf numFmtId="43" fontId="4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/>
    <xf numFmtId="39" fontId="5" fillId="2" borderId="13" xfId="1" applyNumberFormat="1" applyFont="1" applyFill="1" applyBorder="1" applyAlignment="1">
      <alignment horizontal="right"/>
    </xf>
    <xf numFmtId="4" fontId="5" fillId="2" borderId="13" xfId="1" applyNumberFormat="1" applyFont="1" applyFill="1" applyBorder="1" applyAlignment="1">
      <alignment horizontal="right"/>
    </xf>
    <xf numFmtId="39" fontId="5" fillId="2" borderId="14" xfId="1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/>
    <xf numFmtId="39" fontId="5" fillId="2" borderId="16" xfId="1" applyNumberFormat="1" applyFont="1" applyFill="1" applyBorder="1" applyAlignment="1">
      <alignment horizontal="right"/>
    </xf>
    <xf numFmtId="39" fontId="5" fillId="2" borderId="17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wrapText="1"/>
    </xf>
    <xf numFmtId="4" fontId="5" fillId="2" borderId="16" xfId="0" applyNumberFormat="1" applyFont="1" applyFill="1" applyBorder="1" applyAlignment="1">
      <alignment horizontal="righ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/>
    <xf numFmtId="43" fontId="5" fillId="2" borderId="19" xfId="1" applyFont="1" applyFill="1" applyBorder="1" applyAlignment="1">
      <alignment horizontal="right"/>
    </xf>
    <xf numFmtId="4" fontId="5" fillId="2" borderId="19" xfId="1" applyNumberFormat="1" applyFont="1" applyFill="1" applyBorder="1" applyAlignment="1">
      <alignment horizontal="right"/>
    </xf>
    <xf numFmtId="39" fontId="5" fillId="2" borderId="19" xfId="1" applyNumberFormat="1" applyFont="1" applyFill="1" applyBorder="1" applyAlignment="1">
      <alignment horizontal="right"/>
    </xf>
    <xf numFmtId="39" fontId="5" fillId="2" borderId="2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43" fontId="5" fillId="2" borderId="0" xfId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right"/>
    </xf>
    <xf numFmtId="39" fontId="5" fillId="2" borderId="0" xfId="1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43" fontId="2" fillId="2" borderId="22" xfId="1" applyFont="1" applyFill="1" applyBorder="1" applyAlignment="1">
      <alignment horizontal="center" vertical="center" wrapText="1"/>
    </xf>
    <xf numFmtId="4" fontId="2" fillId="2" borderId="22" xfId="1" applyNumberFormat="1" applyFont="1" applyFill="1" applyBorder="1" applyAlignment="1">
      <alignment horizontal="center" vertical="center" wrapText="1"/>
    </xf>
    <xf numFmtId="43" fontId="2" fillId="2" borderId="23" xfId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/>
    <xf numFmtId="43" fontId="5" fillId="2" borderId="25" xfId="1" applyFont="1" applyFill="1" applyBorder="1" applyAlignment="1">
      <alignment horizontal="right"/>
    </xf>
    <xf numFmtId="4" fontId="5" fillId="2" borderId="25" xfId="1" applyNumberFormat="1" applyFont="1" applyFill="1" applyBorder="1" applyAlignment="1">
      <alignment horizontal="right"/>
    </xf>
    <xf numFmtId="39" fontId="5" fillId="2" borderId="25" xfId="1" applyNumberFormat="1" applyFont="1" applyFill="1" applyBorder="1" applyAlignment="1">
      <alignment horizontal="right"/>
    </xf>
    <xf numFmtId="43" fontId="5" fillId="2" borderId="26" xfId="1" applyFont="1" applyFill="1" applyBorder="1" applyAlignment="1">
      <alignment horizontal="right"/>
    </xf>
    <xf numFmtId="4" fontId="5" fillId="2" borderId="16" xfId="1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left" wrapText="1"/>
    </xf>
    <xf numFmtId="39" fontId="5" fillId="2" borderId="16" xfId="1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4" fontId="5" fillId="2" borderId="17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9" fontId="2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2" borderId="27" xfId="0" applyFont="1" applyFill="1" applyBorder="1"/>
    <xf numFmtId="0" fontId="2" fillId="2" borderId="28" xfId="0" applyFont="1" applyFill="1" applyBorder="1"/>
    <xf numFmtId="43" fontId="2" fillId="2" borderId="28" xfId="1" applyFont="1" applyFill="1" applyBorder="1"/>
    <xf numFmtId="4" fontId="2" fillId="2" borderId="28" xfId="1" applyNumberFormat="1" applyFont="1" applyFill="1" applyBorder="1" applyAlignment="1">
      <alignment horizontal="right"/>
    </xf>
    <xf numFmtId="43" fontId="2" fillId="2" borderId="29" xfId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 wrapText="1"/>
    </xf>
    <xf numFmtId="0" fontId="4" fillId="2" borderId="30" xfId="0" applyFont="1" applyFill="1" applyBorder="1"/>
    <xf numFmtId="0" fontId="4" fillId="2" borderId="31" xfId="0" applyFont="1" applyFill="1" applyBorder="1"/>
    <xf numFmtId="39" fontId="4" fillId="2" borderId="31" xfId="1" applyNumberFormat="1" applyFont="1" applyFill="1" applyBorder="1" applyAlignment="1">
      <alignment horizontal="right"/>
    </xf>
    <xf numFmtId="39" fontId="4" fillId="2" borderId="32" xfId="1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wrapText="1"/>
    </xf>
    <xf numFmtId="39" fontId="5" fillId="2" borderId="26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wrapText="1"/>
    </xf>
    <xf numFmtId="4" fontId="5" fillId="2" borderId="19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wrapText="1"/>
    </xf>
    <xf numFmtId="39" fontId="5" fillId="2" borderId="17" xfId="1" applyNumberFormat="1" applyFont="1" applyFill="1" applyBorder="1" applyAlignment="1">
      <alignment horizontal="right" wrapText="1"/>
    </xf>
    <xf numFmtId="4" fontId="5" fillId="2" borderId="16" xfId="1" applyNumberFormat="1" applyFont="1" applyFill="1" applyBorder="1" applyAlignment="1">
      <alignment horizontal="right" wrapText="1"/>
    </xf>
    <xf numFmtId="4" fontId="5" fillId="2" borderId="16" xfId="0" applyNumberFormat="1" applyFont="1" applyFill="1" applyBorder="1" applyAlignment="1">
      <alignment horizontal="right" wrapText="1"/>
    </xf>
    <xf numFmtId="0" fontId="5" fillId="2" borderId="33" xfId="0" applyFont="1" applyFill="1" applyBorder="1" applyAlignment="1">
      <alignment horizontal="left" wrapText="1"/>
    </xf>
    <xf numFmtId="0" fontId="5" fillId="2" borderId="34" xfId="0" applyFont="1" applyFill="1" applyBorder="1" applyAlignment="1">
      <alignment wrapText="1"/>
    </xf>
    <xf numFmtId="39" fontId="5" fillId="2" borderId="34" xfId="1" applyNumberFormat="1" applyFont="1" applyFill="1" applyBorder="1" applyAlignment="1">
      <alignment horizontal="right" wrapText="1"/>
    </xf>
    <xf numFmtId="4" fontId="5" fillId="2" borderId="34" xfId="0" applyNumberFormat="1" applyFont="1" applyFill="1" applyBorder="1" applyAlignment="1">
      <alignment horizontal="right" wrapText="1"/>
    </xf>
    <xf numFmtId="39" fontId="5" fillId="2" borderId="35" xfId="1" applyNumberFormat="1" applyFont="1" applyFill="1" applyBorder="1" applyAlignment="1">
      <alignment horizontal="right" wrapText="1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39" fontId="4" fillId="2" borderId="36" xfId="1" applyNumberFormat="1" applyFont="1" applyFill="1" applyBorder="1" applyAlignment="1">
      <alignment horizontal="right"/>
    </xf>
    <xf numFmtId="4" fontId="4" fillId="2" borderId="36" xfId="1" applyNumberFormat="1" applyFont="1" applyFill="1" applyBorder="1" applyAlignment="1">
      <alignment horizontal="right"/>
    </xf>
    <xf numFmtId="0" fontId="6" fillId="2" borderId="4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43" fontId="6" fillId="2" borderId="5" xfId="1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39" fontId="6" fillId="2" borderId="0" xfId="0" applyNumberFormat="1" applyFont="1" applyFill="1" applyBorder="1"/>
    <xf numFmtId="43" fontId="7" fillId="2" borderId="0" xfId="1" applyFont="1" applyFill="1" applyBorder="1"/>
    <xf numFmtId="4" fontId="7" fillId="2" borderId="0" xfId="1" applyNumberFormat="1" applyFont="1" applyFill="1" applyBorder="1" applyAlignment="1">
      <alignment horizontal="right"/>
    </xf>
    <xf numFmtId="0" fontId="6" fillId="2" borderId="5" xfId="0" applyFont="1" applyFill="1" applyBorder="1"/>
    <xf numFmtId="43" fontId="3" fillId="2" borderId="0" xfId="1" applyFont="1" applyFill="1" applyBorder="1"/>
    <xf numFmtId="0" fontId="2" fillId="2" borderId="27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8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43" fontId="2" fillId="2" borderId="2" xfId="1" applyFont="1" applyFill="1" applyBorder="1"/>
    <xf numFmtId="43" fontId="2" fillId="2" borderId="3" xfId="1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 wrapText="1"/>
    </xf>
    <xf numFmtId="39" fontId="4" fillId="2" borderId="22" xfId="1" applyNumberFormat="1" applyFont="1" applyFill="1" applyBorder="1" applyAlignment="1">
      <alignment horizontal="right"/>
    </xf>
    <xf numFmtId="39" fontId="4" fillId="2" borderId="23" xfId="1" applyNumberFormat="1" applyFont="1" applyFill="1" applyBorder="1" applyAlignment="1">
      <alignment horizontal="right"/>
    </xf>
    <xf numFmtId="0" fontId="3" fillId="2" borderId="0" xfId="0" applyFont="1" applyFill="1" applyBorder="1"/>
    <xf numFmtId="4" fontId="8" fillId="2" borderId="13" xfId="0" applyNumberFormat="1" applyFont="1" applyFill="1" applyBorder="1" applyAlignment="1">
      <alignment horizontal="right" vertical="center" wrapText="1" readingOrder="1"/>
    </xf>
    <xf numFmtId="4" fontId="8" fillId="2" borderId="14" xfId="0" applyNumberFormat="1" applyFont="1" applyFill="1" applyBorder="1" applyAlignment="1">
      <alignment horizontal="right" vertical="center" wrapText="1" readingOrder="1"/>
    </xf>
    <xf numFmtId="4" fontId="8" fillId="2" borderId="16" xfId="0" applyNumberFormat="1" applyFont="1" applyFill="1" applyBorder="1" applyAlignment="1">
      <alignment horizontal="right" vertical="center" wrapText="1" readingOrder="1"/>
    </xf>
    <xf numFmtId="4" fontId="8" fillId="2" borderId="17" xfId="0" applyNumberFormat="1" applyFont="1" applyFill="1" applyBorder="1" applyAlignment="1">
      <alignment horizontal="right" vertical="center" wrapText="1" readingOrder="1"/>
    </xf>
    <xf numFmtId="4" fontId="9" fillId="2" borderId="16" xfId="0" applyNumberFormat="1" applyFont="1" applyFill="1" applyBorder="1" applyAlignment="1">
      <alignment horizontal="right" vertical="center" wrapText="1" readingOrder="1"/>
    </xf>
    <xf numFmtId="4" fontId="9" fillId="2" borderId="17" xfId="0" applyNumberFormat="1" applyFont="1" applyFill="1" applyBorder="1" applyAlignment="1">
      <alignment horizontal="right" vertical="center" wrapText="1" readingOrder="1"/>
    </xf>
    <xf numFmtId="4" fontId="10" fillId="2" borderId="16" xfId="0" applyNumberFormat="1" applyFont="1" applyFill="1" applyBorder="1" applyAlignment="1">
      <alignment horizontal="right" vertical="center" wrapText="1" readingOrder="1"/>
    </xf>
    <xf numFmtId="4" fontId="8" fillId="2" borderId="19" xfId="0" applyNumberFormat="1" applyFont="1" applyFill="1" applyBorder="1" applyAlignment="1">
      <alignment horizontal="right" vertical="center" wrapText="1" readingOrder="1"/>
    </xf>
    <xf numFmtId="4" fontId="8" fillId="2" borderId="20" xfId="0" applyNumberFormat="1" applyFont="1" applyFill="1" applyBorder="1" applyAlignment="1">
      <alignment horizontal="right" vertical="center" wrapText="1" readingOrder="1"/>
    </xf>
    <xf numFmtId="4" fontId="8" fillId="2" borderId="0" xfId="0" applyNumberFormat="1" applyFont="1" applyFill="1" applyBorder="1" applyAlignment="1">
      <alignment horizontal="right" vertical="center" wrapText="1" readingOrder="1"/>
    </xf>
    <xf numFmtId="0" fontId="8" fillId="2" borderId="0" xfId="0" applyNumberFormat="1" applyFont="1" applyFill="1" applyBorder="1" applyAlignment="1">
      <alignment horizontal="right" vertical="center" wrapText="1" readingOrder="1"/>
    </xf>
    <xf numFmtId="4" fontId="11" fillId="2" borderId="0" xfId="0" applyNumberFormat="1" applyFont="1" applyFill="1" applyBorder="1" applyAlignment="1">
      <alignment vertical="top" wrapText="1" readingOrder="1"/>
    </xf>
    <xf numFmtId="0" fontId="5" fillId="2" borderId="33" xfId="0" applyFont="1" applyFill="1" applyBorder="1" applyAlignment="1">
      <alignment horizontal="left"/>
    </xf>
    <xf numFmtId="0" fontId="5" fillId="2" borderId="34" xfId="0" applyFont="1" applyFill="1" applyBorder="1"/>
    <xf numFmtId="39" fontId="5" fillId="2" borderId="34" xfId="1" applyNumberFormat="1" applyFont="1" applyFill="1" applyBorder="1" applyAlignment="1">
      <alignment horizontal="right"/>
    </xf>
    <xf numFmtId="39" fontId="5" fillId="2" borderId="35" xfId="1" applyNumberFormat="1" applyFont="1" applyFill="1" applyBorder="1" applyAlignment="1">
      <alignment horizontal="right"/>
    </xf>
    <xf numFmtId="0" fontId="4" fillId="2" borderId="22" xfId="0" applyFont="1" applyFill="1" applyBorder="1"/>
    <xf numFmtId="0" fontId="4" fillId="2" borderId="22" xfId="0" applyFont="1" applyFill="1" applyBorder="1" applyAlignment="1">
      <alignment wrapText="1"/>
    </xf>
    <xf numFmtId="0" fontId="12" fillId="2" borderId="0" xfId="0" applyFont="1" applyFill="1" applyBorder="1"/>
    <xf numFmtId="0" fontId="12" fillId="2" borderId="0" xfId="0" applyFont="1" applyFill="1" applyBorder="1" applyAlignment="1">
      <alignment wrapText="1"/>
    </xf>
    <xf numFmtId="43" fontId="12" fillId="2" borderId="0" xfId="1" applyFont="1" applyFill="1" applyBorder="1"/>
    <xf numFmtId="39" fontId="4" fillId="2" borderId="21" xfId="1" applyNumberFormat="1" applyFont="1" applyFill="1" applyBorder="1" applyAlignment="1">
      <alignment horizontal="right"/>
    </xf>
    <xf numFmtId="0" fontId="2" fillId="2" borderId="1" xfId="0" applyFont="1" applyFill="1" applyBorder="1"/>
    <xf numFmtId="43" fontId="12" fillId="2" borderId="2" xfId="1" applyFont="1" applyFill="1" applyBorder="1"/>
    <xf numFmtId="43" fontId="5" fillId="2" borderId="0" xfId="1" applyFont="1" applyFill="1" applyBorder="1"/>
    <xf numFmtId="39" fontId="5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43" fontId="4" fillId="2" borderId="0" xfId="1" applyFont="1" applyFill="1" applyBorder="1"/>
    <xf numFmtId="0" fontId="13" fillId="2" borderId="0" xfId="0" applyFont="1" applyFill="1" applyBorder="1" applyAlignment="1">
      <alignment wrapText="1"/>
    </xf>
    <xf numFmtId="43" fontId="13" fillId="2" borderId="0" xfId="1" applyFont="1" applyFill="1" applyBorder="1"/>
    <xf numFmtId="43" fontId="12" fillId="2" borderId="5" xfId="1" applyFont="1" applyFill="1" applyBorder="1"/>
    <xf numFmtId="0" fontId="14" fillId="2" borderId="0" xfId="0" applyFont="1" applyFill="1" applyBorder="1"/>
    <xf numFmtId="0" fontId="13" fillId="2" borderId="28" xfId="0" applyFont="1" applyFill="1" applyBorder="1" applyAlignment="1">
      <alignment wrapText="1"/>
    </xf>
    <xf numFmtId="43" fontId="13" fillId="2" borderId="28" xfId="1" applyFont="1" applyFill="1" applyBorder="1"/>
    <xf numFmtId="0" fontId="12" fillId="2" borderId="28" xfId="0" applyFont="1" applyFill="1" applyBorder="1"/>
    <xf numFmtId="43" fontId="12" fillId="2" borderId="28" xfId="1" applyFont="1" applyFill="1" applyBorder="1"/>
    <xf numFmtId="39" fontId="12" fillId="2" borderId="28" xfId="0" applyNumberFormat="1" applyFont="1" applyFill="1" applyBorder="1" applyAlignment="1">
      <alignment wrapText="1"/>
    </xf>
    <xf numFmtId="4" fontId="15" fillId="2" borderId="0" xfId="0" applyNumberFormat="1" applyFont="1" applyFill="1" applyBorder="1" applyAlignment="1">
      <alignment horizontal="right" vertical="center" wrapText="1" readingOrder="1"/>
    </xf>
    <xf numFmtId="4" fontId="2" fillId="2" borderId="0" xfId="0" applyNumberFormat="1" applyFont="1" applyFill="1" applyBorder="1"/>
    <xf numFmtId="4" fontId="2" fillId="2" borderId="2" xfId="0" applyNumberFormat="1" applyFont="1" applyFill="1" applyBorder="1"/>
    <xf numFmtId="4" fontId="2" fillId="2" borderId="28" xfId="0" applyNumberFormat="1" applyFont="1" applyFill="1" applyBorder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43" fontId="12" fillId="2" borderId="22" xfId="1" applyFont="1" applyFill="1" applyBorder="1" applyAlignment="1">
      <alignment horizontal="center" vertical="center" wrapText="1"/>
    </xf>
    <xf numFmtId="4" fontId="12" fillId="2" borderId="22" xfId="1" applyNumberFormat="1" applyFont="1" applyFill="1" applyBorder="1" applyAlignment="1">
      <alignment horizontal="center" vertical="center" wrapText="1"/>
    </xf>
    <xf numFmtId="43" fontId="12" fillId="2" borderId="23" xfId="1" applyFont="1" applyFill="1" applyBorder="1" applyAlignment="1">
      <alignment horizontal="center" vertical="center" wrapText="1"/>
    </xf>
    <xf numFmtId="43" fontId="4" fillId="2" borderId="22" xfId="0" applyNumberFormat="1" applyFont="1" applyFill="1" applyBorder="1" applyAlignment="1">
      <alignment horizontal="right"/>
    </xf>
    <xf numFmtId="4" fontId="4" fillId="2" borderId="22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9" fontId="2" fillId="2" borderId="0" xfId="2" applyFont="1" applyFill="1" applyBorder="1"/>
    <xf numFmtId="4" fontId="5" fillId="2" borderId="26" xfId="1" applyNumberFormat="1" applyFont="1" applyFill="1" applyBorder="1" applyAlignment="1">
      <alignment horizontal="right"/>
    </xf>
    <xf numFmtId="43" fontId="5" fillId="2" borderId="16" xfId="1" applyFont="1" applyFill="1" applyBorder="1" applyAlignment="1">
      <alignment horizontal="right"/>
    </xf>
    <xf numFmtId="4" fontId="5" fillId="2" borderId="17" xfId="1" applyNumberFormat="1" applyFont="1" applyFill="1" applyBorder="1" applyAlignment="1">
      <alignment horizontal="right"/>
    </xf>
    <xf numFmtId="39" fontId="16" fillId="2" borderId="16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43" fontId="4" fillId="2" borderId="21" xfId="1" applyFont="1" applyFill="1" applyBorder="1"/>
    <xf numFmtId="43" fontId="4" fillId="2" borderId="22" xfId="1" applyFont="1" applyFill="1" applyBorder="1" applyAlignment="1">
      <alignment horizontal="right"/>
    </xf>
    <xf numFmtId="4" fontId="4" fillId="2" borderId="22" xfId="1" applyNumberFormat="1" applyFont="1" applyFill="1" applyBorder="1" applyAlignment="1">
      <alignment horizontal="right"/>
    </xf>
    <xf numFmtId="4" fontId="4" fillId="2" borderId="23" xfId="1" applyNumberFormat="1" applyFont="1" applyFill="1" applyBorder="1" applyAlignment="1">
      <alignment horizontal="right"/>
    </xf>
    <xf numFmtId="43" fontId="5" fillId="2" borderId="13" xfId="1" applyFont="1" applyFill="1" applyBorder="1" applyAlignment="1">
      <alignment horizontal="right"/>
    </xf>
    <xf numFmtId="4" fontId="5" fillId="2" borderId="14" xfId="1" applyNumberFormat="1" applyFont="1" applyFill="1" applyBorder="1" applyAlignment="1">
      <alignment horizontal="right"/>
    </xf>
    <xf numFmtId="4" fontId="5" fillId="2" borderId="20" xfId="1" applyNumberFormat="1" applyFont="1" applyFill="1" applyBorder="1" applyAlignment="1">
      <alignment horizontal="right"/>
    </xf>
    <xf numFmtId="4" fontId="5" fillId="2" borderId="0" xfId="1" applyNumberFormat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43" fontId="2" fillId="2" borderId="0" xfId="0" applyNumberFormat="1" applyFont="1" applyFill="1" applyBorder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43" fontId="5" fillId="2" borderId="13" xfId="1" applyFont="1" applyFill="1" applyBorder="1" applyAlignment="1">
      <alignment horizontal="right" wrapText="1"/>
    </xf>
    <xf numFmtId="39" fontId="5" fillId="2" borderId="13" xfId="1" applyNumberFormat="1" applyFont="1" applyFill="1" applyBorder="1" applyAlignment="1">
      <alignment horizontal="right" wrapText="1"/>
    </xf>
    <xf numFmtId="43" fontId="5" fillId="2" borderId="16" xfId="1" applyFont="1" applyFill="1" applyBorder="1" applyAlignment="1">
      <alignment horizontal="right" wrapText="1"/>
    </xf>
    <xf numFmtId="39" fontId="2" fillId="2" borderId="0" xfId="0" applyNumberFormat="1" applyFont="1" applyFill="1" applyBorder="1" applyAlignment="1">
      <alignment wrapText="1"/>
    </xf>
    <xf numFmtId="39" fontId="16" fillId="2" borderId="17" xfId="1" applyNumberFormat="1" applyFont="1" applyFill="1" applyBorder="1" applyAlignment="1">
      <alignment horizontal="right"/>
    </xf>
    <xf numFmtId="4" fontId="5" fillId="2" borderId="13" xfId="1" applyNumberFormat="1" applyFont="1" applyFill="1" applyBorder="1" applyAlignment="1">
      <alignment horizontal="right" wrapText="1"/>
    </xf>
    <xf numFmtId="4" fontId="5" fillId="2" borderId="14" xfId="1" applyNumberFormat="1" applyFont="1" applyFill="1" applyBorder="1" applyAlignment="1">
      <alignment horizontal="right" wrapText="1"/>
    </xf>
    <xf numFmtId="43" fontId="5" fillId="2" borderId="34" xfId="1" applyFont="1" applyFill="1" applyBorder="1" applyAlignment="1">
      <alignment horizontal="right" wrapText="1"/>
    </xf>
    <xf numFmtId="4" fontId="5" fillId="2" borderId="34" xfId="1" applyNumberFormat="1" applyFont="1" applyFill="1" applyBorder="1" applyAlignment="1">
      <alignment horizontal="right"/>
    </xf>
    <xf numFmtId="43" fontId="4" fillId="2" borderId="22" xfId="1" applyFont="1" applyFill="1" applyBorder="1"/>
    <xf numFmtId="43" fontId="4" fillId="2" borderId="36" xfId="1" applyFont="1" applyFill="1" applyBorder="1"/>
    <xf numFmtId="4" fontId="2" fillId="2" borderId="2" xfId="1" applyNumberFormat="1" applyFont="1" applyFill="1" applyBorder="1" applyAlignment="1">
      <alignment horizontal="right"/>
    </xf>
    <xf numFmtId="43" fontId="7" fillId="2" borderId="5" xfId="1" applyFont="1" applyFill="1" applyBorder="1"/>
    <xf numFmtId="0" fontId="13" fillId="2" borderId="0" xfId="0" applyFont="1" applyFill="1" applyBorder="1"/>
    <xf numFmtId="43" fontId="13" fillId="2" borderId="5" xfId="1" applyFont="1" applyFill="1" applyBorder="1"/>
    <xf numFmtId="4" fontId="12" fillId="2" borderId="28" xfId="0" applyNumberFormat="1" applyFont="1" applyFill="1" applyBorder="1"/>
    <xf numFmtId="43" fontId="12" fillId="2" borderId="29" xfId="1" applyFont="1" applyFill="1" applyBorder="1"/>
    <xf numFmtId="43" fontId="4" fillId="2" borderId="23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30"/>
  <sheetViews>
    <sheetView workbookViewId="0">
      <selection sqref="A1:XFD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117" t="s">
        <v>1</v>
      </c>
      <c r="B2" s="118"/>
      <c r="C2" s="118"/>
      <c r="D2" s="118"/>
      <c r="E2" s="118"/>
      <c r="F2" s="118"/>
      <c r="G2" s="118"/>
      <c r="H2" s="119"/>
    </row>
    <row r="3" spans="1:8" ht="11.25" customHeight="1" x14ac:dyDescent="0.25">
      <c r="A3" s="111" t="s">
        <v>115</v>
      </c>
      <c r="B3" s="112"/>
      <c r="C3" s="112"/>
      <c r="D3" s="112"/>
      <c r="E3" s="112"/>
      <c r="F3" s="112"/>
      <c r="G3" s="112"/>
      <c r="H3" s="113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6</v>
      </c>
      <c r="G7" s="3" t="s">
        <v>118</v>
      </c>
      <c r="H7" s="5"/>
    </row>
    <row r="8" spans="1:8" ht="9.75" hidden="1" customHeight="1" x14ac:dyDescent="0.25">
      <c r="A8" s="110"/>
      <c r="B8" s="64"/>
      <c r="C8" s="120"/>
      <c r="D8" s="65"/>
      <c r="E8" s="65"/>
      <c r="F8" s="65"/>
      <c r="G8" s="65"/>
      <c r="H8" s="67"/>
    </row>
    <row r="9" spans="1:8" ht="15.75" thickBot="1" x14ac:dyDescent="0.3">
      <c r="A9" s="121"/>
      <c r="B9" s="122"/>
      <c r="C9" s="123"/>
      <c r="D9" s="124"/>
      <c r="E9" s="124"/>
      <c r="F9" s="124"/>
      <c r="G9" s="124"/>
      <c r="H9" s="125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30" customFormat="1" ht="16.5" thickBot="1" x14ac:dyDescent="0.3">
      <c r="A11" s="94" t="s">
        <v>14</v>
      </c>
      <c r="B11" s="126"/>
      <c r="C11" s="127" t="s">
        <v>15</v>
      </c>
      <c r="D11" s="128">
        <f>+D12+D58+D117</f>
        <v>69284009651</v>
      </c>
      <c r="E11" s="128">
        <f>+E12+E58+E117</f>
        <v>54088888618</v>
      </c>
      <c r="F11" s="128">
        <f>+F12+F58+F117</f>
        <v>16018898217</v>
      </c>
      <c r="G11" s="128">
        <f>+G12+G58+G117</f>
        <v>2787688248</v>
      </c>
      <c r="H11" s="129">
        <f>+H12+H58+H117</f>
        <v>2141377805</v>
      </c>
    </row>
    <row r="12" spans="1:8" ht="15.75" x14ac:dyDescent="0.25">
      <c r="A12" s="21">
        <v>1</v>
      </c>
      <c r="B12" s="22"/>
      <c r="C12" s="85" t="s">
        <v>16</v>
      </c>
      <c r="D12" s="131">
        <f>+D13</f>
        <v>51272894218</v>
      </c>
      <c r="E12" s="131">
        <f>+E13</f>
        <v>46774051056</v>
      </c>
      <c r="F12" s="131">
        <f>+F13</f>
        <v>9665887255</v>
      </c>
      <c r="G12" s="131">
        <f>+G13</f>
        <v>2780514848</v>
      </c>
      <c r="H12" s="132">
        <f>+H13</f>
        <v>2141377805</v>
      </c>
    </row>
    <row r="13" spans="1:8" ht="15.75" x14ac:dyDescent="0.25">
      <c r="A13" s="26">
        <v>10</v>
      </c>
      <c r="B13" s="27"/>
      <c r="C13" s="30" t="s">
        <v>16</v>
      </c>
      <c r="D13" s="133">
        <f>+D14+D34+D37</f>
        <v>51272894218</v>
      </c>
      <c r="E13" s="133">
        <f>+E14+E34+E37</f>
        <v>46774051056</v>
      </c>
      <c r="F13" s="133">
        <f>+F14+F34+F37</f>
        <v>9665887255</v>
      </c>
      <c r="G13" s="133">
        <f>+G14+G34+G37</f>
        <v>2780514848</v>
      </c>
      <c r="H13" s="134">
        <f>+H14+H34+H37</f>
        <v>2141377805</v>
      </c>
    </row>
    <row r="14" spans="1:8" ht="14.25" customHeight="1" x14ac:dyDescent="0.25">
      <c r="A14" s="26">
        <v>101</v>
      </c>
      <c r="B14" s="27"/>
      <c r="C14" s="30" t="s">
        <v>17</v>
      </c>
      <c r="D14" s="133">
        <f>+D15+D19+D22+D30+D33</f>
        <v>33249543984</v>
      </c>
      <c r="E14" s="133">
        <f>+E15+E19+E22+E30</f>
        <v>30488935991</v>
      </c>
      <c r="F14" s="133">
        <f>+F15+F19+F22+F30</f>
        <v>2069227400</v>
      </c>
      <c r="G14" s="133">
        <f>+G15+G19+G22+G30</f>
        <v>2069227400</v>
      </c>
      <c r="H14" s="134">
        <f>+H15+H19+H22+H30</f>
        <v>1989434248</v>
      </c>
    </row>
    <row r="15" spans="1:8" ht="15.75" x14ac:dyDescent="0.25">
      <c r="A15" s="26">
        <v>1011</v>
      </c>
      <c r="B15" s="27"/>
      <c r="C15" s="30" t="s">
        <v>126</v>
      </c>
      <c r="D15" s="133">
        <f>SUM(D16:D18)</f>
        <v>21385056936</v>
      </c>
      <c r="E15" s="133">
        <f>SUM(E16:E18)</f>
        <v>21299799506</v>
      </c>
      <c r="F15" s="133">
        <f>SUM(F16:F18)</f>
        <v>1658737918</v>
      </c>
      <c r="G15" s="133">
        <f>SUM(G16:G18)</f>
        <v>1658737918</v>
      </c>
      <c r="H15" s="134">
        <f>SUM(H16:H18)</f>
        <v>1658737918</v>
      </c>
    </row>
    <row r="16" spans="1:8" ht="15.75" x14ac:dyDescent="0.25">
      <c r="A16" s="26">
        <v>10111</v>
      </c>
      <c r="B16" s="27">
        <v>20</v>
      </c>
      <c r="C16" s="30" t="s">
        <v>19</v>
      </c>
      <c r="D16" s="133">
        <v>20072456140</v>
      </c>
      <c r="E16" s="133">
        <v>19992697167</v>
      </c>
      <c r="F16" s="133">
        <v>1638311851</v>
      </c>
      <c r="G16" s="133">
        <v>1638311851</v>
      </c>
      <c r="H16" s="134">
        <v>1638311851</v>
      </c>
    </row>
    <row r="17" spans="1:8" ht="15.75" x14ac:dyDescent="0.25">
      <c r="A17" s="26">
        <v>10112</v>
      </c>
      <c r="B17" s="27">
        <v>20</v>
      </c>
      <c r="C17" s="30" t="s">
        <v>20</v>
      </c>
      <c r="D17" s="133">
        <v>1120980658</v>
      </c>
      <c r="E17" s="133">
        <v>1115991931</v>
      </c>
      <c r="F17" s="133">
        <v>9177465</v>
      </c>
      <c r="G17" s="133">
        <v>9177465</v>
      </c>
      <c r="H17" s="134">
        <v>9177465</v>
      </c>
    </row>
    <row r="18" spans="1:8" ht="20.25" customHeight="1" x14ac:dyDescent="0.25">
      <c r="A18" s="26">
        <v>10114</v>
      </c>
      <c r="B18" s="27">
        <v>20</v>
      </c>
      <c r="C18" s="30" t="s">
        <v>21</v>
      </c>
      <c r="D18" s="133">
        <v>191620138</v>
      </c>
      <c r="E18" s="133">
        <v>191110408</v>
      </c>
      <c r="F18" s="133">
        <v>11248602</v>
      </c>
      <c r="G18" s="133">
        <v>11248602</v>
      </c>
      <c r="H18" s="134">
        <v>11248602</v>
      </c>
    </row>
    <row r="19" spans="1:8" ht="15.75" x14ac:dyDescent="0.25">
      <c r="A19" s="26">
        <v>1014</v>
      </c>
      <c r="B19" s="27"/>
      <c r="C19" s="30" t="s">
        <v>22</v>
      </c>
      <c r="D19" s="133">
        <f>SUM(D20:D21)</f>
        <v>4304408326</v>
      </c>
      <c r="E19" s="133">
        <f>SUM(E20:E21)</f>
        <v>4291643988</v>
      </c>
      <c r="F19" s="133">
        <f>SUM(F20:F21)</f>
        <v>282616758</v>
      </c>
      <c r="G19" s="133">
        <f>SUM(G20:G21)</f>
        <v>282616758</v>
      </c>
      <c r="H19" s="134">
        <f>SUM(H20:H21)</f>
        <v>282616758</v>
      </c>
    </row>
    <row r="20" spans="1:8" ht="15.75" x14ac:dyDescent="0.25">
      <c r="A20" s="26">
        <v>10141</v>
      </c>
      <c r="B20" s="27">
        <v>20</v>
      </c>
      <c r="C20" s="30" t="s">
        <v>23</v>
      </c>
      <c r="D20" s="133">
        <v>777355830</v>
      </c>
      <c r="E20" s="133">
        <v>774511626</v>
      </c>
      <c r="F20" s="133">
        <v>58700929</v>
      </c>
      <c r="G20" s="133">
        <v>58700929</v>
      </c>
      <c r="H20" s="134">
        <v>58700929</v>
      </c>
    </row>
    <row r="21" spans="1:8" ht="15.75" x14ac:dyDescent="0.25">
      <c r="A21" s="26">
        <v>10142</v>
      </c>
      <c r="B21" s="27">
        <v>20</v>
      </c>
      <c r="C21" s="30" t="s">
        <v>24</v>
      </c>
      <c r="D21" s="133">
        <v>3527052496</v>
      </c>
      <c r="E21" s="135">
        <v>3517132362</v>
      </c>
      <c r="F21" s="133">
        <v>223915829</v>
      </c>
      <c r="G21" s="133">
        <v>223915829</v>
      </c>
      <c r="H21" s="134">
        <v>223915829</v>
      </c>
    </row>
    <row r="22" spans="1:8" ht="15.75" customHeight="1" x14ac:dyDescent="0.25">
      <c r="A22" s="26">
        <v>1015</v>
      </c>
      <c r="B22" s="27"/>
      <c r="C22" s="30" t="s">
        <v>25</v>
      </c>
      <c r="D22" s="133">
        <f>SUM(D23:D29)</f>
        <v>4721278363</v>
      </c>
      <c r="E22" s="133">
        <f>SUM(E23:E29)</f>
        <v>4696114175</v>
      </c>
      <c r="F22" s="133">
        <f>SUM(F23:F29)</f>
        <v>81116070</v>
      </c>
      <c r="G22" s="133">
        <f>SUM(G23:G29)</f>
        <v>81116070</v>
      </c>
      <c r="H22" s="134">
        <f>SUM(H23:H29)</f>
        <v>43730321</v>
      </c>
    </row>
    <row r="23" spans="1:8" ht="15.75" x14ac:dyDescent="0.25">
      <c r="A23" s="26">
        <v>10152</v>
      </c>
      <c r="B23" s="27">
        <v>20</v>
      </c>
      <c r="C23" s="30" t="s">
        <v>26</v>
      </c>
      <c r="D23" s="133">
        <v>731342122</v>
      </c>
      <c r="E23" s="133">
        <v>728431919</v>
      </c>
      <c r="F23" s="133">
        <v>37010564</v>
      </c>
      <c r="G23" s="133">
        <v>37010564</v>
      </c>
      <c r="H23" s="134">
        <v>35502876</v>
      </c>
    </row>
    <row r="24" spans="1:8" ht="15.75" x14ac:dyDescent="0.25">
      <c r="A24" s="26">
        <v>10155</v>
      </c>
      <c r="B24" s="27">
        <v>20</v>
      </c>
      <c r="C24" s="30" t="s">
        <v>27</v>
      </c>
      <c r="D24" s="133">
        <v>152324729</v>
      </c>
      <c r="E24" s="133">
        <v>151817385</v>
      </c>
      <c r="F24" s="133">
        <v>4044570</v>
      </c>
      <c r="G24" s="133">
        <v>4044570</v>
      </c>
      <c r="H24" s="134">
        <v>896674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33">
        <v>2100000</v>
      </c>
      <c r="E25" s="133">
        <v>2092900</v>
      </c>
      <c r="F25" s="133">
        <v>121570</v>
      </c>
      <c r="G25" s="133">
        <v>121570</v>
      </c>
      <c r="H25" s="134">
        <v>121570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35">
        <v>972895274</v>
      </c>
      <c r="E26" s="135">
        <v>967487467</v>
      </c>
      <c r="F26" s="135">
        <v>0</v>
      </c>
      <c r="G26" s="135">
        <v>0</v>
      </c>
      <c r="H26" s="136">
        <v>0</v>
      </c>
    </row>
    <row r="27" spans="1:8" ht="15.75" x14ac:dyDescent="0.25">
      <c r="A27" s="26">
        <v>101515</v>
      </c>
      <c r="B27" s="27">
        <v>20</v>
      </c>
      <c r="C27" s="30" t="s">
        <v>29</v>
      </c>
      <c r="D27" s="133">
        <v>1012389369</v>
      </c>
      <c r="E27" s="133">
        <v>1008064983</v>
      </c>
      <c r="F27" s="133">
        <v>39939366</v>
      </c>
      <c r="G27" s="133">
        <v>39939366</v>
      </c>
      <c r="H27" s="134">
        <v>7209201</v>
      </c>
    </row>
    <row r="28" spans="1:8" ht="15.75" x14ac:dyDescent="0.25">
      <c r="A28" s="26">
        <v>101516</v>
      </c>
      <c r="B28" s="27">
        <v>20</v>
      </c>
      <c r="C28" s="30" t="s">
        <v>30</v>
      </c>
      <c r="D28" s="133">
        <v>1782247417</v>
      </c>
      <c r="E28" s="133">
        <v>1770632978</v>
      </c>
      <c r="F28" s="133">
        <v>0</v>
      </c>
      <c r="G28" s="133">
        <v>0</v>
      </c>
      <c r="H28" s="134">
        <v>0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33">
        <v>67979452</v>
      </c>
      <c r="E29" s="133">
        <v>67586543</v>
      </c>
      <c r="F29" s="133">
        <v>0</v>
      </c>
      <c r="G29" s="133">
        <v>0</v>
      </c>
      <c r="H29" s="134">
        <v>0</v>
      </c>
    </row>
    <row r="30" spans="1:8" ht="31.5" x14ac:dyDescent="0.25">
      <c r="A30" s="26">
        <v>1019</v>
      </c>
      <c r="B30" s="27"/>
      <c r="C30" s="30" t="s">
        <v>32</v>
      </c>
      <c r="D30" s="133">
        <f>+D31+D32</f>
        <v>202966280</v>
      </c>
      <c r="E30" s="133">
        <f>+E31+E32</f>
        <v>201378322</v>
      </c>
      <c r="F30" s="133">
        <f>+F31+F32</f>
        <v>46756654</v>
      </c>
      <c r="G30" s="133">
        <f>+G31+G32</f>
        <v>46756654</v>
      </c>
      <c r="H30" s="134">
        <f>+H31+H32</f>
        <v>4349251</v>
      </c>
    </row>
    <row r="31" spans="1:8" ht="15.75" x14ac:dyDescent="0.25">
      <c r="A31" s="26">
        <v>10191</v>
      </c>
      <c r="B31" s="27">
        <v>20</v>
      </c>
      <c r="C31" s="30" t="s">
        <v>33</v>
      </c>
      <c r="D31" s="133">
        <v>100182861</v>
      </c>
      <c r="E31" s="133">
        <v>99818658</v>
      </c>
      <c r="F31" s="133">
        <v>4349251</v>
      </c>
      <c r="G31" s="133">
        <v>4349251</v>
      </c>
      <c r="H31" s="134">
        <v>4349251</v>
      </c>
    </row>
    <row r="32" spans="1:8" ht="15.75" x14ac:dyDescent="0.25">
      <c r="A32" s="26">
        <v>10193</v>
      </c>
      <c r="B32" s="27">
        <v>20</v>
      </c>
      <c r="C32" s="30" t="s">
        <v>34</v>
      </c>
      <c r="D32" s="133">
        <v>102783419</v>
      </c>
      <c r="E32" s="133">
        <v>101559664</v>
      </c>
      <c r="F32" s="133">
        <v>42407403</v>
      </c>
      <c r="G32" s="133">
        <v>42407403</v>
      </c>
      <c r="H32" s="134">
        <v>0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37">
        <v>2635834079</v>
      </c>
      <c r="E33" s="133">
        <v>0</v>
      </c>
      <c r="F33" s="133">
        <v>0</v>
      </c>
      <c r="G33" s="133">
        <v>0</v>
      </c>
      <c r="H33" s="134">
        <v>0</v>
      </c>
    </row>
    <row r="34" spans="1:8" ht="15.75" x14ac:dyDescent="0.25">
      <c r="A34" s="26">
        <v>102</v>
      </c>
      <c r="B34" s="27"/>
      <c r="C34" s="30" t="s">
        <v>35</v>
      </c>
      <c r="D34" s="135">
        <f>SUM(D35:D36)</f>
        <v>8911457434</v>
      </c>
      <c r="E34" s="135">
        <f>SUM(E35:E36)</f>
        <v>7211545251</v>
      </c>
      <c r="F34" s="135">
        <f>SUM(F35:F36)</f>
        <v>6885372407</v>
      </c>
      <c r="G34" s="135">
        <f>SUM(G35:G36)</f>
        <v>0</v>
      </c>
      <c r="H34" s="136">
        <f>SUM(H35:H36)</f>
        <v>0</v>
      </c>
    </row>
    <row r="35" spans="1:8" ht="15.75" x14ac:dyDescent="0.25">
      <c r="A35" s="26">
        <v>10212</v>
      </c>
      <c r="B35" s="27">
        <v>20</v>
      </c>
      <c r="C35" s="30" t="s">
        <v>36</v>
      </c>
      <c r="D35" s="133">
        <v>590000000</v>
      </c>
      <c r="E35" s="133">
        <v>518076420</v>
      </c>
      <c r="F35" s="133">
        <v>293091034</v>
      </c>
      <c r="G35" s="133">
        <v>0</v>
      </c>
      <c r="H35" s="134">
        <v>0</v>
      </c>
    </row>
    <row r="36" spans="1:8" ht="15.75" x14ac:dyDescent="0.25">
      <c r="A36" s="26">
        <v>10214</v>
      </c>
      <c r="B36" s="27">
        <v>20</v>
      </c>
      <c r="C36" s="30" t="s">
        <v>37</v>
      </c>
      <c r="D36" s="133">
        <v>8321457434</v>
      </c>
      <c r="E36" s="133">
        <v>6693468831</v>
      </c>
      <c r="F36" s="133">
        <v>6592281373</v>
      </c>
      <c r="G36" s="133">
        <v>0</v>
      </c>
      <c r="H36" s="134">
        <v>0</v>
      </c>
    </row>
    <row r="37" spans="1:8" ht="31.5" customHeight="1" x14ac:dyDescent="0.25">
      <c r="A37" s="26">
        <v>105</v>
      </c>
      <c r="B37" s="27"/>
      <c r="C37" s="30" t="s">
        <v>131</v>
      </c>
      <c r="D37" s="133">
        <f>+D38+D42+D46+D47</f>
        <v>9111892800</v>
      </c>
      <c r="E37" s="133">
        <f>+E38+E42+E46+E47</f>
        <v>9073569814</v>
      </c>
      <c r="F37" s="133">
        <f>+F38+F42+F46+F47</f>
        <v>711287448</v>
      </c>
      <c r="G37" s="133">
        <f>+G38+G42+G46+G47</f>
        <v>711287448</v>
      </c>
      <c r="H37" s="134">
        <f>+H38+H42+H46+H47</f>
        <v>151943557</v>
      </c>
    </row>
    <row r="38" spans="1:8" ht="15.75" x14ac:dyDescent="0.25">
      <c r="A38" s="26">
        <v>1051</v>
      </c>
      <c r="B38" s="27"/>
      <c r="C38" s="30" t="s">
        <v>39</v>
      </c>
      <c r="D38" s="133">
        <f>SUM(D39:D41)</f>
        <v>4924245681</v>
      </c>
      <c r="E38" s="133">
        <f>SUM(E39:E41)</f>
        <v>4907639916</v>
      </c>
      <c r="F38" s="133">
        <f>SUM(F39:F41)</f>
        <v>366666596</v>
      </c>
      <c r="G38" s="133">
        <f>SUM(G39:G41)</f>
        <v>366666596</v>
      </c>
      <c r="H38" s="134">
        <f>SUM(H39:H41)</f>
        <v>0</v>
      </c>
    </row>
    <row r="39" spans="1:8" ht="15.75" x14ac:dyDescent="0.25">
      <c r="A39" s="26">
        <v>10511</v>
      </c>
      <c r="B39" s="27">
        <v>20</v>
      </c>
      <c r="C39" s="30" t="s">
        <v>40</v>
      </c>
      <c r="D39" s="133">
        <v>1044978140</v>
      </c>
      <c r="E39" s="133">
        <v>1041530150</v>
      </c>
      <c r="F39" s="133">
        <v>70294000</v>
      </c>
      <c r="G39" s="133">
        <v>70294000</v>
      </c>
      <c r="H39" s="134">
        <v>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33">
        <v>1750775142</v>
      </c>
      <c r="E40" s="133">
        <v>1744783587</v>
      </c>
      <c r="F40" s="133">
        <v>135938136</v>
      </c>
      <c r="G40" s="133">
        <v>135938136</v>
      </c>
      <c r="H40" s="134">
        <v>0</v>
      </c>
    </row>
    <row r="41" spans="1:8" ht="15.75" x14ac:dyDescent="0.25">
      <c r="A41" s="26">
        <v>10514</v>
      </c>
      <c r="B41" s="27">
        <v>20</v>
      </c>
      <c r="C41" s="30" t="s">
        <v>42</v>
      </c>
      <c r="D41" s="133">
        <v>2128492399</v>
      </c>
      <c r="E41" s="133">
        <v>2121326179</v>
      </c>
      <c r="F41" s="133">
        <v>160434460</v>
      </c>
      <c r="G41" s="133">
        <v>160434460</v>
      </c>
      <c r="H41" s="134">
        <v>0</v>
      </c>
    </row>
    <row r="42" spans="1:8" ht="15.75" x14ac:dyDescent="0.25">
      <c r="A42" s="26">
        <v>1052</v>
      </c>
      <c r="B42" s="27"/>
      <c r="C42" s="30" t="s">
        <v>133</v>
      </c>
      <c r="D42" s="133">
        <f>+D43+D44+D45</f>
        <v>2862507970</v>
      </c>
      <c r="E42" s="133">
        <f>+E43+E44+E45</f>
        <v>2845100735</v>
      </c>
      <c r="F42" s="133">
        <f>+F43+F44+F45</f>
        <v>256753042</v>
      </c>
      <c r="G42" s="133">
        <f>+G43+G44+G45</f>
        <v>256753042</v>
      </c>
      <c r="H42" s="134">
        <f>+H43+H44+H45</f>
        <v>151943557</v>
      </c>
    </row>
    <row r="43" spans="1:8" ht="15.75" x14ac:dyDescent="0.25">
      <c r="A43" s="26">
        <v>10522</v>
      </c>
      <c r="B43" s="27">
        <v>20</v>
      </c>
      <c r="C43" s="30" t="s">
        <v>44</v>
      </c>
      <c r="D43" s="133">
        <v>1532106631</v>
      </c>
      <c r="E43" s="133">
        <v>1518629550</v>
      </c>
      <c r="F43" s="133">
        <v>158330662</v>
      </c>
      <c r="G43" s="133">
        <v>158330662</v>
      </c>
      <c r="H43" s="134">
        <v>151943557</v>
      </c>
    </row>
    <row r="44" spans="1:8" ht="31.5" x14ac:dyDescent="0.25">
      <c r="A44" s="26">
        <v>10523</v>
      </c>
      <c r="B44" s="27">
        <v>20</v>
      </c>
      <c r="C44" s="30" t="s">
        <v>45</v>
      </c>
      <c r="D44" s="133">
        <v>1197417320</v>
      </c>
      <c r="E44" s="133">
        <v>1193914994</v>
      </c>
      <c r="F44" s="133">
        <v>89377236</v>
      </c>
      <c r="G44" s="133">
        <v>89377236</v>
      </c>
      <c r="H44" s="134">
        <v>0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33">
        <v>132984019</v>
      </c>
      <c r="E45" s="133">
        <v>132556191</v>
      </c>
      <c r="F45" s="133">
        <v>9045144</v>
      </c>
      <c r="G45" s="133">
        <v>9045144</v>
      </c>
      <c r="H45" s="134">
        <v>0</v>
      </c>
    </row>
    <row r="46" spans="1:8" ht="15.75" x14ac:dyDescent="0.25">
      <c r="A46" s="26">
        <v>1056</v>
      </c>
      <c r="B46" s="27">
        <v>20</v>
      </c>
      <c r="C46" s="30" t="s">
        <v>47</v>
      </c>
      <c r="D46" s="133">
        <v>792189259</v>
      </c>
      <c r="E46" s="133">
        <v>789603300</v>
      </c>
      <c r="F46" s="133">
        <v>52719870</v>
      </c>
      <c r="G46" s="133">
        <v>52719870</v>
      </c>
      <c r="H46" s="134">
        <v>0</v>
      </c>
    </row>
    <row r="47" spans="1:8" ht="16.5" thickBot="1" x14ac:dyDescent="0.3">
      <c r="A47" s="32">
        <v>1057</v>
      </c>
      <c r="B47" s="33">
        <v>20</v>
      </c>
      <c r="C47" s="80" t="s">
        <v>48</v>
      </c>
      <c r="D47" s="138">
        <v>532949890</v>
      </c>
      <c r="E47" s="138">
        <v>531225863</v>
      </c>
      <c r="F47" s="138">
        <v>35147940</v>
      </c>
      <c r="G47" s="138">
        <v>35147940</v>
      </c>
      <c r="H47" s="139">
        <v>0</v>
      </c>
    </row>
    <row r="48" spans="1:8" ht="6" customHeight="1" thickBot="1" x14ac:dyDescent="0.3">
      <c r="A48" s="38"/>
      <c r="B48" s="39"/>
      <c r="C48" s="82"/>
      <c r="D48" s="140"/>
      <c r="E48" s="140"/>
      <c r="F48" s="42"/>
      <c r="G48" s="140"/>
      <c r="H48" s="141"/>
    </row>
    <row r="49" spans="1:8" x14ac:dyDescent="0.25">
      <c r="A49" s="117" t="s">
        <v>1</v>
      </c>
      <c r="B49" s="118"/>
      <c r="C49" s="118"/>
      <c r="D49" s="118"/>
      <c r="E49" s="118"/>
      <c r="F49" s="118"/>
      <c r="G49" s="118"/>
      <c r="H49" s="119"/>
    </row>
    <row r="50" spans="1:8" x14ac:dyDescent="0.25">
      <c r="A50" s="111" t="s">
        <v>115</v>
      </c>
      <c r="B50" s="112"/>
      <c r="C50" s="112"/>
      <c r="D50" s="112"/>
      <c r="E50" s="112"/>
      <c r="F50" s="112"/>
      <c r="G50" s="112"/>
      <c r="H50" s="113"/>
    </row>
    <row r="51" spans="1:8" hidden="1" x14ac:dyDescent="0.25">
      <c r="A51" s="2"/>
      <c r="H51" s="5"/>
    </row>
    <row r="52" spans="1:8" x14ac:dyDescent="0.25">
      <c r="A52" s="6" t="s">
        <v>0</v>
      </c>
      <c r="D52" s="142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21"/>
      <c r="B56" s="122"/>
      <c r="C56" s="123"/>
      <c r="D56" s="124"/>
      <c r="E56" s="124"/>
      <c r="F56" s="124"/>
      <c r="G56" s="124"/>
      <c r="H56" s="125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85" t="s">
        <v>49</v>
      </c>
      <c r="D58" s="131">
        <f>+D59</f>
        <v>8304006708</v>
      </c>
      <c r="E58" s="131">
        <f>+E59</f>
        <v>7314837562</v>
      </c>
      <c r="F58" s="131">
        <f>+F59</f>
        <v>6353010962</v>
      </c>
      <c r="G58" s="131">
        <f>+G59</f>
        <v>7173400</v>
      </c>
      <c r="H58" s="132">
        <f>+H59</f>
        <v>0</v>
      </c>
    </row>
    <row r="59" spans="1:8" ht="15.75" x14ac:dyDescent="0.25">
      <c r="A59" s="26">
        <v>20</v>
      </c>
      <c r="B59" s="27"/>
      <c r="C59" s="30" t="s">
        <v>49</v>
      </c>
      <c r="D59" s="133">
        <f>+D65+D60</f>
        <v>8304006708</v>
      </c>
      <c r="E59" s="133">
        <f>+E65+E60</f>
        <v>7314837562</v>
      </c>
      <c r="F59" s="133">
        <f>+F65+F60</f>
        <v>6353010962</v>
      </c>
      <c r="G59" s="133">
        <f>+G65+G60</f>
        <v>7173400</v>
      </c>
      <c r="H59" s="134">
        <f>+H65+H60</f>
        <v>0</v>
      </c>
    </row>
    <row r="60" spans="1:8" ht="20.25" customHeight="1" x14ac:dyDescent="0.25">
      <c r="A60" s="26">
        <v>203</v>
      </c>
      <c r="B60" s="27"/>
      <c r="C60" s="30" t="s">
        <v>135</v>
      </c>
      <c r="D60" s="133">
        <f>+D61</f>
        <v>18400000</v>
      </c>
      <c r="E60" s="133">
        <f>+E61</f>
        <v>0</v>
      </c>
      <c r="F60" s="133">
        <f>+F61</f>
        <v>0</v>
      </c>
      <c r="G60" s="133">
        <f>+G61</f>
        <v>0</v>
      </c>
      <c r="H60" s="134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33">
        <f>+D62+D63+D64</f>
        <v>18400000</v>
      </c>
      <c r="E61" s="133">
        <f>+E62+E63+E64</f>
        <v>0</v>
      </c>
      <c r="F61" s="133">
        <f>+F62+F63+F64</f>
        <v>0</v>
      </c>
      <c r="G61" s="133">
        <f>+G62+G63+G64</f>
        <v>0</v>
      </c>
      <c r="H61" s="134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33">
        <v>3000000</v>
      </c>
      <c r="E62" s="133">
        <v>0</v>
      </c>
      <c r="F62" s="133">
        <v>0</v>
      </c>
      <c r="G62" s="133">
        <v>0</v>
      </c>
      <c r="H62" s="134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33">
        <v>5000000</v>
      </c>
      <c r="E63" s="133">
        <v>0</v>
      </c>
      <c r="F63" s="133">
        <v>0</v>
      </c>
      <c r="G63" s="133">
        <v>0</v>
      </c>
      <c r="H63" s="134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33">
        <v>10400000</v>
      </c>
      <c r="E64" s="133">
        <v>0</v>
      </c>
      <c r="F64" s="133">
        <v>0</v>
      </c>
      <c r="G64" s="133">
        <v>0</v>
      </c>
      <c r="H64" s="134">
        <v>0</v>
      </c>
    </row>
    <row r="65" spans="1:8" ht="21.75" customHeight="1" x14ac:dyDescent="0.25">
      <c r="A65" s="26">
        <v>204</v>
      </c>
      <c r="B65" s="27"/>
      <c r="C65" s="30" t="s">
        <v>50</v>
      </c>
      <c r="D65" s="133">
        <f>+D69+D66+D75+D91+D94+D96+D101+D105+D110+D111+D115+D107</f>
        <v>8285606708</v>
      </c>
      <c r="E65" s="133">
        <f>+E69+E66+E75+E91+E94+E96+E101+E105+E110+E111+E115+E107</f>
        <v>7314837562</v>
      </c>
      <c r="F65" s="133">
        <f>+F69+F66+F75+F91+F94+F96+F101+F105+F110+F111+F115+F107</f>
        <v>6353010962</v>
      </c>
      <c r="G65" s="133">
        <f>+G69+G66+G75+G91+G94+G96+G101+G105+G110+G111+G115+G107</f>
        <v>7173400</v>
      </c>
      <c r="H65" s="134">
        <f>+H69+H66+H75+H91+H94+H96+H101+H105+H110+H111+H115+H107</f>
        <v>0</v>
      </c>
    </row>
    <row r="66" spans="1:8" ht="22.5" customHeight="1" x14ac:dyDescent="0.25">
      <c r="A66" s="26">
        <v>2041</v>
      </c>
      <c r="B66" s="27"/>
      <c r="C66" s="30" t="s">
        <v>140</v>
      </c>
      <c r="D66" s="133">
        <f>SUM(D67:D68)</f>
        <v>9000000</v>
      </c>
      <c r="E66" s="133">
        <f>SUM(E67:E68)</f>
        <v>0</v>
      </c>
      <c r="F66" s="133">
        <f>SUM(F67:F68)</f>
        <v>0</v>
      </c>
      <c r="G66" s="133">
        <f>SUM(G67:G68)</f>
        <v>0</v>
      </c>
      <c r="H66" s="134">
        <f>SUM(H67:H68)</f>
        <v>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33">
        <v>6000000</v>
      </c>
      <c r="E67" s="133">
        <v>0</v>
      </c>
      <c r="F67" s="133">
        <v>0</v>
      </c>
      <c r="G67" s="133">
        <v>0</v>
      </c>
      <c r="H67" s="134">
        <v>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33">
        <v>3000000</v>
      </c>
      <c r="E68" s="133">
        <v>0</v>
      </c>
      <c r="F68" s="133">
        <v>0</v>
      </c>
      <c r="G68" s="133">
        <v>0</v>
      </c>
      <c r="H68" s="134">
        <v>0</v>
      </c>
    </row>
    <row r="69" spans="1:8" ht="31.5" customHeight="1" x14ac:dyDescent="0.25">
      <c r="A69" s="26">
        <v>2044</v>
      </c>
      <c r="B69" s="27"/>
      <c r="C69" s="30" t="s">
        <v>51</v>
      </c>
      <c r="D69" s="133">
        <f>SUM(D70:D74)</f>
        <v>130000000</v>
      </c>
      <c r="E69" s="133">
        <f>SUM(E70:E74)</f>
        <v>2800000</v>
      </c>
      <c r="F69" s="133">
        <f>SUM(F70:F74)</f>
        <v>0</v>
      </c>
      <c r="G69" s="133">
        <f>SUM(G70:G74)</f>
        <v>0</v>
      </c>
      <c r="H69" s="134">
        <f>SUM(H70:H74)</f>
        <v>0</v>
      </c>
    </row>
    <row r="70" spans="1:8" ht="31.5" customHeight="1" x14ac:dyDescent="0.25">
      <c r="A70" s="26">
        <v>20441</v>
      </c>
      <c r="B70" s="27">
        <v>20</v>
      </c>
      <c r="C70" s="30" t="s">
        <v>52</v>
      </c>
      <c r="D70" s="133">
        <v>60000000</v>
      </c>
      <c r="E70" s="133">
        <v>900000</v>
      </c>
      <c r="F70" s="133">
        <v>0</v>
      </c>
      <c r="G70" s="133">
        <v>0</v>
      </c>
      <c r="H70" s="134">
        <v>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33">
        <v>2000000</v>
      </c>
      <c r="E71" s="133">
        <v>300000</v>
      </c>
      <c r="F71" s="133">
        <v>0</v>
      </c>
      <c r="G71" s="133">
        <v>0</v>
      </c>
      <c r="H71" s="134">
        <v>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33">
        <v>60000000</v>
      </c>
      <c r="E72" s="133">
        <v>500000</v>
      </c>
      <c r="F72" s="133">
        <v>0</v>
      </c>
      <c r="G72" s="133">
        <v>0</v>
      </c>
      <c r="H72" s="134">
        <v>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33">
        <v>6000000</v>
      </c>
      <c r="E73" s="133">
        <v>600000</v>
      </c>
      <c r="F73" s="133">
        <v>0</v>
      </c>
      <c r="G73" s="133">
        <v>0</v>
      </c>
      <c r="H73" s="134">
        <v>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33">
        <v>2000000</v>
      </c>
      <c r="E74" s="133">
        <v>500000</v>
      </c>
      <c r="F74" s="133">
        <v>0</v>
      </c>
      <c r="G74" s="133">
        <v>0</v>
      </c>
      <c r="H74" s="134">
        <v>0</v>
      </c>
    </row>
    <row r="75" spans="1:8" ht="31.5" customHeight="1" x14ac:dyDescent="0.25">
      <c r="A75" s="26">
        <v>2045</v>
      </c>
      <c r="B75" s="27"/>
      <c r="C75" s="30" t="s">
        <v>53</v>
      </c>
      <c r="D75" s="133">
        <f>SUM(D76:D81)</f>
        <v>690000000</v>
      </c>
      <c r="E75" s="133">
        <f>SUM(E76:E81)</f>
        <v>519891950</v>
      </c>
      <c r="F75" s="133">
        <f>SUM(F76:F81)</f>
        <v>499891950</v>
      </c>
      <c r="G75" s="133">
        <f>SUM(G76:G81)</f>
        <v>0</v>
      </c>
      <c r="H75" s="134">
        <f>SUM(H76:H81)</f>
        <v>0</v>
      </c>
    </row>
    <row r="76" spans="1:8" ht="31.5" customHeight="1" x14ac:dyDescent="0.25">
      <c r="A76" s="26">
        <v>20451</v>
      </c>
      <c r="B76" s="27">
        <v>20</v>
      </c>
      <c r="C76" s="30" t="s">
        <v>54</v>
      </c>
      <c r="D76" s="133">
        <v>30000000</v>
      </c>
      <c r="E76" s="133">
        <v>20000000</v>
      </c>
      <c r="F76" s="133">
        <v>20000000</v>
      </c>
      <c r="G76" s="133">
        <v>0</v>
      </c>
      <c r="H76" s="134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33">
        <v>30000000</v>
      </c>
      <c r="E77" s="133">
        <v>20000000</v>
      </c>
      <c r="F77" s="133">
        <v>20000000</v>
      </c>
      <c r="G77" s="133">
        <v>0</v>
      </c>
      <c r="H77" s="134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33">
        <v>60000000</v>
      </c>
      <c r="E78" s="133">
        <v>60000000</v>
      </c>
      <c r="F78" s="133">
        <v>60000000</v>
      </c>
      <c r="G78" s="133">
        <v>0</v>
      </c>
      <c r="H78" s="134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33">
        <v>170000000</v>
      </c>
      <c r="E79" s="133">
        <v>36097730</v>
      </c>
      <c r="F79" s="133">
        <v>36097730</v>
      </c>
      <c r="G79" s="133">
        <v>0</v>
      </c>
      <c r="H79" s="134">
        <v>0</v>
      </c>
    </row>
    <row r="80" spans="1:8" ht="31.5" customHeight="1" x14ac:dyDescent="0.25">
      <c r="A80" s="26">
        <v>204510</v>
      </c>
      <c r="B80" s="27">
        <v>20</v>
      </c>
      <c r="C80" s="30" t="s">
        <v>57</v>
      </c>
      <c r="D80" s="133">
        <v>380000000</v>
      </c>
      <c r="E80" s="133">
        <v>363794220</v>
      </c>
      <c r="F80" s="133">
        <v>363794220</v>
      </c>
      <c r="G80" s="133">
        <v>0</v>
      </c>
      <c r="H80" s="134">
        <v>0</v>
      </c>
    </row>
    <row r="81" spans="1:8" ht="31.5" customHeight="1" thickBot="1" x14ac:dyDescent="0.3">
      <c r="A81" s="32">
        <v>204513</v>
      </c>
      <c r="B81" s="33">
        <v>20</v>
      </c>
      <c r="C81" s="80" t="s">
        <v>150</v>
      </c>
      <c r="D81" s="138">
        <v>20000000</v>
      </c>
      <c r="E81" s="138">
        <v>20000000</v>
      </c>
      <c r="F81" s="138">
        <v>0</v>
      </c>
      <c r="G81" s="138">
        <v>0</v>
      </c>
      <c r="H81" s="139">
        <v>0</v>
      </c>
    </row>
    <row r="82" spans="1:8" ht="16.5" thickBot="1" x14ac:dyDescent="0.3">
      <c r="A82" s="38"/>
      <c r="B82" s="39"/>
      <c r="C82" s="82"/>
      <c r="D82" s="140"/>
      <c r="E82" s="140"/>
      <c r="F82" s="140"/>
      <c r="G82" s="140"/>
      <c r="H82" s="140"/>
    </row>
    <row r="83" spans="1:8" x14ac:dyDescent="0.25">
      <c r="A83" s="117" t="s">
        <v>1</v>
      </c>
      <c r="B83" s="118"/>
      <c r="C83" s="118"/>
      <c r="D83" s="118"/>
      <c r="E83" s="118"/>
      <c r="F83" s="118"/>
      <c r="G83" s="118"/>
      <c r="H83" s="119"/>
    </row>
    <row r="84" spans="1:8" x14ac:dyDescent="0.25">
      <c r="A84" s="111" t="s">
        <v>115</v>
      </c>
      <c r="B84" s="112"/>
      <c r="C84" s="112"/>
      <c r="D84" s="112"/>
      <c r="E84" s="112"/>
      <c r="F84" s="112"/>
      <c r="G84" s="112"/>
      <c r="H84" s="113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ENERO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21"/>
      <c r="B89" s="122"/>
      <c r="C89" s="123"/>
      <c r="D89" s="124"/>
      <c r="E89" s="124"/>
      <c r="F89" s="124"/>
      <c r="G89" s="124"/>
      <c r="H89" s="125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85" t="s">
        <v>59</v>
      </c>
      <c r="D91" s="131">
        <f>+D92+D93</f>
        <v>96000000</v>
      </c>
      <c r="E91" s="131">
        <f>+E92+E93</f>
        <v>31688385</v>
      </c>
      <c r="F91" s="131">
        <f>+F92+F93</f>
        <v>31588385</v>
      </c>
      <c r="G91" s="131">
        <f>+G92+G93</f>
        <v>0</v>
      </c>
      <c r="H91" s="132">
        <f>+H92+H93</f>
        <v>0</v>
      </c>
    </row>
    <row r="92" spans="1:8" ht="18.75" customHeight="1" x14ac:dyDescent="0.25">
      <c r="A92" s="26">
        <v>20465</v>
      </c>
      <c r="B92" s="27">
        <v>20</v>
      </c>
      <c r="C92" s="30" t="s">
        <v>61</v>
      </c>
      <c r="D92" s="133">
        <v>95000000</v>
      </c>
      <c r="E92" s="133">
        <v>31588385</v>
      </c>
      <c r="F92" s="133">
        <v>31588385</v>
      </c>
      <c r="G92" s="133">
        <v>0</v>
      </c>
      <c r="H92" s="134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33">
        <v>1000000</v>
      </c>
      <c r="E93" s="133">
        <v>100000</v>
      </c>
      <c r="F93" s="133">
        <v>0</v>
      </c>
      <c r="G93" s="133">
        <v>0</v>
      </c>
      <c r="H93" s="134">
        <v>0</v>
      </c>
    </row>
    <row r="94" spans="1:8" ht="18.75" customHeight="1" x14ac:dyDescent="0.25">
      <c r="A94" s="26">
        <v>2047</v>
      </c>
      <c r="B94" s="27"/>
      <c r="C94" s="30" t="s">
        <v>62</v>
      </c>
      <c r="D94" s="133">
        <f>+D95</f>
        <v>75599980</v>
      </c>
      <c r="E94" s="133">
        <f>+E95</f>
        <v>43599980</v>
      </c>
      <c r="F94" s="133">
        <f>+F95</f>
        <v>40599980</v>
      </c>
      <c r="G94" s="133">
        <f>+G95</f>
        <v>0</v>
      </c>
      <c r="H94" s="134">
        <f>+H95</f>
        <v>0</v>
      </c>
    </row>
    <row r="95" spans="1:8" ht="18.75" customHeight="1" x14ac:dyDescent="0.25">
      <c r="A95" s="26">
        <v>20476</v>
      </c>
      <c r="B95" s="27">
        <v>20</v>
      </c>
      <c r="C95" s="30" t="s">
        <v>63</v>
      </c>
      <c r="D95" s="133">
        <v>75599980</v>
      </c>
      <c r="E95" s="133">
        <v>43599980</v>
      </c>
      <c r="F95" s="133">
        <v>40599980</v>
      </c>
      <c r="G95" s="133">
        <v>0</v>
      </c>
      <c r="H95" s="134">
        <v>0</v>
      </c>
    </row>
    <row r="96" spans="1:8" ht="18.75" customHeight="1" x14ac:dyDescent="0.25">
      <c r="A96" s="26">
        <v>2048</v>
      </c>
      <c r="B96" s="27"/>
      <c r="C96" s="30" t="s">
        <v>64</v>
      </c>
      <c r="D96" s="133">
        <f>SUM(D97:D100)</f>
        <v>291000000</v>
      </c>
      <c r="E96" s="133">
        <f>SUM(E97:E100)</f>
        <v>230835768</v>
      </c>
      <c r="F96" s="133">
        <f>SUM(F97:F100)</f>
        <v>15009168</v>
      </c>
      <c r="G96" s="133">
        <f>SUM(G97:G100)</f>
        <v>2173400</v>
      </c>
      <c r="H96" s="134">
        <f>SUM(H97:H100)</f>
        <v>0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33">
        <v>5000000</v>
      </c>
      <c r="E97" s="133">
        <v>2000000</v>
      </c>
      <c r="F97" s="133">
        <v>0</v>
      </c>
      <c r="G97" s="133">
        <v>0</v>
      </c>
      <c r="H97" s="134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33">
        <v>200000000</v>
      </c>
      <c r="E98" s="133">
        <v>200000000</v>
      </c>
      <c r="F98" s="133">
        <v>2173400</v>
      </c>
      <c r="G98" s="133">
        <v>2173400</v>
      </c>
      <c r="H98" s="134">
        <v>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33">
        <v>16000000</v>
      </c>
      <c r="E99" s="133">
        <v>16000000</v>
      </c>
      <c r="F99" s="133">
        <v>0</v>
      </c>
      <c r="G99" s="133">
        <v>0</v>
      </c>
      <c r="H99" s="134">
        <v>0</v>
      </c>
    </row>
    <row r="100" spans="1:8" ht="18.75" customHeight="1" x14ac:dyDescent="0.25">
      <c r="A100" s="26">
        <v>20486</v>
      </c>
      <c r="B100" s="27">
        <v>20</v>
      </c>
      <c r="C100" s="30" t="s">
        <v>65</v>
      </c>
      <c r="D100" s="133">
        <v>70000000</v>
      </c>
      <c r="E100" s="133">
        <v>12835768</v>
      </c>
      <c r="F100" s="133">
        <v>12835768</v>
      </c>
      <c r="G100" s="133">
        <v>0</v>
      </c>
      <c r="H100" s="134">
        <v>0</v>
      </c>
    </row>
    <row r="101" spans="1:8" ht="18.75" customHeight="1" x14ac:dyDescent="0.25">
      <c r="A101" s="26">
        <v>2049</v>
      </c>
      <c r="B101" s="27"/>
      <c r="C101" s="30" t="s">
        <v>66</v>
      </c>
      <c r="D101" s="133">
        <f>SUM(D102:D104)</f>
        <v>596881728</v>
      </c>
      <c r="E101" s="133">
        <f>SUM(E102:E104)</f>
        <v>537797479</v>
      </c>
      <c r="F101" s="133">
        <f>SUM(F102:F104)</f>
        <v>537797479</v>
      </c>
      <c r="G101" s="133">
        <f>SUM(G102:G104)</f>
        <v>0</v>
      </c>
      <c r="H101" s="134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33">
        <v>56234082</v>
      </c>
      <c r="E102" s="133">
        <v>56234082</v>
      </c>
      <c r="F102" s="133">
        <v>56234082</v>
      </c>
      <c r="G102" s="133">
        <v>0</v>
      </c>
      <c r="H102" s="134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33">
        <v>60230763</v>
      </c>
      <c r="E103" s="133">
        <v>60230763</v>
      </c>
      <c r="F103" s="133">
        <v>60230763</v>
      </c>
      <c r="G103" s="133">
        <v>0</v>
      </c>
      <c r="H103" s="134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33">
        <v>480416883</v>
      </c>
      <c r="E104" s="133">
        <v>421332634</v>
      </c>
      <c r="F104" s="133">
        <v>421332634</v>
      </c>
      <c r="G104" s="133">
        <v>0</v>
      </c>
      <c r="H104" s="134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33">
        <f>+D106</f>
        <v>5135125000</v>
      </c>
      <c r="E105" s="133">
        <f>+E106</f>
        <v>5120125000</v>
      </c>
      <c r="F105" s="133">
        <f>+F106</f>
        <v>5120125000</v>
      </c>
      <c r="G105" s="133">
        <f>+G106</f>
        <v>0</v>
      </c>
      <c r="H105" s="134">
        <f>+H106</f>
        <v>0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33">
        <v>5135125000</v>
      </c>
      <c r="E106" s="133">
        <v>5120125000</v>
      </c>
      <c r="F106" s="133">
        <v>5120125000</v>
      </c>
      <c r="G106" s="133">
        <v>0</v>
      </c>
      <c r="H106" s="134">
        <v>0</v>
      </c>
    </row>
    <row r="107" spans="1:8" ht="18.75" customHeight="1" x14ac:dyDescent="0.25">
      <c r="A107" s="26">
        <v>20411</v>
      </c>
      <c r="B107" s="27"/>
      <c r="C107" s="30" t="s">
        <v>160</v>
      </c>
      <c r="D107" s="133">
        <f>+D108+D109</f>
        <v>60000000</v>
      </c>
      <c r="E107" s="133">
        <f>+E108+E109</f>
        <v>5000000</v>
      </c>
      <c r="F107" s="133">
        <f>+F108+F109</f>
        <v>5000000</v>
      </c>
      <c r="G107" s="133">
        <f>+G108+G109</f>
        <v>5000000</v>
      </c>
      <c r="H107" s="134">
        <f>+H108+H109</f>
        <v>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33">
        <v>30000000</v>
      </c>
      <c r="E108" s="133">
        <v>0</v>
      </c>
      <c r="F108" s="133">
        <v>0</v>
      </c>
      <c r="G108" s="133">
        <v>0</v>
      </c>
      <c r="H108" s="134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33">
        <v>30000000</v>
      </c>
      <c r="E109" s="133">
        <v>5000000</v>
      </c>
      <c r="F109" s="133">
        <v>5000000</v>
      </c>
      <c r="G109" s="133">
        <v>5000000</v>
      </c>
      <c r="H109" s="134">
        <v>0</v>
      </c>
    </row>
    <row r="110" spans="1:8" ht="18.75" customHeight="1" x14ac:dyDescent="0.25">
      <c r="A110" s="26">
        <v>20414</v>
      </c>
      <c r="B110" s="27">
        <v>20</v>
      </c>
      <c r="C110" s="30" t="s">
        <v>68</v>
      </c>
      <c r="D110" s="133">
        <v>5000000</v>
      </c>
      <c r="E110" s="133">
        <v>0</v>
      </c>
      <c r="F110" s="133">
        <v>0</v>
      </c>
      <c r="G110" s="133">
        <v>0</v>
      </c>
      <c r="H110" s="134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33">
        <f>SUM(D112:D114)</f>
        <v>300000000</v>
      </c>
      <c r="E111" s="133">
        <f>SUM(E112:E114)</f>
        <v>300000000</v>
      </c>
      <c r="F111" s="133">
        <f>SUM(F112:F114)</f>
        <v>0</v>
      </c>
      <c r="G111" s="133">
        <f>SUM(G112:G114)</f>
        <v>0</v>
      </c>
      <c r="H111" s="134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33">
        <v>20000000</v>
      </c>
      <c r="E112" s="133">
        <v>20000000</v>
      </c>
      <c r="F112" s="133">
        <v>0</v>
      </c>
      <c r="G112" s="133">
        <v>0</v>
      </c>
      <c r="H112" s="134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70</v>
      </c>
      <c r="D113" s="133">
        <v>200000000</v>
      </c>
      <c r="E113" s="133">
        <v>200000000</v>
      </c>
      <c r="F113" s="133">
        <v>0</v>
      </c>
      <c r="G113" s="133">
        <v>0</v>
      </c>
      <c r="H113" s="134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33">
        <v>80000000</v>
      </c>
      <c r="E114" s="133">
        <v>80000000</v>
      </c>
      <c r="F114" s="133">
        <v>0</v>
      </c>
      <c r="G114" s="133">
        <v>0</v>
      </c>
      <c r="H114" s="134">
        <v>0</v>
      </c>
    </row>
    <row r="115" spans="1:8" ht="18.75" customHeight="1" x14ac:dyDescent="0.25">
      <c r="A115" s="26">
        <v>20441</v>
      </c>
      <c r="B115" s="27"/>
      <c r="C115" s="30" t="s">
        <v>71</v>
      </c>
      <c r="D115" s="133">
        <f>+D116</f>
        <v>897000000</v>
      </c>
      <c r="E115" s="133">
        <f>+E116</f>
        <v>523099000</v>
      </c>
      <c r="F115" s="133">
        <f>+F116</f>
        <v>102999000</v>
      </c>
      <c r="G115" s="133">
        <f>+G116</f>
        <v>0</v>
      </c>
      <c r="H115" s="134">
        <f>+H116</f>
        <v>0</v>
      </c>
    </row>
    <row r="116" spans="1:8" ht="18.75" customHeight="1" x14ac:dyDescent="0.25">
      <c r="A116" s="26">
        <v>2044113</v>
      </c>
      <c r="B116" s="27">
        <v>20</v>
      </c>
      <c r="C116" s="30" t="s">
        <v>71</v>
      </c>
      <c r="D116" s="133">
        <v>897000000</v>
      </c>
      <c r="E116" s="133">
        <v>523099000</v>
      </c>
      <c r="F116" s="133">
        <v>102999000</v>
      </c>
      <c r="G116" s="133">
        <v>0</v>
      </c>
      <c r="H116" s="134">
        <v>0</v>
      </c>
    </row>
    <row r="117" spans="1:8" ht="18.75" customHeight="1" x14ac:dyDescent="0.25">
      <c r="A117" s="26">
        <v>3</v>
      </c>
      <c r="B117" s="27"/>
      <c r="C117" s="30" t="s">
        <v>72</v>
      </c>
      <c r="D117" s="133">
        <f>+D118+D121</f>
        <v>9707108725</v>
      </c>
      <c r="E117" s="133">
        <f>+E118+E121</f>
        <v>0</v>
      </c>
      <c r="F117" s="133">
        <f>+F118+F121</f>
        <v>0</v>
      </c>
      <c r="G117" s="133">
        <f>+G118+G121</f>
        <v>0</v>
      </c>
      <c r="H117" s="134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33">
        <f t="shared" ref="D118:H119" si="0">+D119</f>
        <v>3370290944</v>
      </c>
      <c r="E118" s="133">
        <f t="shared" si="0"/>
        <v>0</v>
      </c>
      <c r="F118" s="133">
        <f t="shared" si="0"/>
        <v>0</v>
      </c>
      <c r="G118" s="133">
        <f t="shared" si="0"/>
        <v>0</v>
      </c>
      <c r="H118" s="134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33">
        <f t="shared" si="0"/>
        <v>3370290944</v>
      </c>
      <c r="E119" s="133">
        <f t="shared" si="0"/>
        <v>0</v>
      </c>
      <c r="F119" s="133">
        <f t="shared" si="0"/>
        <v>0</v>
      </c>
      <c r="G119" s="133">
        <f t="shared" si="0"/>
        <v>0</v>
      </c>
      <c r="H119" s="134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33">
        <v>3370290944</v>
      </c>
      <c r="E120" s="133">
        <v>0</v>
      </c>
      <c r="F120" s="133">
        <v>0</v>
      </c>
      <c r="G120" s="133">
        <v>0</v>
      </c>
      <c r="H120" s="134">
        <v>0</v>
      </c>
    </row>
    <row r="121" spans="1:8" ht="18.75" customHeight="1" thickBot="1" x14ac:dyDescent="0.3">
      <c r="A121" s="32">
        <v>36</v>
      </c>
      <c r="B121" s="33"/>
      <c r="C121" s="80" t="s">
        <v>73</v>
      </c>
      <c r="D121" s="138">
        <f>+D132</f>
        <v>6336817781</v>
      </c>
      <c r="E121" s="138">
        <f>+E132</f>
        <v>0</v>
      </c>
      <c r="F121" s="138">
        <f>+F132</f>
        <v>0</v>
      </c>
      <c r="G121" s="138">
        <f>+G132</f>
        <v>0</v>
      </c>
      <c r="H121" s="139">
        <f>+H132</f>
        <v>0</v>
      </c>
    </row>
    <row r="122" spans="1:8" ht="16.5" thickBot="1" x14ac:dyDescent="0.3">
      <c r="A122" s="38"/>
      <c r="B122" s="39"/>
      <c r="C122" s="82"/>
      <c r="D122" s="42"/>
      <c r="E122" s="42"/>
      <c r="F122" s="42"/>
      <c r="G122" s="42"/>
      <c r="H122" s="42"/>
    </row>
    <row r="123" spans="1:8" x14ac:dyDescent="0.25">
      <c r="A123" s="117" t="s">
        <v>1</v>
      </c>
      <c r="B123" s="118"/>
      <c r="C123" s="118"/>
      <c r="D123" s="118"/>
      <c r="E123" s="118"/>
      <c r="F123" s="118"/>
      <c r="G123" s="118"/>
      <c r="H123" s="119"/>
    </row>
    <row r="124" spans="1:8" ht="12" customHeight="1" x14ac:dyDescent="0.25">
      <c r="A124" s="111" t="s">
        <v>115</v>
      </c>
      <c r="B124" s="112"/>
      <c r="C124" s="112"/>
      <c r="D124" s="112"/>
      <c r="E124" s="112"/>
      <c r="F124" s="112"/>
      <c r="G124" s="112"/>
      <c r="H124" s="113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ENERO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21"/>
      <c r="B130" s="122"/>
      <c r="C130" s="123"/>
      <c r="D130" s="124"/>
      <c r="E130" s="124"/>
      <c r="F130" s="124"/>
      <c r="G130" s="124"/>
      <c r="H130" s="125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85" t="s">
        <v>74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3">
        <v>3611</v>
      </c>
      <c r="B133" s="144">
        <v>10</v>
      </c>
      <c r="C133" s="90" t="s">
        <v>74</v>
      </c>
      <c r="D133" s="145">
        <f>+D135+D136+D137</f>
        <v>2013993633</v>
      </c>
      <c r="E133" s="145">
        <f>+E137+E136</f>
        <v>0</v>
      </c>
      <c r="F133" s="145">
        <f>+F137+F136</f>
        <v>0</v>
      </c>
      <c r="G133" s="145">
        <f>+G137+G136</f>
        <v>0</v>
      </c>
      <c r="H133" s="146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74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75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3">
        <v>36113</v>
      </c>
      <c r="B138" s="144">
        <v>20</v>
      </c>
      <c r="C138" s="90" t="s">
        <v>75</v>
      </c>
      <c r="D138" s="145">
        <v>4322824148</v>
      </c>
      <c r="E138" s="145">
        <v>0</v>
      </c>
      <c r="F138" s="145">
        <v>0</v>
      </c>
      <c r="G138" s="145">
        <v>0</v>
      </c>
      <c r="H138" s="146">
        <v>0</v>
      </c>
    </row>
    <row r="139" spans="1:8" ht="16.5" customHeight="1" thickBot="1" x14ac:dyDescent="0.3">
      <c r="A139" s="94" t="s">
        <v>171</v>
      </c>
      <c r="B139" s="147"/>
      <c r="C139" s="148" t="s">
        <v>172</v>
      </c>
      <c r="D139" s="128">
        <f>+D140</f>
        <v>824041891236</v>
      </c>
      <c r="E139" s="128">
        <f t="shared" ref="E139:H141" si="1">+E140</f>
        <v>0</v>
      </c>
      <c r="F139" s="128">
        <f t="shared" si="1"/>
        <v>0</v>
      </c>
      <c r="G139" s="128">
        <f t="shared" si="1"/>
        <v>0</v>
      </c>
      <c r="H139" s="129">
        <f t="shared" si="1"/>
        <v>0</v>
      </c>
    </row>
    <row r="140" spans="1:8" ht="15.75" x14ac:dyDescent="0.25">
      <c r="A140" s="21">
        <v>7</v>
      </c>
      <c r="B140" s="22"/>
      <c r="C140" s="85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80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94" t="s">
        <v>76</v>
      </c>
      <c r="B143" s="147"/>
      <c r="C143" s="148" t="s">
        <v>77</v>
      </c>
      <c r="D143" s="128">
        <f>+D144+D179+D184+D197</f>
        <v>1746086183982</v>
      </c>
      <c r="E143" s="128">
        <f>+E144+E179+E184+E197</f>
        <v>1496398585169</v>
      </c>
      <c r="F143" s="128">
        <f>+F144+F179+F184+F197</f>
        <v>1419644962245</v>
      </c>
      <c r="G143" s="128">
        <f>+G144+G179+G184+G197</f>
        <v>0</v>
      </c>
      <c r="H143" s="129">
        <f>+H144+H179+H184+H197</f>
        <v>0</v>
      </c>
    </row>
    <row r="144" spans="1:8" ht="21.75" customHeight="1" x14ac:dyDescent="0.25">
      <c r="A144" s="21">
        <v>2401</v>
      </c>
      <c r="B144" s="22"/>
      <c r="C144" s="85" t="s">
        <v>175</v>
      </c>
      <c r="D144" s="133">
        <f>+D145</f>
        <v>1565987911692</v>
      </c>
      <c r="E144" s="133">
        <f>+E145</f>
        <v>1380630242739</v>
      </c>
      <c r="F144" s="133">
        <f>+F145</f>
        <v>1380630242739</v>
      </c>
      <c r="G144" s="133">
        <f>+G145</f>
        <v>0</v>
      </c>
      <c r="H144" s="134">
        <f>+H145</f>
        <v>0</v>
      </c>
    </row>
    <row r="145" spans="1:8" ht="15.75" x14ac:dyDescent="0.25">
      <c r="A145" s="26">
        <v>24010600</v>
      </c>
      <c r="B145" s="27"/>
      <c r="C145" s="30" t="s">
        <v>79</v>
      </c>
      <c r="D145" s="133">
        <f>+D146+D147+D148+D149+D150+D151+D152+D153+D154+D155+D156+D157+D158+D159+D160+D170+D171+D172+D173+D174+D175+D176+D177+D178</f>
        <v>1565987911692</v>
      </c>
      <c r="E145" s="133">
        <f>+E146+E147+E148+E149+E150+E151+E152+E153+E154+E155+E156+E157+E158+E159+E160+E170+E171+E172+E173+E174+E175+E176+E177+E178</f>
        <v>1380630242739</v>
      </c>
      <c r="F145" s="133">
        <f>+F146+F147+F148+F149+F150+F151+F152+F153+F154+F155+F156+F157+F158+F159+F160+F170+F171+F172+F173+F174+F175+F176+F177+F178</f>
        <v>1380630242739</v>
      </c>
      <c r="G145" s="133">
        <f>+G146+G147+G148+G149+G150+G151+G152+G153+G154+G155+G156+G157+G158+G159+G160+G170+G171+G172+G173+G174+G175+G176+G177+G178</f>
        <v>0</v>
      </c>
      <c r="H145" s="133">
        <f>+H146+H147+H148+H149+H150+H151+H152+H153+H154+H155+H156+H157+H158+H159+H160+H170+H171+H172+H173+H174+H175+H176+H177+H178</f>
        <v>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33">
        <v>138986000000</v>
      </c>
      <c r="E146" s="133">
        <v>138986000000</v>
      </c>
      <c r="F146" s="133">
        <v>138986000000</v>
      </c>
      <c r="G146" s="133">
        <v>0</v>
      </c>
      <c r="H146" s="134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33">
        <v>20000000000</v>
      </c>
      <c r="E147" s="133">
        <v>20000000000</v>
      </c>
      <c r="F147" s="133">
        <v>20000000000</v>
      </c>
      <c r="G147" s="133">
        <v>0</v>
      </c>
      <c r="H147" s="134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33">
        <v>5000000000</v>
      </c>
      <c r="E148" s="133">
        <v>5000000000</v>
      </c>
      <c r="F148" s="133">
        <v>5000000000</v>
      </c>
      <c r="G148" s="133">
        <v>0</v>
      </c>
      <c r="H148" s="134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99</v>
      </c>
      <c r="D149" s="133">
        <v>29238879050</v>
      </c>
      <c r="E149" s="133">
        <v>29238879050</v>
      </c>
      <c r="F149" s="133">
        <v>29238879050</v>
      </c>
      <c r="G149" s="133">
        <v>0</v>
      </c>
      <c r="H149" s="134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99</v>
      </c>
      <c r="D150" s="133">
        <v>20000000000</v>
      </c>
      <c r="E150" s="133">
        <v>4778990037</v>
      </c>
      <c r="F150" s="133">
        <v>4778990037</v>
      </c>
      <c r="G150" s="133">
        <v>0</v>
      </c>
      <c r="H150" s="134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99</v>
      </c>
      <c r="D151" s="133">
        <v>39565253575</v>
      </c>
      <c r="E151" s="133">
        <v>0</v>
      </c>
      <c r="F151" s="133">
        <v>0</v>
      </c>
      <c r="G151" s="133">
        <v>0</v>
      </c>
      <c r="H151" s="134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99</v>
      </c>
      <c r="D152" s="133">
        <v>10494512551</v>
      </c>
      <c r="E152" s="133">
        <v>0</v>
      </c>
      <c r="F152" s="133">
        <v>0</v>
      </c>
      <c r="G152" s="133">
        <v>0</v>
      </c>
      <c r="H152" s="134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82</v>
      </c>
      <c r="D153" s="133">
        <v>3151400000</v>
      </c>
      <c r="E153" s="133">
        <v>3151400000</v>
      </c>
      <c r="F153" s="133">
        <v>3151400000</v>
      </c>
      <c r="G153" s="133">
        <v>0</v>
      </c>
      <c r="H153" s="134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33">
        <f>307423610421+44099730147</f>
        <v>351523340568</v>
      </c>
      <c r="E154" s="133">
        <f>307423610421+44099730147</f>
        <v>351523340568</v>
      </c>
      <c r="F154" s="133">
        <f>307423610421+44099730147</f>
        <v>351523340568</v>
      </c>
      <c r="G154" s="133">
        <v>0</v>
      </c>
      <c r="H154" s="134">
        <v>0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33">
        <v>42691728016</v>
      </c>
      <c r="E155" s="133">
        <v>42691728016</v>
      </c>
      <c r="F155" s="133">
        <v>42691728016</v>
      </c>
      <c r="G155" s="133">
        <v>0</v>
      </c>
      <c r="H155" s="134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33">
        <v>19811865446</v>
      </c>
      <c r="E156" s="133">
        <v>19811865446</v>
      </c>
      <c r="F156" s="133">
        <v>19811865446</v>
      </c>
      <c r="G156" s="133">
        <v>0</v>
      </c>
      <c r="H156" s="134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33">
        <v>94807993692</v>
      </c>
      <c r="E157" s="133">
        <v>94807993692</v>
      </c>
      <c r="F157" s="133">
        <v>94807993692</v>
      </c>
      <c r="G157" s="133">
        <v>0</v>
      </c>
      <c r="H157" s="134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33">
        <v>70000000000</v>
      </c>
      <c r="E158" s="133">
        <v>70000000000</v>
      </c>
      <c r="F158" s="133">
        <v>70000000000</v>
      </c>
      <c r="G158" s="133">
        <v>0</v>
      </c>
      <c r="H158" s="134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33">
        <v>9928862439</v>
      </c>
      <c r="E159" s="133">
        <v>9928862439</v>
      </c>
      <c r="F159" s="133">
        <v>9928862439</v>
      </c>
      <c r="G159" s="133">
        <v>0</v>
      </c>
      <c r="H159" s="134">
        <v>0</v>
      </c>
    </row>
    <row r="160" spans="1:8" ht="96.75" customHeight="1" thickBot="1" x14ac:dyDescent="0.3">
      <c r="A160" s="32">
        <v>240106009</v>
      </c>
      <c r="B160" s="33">
        <v>10</v>
      </c>
      <c r="C160" s="80" t="s">
        <v>182</v>
      </c>
      <c r="D160" s="138">
        <v>59971937176</v>
      </c>
      <c r="E160" s="138">
        <v>59971937176</v>
      </c>
      <c r="F160" s="138">
        <v>59971937176</v>
      </c>
      <c r="G160" s="138">
        <v>0</v>
      </c>
      <c r="H160" s="139">
        <v>0</v>
      </c>
    </row>
    <row r="161" spans="1:216" ht="8.25" customHeight="1" thickBot="1" x14ac:dyDescent="0.3">
      <c r="A161" s="38"/>
      <c r="B161" s="39"/>
      <c r="C161" s="82"/>
      <c r="D161" s="140"/>
      <c r="E161" s="140"/>
      <c r="F161" s="140"/>
      <c r="G161" s="140"/>
      <c r="H161" s="140"/>
    </row>
    <row r="162" spans="1:216" x14ac:dyDescent="0.25">
      <c r="A162" s="117" t="s">
        <v>1</v>
      </c>
      <c r="B162" s="118"/>
      <c r="C162" s="118"/>
      <c r="D162" s="118"/>
      <c r="E162" s="118"/>
      <c r="F162" s="118"/>
      <c r="G162" s="118"/>
      <c r="H162" s="119"/>
    </row>
    <row r="163" spans="1:216" ht="14.25" customHeight="1" x14ac:dyDescent="0.25">
      <c r="A163" s="111" t="s">
        <v>115</v>
      </c>
      <c r="B163" s="112"/>
      <c r="C163" s="112"/>
      <c r="D163" s="112"/>
      <c r="E163" s="112"/>
      <c r="F163" s="112"/>
      <c r="G163" s="112"/>
      <c r="H163" s="113"/>
      <c r="I163" s="112"/>
      <c r="J163" s="112"/>
      <c r="K163" s="112"/>
      <c r="L163" s="112"/>
      <c r="M163" s="112"/>
      <c r="N163" s="112"/>
      <c r="O163" s="112"/>
      <c r="P163" s="113"/>
      <c r="Q163" s="111"/>
      <c r="R163" s="112"/>
      <c r="S163" s="112"/>
      <c r="T163" s="112"/>
      <c r="U163" s="112"/>
      <c r="V163" s="112"/>
      <c r="W163" s="112"/>
      <c r="X163" s="113"/>
      <c r="Y163" s="111"/>
      <c r="Z163" s="112"/>
      <c r="AA163" s="112"/>
      <c r="AB163" s="112"/>
      <c r="AC163" s="112"/>
      <c r="AD163" s="112"/>
      <c r="AE163" s="112"/>
      <c r="AF163" s="113"/>
      <c r="AG163" s="111"/>
      <c r="AH163" s="112"/>
      <c r="AI163" s="112"/>
      <c r="AJ163" s="112"/>
      <c r="AK163" s="112"/>
      <c r="AL163" s="112"/>
      <c r="AM163" s="112"/>
      <c r="AN163" s="113"/>
      <c r="AO163" s="111"/>
      <c r="AP163" s="112"/>
      <c r="AQ163" s="112"/>
      <c r="AR163" s="112"/>
      <c r="AS163" s="112"/>
      <c r="AT163" s="112"/>
      <c r="AU163" s="112"/>
      <c r="AV163" s="113"/>
      <c r="AW163" s="111"/>
      <c r="AX163" s="112"/>
      <c r="AY163" s="112"/>
      <c r="AZ163" s="112"/>
      <c r="BA163" s="112"/>
      <c r="BB163" s="112"/>
      <c r="BC163" s="112"/>
      <c r="BD163" s="113"/>
      <c r="BE163" s="111"/>
      <c r="BF163" s="112"/>
      <c r="BG163" s="112"/>
      <c r="BH163" s="112"/>
      <c r="BI163" s="112"/>
      <c r="BJ163" s="112"/>
      <c r="BK163" s="112"/>
      <c r="BL163" s="113"/>
      <c r="BM163" s="111"/>
      <c r="BN163" s="112"/>
      <c r="BO163" s="112"/>
      <c r="BP163" s="112"/>
      <c r="BQ163" s="112"/>
      <c r="BR163" s="112"/>
      <c r="BS163" s="112"/>
      <c r="BT163" s="113"/>
      <c r="BU163" s="111"/>
      <c r="BV163" s="112"/>
      <c r="BW163" s="112"/>
      <c r="BX163" s="112"/>
      <c r="BY163" s="112"/>
      <c r="BZ163" s="112"/>
      <c r="CA163" s="112"/>
      <c r="CB163" s="113"/>
      <c r="CC163" s="111"/>
      <c r="CD163" s="112"/>
      <c r="CE163" s="112"/>
      <c r="CF163" s="112"/>
      <c r="CG163" s="112"/>
      <c r="CH163" s="112"/>
      <c r="CI163" s="112"/>
      <c r="CJ163" s="113"/>
      <c r="CK163" s="111"/>
      <c r="CL163" s="112"/>
      <c r="CM163" s="112"/>
      <c r="CN163" s="112"/>
      <c r="CO163" s="112"/>
      <c r="CP163" s="112"/>
      <c r="CQ163" s="112"/>
      <c r="CR163" s="113"/>
      <c r="CS163" s="111"/>
      <c r="CT163" s="112"/>
      <c r="CU163" s="112"/>
      <c r="CV163" s="112"/>
      <c r="CW163" s="112"/>
      <c r="CX163" s="112"/>
      <c r="CY163" s="112"/>
      <c r="CZ163" s="113"/>
      <c r="DA163" s="111"/>
      <c r="DB163" s="112"/>
      <c r="DC163" s="112"/>
      <c r="DD163" s="112"/>
      <c r="DE163" s="112"/>
      <c r="DF163" s="112"/>
      <c r="DG163" s="112"/>
      <c r="DH163" s="113"/>
      <c r="DI163" s="111"/>
      <c r="DJ163" s="112"/>
      <c r="DK163" s="112"/>
      <c r="DL163" s="112"/>
      <c r="DM163" s="112"/>
      <c r="DN163" s="112"/>
      <c r="DO163" s="112"/>
      <c r="DP163" s="113"/>
      <c r="DQ163" s="111"/>
      <c r="DR163" s="112"/>
      <c r="DS163" s="112"/>
      <c r="DT163" s="112"/>
      <c r="DU163" s="112"/>
      <c r="DV163" s="112"/>
      <c r="DW163" s="112"/>
      <c r="DX163" s="113"/>
      <c r="DY163" s="111"/>
      <c r="DZ163" s="112"/>
      <c r="EA163" s="112"/>
      <c r="EB163" s="112"/>
      <c r="EC163" s="112"/>
      <c r="ED163" s="112"/>
      <c r="EE163" s="112"/>
      <c r="EF163" s="113"/>
      <c r="EG163" s="111"/>
      <c r="EH163" s="112"/>
      <c r="EI163" s="112"/>
      <c r="EJ163" s="112"/>
      <c r="EK163" s="112"/>
      <c r="EL163" s="112"/>
      <c r="EM163" s="112"/>
      <c r="EN163" s="113"/>
      <c r="EO163" s="111"/>
      <c r="EP163" s="112"/>
      <c r="EQ163" s="112"/>
      <c r="ER163" s="112"/>
      <c r="ES163" s="112"/>
      <c r="ET163" s="112"/>
      <c r="EU163" s="112"/>
      <c r="EV163" s="113"/>
      <c r="EW163" s="111"/>
      <c r="EX163" s="112"/>
      <c r="EY163" s="112"/>
      <c r="EZ163" s="112"/>
      <c r="FA163" s="112"/>
      <c r="FB163" s="112"/>
      <c r="FC163" s="112"/>
      <c r="FD163" s="113"/>
      <c r="FE163" s="111"/>
      <c r="FF163" s="112"/>
      <c r="FG163" s="112"/>
      <c r="FH163" s="112"/>
      <c r="FI163" s="112"/>
      <c r="FJ163" s="112"/>
      <c r="FK163" s="112"/>
      <c r="FL163" s="113"/>
      <c r="FM163" s="111"/>
      <c r="FN163" s="112"/>
      <c r="FO163" s="112"/>
      <c r="FP163" s="112"/>
      <c r="FQ163" s="112"/>
      <c r="FR163" s="112"/>
      <c r="FS163" s="112"/>
      <c r="FT163" s="113"/>
      <c r="FU163" s="111"/>
      <c r="FV163" s="112"/>
      <c r="FW163" s="112"/>
      <c r="FX163" s="112"/>
      <c r="FY163" s="112"/>
      <c r="FZ163" s="112"/>
      <c r="GA163" s="112"/>
      <c r="GB163" s="113"/>
      <c r="GC163" s="111"/>
      <c r="GD163" s="112"/>
      <c r="GE163" s="112"/>
      <c r="GF163" s="112"/>
      <c r="GG163" s="112"/>
      <c r="GH163" s="112"/>
      <c r="GI163" s="112"/>
      <c r="GJ163" s="113"/>
      <c r="GK163" s="111"/>
      <c r="GL163" s="112"/>
      <c r="GM163" s="112"/>
      <c r="GN163" s="112"/>
      <c r="GO163" s="112"/>
      <c r="GP163" s="112"/>
      <c r="GQ163" s="112"/>
      <c r="GR163" s="113"/>
      <c r="GS163" s="111"/>
      <c r="GT163" s="112"/>
      <c r="GU163" s="112"/>
      <c r="GV163" s="112"/>
      <c r="GW163" s="112"/>
      <c r="GX163" s="112"/>
      <c r="GY163" s="112"/>
      <c r="GZ163" s="113"/>
      <c r="HA163" s="111"/>
      <c r="HB163" s="112"/>
      <c r="HC163" s="112"/>
      <c r="HD163" s="112"/>
      <c r="HE163" s="112"/>
      <c r="HF163" s="112"/>
      <c r="HG163" s="112"/>
      <c r="HH163" s="113"/>
    </row>
    <row r="164" spans="1:216" ht="3.75" customHeight="1" x14ac:dyDescent="0.25">
      <c r="A164" s="2"/>
      <c r="H164" s="5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  <c r="HA164" s="2"/>
      <c r="HC164" s="57"/>
      <c r="HD164" s="3"/>
      <c r="HE164" s="3"/>
      <c r="HF164" s="3"/>
      <c r="HG164" s="3"/>
      <c r="HH164" s="5"/>
    </row>
    <row r="165" spans="1:216" ht="11.25" customHeight="1" x14ac:dyDescent="0.25">
      <c r="A165" s="6" t="s">
        <v>0</v>
      </c>
      <c r="H165" s="5"/>
      <c r="I165" s="130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  <c r="HA165" s="6"/>
      <c r="HC165" s="57"/>
      <c r="HD165" s="3"/>
      <c r="HE165" s="3"/>
      <c r="HF165" s="3"/>
      <c r="HG165" s="3"/>
      <c r="HH165" s="5"/>
    </row>
    <row r="166" spans="1:216" ht="3.75" customHeight="1" x14ac:dyDescent="0.25">
      <c r="A166" s="2"/>
      <c r="H166" s="7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  <c r="HA166" s="2"/>
      <c r="HC166" s="57"/>
      <c r="HD166" s="3"/>
      <c r="HE166" s="3"/>
      <c r="HF166" s="3"/>
      <c r="HG166" s="3"/>
      <c r="HH166" s="7"/>
    </row>
    <row r="167" spans="1:216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ENERO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  <c r="HA167" s="2"/>
      <c r="HC167" s="57"/>
      <c r="HD167" s="3"/>
      <c r="HE167" s="3"/>
      <c r="HF167" s="3"/>
      <c r="HG167" s="3"/>
      <c r="HH167" s="5"/>
    </row>
    <row r="168" spans="1:216" ht="11.25" customHeight="1" thickBot="1" x14ac:dyDescent="0.3">
      <c r="A168" s="2"/>
      <c r="H168" s="5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  <c r="HA168" s="2"/>
      <c r="HC168" s="57"/>
      <c r="HD168" s="3"/>
      <c r="HE168" s="3"/>
      <c r="HF168" s="3"/>
      <c r="HG168" s="3"/>
      <c r="HH168" s="5"/>
    </row>
    <row r="169" spans="1:216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6" ht="81.75" customHeight="1" x14ac:dyDescent="0.25">
      <c r="A170" s="21">
        <v>240106009</v>
      </c>
      <c r="B170" s="22">
        <v>13</v>
      </c>
      <c r="C170" s="85" t="s">
        <v>182</v>
      </c>
      <c r="D170" s="131">
        <v>40000000000</v>
      </c>
      <c r="E170" s="131">
        <v>40000000000</v>
      </c>
      <c r="F170" s="131">
        <v>40000000000</v>
      </c>
      <c r="G170" s="131">
        <v>0</v>
      </c>
      <c r="H170" s="132">
        <v>0</v>
      </c>
    </row>
    <row r="171" spans="1:216" ht="93.75" customHeight="1" x14ac:dyDescent="0.25">
      <c r="A171" s="26">
        <v>240106009</v>
      </c>
      <c r="B171" s="27">
        <v>11</v>
      </c>
      <c r="C171" s="30" t="s">
        <v>182</v>
      </c>
      <c r="D171" s="133">
        <v>5741762205</v>
      </c>
      <c r="E171" s="133">
        <v>234268481</v>
      </c>
      <c r="F171" s="133">
        <v>234268481</v>
      </c>
      <c r="G171" s="133">
        <v>0</v>
      </c>
      <c r="H171" s="134">
        <v>0</v>
      </c>
    </row>
    <row r="172" spans="1:216" ht="45" customHeight="1" x14ac:dyDescent="0.25">
      <c r="A172" s="26">
        <v>2401060010</v>
      </c>
      <c r="B172" s="27">
        <v>10</v>
      </c>
      <c r="C172" s="30" t="s">
        <v>183</v>
      </c>
      <c r="D172" s="133">
        <v>23681967660</v>
      </c>
      <c r="E172" s="133">
        <v>23681967660</v>
      </c>
      <c r="F172" s="133">
        <v>23681967660</v>
      </c>
      <c r="G172" s="133">
        <v>0</v>
      </c>
      <c r="H172" s="134">
        <v>0</v>
      </c>
    </row>
    <row r="173" spans="1:216" ht="50.25" customHeight="1" x14ac:dyDescent="0.25">
      <c r="A173" s="26">
        <v>2401060010</v>
      </c>
      <c r="B173" s="27">
        <v>13</v>
      </c>
      <c r="C173" s="30" t="s">
        <v>183</v>
      </c>
      <c r="D173" s="133">
        <v>20000000000</v>
      </c>
      <c r="E173" s="133">
        <v>20000000000</v>
      </c>
      <c r="F173" s="133">
        <v>20000000000</v>
      </c>
      <c r="G173" s="133">
        <v>0</v>
      </c>
      <c r="H173" s="134">
        <v>0</v>
      </c>
    </row>
    <row r="174" spans="1:216" ht="48" customHeight="1" x14ac:dyDescent="0.25">
      <c r="A174" s="26">
        <v>2401060010</v>
      </c>
      <c r="B174" s="27">
        <v>11</v>
      </c>
      <c r="C174" s="30" t="s">
        <v>183</v>
      </c>
      <c r="D174" s="133">
        <v>1172988983</v>
      </c>
      <c r="E174" s="133">
        <v>1172988983</v>
      </c>
      <c r="F174" s="133">
        <v>1172988983</v>
      </c>
      <c r="G174" s="133">
        <v>0</v>
      </c>
      <c r="H174" s="134">
        <v>0</v>
      </c>
    </row>
    <row r="175" spans="1:216" ht="79.5" customHeight="1" x14ac:dyDescent="0.25">
      <c r="A175" s="26">
        <v>2401060011</v>
      </c>
      <c r="B175" s="27">
        <v>10</v>
      </c>
      <c r="C175" s="30" t="s">
        <v>184</v>
      </c>
      <c r="D175" s="133">
        <v>6474653378</v>
      </c>
      <c r="E175" s="133">
        <v>6474653378</v>
      </c>
      <c r="F175" s="133">
        <v>6474653378</v>
      </c>
      <c r="G175" s="133">
        <v>0</v>
      </c>
      <c r="H175" s="134">
        <v>0</v>
      </c>
    </row>
    <row r="176" spans="1:216" ht="33.75" customHeight="1" x14ac:dyDescent="0.25">
      <c r="A176" s="26">
        <v>2401060012</v>
      </c>
      <c r="B176" s="27">
        <v>11</v>
      </c>
      <c r="C176" s="30" t="s">
        <v>84</v>
      </c>
      <c r="D176" s="133">
        <f>397814102722+94582265090</f>
        <v>492396367812</v>
      </c>
      <c r="E176" s="133">
        <f>397814102722+41361265091</f>
        <v>439175367813</v>
      </c>
      <c r="F176" s="133">
        <f>397814102722+41361265091</f>
        <v>439175367813</v>
      </c>
      <c r="G176" s="133">
        <v>0</v>
      </c>
      <c r="H176" s="134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33">
        <v>11348399141</v>
      </c>
      <c r="E177" s="133">
        <v>0</v>
      </c>
      <c r="F177" s="133">
        <v>0</v>
      </c>
      <c r="G177" s="133">
        <v>0</v>
      </c>
      <c r="H177" s="134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33">
        <v>50000000000</v>
      </c>
      <c r="E178" s="133">
        <v>0</v>
      </c>
      <c r="F178" s="133">
        <v>0</v>
      </c>
      <c r="G178" s="133">
        <v>0</v>
      </c>
      <c r="H178" s="134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33">
        <f>+D180</f>
        <v>123854526966</v>
      </c>
      <c r="E179" s="133">
        <f>+E180</f>
        <v>88805785234</v>
      </c>
      <c r="F179" s="133">
        <f>+F180</f>
        <v>15697201134</v>
      </c>
      <c r="G179" s="133">
        <f>+G180</f>
        <v>0</v>
      </c>
      <c r="H179" s="134">
        <f>+H180</f>
        <v>0</v>
      </c>
    </row>
    <row r="180" spans="1:8" ht="13.5" customHeight="1" x14ac:dyDescent="0.25">
      <c r="A180" s="26">
        <v>24040600</v>
      </c>
      <c r="B180" s="27"/>
      <c r="C180" s="30" t="s">
        <v>79</v>
      </c>
      <c r="D180" s="133">
        <f>SUM(D181:D183)</f>
        <v>123854526966</v>
      </c>
      <c r="E180" s="133">
        <f>SUM(E181:E183)</f>
        <v>88805785234</v>
      </c>
      <c r="F180" s="133">
        <f>SUM(F181:F183)</f>
        <v>15697201134</v>
      </c>
      <c r="G180" s="133">
        <f>SUM(G181:G183)</f>
        <v>0</v>
      </c>
      <c r="H180" s="134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90</v>
      </c>
      <c r="D181" s="133">
        <v>25752084287</v>
      </c>
      <c r="E181" s="133">
        <v>25752084287</v>
      </c>
      <c r="F181" s="133">
        <v>0</v>
      </c>
      <c r="G181" s="133">
        <v>0</v>
      </c>
      <c r="H181" s="134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90</v>
      </c>
      <c r="D182" s="133">
        <v>30000000000</v>
      </c>
      <c r="E182" s="133">
        <v>19549065863</v>
      </c>
      <c r="F182" s="133">
        <v>0</v>
      </c>
      <c r="G182" s="135">
        <v>0</v>
      </c>
      <c r="H182" s="136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90</v>
      </c>
      <c r="D183" s="133">
        <v>68102442679</v>
      </c>
      <c r="E183" s="133">
        <v>43504635084</v>
      </c>
      <c r="F183" s="133">
        <v>15697201134</v>
      </c>
      <c r="G183" s="135">
        <v>0</v>
      </c>
      <c r="H183" s="136">
        <v>0</v>
      </c>
    </row>
    <row r="184" spans="1:8" ht="15.75" x14ac:dyDescent="0.25">
      <c r="A184" s="26">
        <v>2405</v>
      </c>
      <c r="B184" s="27"/>
      <c r="C184" s="30" t="s">
        <v>187</v>
      </c>
      <c r="D184" s="133">
        <f>+D185</f>
        <v>3500000000</v>
      </c>
      <c r="E184" s="133">
        <f>+E185</f>
        <v>1129314713</v>
      </c>
      <c r="F184" s="133">
        <f>+F185</f>
        <v>1129314713</v>
      </c>
      <c r="G184" s="133">
        <f>+G185</f>
        <v>0</v>
      </c>
      <c r="H184" s="134">
        <f>+H185</f>
        <v>0</v>
      </c>
    </row>
    <row r="185" spans="1:8" ht="16.5" customHeight="1" thickBot="1" x14ac:dyDescent="0.3">
      <c r="A185" s="32">
        <v>24050600</v>
      </c>
      <c r="B185" s="33"/>
      <c r="C185" s="80" t="s">
        <v>79</v>
      </c>
      <c r="D185" s="138">
        <f>+D196</f>
        <v>3500000000</v>
      </c>
      <c r="E185" s="138">
        <f>+E196</f>
        <v>1129314713</v>
      </c>
      <c r="F185" s="138">
        <f>+F196</f>
        <v>1129314713</v>
      </c>
      <c r="G185" s="138">
        <f>+G196</f>
        <v>0</v>
      </c>
      <c r="H185" s="139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17" t="s">
        <v>1</v>
      </c>
      <c r="B187" s="118"/>
      <c r="C187" s="118"/>
      <c r="D187" s="118"/>
      <c r="E187" s="118"/>
      <c r="F187" s="118"/>
      <c r="G187" s="118"/>
      <c r="H187" s="119"/>
    </row>
    <row r="188" spans="1:8" ht="12" customHeight="1" x14ac:dyDescent="0.25">
      <c r="A188" s="111" t="s">
        <v>115</v>
      </c>
      <c r="B188" s="112"/>
      <c r="C188" s="112"/>
      <c r="D188" s="112"/>
      <c r="E188" s="112"/>
      <c r="F188" s="112"/>
      <c r="G188" s="112"/>
      <c r="H188" s="113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ENERO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21"/>
      <c r="B194" s="122"/>
      <c r="C194" s="123"/>
      <c r="D194" s="124"/>
      <c r="E194" s="124"/>
      <c r="F194" s="124"/>
      <c r="G194" s="124"/>
      <c r="H194" s="125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85" t="s">
        <v>92</v>
      </c>
      <c r="D196" s="131">
        <v>3500000000</v>
      </c>
      <c r="E196" s="131">
        <v>1129314713</v>
      </c>
      <c r="F196" s="131">
        <v>1129314713</v>
      </c>
      <c r="G196" s="131">
        <v>0</v>
      </c>
      <c r="H196" s="132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33">
        <f>+D198</f>
        <v>52743745324</v>
      </c>
      <c r="E197" s="133">
        <f>+E198</f>
        <v>25833242483</v>
      </c>
      <c r="F197" s="133">
        <f>+F198</f>
        <v>22188203659</v>
      </c>
      <c r="G197" s="133">
        <f>+G198</f>
        <v>0</v>
      </c>
      <c r="H197" s="134">
        <f>+H198</f>
        <v>0</v>
      </c>
    </row>
    <row r="198" spans="1:8" ht="16.5" customHeight="1" x14ac:dyDescent="0.25">
      <c r="A198" s="26">
        <v>24990600</v>
      </c>
      <c r="B198" s="27"/>
      <c r="C198" s="30" t="s">
        <v>79</v>
      </c>
      <c r="D198" s="133">
        <f>SUM(D199:D205)</f>
        <v>52743745324</v>
      </c>
      <c r="E198" s="133">
        <f>SUM(E199:E205)</f>
        <v>25833242483</v>
      </c>
      <c r="F198" s="133">
        <f>SUM(F199:F205)</f>
        <v>22188203659</v>
      </c>
      <c r="G198" s="133">
        <f>SUM(G199:G205)</f>
        <v>0</v>
      </c>
      <c r="H198" s="134">
        <f>SUM(H199:H205)</f>
        <v>0</v>
      </c>
    </row>
    <row r="199" spans="1:8" ht="45" customHeight="1" x14ac:dyDescent="0.25">
      <c r="A199" s="26">
        <v>249906001</v>
      </c>
      <c r="B199" s="27">
        <v>10</v>
      </c>
      <c r="C199" s="30" t="s">
        <v>96</v>
      </c>
      <c r="D199" s="133">
        <v>3796516572</v>
      </c>
      <c r="E199" s="133">
        <v>200000000</v>
      </c>
      <c r="F199" s="133">
        <v>0</v>
      </c>
      <c r="G199" s="133">
        <v>0</v>
      </c>
      <c r="H199" s="134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96</v>
      </c>
      <c r="D200" s="133">
        <v>5000000000</v>
      </c>
      <c r="E200" s="133">
        <v>0</v>
      </c>
      <c r="F200" s="133">
        <v>0</v>
      </c>
      <c r="G200" s="133">
        <v>0</v>
      </c>
      <c r="H200" s="134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96</v>
      </c>
      <c r="D201" s="133">
        <v>15789524800</v>
      </c>
      <c r="E201" s="133">
        <v>10089999787</v>
      </c>
      <c r="F201" s="133">
        <v>8172923287</v>
      </c>
      <c r="G201" s="133">
        <v>0</v>
      </c>
      <c r="H201" s="134">
        <v>0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33">
        <v>58000000</v>
      </c>
      <c r="E202" s="133">
        <v>0</v>
      </c>
      <c r="F202" s="133">
        <v>0</v>
      </c>
      <c r="G202" s="133">
        <v>0</v>
      </c>
      <c r="H202" s="134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33">
        <v>192000000</v>
      </c>
      <c r="E203" s="133">
        <v>0</v>
      </c>
      <c r="F203" s="133">
        <v>0</v>
      </c>
      <c r="G203" s="133">
        <v>0</v>
      </c>
      <c r="H203" s="134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94</v>
      </c>
      <c r="D204" s="133">
        <v>4000000000</v>
      </c>
      <c r="E204" s="133">
        <v>96696957</v>
      </c>
      <c r="F204" s="133">
        <v>94243500</v>
      </c>
      <c r="G204" s="133">
        <v>0</v>
      </c>
      <c r="H204" s="134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33">
        <v>23907703952</v>
      </c>
      <c r="E205" s="133">
        <v>15446545739</v>
      </c>
      <c r="F205" s="133">
        <v>13921036872</v>
      </c>
      <c r="G205" s="133">
        <v>0</v>
      </c>
      <c r="H205" s="134">
        <v>0</v>
      </c>
    </row>
    <row r="206" spans="1:8" ht="15" customHeight="1" thickBot="1" x14ac:dyDescent="0.3">
      <c r="A206" s="114" t="s">
        <v>191</v>
      </c>
      <c r="B206" s="115"/>
      <c r="C206" s="116"/>
      <c r="D206" s="152">
        <f>+D143+D139+D11</f>
        <v>2639412084869</v>
      </c>
      <c r="E206" s="152">
        <f>+E11+E139+E143</f>
        <v>1550487473787</v>
      </c>
      <c r="F206" s="152">
        <f>+F11+F139+F143</f>
        <v>1435663860462</v>
      </c>
      <c r="G206" s="152">
        <f>+G11+G139+G143</f>
        <v>2787688248</v>
      </c>
      <c r="H206" s="96">
        <f>+H11+H139+H143</f>
        <v>2141377805</v>
      </c>
    </row>
    <row r="207" spans="1:8" ht="16.5" customHeight="1" x14ac:dyDescent="0.25">
      <c r="A207" s="153"/>
      <c r="B207" s="122"/>
      <c r="C207" s="123"/>
      <c r="D207" s="124"/>
      <c r="E207" s="124"/>
      <c r="F207" s="154"/>
      <c r="G207" s="154"/>
      <c r="H207" s="125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82"/>
      <c r="D212" s="155"/>
      <c r="E212" s="155"/>
      <c r="F212" s="155"/>
      <c r="G212" s="155"/>
      <c r="H212" s="5"/>
    </row>
    <row r="213" spans="1:8" ht="5.25" customHeight="1" x14ac:dyDescent="0.25">
      <c r="A213" s="2"/>
      <c r="C213" s="82" t="s">
        <v>192</v>
      </c>
      <c r="D213" s="156"/>
      <c r="E213" s="39"/>
      <c r="F213" s="155" t="s">
        <v>193</v>
      </c>
      <c r="G213" s="155"/>
      <c r="H213" s="5"/>
    </row>
    <row r="214" spans="1:8" ht="15.75" x14ac:dyDescent="0.25">
      <c r="A214" s="6"/>
      <c r="C214" s="157" t="s">
        <v>194</v>
      </c>
      <c r="D214" s="39"/>
      <c r="E214" s="156"/>
      <c r="F214" s="158" t="s">
        <v>195</v>
      </c>
      <c r="G214" s="155"/>
      <c r="H214" s="5"/>
    </row>
    <row r="215" spans="1:8" ht="15.75" x14ac:dyDescent="0.25">
      <c r="A215" s="6"/>
      <c r="C215" s="159" t="s">
        <v>196</v>
      </c>
      <c r="D215" s="156"/>
      <c r="E215" s="39"/>
      <c r="F215" s="160" t="s">
        <v>197</v>
      </c>
      <c r="G215" s="151"/>
      <c r="H215" s="161"/>
    </row>
    <row r="216" spans="1:8" ht="15.75" x14ac:dyDescent="0.25">
      <c r="A216" s="6"/>
      <c r="C216" s="157"/>
      <c r="D216" s="39"/>
      <c r="E216" s="39"/>
      <c r="F216" s="158"/>
      <c r="G216" s="155"/>
      <c r="H216" s="161"/>
    </row>
    <row r="217" spans="1:8" ht="16.5" hidden="1" customHeight="1" x14ac:dyDescent="0.25">
      <c r="A217" s="2"/>
      <c r="C217" s="82"/>
      <c r="D217" s="158"/>
      <c r="E217" s="155"/>
      <c r="F217" s="155"/>
      <c r="G217" s="155"/>
      <c r="H217" s="5"/>
    </row>
    <row r="218" spans="1:8" ht="16.5" hidden="1" customHeight="1" x14ac:dyDescent="0.25">
      <c r="A218" s="2"/>
      <c r="C218" s="82"/>
      <c r="D218" s="158"/>
      <c r="E218" s="39"/>
      <c r="F218" s="155"/>
      <c r="G218" s="155"/>
      <c r="H218" s="5"/>
    </row>
    <row r="219" spans="1:8" ht="16.5" customHeight="1" x14ac:dyDescent="0.25">
      <c r="A219" s="2"/>
      <c r="C219" s="82"/>
      <c r="D219" s="158"/>
      <c r="E219" s="39"/>
      <c r="F219" s="155"/>
      <c r="G219" s="155"/>
      <c r="H219" s="5"/>
    </row>
    <row r="220" spans="1:8" ht="15.75" x14ac:dyDescent="0.25">
      <c r="A220" s="2"/>
      <c r="C220" s="82"/>
      <c r="D220" s="158"/>
      <c r="E220" s="39"/>
      <c r="F220" s="155"/>
      <c r="G220" s="155"/>
      <c r="H220" s="5"/>
    </row>
    <row r="221" spans="1:8" ht="2.25" customHeight="1" x14ac:dyDescent="0.25">
      <c r="A221" s="2"/>
      <c r="C221" s="82"/>
      <c r="D221" s="158"/>
      <c r="E221" s="39"/>
      <c r="F221" s="155"/>
      <c r="G221" s="155"/>
      <c r="H221" s="5"/>
    </row>
    <row r="222" spans="1:8" ht="15.75" x14ac:dyDescent="0.25">
      <c r="A222" s="2"/>
      <c r="C222" s="162" t="s">
        <v>193</v>
      </c>
      <c r="D222" s="158" t="s">
        <v>193</v>
      </c>
      <c r="E222" s="39"/>
      <c r="F222" s="158" t="s">
        <v>193</v>
      </c>
      <c r="G222" s="155"/>
      <c r="H222" s="5"/>
    </row>
    <row r="223" spans="1:8" ht="12.75" customHeight="1" x14ac:dyDescent="0.25">
      <c r="A223" s="2"/>
      <c r="C223" s="157" t="s">
        <v>198</v>
      </c>
      <c r="D223" s="158" t="s">
        <v>199</v>
      </c>
      <c r="E223" s="39"/>
      <c r="F223" s="158" t="s">
        <v>111</v>
      </c>
      <c r="G223" s="155"/>
      <c r="H223" s="5"/>
    </row>
    <row r="224" spans="1:8" ht="17.25" customHeight="1" thickBot="1" x14ac:dyDescent="0.3">
      <c r="A224" s="110"/>
      <c r="B224" s="64"/>
      <c r="C224" s="163" t="s">
        <v>200</v>
      </c>
      <c r="D224" s="164" t="s">
        <v>201</v>
      </c>
      <c r="E224" s="165"/>
      <c r="F224" s="164" t="s">
        <v>202</v>
      </c>
      <c r="G224" s="166"/>
      <c r="H224" s="67"/>
    </row>
    <row r="225" spans="1:8" ht="0.75" hidden="1" customHeight="1" x14ac:dyDescent="0.25">
      <c r="A225" s="2"/>
      <c r="C225" s="150"/>
      <c r="D225" s="160"/>
      <c r="E225" s="149"/>
      <c r="F225" s="151"/>
      <c r="G225" s="151"/>
      <c r="H225" s="5"/>
    </row>
    <row r="226" spans="1:8" ht="0.75" customHeight="1" thickBot="1" x14ac:dyDescent="0.3">
      <c r="A226" s="110"/>
      <c r="B226" s="64"/>
      <c r="C226" s="167"/>
      <c r="D226" s="164"/>
      <c r="E226" s="165"/>
      <c r="F226" s="166"/>
      <c r="G226" s="166"/>
      <c r="H226" s="67"/>
    </row>
    <row r="227" spans="1:8" x14ac:dyDescent="0.25">
      <c r="A227" s="2"/>
      <c r="C227" s="150"/>
      <c r="D227" s="160"/>
      <c r="E227" s="149"/>
      <c r="F227" s="151"/>
      <c r="G227" s="151"/>
    </row>
    <row r="230" spans="1:8" x14ac:dyDescent="0.25">
      <c r="E230" s="168"/>
    </row>
  </sheetData>
  <mergeCells count="39">
    <mergeCell ref="A187:H187"/>
    <mergeCell ref="A188:H188"/>
    <mergeCell ref="A206:C206"/>
    <mergeCell ref="FM163:FT163"/>
    <mergeCell ref="FU163:GB163"/>
    <mergeCell ref="GC163:GJ163"/>
    <mergeCell ref="GK163:GR163"/>
    <mergeCell ref="GS163:GZ163"/>
    <mergeCell ref="HA163:HH163"/>
    <mergeCell ref="DQ163:DX163"/>
    <mergeCell ref="DY163:EF163"/>
    <mergeCell ref="EG163:EN163"/>
    <mergeCell ref="EO163:EV163"/>
    <mergeCell ref="EW163:FD163"/>
    <mergeCell ref="FE163:FL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BM163:BT163"/>
    <mergeCell ref="A123:H123"/>
    <mergeCell ref="A124:H124"/>
    <mergeCell ref="A162:H162"/>
    <mergeCell ref="A163:H163"/>
    <mergeCell ref="I163:P163"/>
    <mergeCell ref="Q163:X163"/>
    <mergeCell ref="A2:H2"/>
    <mergeCell ref="A3:H3"/>
    <mergeCell ref="A49:H49"/>
    <mergeCell ref="A50:H50"/>
    <mergeCell ref="A83:H83"/>
    <mergeCell ref="A84:H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workbookViewId="0">
      <selection sqref="A1:XFD104857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17" t="s">
        <v>1</v>
      </c>
      <c r="B1" s="118"/>
      <c r="C1" s="118"/>
      <c r="D1" s="118"/>
      <c r="E1" s="118"/>
      <c r="F1" s="118"/>
      <c r="G1" s="119"/>
    </row>
    <row r="2" spans="1:7" x14ac:dyDescent="0.25">
      <c r="A2" s="111" t="s">
        <v>2</v>
      </c>
      <c r="B2" s="112"/>
      <c r="C2" s="112"/>
      <c r="D2" s="112"/>
      <c r="E2" s="112"/>
      <c r="F2" s="112"/>
      <c r="G2" s="113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11.2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3" t="s">
        <v>5</v>
      </c>
      <c r="F6" s="3" t="s">
        <v>6</v>
      </c>
      <c r="G6" s="5" t="s">
        <v>7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8</v>
      </c>
      <c r="B8" s="11"/>
      <c r="C8" s="11" t="s">
        <v>9</v>
      </c>
      <c r="D8" s="12" t="s">
        <v>10</v>
      </c>
      <c r="E8" s="13" t="s">
        <v>11</v>
      </c>
      <c r="F8" s="12" t="s">
        <v>12</v>
      </c>
      <c r="G8" s="14" t="s">
        <v>13</v>
      </c>
    </row>
    <row r="9" spans="1:7" ht="16.5" thickBot="1" x14ac:dyDescent="0.3">
      <c r="A9" s="15" t="s">
        <v>14</v>
      </c>
      <c r="B9" s="16"/>
      <c r="C9" s="17" t="s">
        <v>15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128035053</v>
      </c>
    </row>
    <row r="10" spans="1:7" ht="15.75" x14ac:dyDescent="0.25">
      <c r="A10" s="21">
        <v>1</v>
      </c>
      <c r="B10" s="22"/>
      <c r="C10" s="22" t="s">
        <v>16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110781966</v>
      </c>
    </row>
    <row r="11" spans="1:7" ht="15.75" x14ac:dyDescent="0.25">
      <c r="A11" s="26">
        <v>10</v>
      </c>
      <c r="B11" s="27"/>
      <c r="C11" s="27" t="s">
        <v>16</v>
      </c>
      <c r="D11" s="28">
        <f>+D12+D30+D33</f>
        <v>423405755.25999999</v>
      </c>
      <c r="E11" s="24">
        <f>+E12+E30+E33</f>
        <v>0</v>
      </c>
      <c r="F11" s="28">
        <f>+D11-E11</f>
        <v>423405755.25999999</v>
      </c>
      <c r="G11" s="29">
        <f>+G12+G30+G33</f>
        <v>110781966</v>
      </c>
    </row>
    <row r="12" spans="1:7" ht="18" customHeight="1" x14ac:dyDescent="0.25">
      <c r="A12" s="26">
        <v>101</v>
      </c>
      <c r="B12" s="27"/>
      <c r="C12" s="27" t="s">
        <v>17</v>
      </c>
      <c r="D12" s="28">
        <f>+D13+D17+D20+D27</f>
        <v>127151670</v>
      </c>
      <c r="E12" s="2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18</v>
      </c>
      <c r="D13" s="28">
        <f>+D16+D14+D15</f>
        <v>117781094</v>
      </c>
      <c r="E13" s="2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19</v>
      </c>
      <c r="D14" s="28">
        <v>117156959</v>
      </c>
      <c r="E14" s="24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20</v>
      </c>
      <c r="D15" s="28">
        <v>586450</v>
      </c>
      <c r="E15" s="24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21</v>
      </c>
      <c r="D16" s="28">
        <v>37685</v>
      </c>
      <c r="E16" s="24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22</v>
      </c>
      <c r="D17" s="28">
        <f>+D18+D19</f>
        <v>1141936</v>
      </c>
      <c r="E17" s="2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23</v>
      </c>
      <c r="D18" s="28">
        <v>175655</v>
      </c>
      <c r="E18" s="24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24</v>
      </c>
      <c r="D19" s="28">
        <v>966281</v>
      </c>
      <c r="E19" s="24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25</v>
      </c>
      <c r="D20" s="28">
        <f>+D21+D22+D23+D24+D25+D26</f>
        <v>8049620</v>
      </c>
      <c r="E20" s="24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26</v>
      </c>
      <c r="D21" s="28">
        <v>84593</v>
      </c>
      <c r="E21" s="24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27</v>
      </c>
      <c r="D22" s="28">
        <v>60941</v>
      </c>
      <c r="E22" s="24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28</v>
      </c>
      <c r="D23" s="28">
        <v>644</v>
      </c>
      <c r="E23" s="24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29</v>
      </c>
      <c r="D24" s="28">
        <v>514122</v>
      </c>
      <c r="E24" s="24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30</v>
      </c>
      <c r="D25" s="28">
        <v>7264587</v>
      </c>
      <c r="E25" s="24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31</v>
      </c>
      <c r="D26" s="28">
        <v>124733</v>
      </c>
      <c r="E26" s="24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32</v>
      </c>
      <c r="D27" s="28">
        <f>+D29+D28</f>
        <v>179020</v>
      </c>
      <c r="E27" s="24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33</v>
      </c>
      <c r="D28" s="28">
        <v>47487</v>
      </c>
      <c r="E28" s="24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34</v>
      </c>
      <c r="D29" s="28">
        <v>131533</v>
      </c>
      <c r="E29" s="24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35</v>
      </c>
      <c r="D30" s="28">
        <f>+D31+D32</f>
        <v>292434774.25999999</v>
      </c>
      <c r="E30" s="24">
        <f>+E31+E32</f>
        <v>0</v>
      </c>
      <c r="F30" s="28">
        <f>+D30-E30</f>
        <v>292434774.25999999</v>
      </c>
      <c r="G30" s="29">
        <f>+G31+G32</f>
        <v>0</v>
      </c>
    </row>
    <row r="31" spans="1:7" ht="15.75" x14ac:dyDescent="0.25">
      <c r="A31" s="26">
        <v>10212</v>
      </c>
      <c r="B31" s="27">
        <v>20</v>
      </c>
      <c r="C31" s="27" t="s">
        <v>36</v>
      </c>
      <c r="D31" s="28">
        <v>7796698</v>
      </c>
      <c r="E31" s="24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37</v>
      </c>
      <c r="D32" s="28">
        <v>284638076.25999999</v>
      </c>
      <c r="E32" s="24">
        <v>0</v>
      </c>
      <c r="F32" s="28">
        <f t="shared" si="0"/>
        <v>284638076.25999999</v>
      </c>
      <c r="G32" s="29">
        <v>0</v>
      </c>
    </row>
    <row r="33" spans="1:7" ht="31.5" x14ac:dyDescent="0.25">
      <c r="A33" s="26">
        <v>105</v>
      </c>
      <c r="B33" s="27"/>
      <c r="C33" s="30" t="s">
        <v>38</v>
      </c>
      <c r="D33" s="28">
        <f>+D34+D38+D42+D43</f>
        <v>3819311</v>
      </c>
      <c r="E33" s="24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39</v>
      </c>
      <c r="D34" s="28">
        <f>+D35+D36+D37</f>
        <v>1567861</v>
      </c>
      <c r="E34" s="24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40</v>
      </c>
      <c r="D35" s="28">
        <v>335846</v>
      </c>
      <c r="E35" s="24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41</v>
      </c>
      <c r="D36" s="28">
        <v>554525</v>
      </c>
      <c r="E36" s="24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42</v>
      </c>
      <c r="D37" s="28">
        <v>677490</v>
      </c>
      <c r="E37" s="24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43</v>
      </c>
      <c r="D38" s="28">
        <f>+D39+D40+D41</f>
        <v>1831641</v>
      </c>
      <c r="E38" s="24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44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45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46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47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48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17"/>
      <c r="B45" s="118"/>
      <c r="C45" s="118"/>
      <c r="D45" s="118"/>
      <c r="E45" s="118"/>
      <c r="F45" s="118"/>
      <c r="G45" s="119"/>
    </row>
    <row r="46" spans="1:7" x14ac:dyDescent="0.25">
      <c r="A46" s="111" t="s">
        <v>1</v>
      </c>
      <c r="B46" s="112"/>
      <c r="C46" s="112"/>
      <c r="D46" s="112"/>
      <c r="E46" s="112"/>
      <c r="F46" s="112"/>
      <c r="G46" s="113"/>
    </row>
    <row r="47" spans="1:7" x14ac:dyDescent="0.25">
      <c r="A47" s="111" t="s">
        <v>2</v>
      </c>
      <c r="B47" s="112"/>
      <c r="C47" s="112"/>
      <c r="D47" s="112"/>
      <c r="E47" s="112"/>
      <c r="F47" s="112"/>
      <c r="G47" s="113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3" t="s">
        <v>5</v>
      </c>
      <c r="F50" s="3" t="str">
        <f>F6</f>
        <v>ENERO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8</v>
      </c>
      <c r="B52" s="44"/>
      <c r="C52" s="44" t="s">
        <v>9</v>
      </c>
      <c r="D52" s="45" t="s">
        <v>10</v>
      </c>
      <c r="E52" s="46" t="s">
        <v>11</v>
      </c>
      <c r="F52" s="45" t="s">
        <v>12</v>
      </c>
      <c r="G52" s="47" t="s">
        <v>13</v>
      </c>
    </row>
    <row r="53" spans="1:7" ht="17.25" customHeight="1" x14ac:dyDescent="0.25">
      <c r="A53" s="48">
        <v>2</v>
      </c>
      <c r="B53" s="49"/>
      <c r="C53" s="49" t="s">
        <v>49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17253087</v>
      </c>
    </row>
    <row r="54" spans="1:7" ht="15.75" x14ac:dyDescent="0.25">
      <c r="A54" s="26">
        <v>20</v>
      </c>
      <c r="B54" s="27"/>
      <c r="C54" s="27" t="s">
        <v>49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17253087</v>
      </c>
    </row>
    <row r="55" spans="1:7" ht="15.75" x14ac:dyDescent="0.25">
      <c r="A55" s="26">
        <v>204</v>
      </c>
      <c r="B55" s="27"/>
      <c r="C55" s="27" t="s">
        <v>50</v>
      </c>
      <c r="D55" s="28">
        <f>+D56+D58+D64+D67+D69+D71+D73+D74+D76</f>
        <v>320489850.32999998</v>
      </c>
      <c r="E55" s="54">
        <f>+E56+E58+E64+E67+E69+E71+E76+E73+E74</f>
        <v>0</v>
      </c>
      <c r="F55" s="28">
        <f t="shared" si="1"/>
        <v>320489850.32999998</v>
      </c>
      <c r="G55" s="29">
        <f>+G56+G58+G64+G67+G69+G71+G76+G73+G74</f>
        <v>17253087</v>
      </c>
    </row>
    <row r="56" spans="1:7" ht="15.75" x14ac:dyDescent="0.25">
      <c r="A56" s="26">
        <v>2044</v>
      </c>
      <c r="B56" s="27"/>
      <c r="C56" s="27" t="s">
        <v>51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52</v>
      </c>
      <c r="D57" s="28">
        <v>17631516</v>
      </c>
      <c r="E57" s="54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53</v>
      </c>
      <c r="D58" s="28">
        <f>+D59+D60+D61+D62+D63</f>
        <v>60194657</v>
      </c>
      <c r="E58" s="54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54</v>
      </c>
      <c r="D59" s="28">
        <v>5000000</v>
      </c>
      <c r="E59" s="54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55</v>
      </c>
      <c r="D60" s="56">
        <v>10500000</v>
      </c>
      <c r="E60" s="54">
        <v>0</v>
      </c>
      <c r="F60" s="56">
        <f t="shared" si="1"/>
        <v>10500000</v>
      </c>
      <c r="G60" s="2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56</v>
      </c>
      <c r="D61" s="56">
        <v>4999995</v>
      </c>
      <c r="E61" s="54">
        <v>0</v>
      </c>
      <c r="F61" s="56">
        <f t="shared" si="1"/>
        <v>4999995</v>
      </c>
      <c r="G61" s="29">
        <v>0</v>
      </c>
    </row>
    <row r="62" spans="1:7" ht="18.75" customHeight="1" x14ac:dyDescent="0.25">
      <c r="A62" s="26">
        <v>204510</v>
      </c>
      <c r="B62" s="27">
        <v>20</v>
      </c>
      <c r="C62" s="27" t="s">
        <v>57</v>
      </c>
      <c r="D62" s="28">
        <v>31694662</v>
      </c>
      <c r="E62" s="54">
        <v>0</v>
      </c>
      <c r="F62" s="28">
        <f t="shared" si="1"/>
        <v>31694662</v>
      </c>
      <c r="G62" s="58">
        <v>0</v>
      </c>
    </row>
    <row r="63" spans="1:7" ht="18.75" customHeight="1" x14ac:dyDescent="0.25">
      <c r="A63" s="26">
        <v>204513</v>
      </c>
      <c r="B63" s="27">
        <v>20</v>
      </c>
      <c r="C63" s="27" t="s">
        <v>58</v>
      </c>
      <c r="D63" s="28">
        <v>8000000</v>
      </c>
      <c r="E63" s="54">
        <v>0</v>
      </c>
      <c r="F63" s="28">
        <f t="shared" si="1"/>
        <v>8000000</v>
      </c>
      <c r="G63" s="58">
        <v>0</v>
      </c>
    </row>
    <row r="64" spans="1:7" ht="18" customHeight="1" x14ac:dyDescent="0.25">
      <c r="A64" s="26">
        <v>2046</v>
      </c>
      <c r="B64" s="27"/>
      <c r="C64" s="27" t="s">
        <v>59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58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60</v>
      </c>
      <c r="D65" s="28">
        <v>4220000</v>
      </c>
      <c r="E65" s="54">
        <v>0</v>
      </c>
      <c r="F65" s="28">
        <f t="shared" si="1"/>
        <v>4220000</v>
      </c>
      <c r="G65" s="58">
        <v>0</v>
      </c>
    </row>
    <row r="66" spans="1:7" ht="18" customHeight="1" x14ac:dyDescent="0.25">
      <c r="A66" s="26">
        <v>20465</v>
      </c>
      <c r="B66" s="27">
        <v>20</v>
      </c>
      <c r="C66" s="27" t="s">
        <v>61</v>
      </c>
      <c r="D66" s="28">
        <v>12635354</v>
      </c>
      <c r="E66" s="54">
        <v>0</v>
      </c>
      <c r="F66" s="28">
        <f t="shared" si="1"/>
        <v>12635354</v>
      </c>
      <c r="G66" s="58">
        <v>12635354</v>
      </c>
    </row>
    <row r="67" spans="1:7" ht="18" customHeight="1" x14ac:dyDescent="0.25">
      <c r="A67" s="26">
        <v>2047</v>
      </c>
      <c r="B67" s="27"/>
      <c r="C67" s="27" t="s">
        <v>62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58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63</v>
      </c>
      <c r="D68" s="28">
        <v>35889007</v>
      </c>
      <c r="E68" s="54">
        <v>0</v>
      </c>
      <c r="F68" s="28">
        <f t="shared" si="1"/>
        <v>35889007</v>
      </c>
      <c r="G68" s="58">
        <v>0</v>
      </c>
    </row>
    <row r="69" spans="1:7" ht="18" customHeight="1" x14ac:dyDescent="0.25">
      <c r="A69" s="26">
        <v>2048</v>
      </c>
      <c r="B69" s="27"/>
      <c r="C69" s="27" t="s">
        <v>64</v>
      </c>
      <c r="D69" s="28">
        <f>+D70</f>
        <v>4617733</v>
      </c>
      <c r="E69" s="54">
        <f>+E70</f>
        <v>0</v>
      </c>
      <c r="F69" s="28">
        <f t="shared" si="1"/>
        <v>4617733</v>
      </c>
      <c r="G69" s="58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65</v>
      </c>
      <c r="D70" s="28">
        <v>4617733</v>
      </c>
      <c r="E70" s="54">
        <v>0</v>
      </c>
      <c r="F70" s="28">
        <f t="shared" si="1"/>
        <v>4617733</v>
      </c>
      <c r="G70" s="58">
        <v>4617733</v>
      </c>
    </row>
    <row r="71" spans="1:7" ht="15.75" x14ac:dyDescent="0.25">
      <c r="A71" s="26">
        <v>2049</v>
      </c>
      <c r="B71" s="27"/>
      <c r="C71" s="27" t="s">
        <v>66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58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67</v>
      </c>
      <c r="D72" s="28">
        <v>56234082</v>
      </c>
      <c r="E72" s="54">
        <v>0</v>
      </c>
      <c r="F72" s="28">
        <f t="shared" si="1"/>
        <v>56234082</v>
      </c>
      <c r="G72" s="58">
        <v>0</v>
      </c>
    </row>
    <row r="73" spans="1:7" ht="24.75" customHeight="1" x14ac:dyDescent="0.25">
      <c r="A73" s="26">
        <v>20414</v>
      </c>
      <c r="B73" s="27">
        <v>20</v>
      </c>
      <c r="C73" s="27" t="s">
        <v>68</v>
      </c>
      <c r="D73" s="28">
        <v>27500</v>
      </c>
      <c r="E73" s="54">
        <v>0</v>
      </c>
      <c r="F73" s="28">
        <f t="shared" si="1"/>
        <v>27500</v>
      </c>
      <c r="G73" s="58">
        <v>0</v>
      </c>
    </row>
    <row r="74" spans="1:7" ht="22.5" customHeight="1" x14ac:dyDescent="0.25">
      <c r="A74" s="26">
        <v>20421</v>
      </c>
      <c r="B74" s="27"/>
      <c r="C74" s="27" t="s">
        <v>69</v>
      </c>
      <c r="D74" s="28">
        <f>+D75</f>
        <v>33880000</v>
      </c>
      <c r="E74" s="54">
        <f>+E75</f>
        <v>0</v>
      </c>
      <c r="F74" s="28">
        <f>+D74-E74</f>
        <v>33880000</v>
      </c>
      <c r="G74" s="58">
        <f>+G75</f>
        <v>0</v>
      </c>
    </row>
    <row r="75" spans="1:7" ht="18.75" customHeight="1" x14ac:dyDescent="0.25">
      <c r="A75" s="26">
        <v>204214</v>
      </c>
      <c r="B75" s="27">
        <v>20</v>
      </c>
      <c r="C75" s="27" t="s">
        <v>70</v>
      </c>
      <c r="D75" s="28">
        <v>33880000</v>
      </c>
      <c r="E75" s="54">
        <v>0</v>
      </c>
      <c r="F75" s="28">
        <f>+D75-E75</f>
        <v>33880000</v>
      </c>
      <c r="G75" s="58">
        <v>0</v>
      </c>
    </row>
    <row r="76" spans="1:7" ht="18.75" customHeight="1" x14ac:dyDescent="0.25">
      <c r="A76" s="26">
        <v>20441</v>
      </c>
      <c r="B76" s="27"/>
      <c r="C76" s="27" t="s">
        <v>71</v>
      </c>
      <c r="D76" s="28">
        <f>+D77</f>
        <v>95160001.329999998</v>
      </c>
      <c r="E76" s="54">
        <f>+E77</f>
        <v>0</v>
      </c>
      <c r="F76" s="28">
        <f t="shared" si="1"/>
        <v>95160001.329999998</v>
      </c>
      <c r="G76" s="58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71</v>
      </c>
      <c r="D77" s="28">
        <v>95160001.329999998</v>
      </c>
      <c r="E77" s="54">
        <v>0</v>
      </c>
      <c r="F77" s="28">
        <f>+D77-E77</f>
        <v>95160001.329999998</v>
      </c>
      <c r="G77" s="58">
        <v>0</v>
      </c>
    </row>
    <row r="78" spans="1:7" ht="18.75" customHeight="1" x14ac:dyDescent="0.25">
      <c r="A78" s="26">
        <v>3</v>
      </c>
      <c r="B78" s="27"/>
      <c r="C78" s="27" t="s">
        <v>72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58">
        <f>+G79</f>
        <v>0</v>
      </c>
    </row>
    <row r="79" spans="1:7" ht="18.75" customHeight="1" x14ac:dyDescent="0.25">
      <c r="A79" s="26">
        <v>36</v>
      </c>
      <c r="B79" s="27"/>
      <c r="C79" s="27" t="s">
        <v>73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58">
        <f>+G80</f>
        <v>0</v>
      </c>
    </row>
    <row r="80" spans="1:7" ht="18.75" customHeight="1" x14ac:dyDescent="0.25">
      <c r="A80" s="26">
        <v>361</v>
      </c>
      <c r="B80" s="27"/>
      <c r="C80" s="27" t="s">
        <v>74</v>
      </c>
      <c r="D80" s="28">
        <f t="shared" si="2"/>
        <v>132590319</v>
      </c>
      <c r="E80" s="54">
        <f t="shared" si="2"/>
        <v>0</v>
      </c>
      <c r="F80" s="28">
        <f>+D80-E80</f>
        <v>132590319</v>
      </c>
      <c r="G80" s="58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75</v>
      </c>
      <c r="D81" s="36">
        <v>132590319</v>
      </c>
      <c r="E81" s="35">
        <v>0</v>
      </c>
      <c r="F81" s="36">
        <f>+D81-E81</f>
        <v>132590319</v>
      </c>
      <c r="G81" s="59">
        <v>0</v>
      </c>
    </row>
    <row r="82" spans="1:240" ht="15.75" thickBot="1" x14ac:dyDescent="0.3">
      <c r="A82" s="60"/>
      <c r="D82" s="61"/>
      <c r="E82" s="8"/>
      <c r="F82" s="61"/>
      <c r="G82" s="61"/>
    </row>
    <row r="83" spans="1:240" x14ac:dyDescent="0.25">
      <c r="A83" s="117" t="s">
        <v>1</v>
      </c>
      <c r="B83" s="118"/>
      <c r="C83" s="118"/>
      <c r="D83" s="118"/>
      <c r="E83" s="118"/>
      <c r="F83" s="118"/>
      <c r="G83" s="119"/>
      <c r="H83" s="62"/>
      <c r="I83" s="118"/>
      <c r="J83" s="118"/>
      <c r="K83" s="118"/>
      <c r="L83" s="119"/>
      <c r="M83" s="117"/>
      <c r="N83" s="118"/>
      <c r="O83" s="118"/>
      <c r="P83" s="118"/>
      <c r="Q83" s="118"/>
      <c r="R83" s="118"/>
      <c r="S83" s="119"/>
      <c r="T83" s="117"/>
      <c r="U83" s="118"/>
      <c r="V83" s="118"/>
      <c r="W83" s="118"/>
      <c r="X83" s="118"/>
      <c r="Y83" s="118"/>
      <c r="Z83" s="119"/>
      <c r="AA83" s="117"/>
      <c r="AB83" s="118"/>
      <c r="AC83" s="118"/>
      <c r="AD83" s="118"/>
      <c r="AE83" s="118"/>
      <c r="AF83" s="118"/>
      <c r="AG83" s="119"/>
      <c r="AH83" s="117"/>
      <c r="AI83" s="118"/>
      <c r="AJ83" s="118"/>
      <c r="AK83" s="118"/>
      <c r="AL83" s="118"/>
      <c r="AM83" s="118"/>
      <c r="AN83" s="119"/>
      <c r="AO83" s="117"/>
      <c r="AP83" s="118"/>
      <c r="AQ83" s="118"/>
      <c r="AR83" s="118"/>
      <c r="AS83" s="118"/>
      <c r="AT83" s="118"/>
      <c r="AU83" s="119"/>
      <c r="AV83" s="117"/>
      <c r="AW83" s="118"/>
      <c r="AX83" s="118"/>
      <c r="AY83" s="118"/>
      <c r="AZ83" s="118"/>
      <c r="BA83" s="118"/>
      <c r="BB83" s="119"/>
      <c r="BC83" s="117"/>
      <c r="BD83" s="118"/>
      <c r="BE83" s="118"/>
      <c r="BF83" s="118"/>
      <c r="BG83" s="118"/>
      <c r="BH83" s="118"/>
      <c r="BI83" s="119"/>
      <c r="BJ83" s="117"/>
      <c r="BK83" s="118"/>
      <c r="BL83" s="118"/>
      <c r="BM83" s="118"/>
      <c r="BN83" s="118"/>
      <c r="BO83" s="118"/>
      <c r="BP83" s="119"/>
      <c r="BQ83" s="117"/>
      <c r="BR83" s="118"/>
      <c r="BS83" s="118"/>
      <c r="BT83" s="118"/>
      <c r="BU83" s="118"/>
      <c r="BV83" s="118"/>
      <c r="BW83" s="119"/>
      <c r="BX83" s="117"/>
      <c r="BY83" s="118"/>
      <c r="BZ83" s="118"/>
      <c r="CA83" s="118"/>
      <c r="CB83" s="118"/>
      <c r="CC83" s="118"/>
      <c r="CD83" s="119"/>
      <c r="CE83" s="117"/>
      <c r="CF83" s="118"/>
      <c r="CG83" s="118"/>
      <c r="CH83" s="118"/>
      <c r="CI83" s="118"/>
      <c r="CJ83" s="118"/>
      <c r="CK83" s="119"/>
      <c r="CL83" s="117"/>
      <c r="CM83" s="118"/>
      <c r="CN83" s="118"/>
      <c r="CO83" s="118"/>
      <c r="CP83" s="118"/>
      <c r="CQ83" s="118"/>
      <c r="CR83" s="119"/>
      <c r="CS83" s="117"/>
      <c r="CT83" s="118"/>
      <c r="CU83" s="118"/>
      <c r="CV83" s="118"/>
      <c r="CW83" s="118"/>
      <c r="CX83" s="118"/>
      <c r="CY83" s="119"/>
      <c r="CZ83" s="117"/>
      <c r="DA83" s="118"/>
      <c r="DB83" s="118"/>
      <c r="DC83" s="118"/>
      <c r="DD83" s="118"/>
      <c r="DE83" s="118"/>
      <c r="DF83" s="119"/>
      <c r="DG83" s="117"/>
      <c r="DH83" s="118"/>
      <c r="DI83" s="118"/>
      <c r="DJ83" s="118"/>
      <c r="DK83" s="118"/>
      <c r="DL83" s="118"/>
      <c r="DM83" s="119"/>
      <c r="DN83" s="117"/>
      <c r="DO83" s="118"/>
      <c r="DP83" s="118"/>
      <c r="DQ83" s="118"/>
      <c r="DR83" s="118"/>
      <c r="DS83" s="118"/>
      <c r="DT83" s="119"/>
      <c r="DU83" s="117"/>
      <c r="DV83" s="118"/>
      <c r="DW83" s="118"/>
      <c r="DX83" s="118"/>
      <c r="DY83" s="118"/>
      <c r="DZ83" s="118"/>
      <c r="EA83" s="119"/>
      <c r="EB83" s="117"/>
      <c r="EC83" s="118"/>
      <c r="ED83" s="118"/>
      <c r="EE83" s="118"/>
      <c r="EF83" s="118"/>
      <c r="EG83" s="118"/>
      <c r="EH83" s="119"/>
      <c r="EI83" s="117"/>
      <c r="EJ83" s="118"/>
      <c r="EK83" s="118"/>
      <c r="EL83" s="118"/>
      <c r="EM83" s="118"/>
      <c r="EN83" s="118"/>
      <c r="EO83" s="119"/>
      <c r="EP83" s="117"/>
      <c r="EQ83" s="118"/>
      <c r="ER83" s="118"/>
      <c r="ES83" s="118"/>
      <c r="ET83" s="118"/>
      <c r="EU83" s="118"/>
      <c r="EV83" s="119"/>
      <c r="EW83" s="117"/>
      <c r="EX83" s="118"/>
      <c r="EY83" s="118"/>
      <c r="EZ83" s="118"/>
      <c r="FA83" s="118"/>
      <c r="FB83" s="118"/>
      <c r="FC83" s="119"/>
      <c r="FD83" s="117"/>
      <c r="FE83" s="118"/>
      <c r="FF83" s="118"/>
      <c r="FG83" s="118"/>
      <c r="FH83" s="118"/>
      <c r="FI83" s="118"/>
      <c r="FJ83" s="119"/>
      <c r="FK83" s="117"/>
      <c r="FL83" s="118"/>
      <c r="FM83" s="118"/>
      <c r="FN83" s="118"/>
      <c r="FO83" s="118"/>
      <c r="FP83" s="118"/>
      <c r="FQ83" s="119"/>
      <c r="FR83" s="117"/>
      <c r="FS83" s="118"/>
      <c r="FT83" s="118"/>
      <c r="FU83" s="118"/>
      <c r="FV83" s="118"/>
      <c r="FW83" s="118"/>
      <c r="FX83" s="119"/>
      <c r="FY83" s="117"/>
      <c r="FZ83" s="118"/>
      <c r="GA83" s="118"/>
      <c r="GB83" s="118"/>
      <c r="GC83" s="118"/>
      <c r="GD83" s="118"/>
      <c r="GE83" s="119"/>
      <c r="GF83" s="117"/>
      <c r="GG83" s="118"/>
      <c r="GH83" s="118"/>
      <c r="GI83" s="118"/>
      <c r="GJ83" s="118"/>
      <c r="GK83" s="118"/>
      <c r="GL83" s="119"/>
      <c r="GM83" s="117"/>
      <c r="GN83" s="118"/>
      <c r="GO83" s="118"/>
      <c r="GP83" s="118"/>
      <c r="GQ83" s="118"/>
      <c r="GR83" s="118"/>
      <c r="GS83" s="119"/>
      <c r="GT83" s="117"/>
      <c r="GU83" s="118"/>
      <c r="GV83" s="118"/>
      <c r="GW83" s="118"/>
      <c r="GX83" s="118"/>
      <c r="GY83" s="118"/>
      <c r="GZ83" s="119"/>
      <c r="HA83" s="117"/>
      <c r="HB83" s="118"/>
      <c r="HC83" s="118"/>
      <c r="HD83" s="118"/>
      <c r="HE83" s="118"/>
      <c r="HF83" s="118"/>
      <c r="HG83" s="119"/>
      <c r="HH83" s="117"/>
      <c r="HI83" s="118"/>
      <c r="HJ83" s="118"/>
      <c r="HK83" s="118"/>
      <c r="HL83" s="118"/>
      <c r="HM83" s="118"/>
      <c r="HN83" s="119"/>
      <c r="HO83" s="117"/>
      <c r="HP83" s="118"/>
      <c r="HQ83" s="118"/>
      <c r="HR83" s="118"/>
      <c r="HS83" s="118"/>
      <c r="HT83" s="118"/>
      <c r="HU83" s="119"/>
      <c r="HV83" s="117"/>
      <c r="HW83" s="118"/>
      <c r="HX83" s="118"/>
      <c r="HY83" s="118"/>
      <c r="HZ83" s="118"/>
      <c r="IA83" s="118"/>
      <c r="IB83" s="119"/>
      <c r="IC83" s="117"/>
      <c r="ID83" s="118"/>
      <c r="IE83" s="118"/>
      <c r="IF83" s="118"/>
    </row>
    <row r="84" spans="1:240" ht="15.75" customHeight="1" x14ac:dyDescent="0.25">
      <c r="A84" s="111" t="s">
        <v>2</v>
      </c>
      <c r="B84" s="112"/>
      <c r="C84" s="112"/>
      <c r="D84" s="112"/>
      <c r="E84" s="112"/>
      <c r="F84" s="112"/>
      <c r="G84" s="113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3" t="s">
        <v>5</v>
      </c>
      <c r="F87" s="3" t="str">
        <f>F50</f>
        <v>ENERO</v>
      </c>
      <c r="G87" s="5" t="str">
        <f>G50</f>
        <v>VIGENCIA FISCAL: 2017</v>
      </c>
    </row>
    <row r="88" spans="1:240" ht="7.5" customHeight="1" thickBot="1" x14ac:dyDescent="0.3">
      <c r="A88" s="63"/>
      <c r="B88" s="64"/>
      <c r="C88" s="64"/>
      <c r="D88" s="65"/>
      <c r="E88" s="66"/>
      <c r="F88" s="65"/>
      <c r="G88" s="67"/>
    </row>
    <row r="89" spans="1:240" ht="61.5" customHeight="1" thickBot="1" x14ac:dyDescent="0.3">
      <c r="A89" s="68" t="s">
        <v>8</v>
      </c>
      <c r="B89" s="69"/>
      <c r="C89" s="69" t="s">
        <v>9</v>
      </c>
      <c r="D89" s="70" t="s">
        <v>10</v>
      </c>
      <c r="E89" s="71" t="s">
        <v>11</v>
      </c>
      <c r="F89" s="70" t="s">
        <v>12</v>
      </c>
      <c r="G89" s="72" t="s">
        <v>13</v>
      </c>
    </row>
    <row r="90" spans="1:240" ht="16.5" thickBot="1" x14ac:dyDescent="0.3">
      <c r="A90" s="73" t="s">
        <v>76</v>
      </c>
      <c r="B90" s="74"/>
      <c r="C90" s="74" t="s">
        <v>77</v>
      </c>
      <c r="D90" s="75">
        <f>+D91+D113+D116+D120</f>
        <v>578520230924.90002</v>
      </c>
      <c r="E90" s="75">
        <f>+E91+E113+E116+E120</f>
        <v>0</v>
      </c>
      <c r="F90" s="75">
        <f t="shared" ref="F90:F101" si="3">+D90-E90</f>
        <v>578520230924.90002</v>
      </c>
      <c r="G90" s="76">
        <f>+G91+G113+G116+G120</f>
        <v>302140345389</v>
      </c>
    </row>
    <row r="91" spans="1:240" ht="35.25" customHeight="1" x14ac:dyDescent="0.25">
      <c r="A91" s="48">
        <v>113</v>
      </c>
      <c r="B91" s="49"/>
      <c r="C91" s="77" t="s">
        <v>78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78">
        <f>+G92+G99+G102</f>
        <v>270959345389</v>
      </c>
    </row>
    <row r="92" spans="1:240" ht="15.75" x14ac:dyDescent="0.25">
      <c r="A92" s="26">
        <v>113600</v>
      </c>
      <c r="B92" s="27"/>
      <c r="C92" s="30" t="s">
        <v>79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80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81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82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83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84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85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86</v>
      </c>
      <c r="D99" s="28">
        <f>+D100+D101</f>
        <v>59162718545</v>
      </c>
      <c r="E99" s="31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9" t="s">
        <v>87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88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89</v>
      </c>
      <c r="D102" s="28">
        <f>+D103+D104</f>
        <v>3688341671</v>
      </c>
      <c r="E102" s="31">
        <f>+E103+E104</f>
        <v>0</v>
      </c>
      <c r="F102" s="28">
        <f>+D102-E102</f>
        <v>3688341671</v>
      </c>
      <c r="G102" s="58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90</v>
      </c>
      <c r="D103" s="28">
        <v>3545551352</v>
      </c>
      <c r="E103" s="31">
        <v>0</v>
      </c>
      <c r="F103" s="28">
        <f>+D103-E103</f>
        <v>3545551352</v>
      </c>
      <c r="G103" s="58">
        <v>0</v>
      </c>
    </row>
    <row r="104" spans="1:240" ht="41.25" customHeight="1" x14ac:dyDescent="0.25">
      <c r="A104" s="26">
        <v>1136057</v>
      </c>
      <c r="B104" s="27">
        <v>21</v>
      </c>
      <c r="C104" s="30" t="s">
        <v>90</v>
      </c>
      <c r="D104" s="28">
        <v>142790319</v>
      </c>
      <c r="E104" s="31">
        <v>0</v>
      </c>
      <c r="F104" s="28">
        <f>+D104-E104</f>
        <v>142790319</v>
      </c>
      <c r="G104" s="58">
        <v>0</v>
      </c>
    </row>
    <row r="105" spans="1:240" ht="15.75" x14ac:dyDescent="0.25">
      <c r="A105" s="26">
        <v>113607</v>
      </c>
      <c r="B105" s="27"/>
      <c r="C105" s="30" t="s">
        <v>91</v>
      </c>
      <c r="D105" s="28">
        <f>+D106</f>
        <v>281232645.5</v>
      </c>
      <c r="E105" s="31">
        <f>+E106</f>
        <v>0</v>
      </c>
      <c r="F105" s="28">
        <f>+D105-E105</f>
        <v>281232645.5</v>
      </c>
      <c r="G105" s="58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80" t="s">
        <v>92</v>
      </c>
      <c r="D106" s="36">
        <v>281232645.5</v>
      </c>
      <c r="E106" s="81">
        <v>0</v>
      </c>
      <c r="F106" s="36">
        <f>+D106-E106</f>
        <v>281232645.5</v>
      </c>
      <c r="G106" s="59">
        <v>0</v>
      </c>
    </row>
    <row r="107" spans="1:240" ht="49.5" customHeight="1" thickBot="1" x14ac:dyDescent="0.3">
      <c r="A107" s="38"/>
      <c r="B107" s="39"/>
      <c r="C107" s="82"/>
      <c r="D107" s="42"/>
      <c r="E107" s="41"/>
      <c r="F107" s="42"/>
      <c r="G107" s="42"/>
    </row>
    <row r="108" spans="1:240" ht="15" customHeight="1" x14ac:dyDescent="0.25">
      <c r="A108" s="117" t="s">
        <v>1</v>
      </c>
      <c r="B108" s="118"/>
      <c r="C108" s="118"/>
      <c r="D108" s="118"/>
      <c r="E108" s="118"/>
      <c r="F108" s="118"/>
      <c r="G108" s="119"/>
      <c r="H108" s="83"/>
      <c r="I108" s="112"/>
      <c r="J108" s="112"/>
      <c r="K108" s="112"/>
      <c r="L108" s="113"/>
      <c r="M108" s="111"/>
      <c r="N108" s="112"/>
      <c r="O108" s="112"/>
      <c r="P108" s="112"/>
      <c r="Q108" s="112"/>
      <c r="R108" s="112"/>
      <c r="S108" s="113"/>
      <c r="T108" s="111"/>
      <c r="U108" s="112"/>
      <c r="V108" s="112"/>
      <c r="W108" s="112"/>
      <c r="X108" s="112"/>
      <c r="Y108" s="112"/>
      <c r="Z108" s="113"/>
      <c r="AA108" s="111"/>
      <c r="AB108" s="112"/>
      <c r="AC108" s="112"/>
      <c r="AD108" s="112"/>
      <c r="AE108" s="112"/>
      <c r="AF108" s="112"/>
      <c r="AG108" s="113"/>
      <c r="AH108" s="111"/>
      <c r="AI108" s="112"/>
      <c r="AJ108" s="112"/>
      <c r="AK108" s="112"/>
      <c r="AL108" s="112"/>
      <c r="AM108" s="112"/>
      <c r="AN108" s="113"/>
      <c r="AO108" s="111"/>
      <c r="AP108" s="112"/>
      <c r="AQ108" s="112"/>
      <c r="AR108" s="112"/>
      <c r="AS108" s="112"/>
      <c r="AT108" s="112"/>
      <c r="AU108" s="113"/>
      <c r="AV108" s="111"/>
      <c r="AW108" s="112"/>
      <c r="AX108" s="112"/>
      <c r="AY108" s="112"/>
      <c r="AZ108" s="112"/>
      <c r="BA108" s="112"/>
      <c r="BB108" s="113"/>
      <c r="BC108" s="111"/>
      <c r="BD108" s="112"/>
      <c r="BE108" s="112"/>
      <c r="BF108" s="112"/>
      <c r="BG108" s="112"/>
      <c r="BH108" s="112"/>
      <c r="BI108" s="113"/>
      <c r="BJ108" s="111"/>
      <c r="BK108" s="112"/>
      <c r="BL108" s="112"/>
      <c r="BM108" s="112"/>
      <c r="BN108" s="112"/>
      <c r="BO108" s="112"/>
      <c r="BP108" s="113"/>
      <c r="BQ108" s="111"/>
      <c r="BR108" s="112"/>
      <c r="BS108" s="112"/>
      <c r="BT108" s="112"/>
      <c r="BU108" s="112"/>
      <c r="BV108" s="112"/>
      <c r="BW108" s="113"/>
      <c r="BX108" s="111"/>
      <c r="BY108" s="112"/>
      <c r="BZ108" s="112"/>
      <c r="CA108" s="112"/>
      <c r="CB108" s="112"/>
      <c r="CC108" s="112"/>
      <c r="CD108" s="113"/>
      <c r="CE108" s="111"/>
      <c r="CF108" s="112"/>
      <c r="CG108" s="112"/>
      <c r="CH108" s="112"/>
      <c r="CI108" s="112"/>
      <c r="CJ108" s="112"/>
      <c r="CK108" s="113"/>
      <c r="CL108" s="111"/>
      <c r="CM108" s="112"/>
      <c r="CN108" s="112"/>
      <c r="CO108" s="112"/>
      <c r="CP108" s="112"/>
      <c r="CQ108" s="112"/>
      <c r="CR108" s="113"/>
      <c r="CS108" s="111"/>
      <c r="CT108" s="112"/>
      <c r="CU108" s="112"/>
      <c r="CV108" s="112"/>
      <c r="CW108" s="112"/>
      <c r="CX108" s="112"/>
      <c r="CY108" s="113"/>
      <c r="CZ108" s="111"/>
      <c r="DA108" s="112"/>
      <c r="DB108" s="112"/>
      <c r="DC108" s="112"/>
      <c r="DD108" s="112"/>
      <c r="DE108" s="112"/>
      <c r="DF108" s="113"/>
      <c r="DG108" s="111"/>
      <c r="DH108" s="112"/>
      <c r="DI108" s="112"/>
      <c r="DJ108" s="112"/>
      <c r="DK108" s="112"/>
      <c r="DL108" s="112"/>
      <c r="DM108" s="113"/>
      <c r="DN108" s="111"/>
      <c r="DO108" s="112"/>
      <c r="DP108" s="112"/>
      <c r="DQ108" s="112"/>
      <c r="DR108" s="112"/>
      <c r="DS108" s="112"/>
      <c r="DT108" s="113"/>
      <c r="DU108" s="111"/>
      <c r="DV108" s="112"/>
      <c r="DW108" s="112"/>
      <c r="DX108" s="112"/>
      <c r="DY108" s="112"/>
      <c r="DZ108" s="112"/>
      <c r="EA108" s="113"/>
      <c r="EB108" s="111"/>
      <c r="EC108" s="112"/>
      <c r="ED108" s="112"/>
      <c r="EE108" s="112"/>
      <c r="EF108" s="112"/>
      <c r="EG108" s="112"/>
      <c r="EH108" s="113"/>
      <c r="EI108" s="111"/>
      <c r="EJ108" s="112"/>
      <c r="EK108" s="112"/>
      <c r="EL108" s="112"/>
      <c r="EM108" s="112"/>
      <c r="EN108" s="112"/>
      <c r="EO108" s="113"/>
      <c r="EP108" s="111"/>
      <c r="EQ108" s="112"/>
      <c r="ER108" s="112"/>
      <c r="ES108" s="112"/>
      <c r="ET108" s="112"/>
      <c r="EU108" s="112"/>
      <c r="EV108" s="113"/>
      <c r="EW108" s="111"/>
      <c r="EX108" s="112"/>
      <c r="EY108" s="112"/>
      <c r="EZ108" s="112"/>
      <c r="FA108" s="112"/>
      <c r="FB108" s="112"/>
      <c r="FC108" s="113"/>
      <c r="FD108" s="111"/>
      <c r="FE108" s="112"/>
      <c r="FF108" s="112"/>
      <c r="FG108" s="112"/>
      <c r="FH108" s="112"/>
      <c r="FI108" s="112"/>
      <c r="FJ108" s="113"/>
      <c r="FK108" s="111"/>
      <c r="FL108" s="112"/>
      <c r="FM108" s="112"/>
      <c r="FN108" s="112"/>
      <c r="FO108" s="112"/>
      <c r="FP108" s="112"/>
      <c r="FQ108" s="113"/>
      <c r="FR108" s="111"/>
      <c r="FS108" s="112"/>
      <c r="FT108" s="112"/>
      <c r="FU108" s="112"/>
      <c r="FV108" s="112"/>
      <c r="FW108" s="112"/>
      <c r="FX108" s="113"/>
      <c r="FY108" s="111"/>
      <c r="FZ108" s="112"/>
      <c r="GA108" s="112"/>
      <c r="GB108" s="112"/>
      <c r="GC108" s="112"/>
      <c r="GD108" s="112"/>
      <c r="GE108" s="113"/>
      <c r="GF108" s="111"/>
      <c r="GG108" s="112"/>
      <c r="GH108" s="112"/>
      <c r="GI108" s="112"/>
      <c r="GJ108" s="112"/>
      <c r="GK108" s="112"/>
      <c r="GL108" s="113"/>
      <c r="GM108" s="111"/>
      <c r="GN108" s="112"/>
      <c r="GO108" s="112"/>
      <c r="GP108" s="112"/>
      <c r="GQ108" s="112"/>
      <c r="GR108" s="112"/>
      <c r="GS108" s="113"/>
      <c r="GT108" s="111"/>
      <c r="GU108" s="112"/>
      <c r="GV108" s="112"/>
      <c r="GW108" s="112"/>
      <c r="GX108" s="112"/>
      <c r="GY108" s="112"/>
      <c r="GZ108" s="113"/>
      <c r="HA108" s="111"/>
      <c r="HB108" s="112"/>
      <c r="HC108" s="112"/>
      <c r="HD108" s="112"/>
      <c r="HE108" s="112"/>
      <c r="HF108" s="112"/>
      <c r="HG108" s="113"/>
      <c r="HH108" s="111"/>
      <c r="HI108" s="112"/>
      <c r="HJ108" s="112"/>
      <c r="HK108" s="112"/>
      <c r="HL108" s="112"/>
      <c r="HM108" s="112"/>
      <c r="HN108" s="113"/>
      <c r="HO108" s="111"/>
      <c r="HP108" s="112"/>
      <c r="HQ108" s="112"/>
      <c r="HR108" s="112"/>
      <c r="HS108" s="112"/>
      <c r="HT108" s="112"/>
      <c r="HU108" s="113"/>
      <c r="HV108" s="111"/>
      <c r="HW108" s="112"/>
      <c r="HX108" s="112"/>
      <c r="HY108" s="112"/>
      <c r="HZ108" s="112"/>
      <c r="IA108" s="112"/>
      <c r="IB108" s="113"/>
      <c r="IC108" s="111"/>
      <c r="ID108" s="112"/>
      <c r="IE108" s="112"/>
      <c r="IF108" s="112"/>
    </row>
    <row r="109" spans="1:240" ht="12" customHeight="1" x14ac:dyDescent="0.25">
      <c r="A109" s="111" t="s">
        <v>2</v>
      </c>
      <c r="B109" s="112"/>
      <c r="C109" s="112"/>
      <c r="D109" s="112"/>
      <c r="E109" s="112"/>
      <c r="F109" s="112"/>
      <c r="G109" s="113"/>
      <c r="H109" s="83"/>
      <c r="I109" s="112"/>
      <c r="J109" s="112"/>
      <c r="K109" s="112"/>
      <c r="L109" s="113"/>
      <c r="M109" s="111"/>
      <c r="N109" s="112"/>
      <c r="O109" s="112"/>
      <c r="P109" s="112"/>
      <c r="Q109" s="112"/>
      <c r="R109" s="112"/>
      <c r="S109" s="113"/>
      <c r="T109" s="111"/>
      <c r="U109" s="112"/>
      <c r="V109" s="112"/>
      <c r="W109" s="112"/>
      <c r="X109" s="112"/>
      <c r="Y109" s="112"/>
      <c r="Z109" s="113"/>
      <c r="AA109" s="111"/>
      <c r="AB109" s="112"/>
      <c r="AC109" s="112"/>
      <c r="AD109" s="112"/>
      <c r="AE109" s="112"/>
      <c r="AF109" s="112"/>
      <c r="AG109" s="113"/>
      <c r="AH109" s="111"/>
      <c r="AI109" s="112"/>
      <c r="AJ109" s="112"/>
      <c r="AK109" s="112"/>
      <c r="AL109" s="112"/>
      <c r="AM109" s="112"/>
      <c r="AN109" s="113"/>
      <c r="AO109" s="111"/>
      <c r="AP109" s="112"/>
      <c r="AQ109" s="112"/>
      <c r="AR109" s="112"/>
      <c r="AS109" s="112"/>
      <c r="AT109" s="112"/>
      <c r="AU109" s="113"/>
      <c r="AV109" s="111"/>
      <c r="AW109" s="112"/>
      <c r="AX109" s="112"/>
      <c r="AY109" s="112"/>
      <c r="AZ109" s="112"/>
      <c r="BA109" s="112"/>
      <c r="BB109" s="113"/>
      <c r="BC109" s="111"/>
      <c r="BD109" s="112"/>
      <c r="BE109" s="112"/>
      <c r="BF109" s="112"/>
      <c r="BG109" s="112"/>
      <c r="BH109" s="112"/>
      <c r="BI109" s="113"/>
      <c r="BJ109" s="111"/>
      <c r="BK109" s="112"/>
      <c r="BL109" s="112"/>
      <c r="BM109" s="112"/>
      <c r="BN109" s="112"/>
      <c r="BO109" s="112"/>
      <c r="BP109" s="113"/>
      <c r="BQ109" s="111"/>
      <c r="BR109" s="112"/>
      <c r="BS109" s="112"/>
      <c r="BT109" s="112"/>
      <c r="BU109" s="112"/>
      <c r="BV109" s="112"/>
      <c r="BW109" s="113"/>
      <c r="BX109" s="111"/>
      <c r="BY109" s="112"/>
      <c r="BZ109" s="112"/>
      <c r="CA109" s="112"/>
      <c r="CB109" s="112"/>
      <c r="CC109" s="112"/>
      <c r="CD109" s="113"/>
      <c r="CE109" s="111"/>
      <c r="CF109" s="112"/>
      <c r="CG109" s="112"/>
      <c r="CH109" s="112"/>
      <c r="CI109" s="112"/>
      <c r="CJ109" s="112"/>
      <c r="CK109" s="113"/>
      <c r="CL109" s="111"/>
      <c r="CM109" s="112"/>
      <c r="CN109" s="112"/>
      <c r="CO109" s="112"/>
      <c r="CP109" s="112"/>
      <c r="CQ109" s="112"/>
      <c r="CR109" s="113"/>
      <c r="CS109" s="111"/>
      <c r="CT109" s="112"/>
      <c r="CU109" s="112"/>
      <c r="CV109" s="112"/>
      <c r="CW109" s="112"/>
      <c r="CX109" s="112"/>
      <c r="CY109" s="113"/>
      <c r="CZ109" s="111"/>
      <c r="DA109" s="112"/>
      <c r="DB109" s="112"/>
      <c r="DC109" s="112"/>
      <c r="DD109" s="112"/>
      <c r="DE109" s="112"/>
      <c r="DF109" s="113"/>
      <c r="DG109" s="111"/>
      <c r="DH109" s="112"/>
      <c r="DI109" s="112"/>
      <c r="DJ109" s="112"/>
      <c r="DK109" s="112"/>
      <c r="DL109" s="112"/>
      <c r="DM109" s="113"/>
      <c r="DN109" s="111"/>
      <c r="DO109" s="112"/>
      <c r="DP109" s="112"/>
      <c r="DQ109" s="112"/>
      <c r="DR109" s="112"/>
      <c r="DS109" s="112"/>
      <c r="DT109" s="113"/>
      <c r="DU109" s="111"/>
      <c r="DV109" s="112"/>
      <c r="DW109" s="112"/>
      <c r="DX109" s="112"/>
      <c r="DY109" s="112"/>
      <c r="DZ109" s="112"/>
      <c r="EA109" s="113"/>
      <c r="EB109" s="111"/>
      <c r="EC109" s="112"/>
      <c r="ED109" s="112"/>
      <c r="EE109" s="112"/>
      <c r="EF109" s="112"/>
      <c r="EG109" s="112"/>
      <c r="EH109" s="113"/>
      <c r="EI109" s="111"/>
      <c r="EJ109" s="112"/>
      <c r="EK109" s="112"/>
      <c r="EL109" s="112"/>
      <c r="EM109" s="112"/>
      <c r="EN109" s="112"/>
      <c r="EO109" s="113"/>
      <c r="EP109" s="111"/>
      <c r="EQ109" s="112"/>
      <c r="ER109" s="112"/>
      <c r="ES109" s="112"/>
      <c r="ET109" s="112"/>
      <c r="EU109" s="112"/>
      <c r="EV109" s="113"/>
      <c r="EW109" s="111"/>
      <c r="EX109" s="112"/>
      <c r="EY109" s="112"/>
      <c r="EZ109" s="112"/>
      <c r="FA109" s="112"/>
      <c r="FB109" s="112"/>
      <c r="FC109" s="113"/>
      <c r="FD109" s="111"/>
      <c r="FE109" s="112"/>
      <c r="FF109" s="112"/>
      <c r="FG109" s="112"/>
      <c r="FH109" s="112"/>
      <c r="FI109" s="112"/>
      <c r="FJ109" s="113"/>
      <c r="FK109" s="111"/>
      <c r="FL109" s="112"/>
      <c r="FM109" s="112"/>
      <c r="FN109" s="112"/>
      <c r="FO109" s="112"/>
      <c r="FP109" s="112"/>
      <c r="FQ109" s="113"/>
      <c r="FR109" s="111"/>
      <c r="FS109" s="112"/>
      <c r="FT109" s="112"/>
      <c r="FU109" s="112"/>
      <c r="FV109" s="112"/>
      <c r="FW109" s="112"/>
      <c r="FX109" s="113"/>
      <c r="FY109" s="111"/>
      <c r="FZ109" s="112"/>
      <c r="GA109" s="112"/>
      <c r="GB109" s="112"/>
      <c r="GC109" s="112"/>
      <c r="GD109" s="112"/>
      <c r="GE109" s="113"/>
      <c r="GF109" s="111"/>
      <c r="GG109" s="112"/>
      <c r="GH109" s="112"/>
      <c r="GI109" s="112"/>
      <c r="GJ109" s="112"/>
      <c r="GK109" s="112"/>
      <c r="GL109" s="113"/>
      <c r="GM109" s="111"/>
      <c r="GN109" s="112"/>
      <c r="GO109" s="112"/>
      <c r="GP109" s="112"/>
      <c r="GQ109" s="112"/>
      <c r="GR109" s="112"/>
      <c r="GS109" s="113"/>
      <c r="GT109" s="111"/>
      <c r="GU109" s="112"/>
      <c r="GV109" s="112"/>
      <c r="GW109" s="112"/>
      <c r="GX109" s="112"/>
      <c r="GY109" s="112"/>
      <c r="GZ109" s="113"/>
      <c r="HA109" s="111"/>
      <c r="HB109" s="112"/>
      <c r="HC109" s="112"/>
      <c r="HD109" s="112"/>
      <c r="HE109" s="112"/>
      <c r="HF109" s="112"/>
      <c r="HG109" s="113"/>
      <c r="HH109" s="111"/>
      <c r="HI109" s="112"/>
      <c r="HJ109" s="112"/>
      <c r="HK109" s="112"/>
      <c r="HL109" s="112"/>
      <c r="HM109" s="112"/>
      <c r="HN109" s="113"/>
      <c r="HO109" s="111"/>
      <c r="HP109" s="112"/>
      <c r="HQ109" s="112"/>
      <c r="HR109" s="112"/>
      <c r="HS109" s="112"/>
      <c r="HT109" s="112"/>
      <c r="HU109" s="113"/>
      <c r="HV109" s="111"/>
      <c r="HW109" s="112"/>
      <c r="HX109" s="112"/>
      <c r="HY109" s="112"/>
      <c r="HZ109" s="112"/>
      <c r="IA109" s="112"/>
      <c r="IB109" s="113"/>
      <c r="IC109" s="111"/>
      <c r="ID109" s="112"/>
      <c r="IE109" s="112"/>
      <c r="IF109" s="112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3" t="s">
        <v>5</v>
      </c>
      <c r="F111" s="3" t="str">
        <f>F87</f>
        <v>ENERO</v>
      </c>
      <c r="G111" s="5" t="str">
        <f>G87</f>
        <v>VIGENCIA FISCAL: 2017</v>
      </c>
    </row>
    <row r="112" spans="1:240" ht="63" customHeight="1" thickBot="1" x14ac:dyDescent="0.3">
      <c r="A112" s="10" t="s">
        <v>8</v>
      </c>
      <c r="B112" s="11"/>
      <c r="C112" s="11" t="s">
        <v>9</v>
      </c>
      <c r="D112" s="12" t="s">
        <v>10</v>
      </c>
      <c r="E112" s="13" t="s">
        <v>11</v>
      </c>
      <c r="F112" s="12" t="s">
        <v>12</v>
      </c>
      <c r="G112" s="14" t="s">
        <v>13</v>
      </c>
    </row>
    <row r="113" spans="1:7" ht="39.75" customHeight="1" x14ac:dyDescent="0.25">
      <c r="A113" s="84">
        <v>223</v>
      </c>
      <c r="B113" s="85"/>
      <c r="C113" s="85" t="s">
        <v>93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20.25" customHeight="1" x14ac:dyDescent="0.25">
      <c r="A114" s="55">
        <v>223600</v>
      </c>
      <c r="B114" s="30"/>
      <c r="C114" s="30" t="s">
        <v>79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94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95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86">
        <f>+G117</f>
        <v>0</v>
      </c>
    </row>
    <row r="117" spans="1:7" s="57" customFormat="1" ht="15.75" customHeight="1" x14ac:dyDescent="0.25">
      <c r="A117" s="55">
        <v>520600</v>
      </c>
      <c r="B117" s="30"/>
      <c r="C117" s="30" t="s">
        <v>79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86">
        <f>+G118+G119</f>
        <v>0</v>
      </c>
    </row>
    <row r="118" spans="1:7" ht="48" customHeight="1" x14ac:dyDescent="0.25">
      <c r="A118" s="55">
        <v>5206002</v>
      </c>
      <c r="B118" s="30">
        <v>20</v>
      </c>
      <c r="C118" s="30" t="s">
        <v>96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0</v>
      </c>
    </row>
    <row r="119" spans="1:7" ht="31.5" x14ac:dyDescent="0.25">
      <c r="A119" s="55">
        <v>5206007</v>
      </c>
      <c r="B119" s="30">
        <v>20</v>
      </c>
      <c r="C119" s="30" t="s">
        <v>97</v>
      </c>
      <c r="D119" s="28">
        <v>1791311669</v>
      </c>
      <c r="E119" s="28">
        <v>0</v>
      </c>
      <c r="F119" s="28">
        <f t="shared" si="4"/>
        <v>1791311669</v>
      </c>
      <c r="G119" s="29">
        <v>0</v>
      </c>
    </row>
    <row r="120" spans="1:7" s="57" customFormat="1" ht="54" customHeight="1" x14ac:dyDescent="0.25">
      <c r="A120" s="55">
        <v>530</v>
      </c>
      <c r="B120" s="30"/>
      <c r="C120" s="30" t="s">
        <v>98</v>
      </c>
      <c r="D120" s="56">
        <f>+D121</f>
        <v>31221753033</v>
      </c>
      <c r="E120" s="87">
        <f>+E121</f>
        <v>0</v>
      </c>
      <c r="F120" s="56">
        <f>+D120-E120</f>
        <v>31221753033</v>
      </c>
      <c r="G120" s="86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79</v>
      </c>
      <c r="D121" s="56">
        <f>+D122+D123</f>
        <v>31221753033</v>
      </c>
      <c r="E121" s="87">
        <f>+E122</f>
        <v>0</v>
      </c>
      <c r="F121" s="56">
        <f>+D121-E121</f>
        <v>31221753033</v>
      </c>
      <c r="G121" s="86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99</v>
      </c>
      <c r="D122" s="56">
        <v>31181000000</v>
      </c>
      <c r="E122" s="88">
        <v>0</v>
      </c>
      <c r="F122" s="56">
        <f>+D122-E122</f>
        <v>31181000000</v>
      </c>
      <c r="G122" s="86">
        <v>31181000000</v>
      </c>
    </row>
    <row r="123" spans="1:7" s="57" customFormat="1" ht="57" customHeight="1" thickBot="1" x14ac:dyDescent="0.3">
      <c r="A123" s="89">
        <v>5306003</v>
      </c>
      <c r="B123" s="90">
        <v>20</v>
      </c>
      <c r="C123" s="90" t="s">
        <v>99</v>
      </c>
      <c r="D123" s="91">
        <v>40753033</v>
      </c>
      <c r="E123" s="92">
        <v>0</v>
      </c>
      <c r="F123" s="91">
        <f>+D123-E123</f>
        <v>40753033</v>
      </c>
      <c r="G123" s="93">
        <v>0</v>
      </c>
    </row>
    <row r="124" spans="1:7" ht="16.5" thickBot="1" x14ac:dyDescent="0.3">
      <c r="A124" s="114" t="s">
        <v>100</v>
      </c>
      <c r="B124" s="115"/>
      <c r="C124" s="116"/>
      <c r="D124" s="96">
        <f>+D9+D90</f>
        <v>579396716849.48999</v>
      </c>
      <c r="E124" s="97">
        <f>+E24+E92</f>
        <v>0</v>
      </c>
      <c r="F124" s="96">
        <f>+F9+F90</f>
        <v>579396716849.48999</v>
      </c>
      <c r="G124" s="96">
        <f>+G9+G90</f>
        <v>302268380442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8" t="s">
        <v>101</v>
      </c>
      <c r="B127" s="99"/>
      <c r="C127" s="99"/>
      <c r="D127" s="99"/>
      <c r="E127" s="100" t="s">
        <v>102</v>
      </c>
      <c r="F127" s="100"/>
      <c r="G127" s="101"/>
    </row>
    <row r="128" spans="1:7" x14ac:dyDescent="0.25">
      <c r="A128" s="102" t="s">
        <v>103</v>
      </c>
      <c r="B128" s="99"/>
      <c r="C128" s="99"/>
      <c r="D128" s="99"/>
      <c r="E128" s="103" t="s">
        <v>104</v>
      </c>
      <c r="F128" s="103"/>
      <c r="G128" s="104"/>
    </row>
    <row r="129" spans="1:7" x14ac:dyDescent="0.25">
      <c r="A129" s="102" t="s">
        <v>105</v>
      </c>
      <c r="B129" s="99"/>
      <c r="C129" s="99"/>
      <c r="D129" s="105"/>
      <c r="E129" s="106" t="s">
        <v>106</v>
      </c>
      <c r="F129" s="100"/>
      <c r="G129" s="101"/>
    </row>
    <row r="130" spans="1:7" x14ac:dyDescent="0.25">
      <c r="A130" s="102"/>
      <c r="B130" s="99"/>
      <c r="C130" s="99"/>
      <c r="D130" s="99"/>
      <c r="E130" s="103"/>
      <c r="F130" s="103"/>
      <c r="G130" s="104"/>
    </row>
    <row r="131" spans="1:7" x14ac:dyDescent="0.25">
      <c r="A131" s="98"/>
      <c r="B131" s="99"/>
      <c r="C131" s="99"/>
      <c r="D131" s="106"/>
      <c r="E131" s="107"/>
      <c r="F131" s="106"/>
      <c r="G131" s="101"/>
    </row>
    <row r="132" spans="1:7" x14ac:dyDescent="0.25">
      <c r="A132" s="102"/>
      <c r="B132" s="99"/>
      <c r="C132" s="99"/>
      <c r="D132" s="106"/>
      <c r="E132" s="107"/>
      <c r="F132" s="106"/>
      <c r="G132" s="101"/>
    </row>
    <row r="133" spans="1:7" x14ac:dyDescent="0.25">
      <c r="A133" s="102" t="s">
        <v>107</v>
      </c>
      <c r="B133" s="99"/>
      <c r="C133" s="99"/>
      <c r="D133" s="3" t="s">
        <v>108</v>
      </c>
      <c r="F133" s="99" t="s">
        <v>102</v>
      </c>
      <c r="G133" s="108"/>
    </row>
    <row r="134" spans="1:7" x14ac:dyDescent="0.25">
      <c r="A134" s="102" t="s">
        <v>109</v>
      </c>
      <c r="B134" s="99"/>
      <c r="C134" s="99"/>
      <c r="D134" s="109" t="s">
        <v>110</v>
      </c>
      <c r="F134" s="103" t="s">
        <v>111</v>
      </c>
      <c r="G134" s="101"/>
    </row>
    <row r="135" spans="1:7" x14ac:dyDescent="0.25">
      <c r="A135" s="102" t="s">
        <v>112</v>
      </c>
      <c r="B135" s="99"/>
      <c r="C135" s="99"/>
      <c r="D135" s="109" t="s">
        <v>113</v>
      </c>
      <c r="F135" s="106" t="s">
        <v>114</v>
      </c>
      <c r="G135" s="101"/>
    </row>
    <row r="136" spans="1:7" ht="15.75" thickBot="1" x14ac:dyDescent="0.3">
      <c r="A136" s="110"/>
      <c r="B136" s="64"/>
      <c r="C136" s="64"/>
      <c r="D136" s="64"/>
      <c r="E136" s="65"/>
      <c r="F136" s="65"/>
      <c r="G136" s="67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AH108:AN108"/>
    <mergeCell ref="AO108:AU108"/>
    <mergeCell ref="AV108:BB108"/>
    <mergeCell ref="BC108:BI108"/>
    <mergeCell ref="BJ108:BP108"/>
    <mergeCell ref="BQ108:BW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HV109:IB109"/>
    <mergeCell ref="IC109:IF109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selection activeCell="E6" sqref="E6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9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22"/>
      <c r="C2" s="122"/>
      <c r="D2" s="122"/>
      <c r="E2" s="170"/>
      <c r="F2" s="124"/>
      <c r="G2" s="124"/>
      <c r="H2" s="124"/>
      <c r="I2" s="124"/>
      <c r="J2" s="124"/>
      <c r="K2" s="124"/>
      <c r="L2" s="124"/>
      <c r="M2" s="125"/>
    </row>
    <row r="3" spans="1:15" x14ac:dyDescent="0.25">
      <c r="A3" s="111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5" x14ac:dyDescent="0.25">
      <c r="A4" s="111" t="s">
        <v>203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6</v>
      </c>
      <c r="K8" s="1"/>
      <c r="M8" s="5" t="s">
        <v>204</v>
      </c>
    </row>
    <row r="9" spans="1:15" ht="6" customHeight="1" thickBot="1" x14ac:dyDescent="0.3">
      <c r="A9" s="110"/>
      <c r="B9" s="64"/>
      <c r="C9" s="64"/>
      <c r="D9" s="64"/>
      <c r="E9" s="171"/>
      <c r="F9" s="65"/>
      <c r="G9" s="65"/>
      <c r="H9" s="65"/>
      <c r="I9" s="65"/>
      <c r="J9" s="65"/>
      <c r="K9" s="65"/>
      <c r="L9" s="65"/>
      <c r="M9" s="67"/>
    </row>
    <row r="10" spans="1:15" ht="15.75" thickBot="1" x14ac:dyDescent="0.3">
      <c r="A10" s="172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4"/>
    </row>
    <row r="11" spans="1:15" ht="50.25" customHeight="1" thickBot="1" x14ac:dyDescent="0.3">
      <c r="A11" s="175" t="s">
        <v>205</v>
      </c>
      <c r="B11" s="176"/>
      <c r="C11" s="176" t="s">
        <v>206</v>
      </c>
      <c r="D11" s="177" t="s">
        <v>207</v>
      </c>
      <c r="E11" s="178" t="s">
        <v>208</v>
      </c>
      <c r="F11" s="177" t="s">
        <v>209</v>
      </c>
      <c r="G11" s="177"/>
      <c r="H11" s="177"/>
      <c r="I11" s="177"/>
      <c r="J11" s="177" t="s">
        <v>210</v>
      </c>
      <c r="K11" s="177" t="s">
        <v>211</v>
      </c>
      <c r="L11" s="177" t="s">
        <v>212</v>
      </c>
      <c r="M11" s="179" t="s">
        <v>213</v>
      </c>
    </row>
    <row r="12" spans="1:15" ht="16.5" thickBot="1" x14ac:dyDescent="0.3">
      <c r="A12" s="94" t="s">
        <v>14</v>
      </c>
      <c r="B12" s="126"/>
      <c r="C12" s="95" t="s">
        <v>15</v>
      </c>
      <c r="D12" s="180">
        <f>+D13+D18+D43</f>
        <v>817218822.54999995</v>
      </c>
      <c r="E12" s="181">
        <f>+E13+E18+E43</f>
        <v>0</v>
      </c>
      <c r="F12" s="180">
        <f>+F15+F18+F43</f>
        <v>817218822.54999995</v>
      </c>
      <c r="G12" s="182"/>
      <c r="H12" s="182"/>
      <c r="I12" s="182"/>
      <c r="J12" s="180">
        <f>+J13+J18+J43</f>
        <v>610836</v>
      </c>
      <c r="K12" s="182"/>
      <c r="L12" s="182"/>
      <c r="M12" s="219">
        <f>+M13+M18+M43</f>
        <v>610836</v>
      </c>
      <c r="O12" s="183">
        <f>+M12/F12</f>
        <v>7.4745708633335744E-4</v>
      </c>
    </row>
    <row r="13" spans="1:15" ht="15.75" x14ac:dyDescent="0.25">
      <c r="A13" s="48">
        <v>1</v>
      </c>
      <c r="B13" s="49"/>
      <c r="C13" s="49" t="s">
        <v>16</v>
      </c>
      <c r="D13" s="52">
        <f>+D14</f>
        <v>430924947</v>
      </c>
      <c r="E13" s="51">
        <f>+E14</f>
        <v>0</v>
      </c>
      <c r="F13" s="52">
        <f t="shared" ref="F13:F47" si="0">+D13-E13</f>
        <v>430924947</v>
      </c>
      <c r="G13" s="50"/>
      <c r="H13" s="52"/>
      <c r="I13" s="52"/>
      <c r="J13" s="51">
        <f>+J14</f>
        <v>0</v>
      </c>
      <c r="K13" s="51"/>
      <c r="L13" s="51"/>
      <c r="M13" s="184">
        <f>+M14</f>
        <v>0</v>
      </c>
      <c r="O13" s="183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16</v>
      </c>
      <c r="D14" s="28">
        <f>+D15</f>
        <v>430924947</v>
      </c>
      <c r="E14" s="54">
        <f>+E15</f>
        <v>0</v>
      </c>
      <c r="F14" s="28">
        <f t="shared" si="0"/>
        <v>430924947</v>
      </c>
      <c r="G14" s="185"/>
      <c r="H14" s="28"/>
      <c r="I14" s="28"/>
      <c r="J14" s="54">
        <f>+J15</f>
        <v>0</v>
      </c>
      <c r="K14" s="54"/>
      <c r="L14" s="54"/>
      <c r="M14" s="186">
        <f>+M15</f>
        <v>0</v>
      </c>
      <c r="O14" s="183">
        <f t="shared" si="1"/>
        <v>0</v>
      </c>
    </row>
    <row r="15" spans="1:15" ht="15.75" x14ac:dyDescent="0.25">
      <c r="A15" s="26">
        <v>102</v>
      </c>
      <c r="B15" s="27"/>
      <c r="C15" s="27" t="s">
        <v>35</v>
      </c>
      <c r="D15" s="28">
        <f>+D16+D17</f>
        <v>430924947</v>
      </c>
      <c r="E15" s="54">
        <f>+E16+E17</f>
        <v>0</v>
      </c>
      <c r="F15" s="28">
        <f t="shared" si="0"/>
        <v>430924947</v>
      </c>
      <c r="G15" s="185"/>
      <c r="H15" s="28"/>
      <c r="I15" s="28"/>
      <c r="J15" s="54">
        <f>+J16+J17</f>
        <v>0</v>
      </c>
      <c r="K15" s="54"/>
      <c r="L15" s="54"/>
      <c r="M15" s="186">
        <f>+M16+M17</f>
        <v>0</v>
      </c>
      <c r="O15" s="183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36</v>
      </c>
      <c r="D16" s="28">
        <v>424600358</v>
      </c>
      <c r="E16" s="54">
        <v>0</v>
      </c>
      <c r="F16" s="28">
        <f t="shared" si="0"/>
        <v>424600358</v>
      </c>
      <c r="G16" s="185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6">
        <f t="shared" si="2"/>
        <v>0</v>
      </c>
      <c r="O16" s="183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37</v>
      </c>
      <c r="D17" s="28">
        <v>6324589</v>
      </c>
      <c r="E17" s="54">
        <v>0</v>
      </c>
      <c r="F17" s="28">
        <f t="shared" si="0"/>
        <v>6324589</v>
      </c>
      <c r="G17" s="185"/>
      <c r="H17" s="28"/>
      <c r="I17" s="28"/>
      <c r="J17" s="54">
        <f t="shared" si="2"/>
        <v>0</v>
      </c>
      <c r="K17" s="54">
        <f t="shared" si="2"/>
        <v>0</v>
      </c>
      <c r="L17" s="54">
        <f t="shared" si="2"/>
        <v>0</v>
      </c>
      <c r="M17" s="186">
        <f t="shared" si="2"/>
        <v>0</v>
      </c>
      <c r="O17" s="183">
        <f t="shared" si="1"/>
        <v>0</v>
      </c>
    </row>
    <row r="18" spans="1:15" ht="15.75" x14ac:dyDescent="0.25">
      <c r="A18" s="26">
        <v>2</v>
      </c>
      <c r="B18" s="27"/>
      <c r="C18" s="27" t="s">
        <v>49</v>
      </c>
      <c r="D18" s="28">
        <f>+D19</f>
        <v>36435455.549999997</v>
      </c>
      <c r="E18" s="54">
        <f>+E19</f>
        <v>0</v>
      </c>
      <c r="F18" s="187">
        <f t="shared" si="0"/>
        <v>36435455.549999997</v>
      </c>
      <c r="G18" s="185"/>
      <c r="H18" s="28"/>
      <c r="I18" s="28"/>
      <c r="J18" s="54">
        <f>+J19</f>
        <v>610836</v>
      </c>
      <c r="K18" s="54"/>
      <c r="L18" s="54"/>
      <c r="M18" s="186">
        <f>+M19</f>
        <v>610836</v>
      </c>
      <c r="O18" s="183">
        <f t="shared" si="1"/>
        <v>1.6764878901040666E-2</v>
      </c>
    </row>
    <row r="19" spans="1:15" ht="15.75" x14ac:dyDescent="0.25">
      <c r="A19" s="26">
        <v>20</v>
      </c>
      <c r="B19" s="27"/>
      <c r="C19" s="27" t="s">
        <v>49</v>
      </c>
      <c r="D19" s="28">
        <f>+D20</f>
        <v>36435455.549999997</v>
      </c>
      <c r="E19" s="54">
        <f>+E20</f>
        <v>0</v>
      </c>
      <c r="F19" s="187">
        <f t="shared" si="0"/>
        <v>36435455.549999997</v>
      </c>
      <c r="G19" s="185"/>
      <c r="H19" s="28"/>
      <c r="I19" s="28"/>
      <c r="J19" s="54">
        <f>+J20</f>
        <v>610836</v>
      </c>
      <c r="K19" s="54"/>
      <c r="L19" s="54"/>
      <c r="M19" s="186">
        <f>+M20</f>
        <v>610836</v>
      </c>
      <c r="O19" s="183">
        <f t="shared" si="1"/>
        <v>1.6764878901040666E-2</v>
      </c>
    </row>
    <row r="20" spans="1:15" ht="15.75" x14ac:dyDescent="0.25">
      <c r="A20" s="26">
        <v>204</v>
      </c>
      <c r="B20" s="27"/>
      <c r="C20" s="27" t="s">
        <v>50</v>
      </c>
      <c r="D20" s="28">
        <f>+D23+D25+D27+D37+D40+D21</f>
        <v>36435455.549999997</v>
      </c>
      <c r="E20" s="28">
        <f>+E23+E25+E27+E37+E40+E21</f>
        <v>0</v>
      </c>
      <c r="F20" s="187">
        <f t="shared" si="0"/>
        <v>36435455.549999997</v>
      </c>
      <c r="G20" s="185"/>
      <c r="H20" s="28"/>
      <c r="I20" s="28"/>
      <c r="J20" s="54">
        <f>+J23+J25+J27+J37+J40+J21</f>
        <v>610836</v>
      </c>
      <c r="K20" s="28">
        <f>+K23+K25+K27+K37+K40</f>
        <v>0</v>
      </c>
      <c r="L20" s="28">
        <f>+L23+L25+L27+L37+L40</f>
        <v>0</v>
      </c>
      <c r="M20" s="186">
        <f>+M23+M25+M27+M37+M40+M21</f>
        <v>610836</v>
      </c>
      <c r="O20" s="183">
        <f t="shared" si="1"/>
        <v>1.6764878901040666E-2</v>
      </c>
    </row>
    <row r="21" spans="1:15" ht="15.75" x14ac:dyDescent="0.25">
      <c r="A21" s="26">
        <v>2045</v>
      </c>
      <c r="B21" s="27"/>
      <c r="C21" s="27" t="s">
        <v>53</v>
      </c>
      <c r="D21" s="28">
        <f>+D22</f>
        <v>5</v>
      </c>
      <c r="E21" s="54">
        <f>+E22</f>
        <v>0</v>
      </c>
      <c r="F21" s="187">
        <f t="shared" si="0"/>
        <v>5</v>
      </c>
      <c r="G21" s="185"/>
      <c r="H21" s="28"/>
      <c r="I21" s="28"/>
      <c r="J21" s="54">
        <f>+J22</f>
        <v>0</v>
      </c>
      <c r="K21" s="54"/>
      <c r="L21" s="54"/>
      <c r="M21" s="186">
        <f>+M22</f>
        <v>0</v>
      </c>
      <c r="O21" s="183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5"/>
      <c r="H22" s="28"/>
      <c r="I22" s="28"/>
      <c r="J22" s="54">
        <f>+J28+J37+J40</f>
        <v>0</v>
      </c>
      <c r="K22" s="54"/>
      <c r="L22" s="54"/>
      <c r="M22" s="186">
        <f>+M28+M37+M40</f>
        <v>0</v>
      </c>
      <c r="O22" s="183"/>
    </row>
    <row r="23" spans="1:15" ht="15.75" x14ac:dyDescent="0.25">
      <c r="A23" s="26">
        <v>2046</v>
      </c>
      <c r="B23" s="27"/>
      <c r="C23" s="27" t="s">
        <v>59</v>
      </c>
      <c r="D23" s="28">
        <f>+D24</f>
        <v>5734721</v>
      </c>
      <c r="E23" s="54">
        <f>+E24</f>
        <v>0</v>
      </c>
      <c r="F23" s="187">
        <f t="shared" si="0"/>
        <v>5734721</v>
      </c>
      <c r="G23" s="185"/>
      <c r="H23" s="28"/>
      <c r="I23" s="28"/>
      <c r="J23" s="54">
        <f>+J24</f>
        <v>0</v>
      </c>
      <c r="K23" s="54"/>
      <c r="L23" s="54"/>
      <c r="M23" s="186">
        <f>+M24</f>
        <v>0</v>
      </c>
      <c r="O23" s="183"/>
    </row>
    <row r="24" spans="1:15" ht="15.75" x14ac:dyDescent="0.25">
      <c r="A24" s="26">
        <v>20462</v>
      </c>
      <c r="B24" s="27">
        <v>20</v>
      </c>
      <c r="C24" s="27" t="s">
        <v>60</v>
      </c>
      <c r="D24" s="28">
        <v>5734721</v>
      </c>
      <c r="E24" s="54">
        <v>0</v>
      </c>
      <c r="F24" s="28">
        <f t="shared" si="0"/>
        <v>5734721</v>
      </c>
      <c r="G24" s="185"/>
      <c r="H24" s="28"/>
      <c r="I24" s="28"/>
      <c r="J24" s="54">
        <f>+J30+J39+J42</f>
        <v>0</v>
      </c>
      <c r="K24" s="54"/>
      <c r="L24" s="54"/>
      <c r="M24" s="186">
        <f>+M30+M39+M42</f>
        <v>0</v>
      </c>
      <c r="O24" s="183"/>
    </row>
    <row r="25" spans="1:15" ht="15.75" x14ac:dyDescent="0.25">
      <c r="A25" s="26">
        <v>2047</v>
      </c>
      <c r="B25" s="27"/>
      <c r="C25" s="27" t="s">
        <v>62</v>
      </c>
      <c r="D25" s="28">
        <f>+D26</f>
        <v>6795</v>
      </c>
      <c r="E25" s="54">
        <f>+E26</f>
        <v>0</v>
      </c>
      <c r="F25" s="187">
        <f t="shared" si="0"/>
        <v>6795</v>
      </c>
      <c r="G25" s="185"/>
      <c r="H25" s="28"/>
      <c r="I25" s="28"/>
      <c r="J25" s="54">
        <f>+J26</f>
        <v>0</v>
      </c>
      <c r="K25" s="54"/>
      <c r="L25" s="54"/>
      <c r="M25" s="186">
        <f>+M26</f>
        <v>0</v>
      </c>
      <c r="O25" s="183"/>
    </row>
    <row r="26" spans="1:15" ht="15.75" x14ac:dyDescent="0.25">
      <c r="A26" s="26">
        <v>20476</v>
      </c>
      <c r="B26" s="27">
        <v>20</v>
      </c>
      <c r="C26" s="27" t="s">
        <v>63</v>
      </c>
      <c r="D26" s="28">
        <v>6795</v>
      </c>
      <c r="E26" s="54">
        <v>0</v>
      </c>
      <c r="F26" s="28">
        <f t="shared" si="0"/>
        <v>6795</v>
      </c>
      <c r="G26" s="185"/>
      <c r="H26" s="28"/>
      <c r="I26" s="28"/>
      <c r="J26" s="54">
        <f>+J32+J41+J44</f>
        <v>0</v>
      </c>
      <c r="K26" s="54"/>
      <c r="L26" s="54"/>
      <c r="M26" s="186">
        <f>+M32+M41+M44</f>
        <v>0</v>
      </c>
      <c r="O26" s="183"/>
    </row>
    <row r="27" spans="1:15" ht="15.75" x14ac:dyDescent="0.25">
      <c r="A27" s="26">
        <v>2048</v>
      </c>
      <c r="B27" s="27"/>
      <c r="C27" s="27" t="s">
        <v>64</v>
      </c>
      <c r="D27" s="28">
        <f>+D28+D29</f>
        <v>4595185</v>
      </c>
      <c r="E27" s="54">
        <f>+E29</f>
        <v>0</v>
      </c>
      <c r="F27" s="187">
        <f t="shared" si="0"/>
        <v>4595185</v>
      </c>
      <c r="G27" s="185"/>
      <c r="H27" s="28"/>
      <c r="I27" s="28"/>
      <c r="J27" s="54">
        <f>+J28+J29</f>
        <v>610836</v>
      </c>
      <c r="K27" s="54">
        <v>0</v>
      </c>
      <c r="L27" s="54">
        <v>0</v>
      </c>
      <c r="M27" s="186">
        <f>+M28+M29</f>
        <v>610836</v>
      </c>
      <c r="O27" s="183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28">
        <f>+E29</f>
        <v>0</v>
      </c>
      <c r="F28" s="28">
        <f>+D28-E28</f>
        <v>747770</v>
      </c>
      <c r="G28" s="188"/>
      <c r="H28" s="188"/>
      <c r="I28" s="188"/>
      <c r="J28" s="54">
        <v>0</v>
      </c>
      <c r="K28" s="54"/>
      <c r="L28" s="54"/>
      <c r="M28" s="186">
        <v>0</v>
      </c>
      <c r="O28" s="183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28">
        <f>+E30</f>
        <v>0</v>
      </c>
      <c r="F29" s="28">
        <f>+D29-E29</f>
        <v>3847415</v>
      </c>
      <c r="G29" s="188"/>
      <c r="H29" s="188"/>
      <c r="I29" s="188"/>
      <c r="J29" s="54">
        <v>610836</v>
      </c>
      <c r="K29" s="54"/>
      <c r="L29" s="54"/>
      <c r="M29" s="186">
        <v>610836</v>
      </c>
      <c r="O29" s="183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64</v>
      </c>
      <c r="D30" s="28">
        <v>6795</v>
      </c>
      <c r="E30" s="54">
        <v>0</v>
      </c>
      <c r="F30" s="28">
        <f>+D30-E30</f>
        <v>6795</v>
      </c>
      <c r="G30" s="185"/>
      <c r="H30" s="28"/>
      <c r="I30" s="28"/>
      <c r="J30" s="54">
        <f>+J35+J44+J46</f>
        <v>0</v>
      </c>
      <c r="K30" s="54"/>
      <c r="L30" s="54"/>
      <c r="M30" s="186">
        <f>+M35+M44+M46</f>
        <v>0</v>
      </c>
      <c r="O30" s="183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5"/>
      <c r="H31" s="185"/>
      <c r="I31" s="28"/>
      <c r="J31" s="54">
        <v>0</v>
      </c>
      <c r="K31" s="54">
        <v>0</v>
      </c>
      <c r="L31" s="54">
        <v>0</v>
      </c>
      <c r="M31" s="186">
        <v>0</v>
      </c>
      <c r="O31" s="183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5"/>
      <c r="H32" s="185"/>
      <c r="I32" s="28"/>
      <c r="J32" s="54">
        <v>0</v>
      </c>
      <c r="K32" s="54">
        <v>0</v>
      </c>
      <c r="L32" s="54">
        <v>0</v>
      </c>
      <c r="M32" s="186">
        <v>0</v>
      </c>
      <c r="O32" s="183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66</v>
      </c>
      <c r="D33" s="28">
        <v>0</v>
      </c>
      <c r="E33" s="54">
        <v>0</v>
      </c>
      <c r="F33" s="28">
        <f t="shared" si="0"/>
        <v>0</v>
      </c>
      <c r="G33" s="185"/>
      <c r="H33" s="185"/>
      <c r="I33" s="28"/>
      <c r="J33" s="54">
        <v>0</v>
      </c>
      <c r="K33" s="54">
        <v>0</v>
      </c>
      <c r="L33" s="54">
        <v>0</v>
      </c>
      <c r="M33" s="186">
        <v>0</v>
      </c>
      <c r="O33" s="183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5"/>
      <c r="H34" s="185"/>
      <c r="I34" s="28"/>
      <c r="J34" s="54">
        <v>0</v>
      </c>
      <c r="K34" s="54">
        <v>0</v>
      </c>
      <c r="L34" s="54">
        <v>0</v>
      </c>
      <c r="M34" s="186">
        <v>0</v>
      </c>
      <c r="O34" s="183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5"/>
      <c r="H35" s="185"/>
      <c r="I35" s="28"/>
      <c r="J35" s="54">
        <v>0</v>
      </c>
      <c r="K35" s="54">
        <v>0</v>
      </c>
      <c r="L35" s="54">
        <v>0</v>
      </c>
      <c r="M35" s="186">
        <v>0</v>
      </c>
      <c r="O35" s="183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5"/>
      <c r="H36" s="185"/>
      <c r="I36" s="28"/>
      <c r="J36" s="54">
        <v>0</v>
      </c>
      <c r="K36" s="54">
        <v>0</v>
      </c>
      <c r="L36" s="54">
        <v>0</v>
      </c>
      <c r="M36" s="186">
        <v>0</v>
      </c>
      <c r="O36" s="183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5">
        <f>+D39</f>
        <v>4553485</v>
      </c>
      <c r="E37" s="54">
        <f>+E39</f>
        <v>0</v>
      </c>
      <c r="F37" s="28">
        <f>+D37-E37</f>
        <v>4553485</v>
      </c>
      <c r="G37" s="185"/>
      <c r="H37" s="185"/>
      <c r="I37" s="28"/>
      <c r="J37" s="54">
        <f>+J39</f>
        <v>0</v>
      </c>
      <c r="K37" s="54">
        <v>0</v>
      </c>
      <c r="L37" s="54">
        <v>0</v>
      </c>
      <c r="M37" s="186">
        <f>+M39</f>
        <v>0</v>
      </c>
      <c r="O37" s="183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5">
        <v>0</v>
      </c>
      <c r="E38" s="54">
        <v>0</v>
      </c>
      <c r="F38" s="28">
        <f t="shared" si="0"/>
        <v>0</v>
      </c>
      <c r="G38" s="185"/>
      <c r="H38" s="185"/>
      <c r="I38" s="28"/>
      <c r="J38" s="54">
        <v>0</v>
      </c>
      <c r="K38" s="54">
        <v>0</v>
      </c>
      <c r="L38" s="54">
        <v>0</v>
      </c>
      <c r="M38" s="186">
        <v>0</v>
      </c>
      <c r="O38" s="183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5">
        <v>4553485</v>
      </c>
      <c r="E39" s="54">
        <v>0</v>
      </c>
      <c r="F39" s="28">
        <f t="shared" si="0"/>
        <v>4553485</v>
      </c>
      <c r="G39" s="185"/>
      <c r="H39" s="185"/>
      <c r="I39" s="28"/>
      <c r="J39" s="54">
        <v>0</v>
      </c>
      <c r="K39" s="54"/>
      <c r="L39" s="54"/>
      <c r="M39" s="186">
        <v>0</v>
      </c>
      <c r="O39" s="183">
        <f t="shared" si="1"/>
        <v>0</v>
      </c>
    </row>
    <row r="40" spans="1:15" ht="15.75" x14ac:dyDescent="0.25">
      <c r="A40" s="26">
        <v>20441</v>
      </c>
      <c r="B40" s="27"/>
      <c r="C40" s="30" t="s">
        <v>71</v>
      </c>
      <c r="D40" s="185">
        <f>+D41</f>
        <v>21545264.550000001</v>
      </c>
      <c r="E40" s="54">
        <f>+E41</f>
        <v>0</v>
      </c>
      <c r="F40" s="28">
        <f>+D40-E40</f>
        <v>21545264.550000001</v>
      </c>
      <c r="G40" s="185"/>
      <c r="H40" s="185"/>
      <c r="I40" s="28"/>
      <c r="J40" s="54">
        <f>+J41</f>
        <v>0</v>
      </c>
      <c r="K40" s="54">
        <v>0</v>
      </c>
      <c r="L40" s="54">
        <v>0</v>
      </c>
      <c r="M40" s="186">
        <f>+M41</f>
        <v>0</v>
      </c>
      <c r="O40" s="183">
        <f t="shared" si="1"/>
        <v>0</v>
      </c>
    </row>
    <row r="41" spans="1:15" ht="15.75" x14ac:dyDescent="0.25">
      <c r="A41" s="26">
        <v>2044113</v>
      </c>
      <c r="B41" s="27">
        <v>20</v>
      </c>
      <c r="C41" s="30" t="s">
        <v>71</v>
      </c>
      <c r="D41" s="185">
        <v>21545264.550000001</v>
      </c>
      <c r="E41" s="54">
        <v>0</v>
      </c>
      <c r="F41" s="28">
        <f t="shared" si="0"/>
        <v>21545264.550000001</v>
      </c>
      <c r="G41" s="185"/>
      <c r="H41" s="185"/>
      <c r="I41" s="28"/>
      <c r="J41" s="54">
        <v>0</v>
      </c>
      <c r="K41" s="54"/>
      <c r="L41" s="54"/>
      <c r="M41" s="186">
        <v>0</v>
      </c>
      <c r="O41" s="183">
        <f t="shared" si="1"/>
        <v>0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5">
        <v>0</v>
      </c>
      <c r="E42" s="54">
        <v>0</v>
      </c>
      <c r="F42" s="28">
        <f t="shared" si="0"/>
        <v>0</v>
      </c>
      <c r="G42" s="185"/>
      <c r="H42" s="185"/>
      <c r="I42" s="28"/>
      <c r="J42" s="54">
        <v>0</v>
      </c>
      <c r="K42" s="54">
        <v>0</v>
      </c>
      <c r="L42" s="54">
        <v>0</v>
      </c>
      <c r="M42" s="186">
        <v>0</v>
      </c>
      <c r="O42" s="183" t="e">
        <f t="shared" si="1"/>
        <v>#DIV/0!</v>
      </c>
    </row>
    <row r="43" spans="1:15" ht="15.75" x14ac:dyDescent="0.25">
      <c r="A43" s="26">
        <v>3</v>
      </c>
      <c r="B43" s="27"/>
      <c r="C43" s="30" t="s">
        <v>72</v>
      </c>
      <c r="D43" s="185">
        <f>+D44</f>
        <v>349858420</v>
      </c>
      <c r="E43" s="54">
        <f>+E44</f>
        <v>0</v>
      </c>
      <c r="F43" s="185">
        <f t="shared" si="0"/>
        <v>349858420</v>
      </c>
      <c r="G43" s="185"/>
      <c r="H43" s="185"/>
      <c r="I43" s="28"/>
      <c r="J43" s="54">
        <f>+J44</f>
        <v>0</v>
      </c>
      <c r="K43" s="54">
        <v>0</v>
      </c>
      <c r="L43" s="54">
        <v>0</v>
      </c>
      <c r="M43" s="186">
        <f>+M44</f>
        <v>0</v>
      </c>
      <c r="O43" s="183">
        <f t="shared" si="1"/>
        <v>0</v>
      </c>
    </row>
    <row r="44" spans="1:15" ht="15.75" x14ac:dyDescent="0.25">
      <c r="A44" s="26">
        <v>36</v>
      </c>
      <c r="B44" s="27"/>
      <c r="C44" s="30" t="s">
        <v>73</v>
      </c>
      <c r="D44" s="185">
        <f>+D45</f>
        <v>349858420</v>
      </c>
      <c r="E44" s="54">
        <f>+E45</f>
        <v>0</v>
      </c>
      <c r="F44" s="28">
        <f t="shared" si="0"/>
        <v>349858420</v>
      </c>
      <c r="G44" s="185"/>
      <c r="H44" s="185"/>
      <c r="I44" s="28"/>
      <c r="J44" s="54">
        <f>+J45</f>
        <v>0</v>
      </c>
      <c r="K44" s="54">
        <v>0</v>
      </c>
      <c r="L44" s="54">
        <v>0</v>
      </c>
      <c r="M44" s="186">
        <f>+M45</f>
        <v>0</v>
      </c>
      <c r="O44" s="183">
        <f t="shared" si="1"/>
        <v>0</v>
      </c>
    </row>
    <row r="45" spans="1:15" ht="15.75" x14ac:dyDescent="0.25">
      <c r="A45" s="26">
        <v>361</v>
      </c>
      <c r="B45" s="27"/>
      <c r="C45" s="30" t="s">
        <v>74</v>
      </c>
      <c r="D45" s="185">
        <f>+D46+D47</f>
        <v>349858420</v>
      </c>
      <c r="E45" s="54">
        <f>+E46+E47</f>
        <v>0</v>
      </c>
      <c r="F45" s="28">
        <f t="shared" si="0"/>
        <v>349858420</v>
      </c>
      <c r="G45" s="185"/>
      <c r="H45" s="185"/>
      <c r="I45" s="28"/>
      <c r="J45" s="54">
        <f>+J46+J47</f>
        <v>0</v>
      </c>
      <c r="K45" s="54">
        <v>0</v>
      </c>
      <c r="L45" s="54">
        <v>0</v>
      </c>
      <c r="M45" s="186">
        <f>+M46+M47</f>
        <v>0</v>
      </c>
      <c r="O45" s="183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5">
        <v>1294836</v>
      </c>
      <c r="E46" s="54">
        <v>0</v>
      </c>
      <c r="F46" s="28">
        <f t="shared" si="0"/>
        <v>1294836</v>
      </c>
      <c r="G46" s="185"/>
      <c r="H46" s="185"/>
      <c r="I46" s="28"/>
      <c r="J46" s="54">
        <v>0</v>
      </c>
      <c r="K46" s="54"/>
      <c r="L46" s="54"/>
      <c r="M46" s="186">
        <v>0</v>
      </c>
      <c r="O46" s="183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5">
        <v>348563584</v>
      </c>
      <c r="E47" s="54">
        <v>0</v>
      </c>
      <c r="F47" s="28">
        <f t="shared" si="0"/>
        <v>348563584</v>
      </c>
      <c r="G47" s="185"/>
      <c r="H47" s="185"/>
      <c r="I47" s="28"/>
      <c r="J47" s="54">
        <v>0</v>
      </c>
      <c r="K47" s="54"/>
      <c r="L47" s="54"/>
      <c r="M47" s="186">
        <v>0</v>
      </c>
      <c r="O47" s="183"/>
    </row>
    <row r="48" spans="1:15" ht="16.5" thickBot="1" x14ac:dyDescent="0.3">
      <c r="A48" s="189" t="s">
        <v>76</v>
      </c>
      <c r="B48" s="147"/>
      <c r="C48" s="148" t="s">
        <v>77</v>
      </c>
      <c r="D48" s="190">
        <f>+D49+D68+D71+D76</f>
        <v>11880326999.389999</v>
      </c>
      <c r="E48" s="191">
        <f>+E49+E68+E71+E76</f>
        <v>0</v>
      </c>
      <c r="F48" s="190">
        <f>+D48-E48</f>
        <v>11880326999.389999</v>
      </c>
      <c r="G48" s="190"/>
      <c r="H48" s="190"/>
      <c r="I48" s="128"/>
      <c r="J48" s="191">
        <f>+J49+J68+J71+J76</f>
        <v>0</v>
      </c>
      <c r="K48" s="191">
        <f>+K49+K68+K71+K76</f>
        <v>0</v>
      </c>
      <c r="L48" s="191">
        <f>+L49+L68+L71+L76</f>
        <v>0</v>
      </c>
      <c r="M48" s="192">
        <f>+M49+M68+M71+M76</f>
        <v>0</v>
      </c>
      <c r="O48" s="183">
        <f t="shared" ref="O48:O54" si="3">+M48/F48</f>
        <v>0</v>
      </c>
    </row>
    <row r="49" spans="1:15" ht="34.5" customHeight="1" x14ac:dyDescent="0.25">
      <c r="A49" s="21">
        <v>113</v>
      </c>
      <c r="B49" s="22"/>
      <c r="C49" s="85" t="s">
        <v>78</v>
      </c>
      <c r="D49" s="193">
        <f>+D53+D55</f>
        <v>747261599</v>
      </c>
      <c r="E49" s="24">
        <f>+E53+E55</f>
        <v>0</v>
      </c>
      <c r="F49" s="23">
        <f>+D49-E49</f>
        <v>747261599</v>
      </c>
      <c r="G49" s="193"/>
      <c r="H49" s="193"/>
      <c r="I49" s="23"/>
      <c r="J49" s="24">
        <f>+J53+J55</f>
        <v>0</v>
      </c>
      <c r="K49" s="24">
        <v>0</v>
      </c>
      <c r="L49" s="24">
        <v>0</v>
      </c>
      <c r="M49" s="194">
        <f>+M53+M55</f>
        <v>0</v>
      </c>
      <c r="O49" s="183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86</v>
      </c>
      <c r="D50" s="185">
        <v>0</v>
      </c>
      <c r="E50" s="54">
        <v>0</v>
      </c>
      <c r="F50" s="28">
        <f>+D50-E50</f>
        <v>0</v>
      </c>
      <c r="G50" s="185"/>
      <c r="H50" s="185"/>
      <c r="I50" s="28"/>
      <c r="J50" s="54">
        <v>0</v>
      </c>
      <c r="K50" s="54">
        <v>0</v>
      </c>
      <c r="L50" s="54">
        <v>0</v>
      </c>
      <c r="M50" s="186">
        <v>0</v>
      </c>
      <c r="O50" s="183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86</v>
      </c>
      <c r="D51" s="185">
        <v>0</v>
      </c>
      <c r="E51" s="54"/>
      <c r="F51" s="28"/>
      <c r="G51" s="185"/>
      <c r="H51" s="185"/>
      <c r="I51" s="28"/>
      <c r="J51" s="54">
        <v>0</v>
      </c>
      <c r="K51" s="54"/>
      <c r="L51" s="54"/>
      <c r="M51" s="186">
        <v>0</v>
      </c>
      <c r="O51" s="183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5">
        <v>0</v>
      </c>
      <c r="E52" s="54">
        <v>0</v>
      </c>
      <c r="F52" s="28">
        <f>+D52-E52</f>
        <v>0</v>
      </c>
      <c r="G52" s="185"/>
      <c r="H52" s="185"/>
      <c r="I52" s="28"/>
      <c r="J52" s="54">
        <v>0</v>
      </c>
      <c r="K52" s="54">
        <v>0</v>
      </c>
      <c r="L52" s="54">
        <v>0</v>
      </c>
      <c r="M52" s="186">
        <v>0</v>
      </c>
      <c r="O52" s="183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5">
        <f>+D54</f>
        <v>722611599</v>
      </c>
      <c r="E53" s="54">
        <f>+E54</f>
        <v>0</v>
      </c>
      <c r="F53" s="28">
        <f>+D53-E53</f>
        <v>722611599</v>
      </c>
      <c r="G53" s="185"/>
      <c r="H53" s="185"/>
      <c r="I53" s="28"/>
      <c r="J53" s="54">
        <f>+J54</f>
        <v>0</v>
      </c>
      <c r="K53" s="54">
        <v>0</v>
      </c>
      <c r="L53" s="54">
        <v>0</v>
      </c>
      <c r="M53" s="186">
        <f>+M54</f>
        <v>0</v>
      </c>
      <c r="O53" s="183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90</v>
      </c>
      <c r="D54" s="185">
        <v>722611599</v>
      </c>
      <c r="E54" s="54">
        <v>0</v>
      </c>
      <c r="F54" s="28">
        <f>+D54-E54</f>
        <v>722611599</v>
      </c>
      <c r="G54" s="185"/>
      <c r="H54" s="185"/>
      <c r="I54" s="28"/>
      <c r="J54" s="54">
        <v>0</v>
      </c>
      <c r="K54" s="54">
        <v>0</v>
      </c>
      <c r="L54" s="54">
        <v>0</v>
      </c>
      <c r="M54" s="186">
        <v>0</v>
      </c>
      <c r="O54" s="183">
        <f t="shared" si="3"/>
        <v>0</v>
      </c>
    </row>
    <row r="55" spans="1:15" ht="33" customHeight="1" x14ac:dyDescent="0.25">
      <c r="A55" s="26">
        <v>113607</v>
      </c>
      <c r="B55" s="27"/>
      <c r="C55" s="30" t="s">
        <v>91</v>
      </c>
      <c r="D55" s="185">
        <f>+D56</f>
        <v>24650000</v>
      </c>
      <c r="E55" s="54">
        <f>+E56</f>
        <v>0</v>
      </c>
      <c r="F55" s="28">
        <f>+D55-E55</f>
        <v>24650000</v>
      </c>
      <c r="G55" s="185"/>
      <c r="H55" s="185"/>
      <c r="I55" s="28"/>
      <c r="J55" s="54">
        <f>+J56</f>
        <v>0</v>
      </c>
      <c r="K55" s="54">
        <v>0</v>
      </c>
      <c r="L55" s="54">
        <v>0</v>
      </c>
      <c r="M55" s="186">
        <f>+M56</f>
        <v>0</v>
      </c>
      <c r="O55" s="183"/>
    </row>
    <row r="56" spans="1:15" ht="45" customHeight="1" thickBot="1" x14ac:dyDescent="0.3">
      <c r="A56" s="32">
        <v>1136071</v>
      </c>
      <c r="B56" s="33">
        <v>20</v>
      </c>
      <c r="C56" s="80" t="s">
        <v>92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5">
        <v>0</v>
      </c>
      <c r="O56" s="183"/>
    </row>
    <row r="57" spans="1:15" ht="22.5" customHeight="1" x14ac:dyDescent="0.25">
      <c r="A57" s="38"/>
      <c r="B57" s="39"/>
      <c r="C57" s="82"/>
      <c r="D57" s="40"/>
      <c r="E57" s="196"/>
      <c r="F57" s="42"/>
      <c r="G57" s="40"/>
      <c r="H57" s="40"/>
      <c r="I57" s="42"/>
      <c r="J57" s="42"/>
      <c r="K57" s="42"/>
      <c r="L57" s="42"/>
      <c r="M57" s="42"/>
      <c r="O57" s="183"/>
    </row>
    <row r="58" spans="1:15" ht="12.75" customHeight="1" thickBot="1" x14ac:dyDescent="0.3">
      <c r="A58" s="60"/>
      <c r="C58" s="57"/>
      <c r="D58" s="197"/>
      <c r="E58" s="4"/>
      <c r="F58" s="61"/>
      <c r="G58" s="197"/>
      <c r="H58" s="197"/>
      <c r="I58" s="61"/>
      <c r="J58" s="61"/>
      <c r="K58" s="61"/>
      <c r="L58" s="61"/>
      <c r="M58" s="61"/>
      <c r="O58" s="183"/>
    </row>
    <row r="59" spans="1:15" x14ac:dyDescent="0.25">
      <c r="A59" s="117" t="s">
        <v>1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9"/>
    </row>
    <row r="60" spans="1:15" x14ac:dyDescent="0.25">
      <c r="A60" s="111" t="s">
        <v>203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3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8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ENERO</v>
      </c>
      <c r="K64" s="1"/>
      <c r="M64" s="5" t="str">
        <f>M8</f>
        <v>VIGENCIA: 2017</v>
      </c>
    </row>
    <row r="65" spans="1:16" ht="4.5" customHeight="1" thickBot="1" x14ac:dyDescent="0.3">
      <c r="A65" s="110"/>
      <c r="B65" s="64"/>
      <c r="C65" s="64"/>
      <c r="D65" s="64"/>
      <c r="E65" s="171"/>
      <c r="F65" s="65"/>
      <c r="G65" s="65"/>
      <c r="H65" s="65"/>
      <c r="I65" s="65"/>
      <c r="J65" s="65"/>
      <c r="K65" s="65"/>
      <c r="L65" s="65"/>
      <c r="M65" s="67"/>
    </row>
    <row r="66" spans="1:16" ht="14.25" customHeight="1" thickBot="1" x14ac:dyDescent="0.3">
      <c r="A66" s="199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1"/>
    </row>
    <row r="67" spans="1:16" ht="54" customHeight="1" thickBot="1" x14ac:dyDescent="0.3">
      <c r="A67" s="175" t="s">
        <v>205</v>
      </c>
      <c r="B67" s="176"/>
      <c r="C67" s="176" t="s">
        <v>206</v>
      </c>
      <c r="D67" s="177" t="s">
        <v>207</v>
      </c>
      <c r="E67" s="178" t="s">
        <v>208</v>
      </c>
      <c r="F67" s="177" t="s">
        <v>209</v>
      </c>
      <c r="G67" s="177"/>
      <c r="H67" s="177"/>
      <c r="I67" s="177"/>
      <c r="J67" s="177" t="s">
        <v>210</v>
      </c>
      <c r="K67" s="177" t="s">
        <v>211</v>
      </c>
      <c r="L67" s="177" t="s">
        <v>212</v>
      </c>
      <c r="M67" s="179" t="s">
        <v>213</v>
      </c>
    </row>
    <row r="68" spans="1:16" s="57" customFormat="1" ht="33" customHeight="1" x14ac:dyDescent="0.25">
      <c r="A68" s="84">
        <v>223</v>
      </c>
      <c r="B68" s="85"/>
      <c r="C68" s="85" t="s">
        <v>93</v>
      </c>
      <c r="D68" s="202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202"/>
      <c r="H68" s="202"/>
      <c r="I68" s="203"/>
      <c r="J68" s="23">
        <f>+J69</f>
        <v>0</v>
      </c>
      <c r="K68" s="23"/>
      <c r="L68" s="23"/>
      <c r="M68" s="25">
        <f>+M69</f>
        <v>0</v>
      </c>
      <c r="O68" s="183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79</v>
      </c>
      <c r="D69" s="204">
        <f>+D70</f>
        <v>62818700.390000001</v>
      </c>
      <c r="E69" s="54">
        <f>+E70</f>
        <v>0</v>
      </c>
      <c r="F69" s="28">
        <f t="shared" si="4"/>
        <v>62818700.390000001</v>
      </c>
      <c r="G69" s="204"/>
      <c r="H69" s="204"/>
      <c r="I69" s="56"/>
      <c r="J69" s="28">
        <f>+J70</f>
        <v>0</v>
      </c>
      <c r="K69" s="28"/>
      <c r="L69" s="28"/>
      <c r="M69" s="29">
        <f>+M70</f>
        <v>0</v>
      </c>
      <c r="O69" s="183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94</v>
      </c>
      <c r="D70" s="204">
        <v>62818700.390000001</v>
      </c>
      <c r="E70" s="54">
        <v>0</v>
      </c>
      <c r="F70" s="28">
        <f t="shared" si="4"/>
        <v>62818700.390000001</v>
      </c>
      <c r="G70" s="204"/>
      <c r="H70" s="204"/>
      <c r="I70" s="56"/>
      <c r="J70" s="28">
        <v>0</v>
      </c>
      <c r="K70" s="28"/>
      <c r="L70" s="28"/>
      <c r="M70" s="29">
        <v>0</v>
      </c>
      <c r="O70" s="183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95</v>
      </c>
      <c r="D71" s="204">
        <f>+D72</f>
        <v>7376363628</v>
      </c>
      <c r="E71" s="28">
        <f>+E72</f>
        <v>0</v>
      </c>
      <c r="F71" s="204">
        <f t="shared" si="4"/>
        <v>7376363628</v>
      </c>
      <c r="G71" s="204"/>
      <c r="H71" s="204"/>
      <c r="I71" s="56"/>
      <c r="J71" s="28">
        <f>+J72</f>
        <v>0</v>
      </c>
      <c r="K71" s="28">
        <f>+K72</f>
        <v>0</v>
      </c>
      <c r="L71" s="28">
        <f>+L72</f>
        <v>0</v>
      </c>
      <c r="M71" s="29">
        <f>+M72</f>
        <v>0</v>
      </c>
      <c r="O71" s="183">
        <f t="shared" si="5"/>
        <v>0</v>
      </c>
      <c r="P71" s="205">
        <f>+M71-10384330698</f>
        <v>-10384330698</v>
      </c>
    </row>
    <row r="72" spans="1:16" s="57" customFormat="1" ht="15.75" customHeight="1" x14ac:dyDescent="0.25">
      <c r="A72" s="55">
        <v>520600</v>
      </c>
      <c r="B72" s="30"/>
      <c r="C72" s="30" t="s">
        <v>79</v>
      </c>
      <c r="D72" s="204">
        <f>SUM(D73:D75)</f>
        <v>7376363628</v>
      </c>
      <c r="E72" s="87">
        <f>SUM(E73:E75)</f>
        <v>0</v>
      </c>
      <c r="F72" s="204">
        <f t="shared" si="4"/>
        <v>7376363628</v>
      </c>
      <c r="G72" s="204"/>
      <c r="H72" s="204"/>
      <c r="I72" s="56"/>
      <c r="J72" s="28">
        <f>SUM(J73:J75)</f>
        <v>0</v>
      </c>
      <c r="K72" s="28">
        <v>0</v>
      </c>
      <c r="L72" s="28">
        <v>0</v>
      </c>
      <c r="M72" s="29">
        <f>SUM(M73:M75)</f>
        <v>0</v>
      </c>
      <c r="O72" s="183">
        <f t="shared" si="5"/>
        <v>0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96</v>
      </c>
      <c r="D73" s="204">
        <v>6785227530</v>
      </c>
      <c r="E73" s="54">
        <v>0</v>
      </c>
      <c r="F73" s="28">
        <f t="shared" si="4"/>
        <v>6785227530</v>
      </c>
      <c r="G73" s="204"/>
      <c r="H73" s="204"/>
      <c r="I73" s="56"/>
      <c r="J73" s="187">
        <v>0</v>
      </c>
      <c r="K73" s="187"/>
      <c r="L73" s="187"/>
      <c r="M73" s="206">
        <v>0</v>
      </c>
      <c r="O73" s="183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204">
        <v>7609855</v>
      </c>
      <c r="E74" s="54">
        <v>0</v>
      </c>
      <c r="F74" s="28">
        <f t="shared" si="4"/>
        <v>7609855</v>
      </c>
      <c r="G74" s="204"/>
      <c r="H74" s="204"/>
      <c r="I74" s="56"/>
      <c r="J74" s="187">
        <v>0</v>
      </c>
      <c r="K74" s="187"/>
      <c r="L74" s="187"/>
      <c r="M74" s="206">
        <v>0</v>
      </c>
      <c r="O74" s="183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204">
        <v>583526243</v>
      </c>
      <c r="E75" s="54">
        <v>0</v>
      </c>
      <c r="F75" s="28">
        <f t="shared" si="4"/>
        <v>583526243</v>
      </c>
      <c r="G75" s="204"/>
      <c r="H75" s="204"/>
      <c r="I75" s="56"/>
      <c r="J75" s="28">
        <v>0</v>
      </c>
      <c r="K75" s="28"/>
      <c r="L75" s="28"/>
      <c r="M75" s="29">
        <v>0</v>
      </c>
      <c r="O75" s="183">
        <f t="shared" si="5"/>
        <v>0</v>
      </c>
    </row>
    <row r="76" spans="1:16" s="57" customFormat="1" ht="45.75" customHeight="1" x14ac:dyDescent="0.25">
      <c r="A76" s="84">
        <v>530</v>
      </c>
      <c r="B76" s="85"/>
      <c r="C76" s="85" t="s">
        <v>98</v>
      </c>
      <c r="D76" s="202">
        <f>+D77</f>
        <v>3693883072</v>
      </c>
      <c r="E76" s="207">
        <f>+E77</f>
        <v>0</v>
      </c>
      <c r="F76" s="23">
        <f>+D76-E76</f>
        <v>3693883072</v>
      </c>
      <c r="G76" s="202"/>
      <c r="H76" s="202"/>
      <c r="I76" s="203"/>
      <c r="J76" s="207">
        <f>+J77</f>
        <v>0</v>
      </c>
      <c r="K76" s="207">
        <v>0</v>
      </c>
      <c r="L76" s="207">
        <v>0</v>
      </c>
      <c r="M76" s="208">
        <f>+M77</f>
        <v>0</v>
      </c>
      <c r="O76" s="183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79</v>
      </c>
      <c r="D77" s="204">
        <f>+D78</f>
        <v>3693883072</v>
      </c>
      <c r="E77" s="87">
        <f>+E78</f>
        <v>0</v>
      </c>
      <c r="F77" s="28">
        <f>+D77-E77</f>
        <v>3693883072</v>
      </c>
      <c r="G77" s="204"/>
      <c r="H77" s="204"/>
      <c r="I77" s="56"/>
      <c r="J77" s="207">
        <f>+J78</f>
        <v>0</v>
      </c>
      <c r="K77" s="207">
        <v>0</v>
      </c>
      <c r="L77" s="207">
        <v>0</v>
      </c>
      <c r="M77" s="208">
        <f>+M78</f>
        <v>0</v>
      </c>
      <c r="O77" s="183">
        <f>+M77/F77</f>
        <v>0</v>
      </c>
    </row>
    <row r="78" spans="1:16" s="57" customFormat="1" ht="48.75" customHeight="1" thickBot="1" x14ac:dyDescent="0.3">
      <c r="A78" s="89">
        <v>5306003</v>
      </c>
      <c r="B78" s="90">
        <v>20</v>
      </c>
      <c r="C78" s="90" t="s">
        <v>218</v>
      </c>
      <c r="D78" s="209">
        <v>3693883072</v>
      </c>
      <c r="E78" s="210">
        <v>0</v>
      </c>
      <c r="F78" s="145">
        <f>+D78-E78</f>
        <v>3693883072</v>
      </c>
      <c r="G78" s="209"/>
      <c r="H78" s="209"/>
      <c r="I78" s="91"/>
      <c r="J78" s="145">
        <v>0</v>
      </c>
      <c r="K78" s="145"/>
      <c r="L78" s="145"/>
      <c r="M78" s="146">
        <v>0</v>
      </c>
      <c r="O78" s="183">
        <f>+M78/F78</f>
        <v>0</v>
      </c>
    </row>
    <row r="79" spans="1:16" ht="16.5" thickBot="1" x14ac:dyDescent="0.3">
      <c r="A79" s="114" t="s">
        <v>219</v>
      </c>
      <c r="B79" s="115"/>
      <c r="C79" s="115"/>
      <c r="D79" s="189">
        <f>+D12+D48</f>
        <v>12697545821.939999</v>
      </c>
      <c r="E79" s="87">
        <f>+E12+E48</f>
        <v>0</v>
      </c>
      <c r="F79" s="189">
        <f>+D79-E79</f>
        <v>12697545821.939999</v>
      </c>
      <c r="G79" s="190"/>
      <c r="H79" s="190"/>
      <c r="I79" s="211" t="e">
        <f>+I20+I25+I43+I49+I71+#REF!</f>
        <v>#REF!</v>
      </c>
      <c r="J79" s="189">
        <f>+J12+J48</f>
        <v>610836</v>
      </c>
      <c r="K79" s="189">
        <f>+K12+K48</f>
        <v>0</v>
      </c>
      <c r="L79" s="189">
        <f>+L12+L48</f>
        <v>0</v>
      </c>
      <c r="M79" s="212">
        <f>+M12+M48</f>
        <v>610836</v>
      </c>
      <c r="O79" s="183">
        <f>+M79/F79</f>
        <v>4.8106619071580027E-5</v>
      </c>
    </row>
    <row r="80" spans="1:16" x14ac:dyDescent="0.25">
      <c r="A80" s="153"/>
      <c r="B80" s="122"/>
      <c r="C80" s="122"/>
      <c r="D80" s="124"/>
      <c r="E80" s="213"/>
      <c r="F80" s="124"/>
      <c r="G80" s="125"/>
      <c r="H80" s="124"/>
      <c r="I80" s="124" t="s">
        <v>220</v>
      </c>
      <c r="J80" s="124"/>
      <c r="K80" s="124" t="s">
        <v>221</v>
      </c>
      <c r="L80" s="124"/>
      <c r="M80" s="125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61"/>
      <c r="N82" s="149"/>
    </row>
    <row r="83" spans="1:14" x14ac:dyDescent="0.25">
      <c r="A83" s="98" t="s">
        <v>101</v>
      </c>
      <c r="B83" s="99"/>
      <c r="C83" s="99"/>
      <c r="D83" s="99"/>
      <c r="E83" s="100"/>
      <c r="F83" s="100" t="s">
        <v>102</v>
      </c>
      <c r="G83" s="100"/>
      <c r="H83" s="101"/>
      <c r="I83" s="149"/>
      <c r="J83" s="151"/>
      <c r="K83" s="160"/>
      <c r="L83" s="151"/>
      <c r="M83" s="161"/>
      <c r="N83" s="149"/>
    </row>
    <row r="84" spans="1:14" x14ac:dyDescent="0.25">
      <c r="A84" s="102" t="s">
        <v>103</v>
      </c>
      <c r="B84" s="99"/>
      <c r="C84" s="99"/>
      <c r="D84" s="99"/>
      <c r="E84" s="103"/>
      <c r="F84" s="103" t="s">
        <v>104</v>
      </c>
      <c r="G84" s="103"/>
      <c r="H84" s="104"/>
      <c r="I84" s="149"/>
      <c r="J84" s="151"/>
      <c r="K84" s="109"/>
      <c r="L84" s="151"/>
      <c r="M84" s="161"/>
      <c r="N84" s="149"/>
    </row>
    <row r="85" spans="1:14" x14ac:dyDescent="0.25">
      <c r="A85" s="102" t="s">
        <v>105</v>
      </c>
      <c r="B85" s="99"/>
      <c r="C85" s="99"/>
      <c r="D85" s="99"/>
      <c r="E85" s="106"/>
      <c r="F85" s="106" t="s">
        <v>106</v>
      </c>
      <c r="G85" s="100"/>
      <c r="H85" s="101"/>
      <c r="I85" s="149"/>
      <c r="J85" s="151"/>
      <c r="K85" s="160"/>
      <c r="L85" s="151"/>
      <c r="M85" s="161"/>
      <c r="N85" s="149"/>
    </row>
    <row r="86" spans="1:14" x14ac:dyDescent="0.25">
      <c r="A86" s="102"/>
      <c r="B86" s="99"/>
      <c r="C86" s="99"/>
      <c r="D86" s="99"/>
      <c r="E86" s="103"/>
      <c r="F86" s="103"/>
      <c r="G86" s="103"/>
      <c r="H86" s="104"/>
      <c r="I86" s="151"/>
      <c r="J86" s="151"/>
      <c r="K86" s="151"/>
      <c r="L86" s="151"/>
      <c r="M86" s="161"/>
      <c r="N86" s="149"/>
    </row>
    <row r="87" spans="1:14" x14ac:dyDescent="0.25">
      <c r="A87" s="98"/>
      <c r="B87" s="99"/>
      <c r="C87" s="99"/>
      <c r="D87" s="106"/>
      <c r="E87" s="107"/>
      <c r="F87" s="106"/>
      <c r="G87" s="101"/>
      <c r="H87" s="151"/>
      <c r="I87" s="151"/>
      <c r="J87" s="151"/>
      <c r="K87" s="151"/>
      <c r="L87" s="151"/>
      <c r="M87" s="161"/>
      <c r="N87" s="149"/>
    </row>
    <row r="88" spans="1:14" x14ac:dyDescent="0.25">
      <c r="A88" s="102"/>
      <c r="B88" s="103"/>
      <c r="C88" s="103" t="s">
        <v>193</v>
      </c>
      <c r="D88" s="103" t="s">
        <v>108</v>
      </c>
      <c r="E88" s="103"/>
      <c r="F88" s="106"/>
      <c r="G88" s="106"/>
      <c r="H88" s="106"/>
      <c r="I88" s="214"/>
      <c r="J88" s="215" t="s">
        <v>102</v>
      </c>
      <c r="K88" s="160"/>
      <c r="L88" s="160"/>
      <c r="M88" s="216"/>
      <c r="N88" s="149"/>
    </row>
    <row r="89" spans="1:14" x14ac:dyDescent="0.25">
      <c r="A89" s="98"/>
      <c r="B89" s="103" t="s">
        <v>222</v>
      </c>
      <c r="C89" s="103"/>
      <c r="D89" s="103" t="s">
        <v>110</v>
      </c>
      <c r="E89" s="103"/>
      <c r="F89" s="103"/>
      <c r="G89" s="103"/>
      <c r="H89" s="103"/>
      <c r="I89" s="104"/>
      <c r="J89" s="215" t="s">
        <v>223</v>
      </c>
      <c r="K89" s="160"/>
      <c r="L89" s="109"/>
      <c r="M89" s="216"/>
      <c r="N89" s="149"/>
    </row>
    <row r="90" spans="1:14" x14ac:dyDescent="0.25">
      <c r="A90" s="102"/>
      <c r="B90" s="103" t="s">
        <v>224</v>
      </c>
      <c r="C90" s="103"/>
      <c r="D90" s="103" t="s">
        <v>113</v>
      </c>
      <c r="E90" s="103"/>
      <c r="F90" s="106"/>
      <c r="G90" s="106"/>
      <c r="H90" s="106"/>
      <c r="I90" s="214"/>
      <c r="J90" s="215" t="s">
        <v>202</v>
      </c>
      <c r="K90" s="160"/>
      <c r="L90" s="160"/>
      <c r="M90" s="216"/>
      <c r="N90" s="149"/>
    </row>
    <row r="91" spans="1:14" x14ac:dyDescent="0.25">
      <c r="A91" s="102"/>
      <c r="B91" s="99"/>
      <c r="C91" s="103"/>
      <c r="D91" s="103"/>
      <c r="E91" s="103"/>
      <c r="F91" s="103"/>
      <c r="G91" s="103"/>
      <c r="H91" s="103"/>
      <c r="I91" s="104"/>
      <c r="J91" s="160"/>
      <c r="K91" s="160"/>
      <c r="L91" s="160"/>
      <c r="M91" s="216"/>
      <c r="N91" s="149"/>
    </row>
    <row r="92" spans="1:14" ht="6.75" customHeight="1" thickBot="1" x14ac:dyDescent="0.3">
      <c r="A92" s="110"/>
      <c r="B92" s="64"/>
      <c r="C92" s="165"/>
      <c r="D92" s="165"/>
      <c r="E92" s="217"/>
      <c r="F92" s="166"/>
      <c r="G92" s="166"/>
      <c r="H92" s="166"/>
      <c r="I92" s="166"/>
      <c r="J92" s="166"/>
      <c r="K92" s="166"/>
      <c r="L92" s="166"/>
      <c r="M92" s="218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</vt:lpstr>
      <vt:lpstr>CP</vt:lpstr>
      <vt:lpstr>RESERVAS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2017-03-22T20:34:30Z</cp:lastPrinted>
  <dcterms:created xsi:type="dcterms:W3CDTF">2017-03-23T17:41:19Z</dcterms:created>
  <dcterms:modified xsi:type="dcterms:W3CDTF">2017-03-23T18:00:00Z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