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/>
  <xr:revisionPtr revIDLastSave="4" documentId="13_ncr:1_{4CC9E910-43F4-1B48-A2EE-E23F755F1CDB}" xr6:coauthVersionLast="47" xr6:coauthVersionMax="47" xr10:uidLastSave="{B77B72B6-9747-43B0-A59A-0FF8C3D2AA82}"/>
  <bookViews>
    <workbookView xWindow="-120" yWindow="-120" windowWidth="20730" windowHeight="11160" tabRatio="606" xr2:uid="{00000000-000D-0000-FFFF-FFFF00000000}"/>
  </bookViews>
  <sheets>
    <sheet name="Mapa de riesgos" sheetId="54" r:id="rId1"/>
    <sheet name="Tablas" sheetId="45" r:id="rId2"/>
    <sheet name="Calificación de impacto" sheetId="46" r:id="rId3"/>
    <sheet name="Mapa de calor" sheetId="42" r:id="rId4"/>
    <sheet name="Datos" sheetId="40" r:id="rId5"/>
  </sheets>
  <externalReferences>
    <externalReference r:id="rId6"/>
    <externalReference r:id="rId7"/>
    <externalReference r:id="rId8"/>
  </externalReferences>
  <definedNames>
    <definedName name="¿TIENE_HERRAMIENTA_PARA_EJERCER_EL_CONTROL?">#REF!</definedName>
    <definedName name="A">#REF!</definedName>
    <definedName name="B">#REF!</definedName>
    <definedName name="CE">#REF!</definedName>
    <definedName name="EvidenciaSeguimiento">[1]DB!$I$9:$I$10</definedName>
    <definedName name="EXISTENCONTROLES" localSheetId="2">[1]DB!$D$5:$D$6</definedName>
    <definedName name="EXISTENCONTROLES">#REF!</definedName>
    <definedName name="ExistenManuales">[1]DB!$C$9:$C$10</definedName>
    <definedName name="fdhgdhk">[2]DB!$B$5:$B$11</definedName>
    <definedName name="FrecuenciaSeguim" localSheetId="2">[1]DB!$H$9:$H$10</definedName>
    <definedName name="FrecuenciaSeguim">#REF!</definedName>
    <definedName name="FrecuendiaSeguim">#REF!</definedName>
    <definedName name="HerramientaControl" localSheetId="2">[1]DB!$D$9:$D$10</definedName>
    <definedName name="HerramientaControl">#REF!</definedName>
    <definedName name="HerramientaEfectiva" localSheetId="2">[1]DB!$F$9:$F$10</definedName>
    <definedName name="HerramientaEfectiva">#REF!</definedName>
    <definedName name="impac">[3]DB!$B$24:$B$28</definedName>
    <definedName name="IMPACTO" localSheetId="2">[1]DB!$H$5</definedName>
    <definedName name="IMPACTO">#REF!</definedName>
    <definedName name="ManualesInstructivos" localSheetId="2">[1]DB!$E$9:$E$10</definedName>
    <definedName name="ManualesInstructivos">#REF!</definedName>
    <definedName name="OPCIONESDEMANEJO" localSheetId="2">[1]DB!$N$5:$N$8</definedName>
    <definedName name="OPCIONESDEMANEJO">#REF!</definedName>
    <definedName name="probab">[3]DB!$B$16:$B$20</definedName>
    <definedName name="PROBABILIDAD" localSheetId="2">[1]DB!$G$5</definedName>
    <definedName name="PROBABILIDAD">#REF!</definedName>
    <definedName name="ResponDefinidos" localSheetId="2">[1]DB!$G$9:$G$10</definedName>
    <definedName name="ResponDefinidos">#REF!</definedName>
    <definedName name="TieneHerramientaControl1">#REF!</definedName>
    <definedName name="TIPODERIESGO" localSheetId="2">[1]DB!$B$5:$B$11</definedName>
    <definedName name="TIPODERIESGO">#REF!</definedName>
    <definedName name="valor">[3]DB!$B$32:$B$34</definedName>
  </definedNames>
  <calcPr calcId="191029" iterateCount="1" calcOnSave="0" concurrentCalc="0"/>
  <webPublishing allowPng="1" targetScreenSize="1024x768" codePage="1000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54" l="1"/>
  <c r="BN34" i="54"/>
  <c r="AO34" i="54"/>
  <c r="AM34" i="54"/>
  <c r="AK34" i="54"/>
  <c r="AI34" i="54"/>
  <c r="AG34" i="54"/>
  <c r="AE34" i="54"/>
  <c r="AC34" i="54"/>
  <c r="AA34" i="54"/>
  <c r="U34" i="54"/>
  <c r="R34" i="54"/>
  <c r="BN30" i="54"/>
  <c r="AO30" i="54"/>
  <c r="AM30" i="54"/>
  <c r="AK30" i="54"/>
  <c r="AI30" i="54"/>
  <c r="AG30" i="54"/>
  <c r="AE30" i="54"/>
  <c r="AC30" i="54"/>
  <c r="AA30" i="54"/>
  <c r="U30" i="54"/>
  <c r="R30" i="54"/>
  <c r="BN26" i="54"/>
  <c r="AO26" i="54"/>
  <c r="AM26" i="54"/>
  <c r="AK26" i="54"/>
  <c r="AI26" i="54"/>
  <c r="AG26" i="54"/>
  <c r="AE26" i="54"/>
  <c r="AC26" i="54"/>
  <c r="AA26" i="54"/>
  <c r="U26" i="54"/>
  <c r="R26" i="54"/>
  <c r="BN22" i="54"/>
  <c r="AO22" i="54"/>
  <c r="AM22" i="54"/>
  <c r="AK22" i="54"/>
  <c r="AI22" i="54"/>
  <c r="AG22" i="54"/>
  <c r="AE22" i="54"/>
  <c r="AC22" i="54"/>
  <c r="AA22" i="54"/>
  <c r="U22" i="54"/>
  <c r="R22" i="54"/>
  <c r="BN18" i="54"/>
  <c r="AO18" i="54"/>
  <c r="AM18" i="54"/>
  <c r="AK18" i="54"/>
  <c r="AI18" i="54"/>
  <c r="AG18" i="54"/>
  <c r="AE18" i="54"/>
  <c r="AC18" i="54"/>
  <c r="AA18" i="54"/>
  <c r="U18" i="54"/>
  <c r="R18" i="54"/>
  <c r="U14" i="54"/>
  <c r="R14" i="54"/>
  <c r="AP22" i="54"/>
  <c r="AR22" i="54"/>
  <c r="AU22" i="54"/>
  <c r="AP18" i="54"/>
  <c r="AP26" i="54"/>
  <c r="AQ26" i="54"/>
  <c r="AP30" i="54"/>
  <c r="AQ30" i="54"/>
  <c r="AP34" i="54"/>
  <c r="AQ34" i="54"/>
  <c r="AQ22" i="54"/>
  <c r="AR26" i="54"/>
  <c r="AV22" i="54"/>
  <c r="AR34" i="54"/>
  <c r="AU34" i="54"/>
  <c r="AR30" i="54"/>
  <c r="AU30" i="54"/>
  <c r="AQ18" i="54"/>
  <c r="AR18" i="54"/>
  <c r="AV18" i="54"/>
  <c r="AV30" i="54"/>
  <c r="AU26" i="54"/>
  <c r="AV26" i="54"/>
  <c r="BN14" i="54"/>
  <c r="AO14" i="54"/>
  <c r="AM14" i="54"/>
  <c r="AK14" i="54"/>
  <c r="AI14" i="54"/>
  <c r="AG14" i="54"/>
  <c r="AE14" i="54"/>
  <c r="AC14" i="54"/>
  <c r="AV34" i="54"/>
  <c r="AU18" i="54"/>
  <c r="AP14" i="54"/>
  <c r="AQ14" i="54"/>
  <c r="N23" i="46"/>
  <c r="N26" i="46"/>
  <c r="M23" i="46"/>
  <c r="M26" i="46"/>
  <c r="L23" i="46"/>
  <c r="L26" i="46"/>
  <c r="K23" i="46"/>
  <c r="K26" i="46"/>
  <c r="J23" i="46"/>
  <c r="J26" i="46"/>
  <c r="I23" i="46"/>
  <c r="I26" i="46"/>
  <c r="H23" i="46"/>
  <c r="H26" i="46"/>
  <c r="G23" i="46"/>
  <c r="G26" i="46"/>
  <c r="F23" i="46"/>
  <c r="F26" i="46"/>
  <c r="E23" i="46"/>
  <c r="E26" i="46"/>
  <c r="AR14" i="54"/>
  <c r="AV14" i="54"/>
  <c r="AU14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3" authorId="0" shapeId="0" xr:uid="{C3E7836B-927C-2B4D-BD19-E0FA2F3B04A9}">
      <text>
        <r>
          <rPr>
            <sz val="10"/>
            <color rgb="FF000000"/>
            <rFont val="Arial"/>
            <family val="2"/>
          </rPr>
          <t xml:space="preserve">Puede iniciar con palabras como: “Posibilidad de”, “Perdida de”, “Inoportunidad de” o “Posibilidad de recibir o solicitar cualquier dádiva o beneficio a nombre propio o para tercero”. y contener los siguientes componentes: ACCIÓN U OMISIÓN + USO DEL PODER + DESVIACIÓN DE LA GESTIÓN DE LO PUBLICO + EL BENEFICIARIO PRIVADO 
</t>
        </r>
      </text>
    </comment>
    <comment ref="O13" authorId="0" shapeId="0" xr:uid="{52864E13-9D66-4349-ADBC-C1CFC02F2895}">
      <text>
        <r>
          <rPr>
            <sz val="10"/>
            <color rgb="FF000000"/>
            <rFont val="Arial"/>
            <family val="2"/>
          </rPr>
          <t xml:space="preserve">Implica analizar la presencia de factores internos y externos que pueden propiciar el riesgo
</t>
        </r>
      </text>
    </comment>
    <comment ref="P13" authorId="0" shapeId="0" xr:uid="{E59B27FC-8500-7B40-A363-CE0116F8E3BC}">
      <text>
        <r>
          <rPr>
            <sz val="10"/>
            <color rgb="FF000000"/>
            <rFont val="Arial"/>
            <family val="2"/>
          </rPr>
          <t>Analizar el número de eventos en un periodo determinado.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 xml:space="preserve">Ver tabla de probabilidad
</t>
        </r>
      </text>
    </comment>
    <comment ref="Q13" authorId="0" shapeId="0" xr:uid="{2D0F87CA-CE6E-BD4B-8ED7-60359BFDED26}">
      <text>
        <r>
          <rPr>
            <sz val="10"/>
            <color rgb="FF000000"/>
            <rFont val="Tahoma"/>
            <family val="2"/>
          </rPr>
          <t>Diligenciar de acuerdo a la tabala de probabilidad</t>
        </r>
      </text>
    </comment>
    <comment ref="S13" authorId="0" shapeId="0" xr:uid="{0F734CCA-1E2A-7548-A02B-9B7CAA0201C6}">
      <text>
        <r>
          <rPr>
            <sz val="10"/>
            <color rgb="FF000000"/>
            <rFont val="Arial"/>
            <family val="2"/>
          </rPr>
          <t>Realizar conforme a la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tabla de calificación de impacto</t>
        </r>
        <r>
          <rPr>
            <sz val="10"/>
            <color rgb="FF000000"/>
            <rFont val="Arial"/>
            <family val="2"/>
          </rPr>
          <t>.Dirijase al libro de este documento.</t>
        </r>
      </text>
    </comment>
    <comment ref="T13" authorId="0" shapeId="0" xr:uid="{D7B44662-5565-E642-89AA-E3691C6212FF}">
      <text>
        <r>
          <rPr>
            <sz val="10"/>
            <color rgb="FF000000"/>
            <rFont val="Tahoma"/>
            <family val="2"/>
          </rPr>
          <t xml:space="preserve">Diligenciar de acuerdo al resultado obtenido del análisis del impacto  </t>
        </r>
      </text>
    </comment>
    <comment ref="V13" authorId="0" shapeId="0" xr:uid="{72D8A60C-554F-8D40-9E79-5BE25B0B013F}">
      <text>
        <r>
          <rPr>
            <sz val="10"/>
            <color rgb="FF000000"/>
            <rFont val="Tahoma"/>
            <family val="2"/>
          </rPr>
          <t>Diligenciar conforme al mapa de calor resultante de la relación de la probabilidad e impacto.</t>
        </r>
      </text>
    </comment>
    <comment ref="AY13" authorId="0" shapeId="0" xr:uid="{ED740B44-FF51-C349-87DD-56D2E3234AEC}">
      <text>
        <r>
          <rPr>
            <sz val="10"/>
            <color rgb="FF000000"/>
            <rFont val="Tahoma"/>
            <family val="2"/>
          </rPr>
          <t>Diligenciar conforme al mapa de calor.</t>
        </r>
      </text>
    </comment>
    <comment ref="BB13" authorId="0" shapeId="0" xr:uid="{81074D94-7ADE-B04D-B0C2-D1487637078D}">
      <text>
        <r>
          <rPr>
            <sz val="10"/>
            <color rgb="FF000000"/>
            <rFont val="Arial"/>
            <family val="2"/>
          </rPr>
          <t xml:space="preserve">Especificar si requiere un plan de mitigación y el por que
</t>
        </r>
      </text>
    </comment>
  </commentList>
</comments>
</file>

<file path=xl/sharedStrings.xml><?xml version="1.0" encoding="utf-8"?>
<sst xmlns="http://schemas.openxmlformats.org/spreadsheetml/2006/main" count="405" uniqueCount="309">
  <si>
    <t>SISTEMA ESTRATÉGICO DE PLANEACIÓN Y GESTIÓN</t>
  </si>
  <si>
    <t>CÓDIGO:</t>
  </si>
  <si>
    <t>FECHA:</t>
  </si>
  <si>
    <t>TIPO DE RIESGOS</t>
  </si>
  <si>
    <t>Corrupción</t>
  </si>
  <si>
    <t>PASO 2 - VALORACIÓN DE LOS RIESGOS</t>
  </si>
  <si>
    <t>ETAPA DE SEGUIMIENTO</t>
  </si>
  <si>
    <t>OBSERVACIONES - ETAPA DE SEGUIMIENTO</t>
  </si>
  <si>
    <t>MÓDULO II</t>
  </si>
  <si>
    <t>MÓDULO III</t>
  </si>
  <si>
    <t>MÓDULO IV</t>
  </si>
  <si>
    <t>ID</t>
  </si>
  <si>
    <t>RIESGO</t>
  </si>
  <si>
    <t>ACCIÓN U OMISIÓN</t>
  </si>
  <si>
    <t>USO DEL PODER</t>
  </si>
  <si>
    <t>DESVIA LA GESTIÓN DE LO PÚBLICO</t>
  </si>
  <si>
    <t>BENEFICIO PRIVADO</t>
  </si>
  <si>
    <t>IMPACTO O POSIBLES CONSECUENCIAS</t>
  </si>
  <si>
    <t>CAUSAS INTERNAS</t>
  </si>
  <si>
    <t>Factibilidad del riesgo</t>
  </si>
  <si>
    <t>Frecuencia de la materialización del riesgo</t>
  </si>
  <si>
    <t>PROBABILIDAD</t>
  </si>
  <si>
    <t>Calificación de la probabilidad</t>
  </si>
  <si>
    <t>Análisis del impacto</t>
  </si>
  <si>
    <t>IMPACTO</t>
  </si>
  <si>
    <t>Calificación del impacto</t>
  </si>
  <si>
    <t>NIVEL DE RIESGO INHERENTE</t>
  </si>
  <si>
    <t>RESPONSABLE</t>
  </si>
  <si>
    <t>ACCIÓN</t>
  </si>
  <si>
    <t>No.</t>
  </si>
  <si>
    <t>CONTROL</t>
  </si>
  <si>
    <t>PROBABILIDAD
RESIDUAL</t>
  </si>
  <si>
    <t>IMPACTO
RESIDUAL</t>
  </si>
  <si>
    <t>NIVEL DE RIESGO RESIDUAL</t>
  </si>
  <si>
    <t>TRATAMIENTO</t>
  </si>
  <si>
    <t>ACCIÓN DE MITIGACIÓN</t>
  </si>
  <si>
    <t>FECHA DE IMPLEMENTACIÓN</t>
  </si>
  <si>
    <t>FECHA PROGRAMADA DE SEGUIMIENTO</t>
  </si>
  <si>
    <t>FECHA DE CORTE DEL SEGUIMIENTO</t>
  </si>
  <si>
    <t>Frecuencia del Riesgo</t>
  </si>
  <si>
    <t>No. de Eventos</t>
  </si>
  <si>
    <t>DESEMPEÑO DEL CONTROL</t>
  </si>
  <si>
    <t>ANÁLISIS DE LA INFORMACIÓN REPORTADA</t>
  </si>
  <si>
    <t>% CUMPLIMIENTO PLAN DE ACCIÓN</t>
  </si>
  <si>
    <t>¿La acción está incluída en el plan operativo?</t>
  </si>
  <si>
    <t>ANÁLISIS DE LA INFORMACIÓN REPORTADA Y EVIDENCIAS</t>
  </si>
  <si>
    <t>Materialización del riesgo</t>
  </si>
  <si>
    <t>Causas de la materialización</t>
  </si>
  <si>
    <t>Acción propuesta de mitigación</t>
  </si>
  <si>
    <t>Nuevos riesgos identificados</t>
  </si>
  <si>
    <t>Oportunidades identificadas</t>
  </si>
  <si>
    <t>Observaciones - Oficina de Control Interno
AUDITORÍA</t>
  </si>
  <si>
    <t>Observaciones - GIT Planeación
CORRECCIONES CON BASE EN LA AUDITORÍA</t>
  </si>
  <si>
    <t>Observaciones - GIT Planeación
DESEMPEÑO DEL CONTROL</t>
  </si>
  <si>
    <t>Observaciones - GIT Planeación 
INDICADORES</t>
  </si>
  <si>
    <t>Observaciones - GIT Planeación 
PLAN DE ACCIÓN</t>
  </si>
  <si>
    <t>Observaciones - GIT Planeación
REPORTE DE MATERIALIZACIÓN</t>
  </si>
  <si>
    <t>APROBACIÓN MAPA DE RIESGOS</t>
  </si>
  <si>
    <t>NOMBRE</t>
  </si>
  <si>
    <t>CARGO</t>
  </si>
  <si>
    <t>Vo.Bo.</t>
  </si>
  <si>
    <t>APROBÓ</t>
  </si>
  <si>
    <t>Soborno</t>
  </si>
  <si>
    <t>VERSION</t>
  </si>
  <si>
    <t>Procesos Estratégicos y de Apoyo</t>
  </si>
  <si>
    <t>PROCESO RESPONSABLE</t>
  </si>
  <si>
    <t>VICEPRESIDENCIA/ OFICINA RESPONSABLE</t>
  </si>
  <si>
    <t>ÁREA FUNCIONAL RESPONSABLE</t>
  </si>
  <si>
    <r>
      <t xml:space="preserve">COMPLEMENTO
</t>
    </r>
    <r>
      <rPr>
        <sz val="11"/>
        <color theme="1"/>
        <rFont val="Calibri Light"/>
        <family val="2"/>
      </rPr>
      <t>(PERIODICIDAD, PROPÓSITO,  OBSERVACIONES O DESVIACIONES, EVIDENCIA)</t>
    </r>
  </si>
  <si>
    <t>¿Existe un responsable asignado a la ejecución del control?</t>
  </si>
  <si>
    <t>Calificación (Responsable)</t>
  </si>
  <si>
    <t>¿El responsable tiene la autoridad y adecuada segregación de funciones en la ejecución del control?</t>
  </si>
  <si>
    <t>Calificación (Autoridad y funciones - Responsable)</t>
  </si>
  <si>
    <t>¿La oportunidad en que se ejecuta el control ayuda a prevenir la mitigación del riesgo o a detectar la materialización del riesgo de manera oportuna?</t>
  </si>
  <si>
    <t>Calificación (Oportunidad)</t>
  </si>
  <si>
    <t xml:space="preserve">¿Las actividades que se desarrollan en el control realmente buscan por si sola prevenir o detectar las causas que pueden dar origen al riesgo, ejemplo Verificar, Validar Cotejar, Comparar, Revisar, etc.? </t>
  </si>
  <si>
    <t>Calificación (Prevención o detección)</t>
  </si>
  <si>
    <t>¿La fuente de información que se utiliza en el desarrollo del control es información confiable que permita mitigar el riesgo?</t>
  </si>
  <si>
    <t>Calificación (Fuente de información)</t>
  </si>
  <si>
    <t>¿Las observaciones, desviaciones o diferencias identificadas como resultados de la ejecución del control son investigadas y resueltas de manera oportuna?</t>
  </si>
  <si>
    <t>Calificación (Desviacion)</t>
  </si>
  <si>
    <t>¿Se deja evidencia o rastro de la ejecución del control, que permita a cualquier tercero con la evidencia, llegar a la misma conclusión?</t>
  </si>
  <si>
    <t>Calificación (Evidencia)</t>
  </si>
  <si>
    <t>CALIFICACIÓN  DEL DISEÑO DEL CONTROL</t>
  </si>
  <si>
    <t>RANGO DE CALIFICACIÓN DEL DISEÑO DEL CONTROL</t>
  </si>
  <si>
    <t>SOLIDEZ DEL CONJUNTO DE CONTROLES DEL RIESGO</t>
  </si>
  <si>
    <r>
      <t xml:space="preserve">¿LOS CONTROLES REDUCEN LA </t>
    </r>
    <r>
      <rPr>
        <b/>
        <u/>
        <sz val="10"/>
        <color theme="1"/>
        <rFont val="Calibri Light"/>
        <family val="2"/>
      </rPr>
      <t>PROBABILIDAD</t>
    </r>
    <r>
      <rPr>
        <b/>
        <sz val="10"/>
        <color theme="1"/>
        <rFont val="Calibri Light"/>
        <family val="2"/>
      </rPr>
      <t xml:space="preserve"> DEL RIESGO?</t>
    </r>
  </si>
  <si>
    <r>
      <t xml:space="preserve">¿LOS CONTROLES REDUCEN EL </t>
    </r>
    <r>
      <rPr>
        <b/>
        <u/>
        <sz val="10"/>
        <color theme="1"/>
        <rFont val="Calibri Light"/>
        <family val="2"/>
      </rPr>
      <t>IMPACTO</t>
    </r>
    <r>
      <rPr>
        <b/>
        <sz val="10"/>
        <color theme="1"/>
        <rFont val="Calibri Light"/>
        <family val="2"/>
      </rPr>
      <t xml:space="preserve"> DEL RIESGO?</t>
    </r>
  </si>
  <si>
    <r>
      <t xml:space="preserve">CUADRANTES A DISMINUIR EN </t>
    </r>
    <r>
      <rPr>
        <b/>
        <u/>
        <sz val="10"/>
        <color theme="1"/>
        <rFont val="Calibri Light"/>
        <family val="2"/>
      </rPr>
      <t>PROBABILIDAD</t>
    </r>
  </si>
  <si>
    <r>
      <t xml:space="preserve">CUADRANTES A DISMINUIR EN </t>
    </r>
    <r>
      <rPr>
        <b/>
        <u/>
        <sz val="10"/>
        <color theme="1"/>
        <rFont val="Calibri Light"/>
        <family val="2"/>
      </rPr>
      <t>IMPACTO</t>
    </r>
  </si>
  <si>
    <t>Observaciones</t>
  </si>
  <si>
    <t xml:space="preserve">1. Calidad y acceso a la información pública. </t>
  </si>
  <si>
    <t>SI</t>
  </si>
  <si>
    <t>El evento podrá ocurrir en algún momento</t>
  </si>
  <si>
    <t>N/A</t>
  </si>
  <si>
    <t>POSIBLE</t>
  </si>
  <si>
    <t>Genera consecuencias desastrosas sobre la entidad</t>
  </si>
  <si>
    <t>Catastrófico</t>
  </si>
  <si>
    <t>Extremo</t>
  </si>
  <si>
    <t>Asignado</t>
  </si>
  <si>
    <t>Adecuado</t>
  </si>
  <si>
    <t>Oportuna</t>
  </si>
  <si>
    <t>Prevenir</t>
  </si>
  <si>
    <t>Confiable</t>
  </si>
  <si>
    <t>Se investigan y resuelven oportunamente</t>
  </si>
  <si>
    <t>Completa</t>
  </si>
  <si>
    <t>Sí, directamente</t>
  </si>
  <si>
    <t>No, el impacto no disminuye</t>
  </si>
  <si>
    <t>RARA VEZ</t>
  </si>
  <si>
    <t>Reducir</t>
  </si>
  <si>
    <t>2. Gestión para mejorar el ejercicio de la función pública y prevenir la corrupción.</t>
  </si>
  <si>
    <t>Corrupción y Soborno</t>
  </si>
  <si>
    <t>Vicepresidencia Jurídica</t>
  </si>
  <si>
    <t>Genera altas consecuencias sobre la entidad</t>
  </si>
  <si>
    <t>Mayor</t>
  </si>
  <si>
    <t>Alto</t>
  </si>
  <si>
    <t>Sí, pero indirectamente</t>
  </si>
  <si>
    <t>Moderado</t>
  </si>
  <si>
    <t>Gestión Administrativa y Financiera</t>
  </si>
  <si>
    <t>El evento puede ocurrir sólo en circunstancias excepcionales (poco comunes o anormales)</t>
  </si>
  <si>
    <t>TABLA DE PROBABILIDAD</t>
  </si>
  <si>
    <t>TABLA DE IMPACTO</t>
  </si>
  <si>
    <t>Nivel</t>
  </si>
  <si>
    <t>Descriptor</t>
  </si>
  <si>
    <t>Factibilidad</t>
  </si>
  <si>
    <t>Frecuencia de la actividad</t>
  </si>
  <si>
    <t>Preguntas AFIRMATIVAS en el análisis del impacto</t>
  </si>
  <si>
    <t>Probabilidad</t>
  </si>
  <si>
    <t>Casi seguro</t>
  </si>
  <si>
    <t>Se espera que el evento ocurra en la mayoría de las circunstancias</t>
  </si>
  <si>
    <t>Más de 1 vez al año</t>
  </si>
  <si>
    <t>Impacto</t>
  </si>
  <si>
    <t>Responder afirmativamente de DOCE (12) a DIECINUEVE (19) preguntas en el análisis del impacto</t>
  </si>
  <si>
    <t>Probable</t>
  </si>
  <si>
    <t>Es viable que el evento ocurra en la mayoría de las circunstancias</t>
  </si>
  <si>
    <t>Al menos 1 vez en el último año</t>
  </si>
  <si>
    <t>Responder afirmativamente de SEIS (6) a ONCE (11) preguntas en el análisis del impacto</t>
  </si>
  <si>
    <t>Posible</t>
  </si>
  <si>
    <t>Al menos 1 vez en los últimos 2 años.</t>
  </si>
  <si>
    <t>Genera medianas consecuencias sobre la entidad</t>
  </si>
  <si>
    <t>Responder afirmativamente de UNA (1) a CINCO (5) pregunta(s) en el análisis del impacto</t>
  </si>
  <si>
    <t>Improbable</t>
  </si>
  <si>
    <t>El evento puede ocurrir en algún momento</t>
  </si>
  <si>
    <t>Al menos 1 vez en los últimos 5 años</t>
  </si>
  <si>
    <t>Menor</t>
  </si>
  <si>
    <t>NO APLICA para los riesgos de corrupción</t>
  </si>
  <si>
    <t>Rara vez</t>
  </si>
  <si>
    <t>No se ha presentado en los últimos 5 años.</t>
  </si>
  <si>
    <t>Leve</t>
  </si>
  <si>
    <t>PREGUNTAS:
SI EL RIESGO SE MATERIALIZA PODRÍA…</t>
  </si>
  <si>
    <t>RIESGO 1</t>
  </si>
  <si>
    <t>RIESGO 2</t>
  </si>
  <si>
    <t>RIESGO 3</t>
  </si>
  <si>
    <t>RIESGO 4</t>
  </si>
  <si>
    <t>RIESGO 5</t>
  </si>
  <si>
    <t>RIESGO 6</t>
  </si>
  <si>
    <t>RIESGO 7</t>
  </si>
  <si>
    <t>RIESGO 8</t>
  </si>
  <si>
    <t>RIESGO 9</t>
  </si>
  <si>
    <t>RIESGO 10</t>
  </si>
  <si>
    <t>¿Afectar al grupo de funcionarios del proceso?</t>
  </si>
  <si>
    <t>NO</t>
  </si>
  <si>
    <t>¿Afectar el cumplimiento de metas y objetivos de la dependencia?</t>
  </si>
  <si>
    <t>¿Afectar el cumplimiento de la misión de la entidad?</t>
  </si>
  <si>
    <t>¿Afectar el cumplimiento de la misión del sector al que pertenece la entidad?</t>
  </si>
  <si>
    <t>¿Generar pérdida de confianza en la entidad, afectando su reputación?</t>
  </si>
  <si>
    <t>¿Generar pérdida de recursos económicos?</t>
  </si>
  <si>
    <t>¿Afectar la generacion de los productos o la prestación de servicios?</t>
  </si>
  <si>
    <t>¿Dar lugar al detrimento de calidad de vida de la comunidad por la perdida del bien, servicio, o recurso público?</t>
  </si>
  <si>
    <t>¿Generar pérdida de información de la Entidad?</t>
  </si>
  <si>
    <t>¿Generar intervención de los órganos de control, de la Fiscalia, u otro ente?</t>
  </si>
  <si>
    <t>¿Dar lugar a procesos sancionatorios?</t>
  </si>
  <si>
    <t>¿Dar lugar a procesos disciplinarios?</t>
  </si>
  <si>
    <t>¿Dar lugar a procesos fiscales?</t>
  </si>
  <si>
    <t>¿Dar lugar a procesos penales?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</si>
  <si>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</si>
  <si>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</si>
  <si>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</si>
  <si>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</si>
  <si>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¿Generar daño ambiental?</t>
  </si>
  <si>
    <t>TOTAL</t>
  </si>
  <si>
    <t>Nivel del impacto</t>
  </si>
  <si>
    <t xml:space="preserve">Nivel / Impacto </t>
  </si>
  <si>
    <r>
      <t xml:space="preserve">Instrucción: </t>
    </r>
    <r>
      <rPr>
        <sz val="14"/>
        <rFont val="Calibri Light"/>
        <family val="2"/>
      </rPr>
      <t>Revise el nivel de impacto que dio en cada riesgo en el presente formato, y paselos manualmente en la Hoja "Mapa de Riesgos"</t>
    </r>
  </si>
  <si>
    <t>Fuente: Departamento Administrativo de la Función Pública - DAFP</t>
  </si>
  <si>
    <t>MAPA DE CALOR</t>
  </si>
  <si>
    <t>Leve
(20%)</t>
  </si>
  <si>
    <t>Menor
(40%)</t>
  </si>
  <si>
    <t>Moderado
(60%)</t>
  </si>
  <si>
    <t>Mayor
(80%)</t>
  </si>
  <si>
    <t>Catastrófico
(100%)</t>
  </si>
  <si>
    <t>(0-20%)</t>
  </si>
  <si>
    <t>(21-40%)</t>
  </si>
  <si>
    <t>(41-60%)</t>
  </si>
  <si>
    <t>(61-80%)</t>
  </si>
  <si>
    <t>(81-100%)</t>
  </si>
  <si>
    <t>Casi seguro
(100%)</t>
  </si>
  <si>
    <t>(81- 100%)</t>
  </si>
  <si>
    <t>Probable
(80%)</t>
  </si>
  <si>
    <t>Posible
(60%)</t>
  </si>
  <si>
    <t>Improbable
(40%)</t>
  </si>
  <si>
    <t>Bajo</t>
  </si>
  <si>
    <t>Rara vez
(20%)</t>
  </si>
  <si>
    <t>PROCESO</t>
  </si>
  <si>
    <t>Procesos Misionales</t>
  </si>
  <si>
    <t>CASI SEGURO</t>
  </si>
  <si>
    <t>¿Las actividades que se desarrollan en el control realmente buscan por si sola prevenir o detectar las causas que pueden dar origen al riesgo…?</t>
  </si>
  <si>
    <t>¿La fuente de información que se utiliza en el desarrollo del control es información confiable que permita mitigar el riesgo?.</t>
  </si>
  <si>
    <t>Definición riesgo de corrupción</t>
  </si>
  <si>
    <t>PROBABLE</t>
  </si>
  <si>
    <t>No asignado</t>
  </si>
  <si>
    <t>Inadecuado</t>
  </si>
  <si>
    <t>Inoportuna</t>
  </si>
  <si>
    <t>Detectar</t>
  </si>
  <si>
    <t>No confiable</t>
  </si>
  <si>
    <t>No se investigan, ni se resuelven oportunamente</t>
  </si>
  <si>
    <t>Incompleta</t>
  </si>
  <si>
    <t>IMPROBABLE</t>
  </si>
  <si>
    <t>No es un control</t>
  </si>
  <si>
    <t>No existe</t>
  </si>
  <si>
    <t>Clasificación del riesgo</t>
  </si>
  <si>
    <t>¿LOS CONTROLES REDUCEN LA PROBABILIDAD DEL RIESGO?</t>
  </si>
  <si>
    <t>¿LOS CONTROLES REDUCEN EL IMPACTO DEL RIESGO?</t>
  </si>
  <si>
    <t>No, la probabilidad no disminuye</t>
  </si>
  <si>
    <t>Respuestas calificación de impacto</t>
  </si>
  <si>
    <t>Transferir</t>
  </si>
  <si>
    <t>Vicepresidencias/Oficina</t>
  </si>
  <si>
    <t>Areas funcionales</t>
  </si>
  <si>
    <t>Vicepresidencia Ejecutiva</t>
  </si>
  <si>
    <t>Sistema Estratégico de Planeación y Gestión</t>
  </si>
  <si>
    <t>Vicepresidencia de Gestión Contractual y Seguimiento de Proyectos</t>
  </si>
  <si>
    <t>Carretero 1 VEJ</t>
  </si>
  <si>
    <t>Estructuración de Proyectos de Infraestructura de Transporte</t>
  </si>
  <si>
    <t>Vicepresidencia de Estructuración</t>
  </si>
  <si>
    <t>Carretero 2 VEJ</t>
  </si>
  <si>
    <t>Gestión de la Contratación Pública</t>
  </si>
  <si>
    <t>Vicepresidencia de Planeación, Riesgos y Entorno</t>
  </si>
  <si>
    <t>Carretero 3 VEJ</t>
  </si>
  <si>
    <t>Gestión Contractual y Seguimiento de Proyectos de Infraestructura de Transporte</t>
  </si>
  <si>
    <t>Carretero 4 VEJ</t>
  </si>
  <si>
    <t>Gestión del Talento Humano</t>
  </si>
  <si>
    <t>Objetivos de la política</t>
  </si>
  <si>
    <t>Vicepresidencia Administrativa y Financiera</t>
  </si>
  <si>
    <t xml:space="preserve">Equipo Proyectos Férreos </t>
  </si>
  <si>
    <t>Oficina de Comunicaciones</t>
  </si>
  <si>
    <t>Equipo Financiero VEJ</t>
  </si>
  <si>
    <t>Gestión Tecnológica</t>
  </si>
  <si>
    <t>Oficina de Control Interno</t>
  </si>
  <si>
    <t>Carretero 1 VGC</t>
  </si>
  <si>
    <t>Gestión Jurídica</t>
  </si>
  <si>
    <t>3. Aumentar la incidencia del control social.</t>
  </si>
  <si>
    <t>Vicepresidencias de Gestión Contractual y Ejecutiva</t>
  </si>
  <si>
    <t>Carretero 2 VGC</t>
  </si>
  <si>
    <t>Transparencia, Participación, Servicio al Ciudadano y Comunicación</t>
  </si>
  <si>
    <t>4.  Promover la cultura ética.</t>
  </si>
  <si>
    <t>Carretero 3 VGC</t>
  </si>
  <si>
    <t>Evaluación y Control Institucional</t>
  </si>
  <si>
    <t>Carretero 4 VGC</t>
  </si>
  <si>
    <t>Carretero 5 VGC</t>
  </si>
  <si>
    <t>Presidencia</t>
  </si>
  <si>
    <t>Vicepresidencia de Gestión Contractual</t>
  </si>
  <si>
    <t xml:space="preserve">Vicepresidencia de Planeación, Riesgos y Entorno </t>
  </si>
  <si>
    <t>Equipo Proyectos Portuarios</t>
  </si>
  <si>
    <t>Grupo Interno de Trabajo Financiero 1</t>
  </si>
  <si>
    <t>Grupo Interno de Trabajo Financiero 2</t>
  </si>
  <si>
    <t>Equipo Proyectos Aeroportuarios</t>
  </si>
  <si>
    <t>Grupo Interno de Trabajo Planeación</t>
  </si>
  <si>
    <t>Grupo Interno de Trabajo Riesgos</t>
  </si>
  <si>
    <t>Grupo Interno de Trabajo Social</t>
  </si>
  <si>
    <t>Grupo Interno de Trabajo Ambiental</t>
  </si>
  <si>
    <t>Grupo Interno de Trabajo Predial</t>
  </si>
  <si>
    <t>Grupo Interno de Trabajo Juridico Predial</t>
  </si>
  <si>
    <t>Grupo Interno de Trabajo Tecnologías de la Información y las Telecomunicaciones</t>
  </si>
  <si>
    <t>Grupo Interno de Trabajo Defensa Judicial</t>
  </si>
  <si>
    <t>Grupo Interno de Trabajo Contratación</t>
  </si>
  <si>
    <t>Grupo Interno de Trabajo Asesoría Estructuración</t>
  </si>
  <si>
    <t>Grupo Interno de Trabajo Asesoría Gestión Contractual 1</t>
  </si>
  <si>
    <t>Grupo Interno de Trabajo Asesoría Gestión Contractual 2</t>
  </si>
  <si>
    <t>Equipo Asesoría de Gestión Contractual 3</t>
  </si>
  <si>
    <t>Equipo Procesos Sancionatorios</t>
  </si>
  <si>
    <t>Grupo Interno de Trabajo de Talento Humano</t>
  </si>
  <si>
    <t xml:space="preserve">Equipo de Trabajo Disciplinario </t>
  </si>
  <si>
    <t>Equipo de Servicio al Ciudadano</t>
  </si>
  <si>
    <t>Equipo de Archivo y Correspondencia</t>
  </si>
  <si>
    <t>Equipo de Servicios Generales</t>
  </si>
  <si>
    <t>Equipo de Presupuesto</t>
  </si>
  <si>
    <t>Equipo de  Contabilidad</t>
  </si>
  <si>
    <t>Equipo de Tesorería</t>
  </si>
  <si>
    <t>Elaboró</t>
  </si>
  <si>
    <t>Mapa de riesgos aprobado mediante memorando con Radicado No. ___________________</t>
  </si>
  <si>
    <t xml:space="preserve">MAPA DE RIESGOS DE CUMPLIMIENTO </t>
  </si>
  <si>
    <t>Corrupción-Soborno</t>
  </si>
  <si>
    <t>SEPG-F-074</t>
  </si>
  <si>
    <t>PASO 1 - IDENTIFICACIÓN Y DESCRIPCIÓN DE LOS RIESGOS</t>
  </si>
  <si>
    <t>PASO 3 - PLAN DE MITIGACIÓN</t>
  </si>
  <si>
    <t>MÓDULO I</t>
  </si>
  <si>
    <t>(V) RESPONSABLE</t>
  </si>
  <si>
    <t>(V) PERIODICIDAD</t>
  </si>
  <si>
    <t>(V) PROPÓSITO</t>
  </si>
  <si>
    <t>(V) ACTIVIDAD DEL CONTROL</t>
  </si>
  <si>
    <t>(V) OBSERVACIONES O DESVIACIONES</t>
  </si>
  <si>
    <t>(V) EVIDENCIA</t>
  </si>
  <si>
    <t>(VI) Valoración</t>
  </si>
  <si>
    <t>(VI) Análisis</t>
  </si>
  <si>
    <t>(VI) Resultado</t>
  </si>
  <si>
    <t>Módulo VII</t>
  </si>
  <si>
    <t>Módulo VIII</t>
  </si>
  <si>
    <t>PERIODO DE SEGUIMIENTO</t>
  </si>
  <si>
    <t xml:space="preserve"> ACTIVIDAD / 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</si>
</sst>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00&quot;#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 Light"/>
      <family val="2"/>
    </font>
    <font>
      <sz val="10"/>
      <name val="Calibri Light"/>
      <family val="2"/>
    </font>
    <font>
      <b/>
      <sz val="18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10"/>
      <color theme="0"/>
      <name val="Calibri Light"/>
      <family val="2"/>
    </font>
    <font>
      <sz val="10"/>
      <color theme="1" tint="0.14999847407452621"/>
      <name val="Calibri Light"/>
      <family val="2"/>
    </font>
    <font>
      <sz val="8"/>
      <name val="Calibri Light"/>
      <family val="2"/>
    </font>
    <font>
      <sz val="12"/>
      <color theme="1"/>
      <name val="Calibri"/>
      <family val="2"/>
      <scheme val="minor"/>
    </font>
    <font>
      <sz val="9.5"/>
      <name val="Calibri Light"/>
      <family val="2"/>
    </font>
    <font>
      <sz val="14"/>
      <name val="Calibri Light"/>
      <family val="2"/>
    </font>
    <font>
      <b/>
      <sz val="18"/>
      <color rgb="FFFF0000"/>
      <name val="Calibri Light"/>
      <family val="2"/>
    </font>
    <font>
      <b/>
      <sz val="18"/>
      <name val="Calibri Light"/>
      <family val="2"/>
    </font>
    <font>
      <b/>
      <sz val="10"/>
      <color theme="1"/>
      <name val="Calibri Light"/>
      <family val="2"/>
    </font>
    <font>
      <b/>
      <sz val="24"/>
      <name val="Calibri Light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rgb="FFC00000"/>
      <name val="Calibri Light"/>
      <family val="2"/>
    </font>
    <font>
      <sz val="9.5"/>
      <color rgb="FFC0000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i/>
      <sz val="12"/>
      <name val="Calibri Light"/>
      <family val="2"/>
    </font>
    <font>
      <b/>
      <sz val="9"/>
      <name val="Calibri Light"/>
      <family val="2"/>
    </font>
    <font>
      <sz val="10"/>
      <color theme="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sz val="10"/>
      <color rgb="FFFF0000"/>
      <name val="Calibri Light"/>
      <family val="2"/>
    </font>
    <font>
      <b/>
      <sz val="8"/>
      <color theme="1"/>
      <name val="Calibri Light"/>
      <family val="2"/>
    </font>
    <font>
      <b/>
      <u/>
      <sz val="10"/>
      <color theme="1"/>
      <name val="Calibri Light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000000"/>
      <name val="Calibri Light"/>
      <family val="2"/>
    </font>
    <font>
      <b/>
      <sz val="11"/>
      <color rgb="FF444444"/>
      <name val="Calibri Light"/>
      <family val="2"/>
    </font>
    <font>
      <sz val="9.5"/>
      <color theme="1"/>
      <name val="Calibri Light"/>
      <family val="2"/>
    </font>
    <font>
      <sz val="18"/>
      <name val="Calibri Light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7B00"/>
        <bgColor indexed="64"/>
      </patternFill>
    </fill>
    <fill>
      <patternFill patternType="solid">
        <fgColor rgb="FF77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A9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191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rgb="FF000000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0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7" fillId="0" borderId="0"/>
  </cellStyleXfs>
  <cellXfs count="26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/>
    <xf numFmtId="0" fontId="7" fillId="4" borderId="0" xfId="0" applyFont="1" applyFill="1" applyAlignment="1">
      <alignment horizontal="center" vertical="center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6" fillId="0" borderId="0" xfId="17" applyFont="1" applyAlignment="1">
      <alignment horizontal="center" vertical="center" wrapText="1"/>
    </xf>
    <xf numFmtId="0" fontId="6" fillId="15" borderId="2" xfId="17" applyFont="1" applyFill="1" applyBorder="1" applyAlignment="1">
      <alignment horizontal="center" vertical="center" wrapText="1"/>
    </xf>
    <xf numFmtId="0" fontId="6" fillId="12" borderId="2" xfId="17" applyFont="1" applyFill="1" applyBorder="1" applyAlignment="1">
      <alignment horizontal="center" vertical="center" wrapText="1"/>
    </xf>
    <xf numFmtId="0" fontId="6" fillId="16" borderId="2" xfId="17" applyFont="1" applyFill="1" applyBorder="1" applyAlignment="1">
      <alignment horizontal="center" vertical="center" wrapText="1"/>
    </xf>
    <xf numFmtId="0" fontId="6" fillId="11" borderId="2" xfId="17" applyFont="1" applyFill="1" applyBorder="1" applyAlignment="1">
      <alignment horizontal="center" vertical="center" wrapText="1"/>
    </xf>
    <xf numFmtId="0" fontId="6" fillId="8" borderId="2" xfId="17" applyFont="1" applyFill="1" applyBorder="1" applyAlignment="1">
      <alignment horizontal="center" vertical="center" wrapText="1"/>
    </xf>
    <xf numFmtId="0" fontId="3" fillId="4" borderId="0" xfId="0" applyFont="1" applyFill="1" applyProtection="1"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4" borderId="0" xfId="17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6" fillId="18" borderId="2" xfId="1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0" borderId="2" xfId="17" applyFont="1" applyFill="1" applyBorder="1" applyAlignment="1">
      <alignment horizontal="center" vertical="center" wrapText="1"/>
    </xf>
    <xf numFmtId="0" fontId="6" fillId="21" borderId="2" xfId="1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22" borderId="2" xfId="17" applyFont="1" applyFill="1" applyBorder="1" applyAlignment="1">
      <alignment horizontal="center" vertical="center" wrapText="1"/>
    </xf>
    <xf numFmtId="0" fontId="22" fillId="15" borderId="2" xfId="17" applyFont="1" applyFill="1" applyBorder="1" applyAlignment="1">
      <alignment horizontal="center" vertical="center" wrapText="1"/>
    </xf>
    <xf numFmtId="0" fontId="6" fillId="6" borderId="2" xfId="17" applyFont="1" applyFill="1" applyBorder="1" applyAlignment="1">
      <alignment horizontal="center" vertical="center" wrapText="1"/>
    </xf>
    <xf numFmtId="0" fontId="10" fillId="11" borderId="2" xfId="17" applyFont="1" applyFill="1" applyBorder="1" applyAlignment="1">
      <alignment horizontal="center" vertical="center" wrapText="1"/>
    </xf>
    <xf numFmtId="0" fontId="10" fillId="22" borderId="2" xfId="17" applyFont="1" applyFill="1" applyBorder="1" applyAlignment="1">
      <alignment horizontal="center" vertical="center" wrapText="1"/>
    </xf>
    <xf numFmtId="0" fontId="3" fillId="5" borderId="3" xfId="0" applyFont="1" applyFill="1" applyBorder="1"/>
    <xf numFmtId="0" fontId="3" fillId="5" borderId="6" xfId="0" applyFont="1" applyFill="1" applyBorder="1"/>
    <xf numFmtId="0" fontId="19" fillId="4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9" fontId="1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14" fillId="26" borderId="2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7" borderId="2" xfId="0" applyFont="1" applyFill="1" applyBorder="1" applyAlignment="1">
      <alignment horizontal="center" vertical="center" wrapText="1"/>
    </xf>
    <xf numFmtId="0" fontId="7" fillId="24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7" fillId="0" borderId="2" xfId="0" applyFont="1" applyBorder="1" applyAlignment="1">
      <alignment horizontal="left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8" fillId="7" borderId="2" xfId="1" applyFont="1" applyFill="1" applyBorder="1" applyAlignment="1">
      <alignment horizontal="center" vertical="center"/>
    </xf>
    <xf numFmtId="0" fontId="29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32" fillId="0" borderId="0" xfId="1" applyFont="1" applyAlignment="1">
      <alignment horizontal="left" vertical="center"/>
    </xf>
    <xf numFmtId="0" fontId="33" fillId="0" borderId="2" xfId="1" applyFont="1" applyBorder="1" applyAlignment="1">
      <alignment horizontal="center" vertical="center"/>
    </xf>
    <xf numFmtId="0" fontId="30" fillId="7" borderId="2" xfId="1" applyFont="1" applyFill="1" applyBorder="1" applyAlignment="1">
      <alignment horizontal="center" vertical="center" wrapText="1"/>
    </xf>
    <xf numFmtId="0" fontId="30" fillId="7" borderId="2" xfId="1" applyFont="1" applyFill="1" applyBorder="1" applyAlignment="1">
      <alignment horizontal="center" vertical="center"/>
    </xf>
    <xf numFmtId="0" fontId="35" fillId="28" borderId="7" xfId="17" applyFont="1" applyFill="1" applyBorder="1" applyAlignment="1">
      <alignment horizontal="center" vertical="center" wrapText="1"/>
    </xf>
    <xf numFmtId="0" fontId="34" fillId="28" borderId="2" xfId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6" fillId="17" borderId="2" xfId="17" applyFont="1" applyFill="1" applyBorder="1" applyAlignment="1">
      <alignment horizontal="center" vertical="center" wrapText="1"/>
    </xf>
    <xf numFmtId="0" fontId="6" fillId="9" borderId="2" xfId="17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10" borderId="3" xfId="17" applyFont="1" applyFill="1" applyBorder="1" applyAlignment="1">
      <alignment horizontal="center" vertical="center" wrapText="1"/>
    </xf>
    <xf numFmtId="0" fontId="0" fillId="0" borderId="2" xfId="0" applyBorder="1"/>
    <xf numFmtId="0" fontId="37" fillId="11" borderId="2" xfId="1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3" fillId="7" borderId="2" xfId="17" applyFont="1" applyFill="1" applyBorder="1" applyAlignment="1">
      <alignment horizontal="center" vertical="center" wrapText="1"/>
    </xf>
    <xf numFmtId="0" fontId="33" fillId="29" borderId="2" xfId="17" applyFont="1" applyFill="1" applyBorder="1" applyAlignment="1">
      <alignment horizontal="center" vertical="center" wrapText="1"/>
    </xf>
    <xf numFmtId="0" fontId="33" fillId="30" borderId="2" xfId="17" applyFont="1" applyFill="1" applyBorder="1" applyAlignment="1">
      <alignment horizontal="center" vertical="center" wrapText="1"/>
    </xf>
    <xf numFmtId="0" fontId="22" fillId="8" borderId="3" xfId="17" applyFont="1" applyFill="1" applyBorder="1" applyAlignment="1">
      <alignment horizontal="center" vertical="center" wrapText="1"/>
    </xf>
    <xf numFmtId="0" fontId="22" fillId="16" borderId="2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23" borderId="2" xfId="17" applyFont="1" applyFill="1" applyBorder="1" applyAlignment="1">
      <alignment horizontal="center" vertical="center" wrapText="1"/>
    </xf>
    <xf numFmtId="0" fontId="22" fillId="19" borderId="2" xfId="17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39" fillId="4" borderId="0" xfId="0" applyFont="1" applyFill="1"/>
    <xf numFmtId="0" fontId="39" fillId="4" borderId="0" xfId="0" applyFont="1" applyFill="1" applyAlignment="1" applyProtection="1">
      <alignment vertical="center" wrapText="1"/>
      <protection locked="0"/>
    </xf>
    <xf numFmtId="0" fontId="39" fillId="0" borderId="0" xfId="0" applyFont="1" applyProtection="1">
      <protection locked="0"/>
    </xf>
    <xf numFmtId="0" fontId="39" fillId="0" borderId="0" xfId="0" applyFont="1"/>
    <xf numFmtId="0" fontId="39" fillId="5" borderId="6" xfId="0" applyFont="1" applyFill="1" applyBorder="1"/>
    <xf numFmtId="0" fontId="39" fillId="4" borderId="0" xfId="0" applyFont="1" applyFill="1" applyProtection="1">
      <protection locked="0"/>
    </xf>
    <xf numFmtId="0" fontId="39" fillId="0" borderId="3" xfId="0" applyFont="1" applyBorder="1"/>
    <xf numFmtId="0" fontId="39" fillId="0" borderId="6" xfId="0" applyFont="1" applyBorder="1"/>
    <xf numFmtId="0" fontId="39" fillId="0" borderId="8" xfId="0" applyFont="1" applyBorder="1"/>
    <xf numFmtId="0" fontId="44" fillId="0" borderId="2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31" borderId="2" xfId="0" applyFont="1" applyFill="1" applyBorder="1" applyAlignment="1">
      <alignment horizontal="center" vertical="center" wrapText="1"/>
    </xf>
    <xf numFmtId="0" fontId="33" fillId="0" borderId="2" xfId="1" applyFont="1" applyFill="1" applyBorder="1" applyAlignment="1">
      <alignment horizontal="center" vertical="center"/>
    </xf>
    <xf numFmtId="0" fontId="3" fillId="0" borderId="0" xfId="0" applyFont="1"/>
    <xf numFmtId="0" fontId="46" fillId="0" borderId="2" xfId="0" applyFont="1" applyBorder="1" applyAlignment="1">
      <alignment horizontal="left" vertical="center" wrapText="1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165" fontId="47" fillId="4" borderId="2" xfId="0" applyNumberFormat="1" applyFont="1" applyFill="1" applyBorder="1" applyAlignment="1" applyProtection="1">
      <alignment horizontal="center" vertical="center"/>
      <protection locked="0"/>
    </xf>
    <xf numFmtId="14" fontId="39" fillId="4" borderId="3" xfId="0" applyNumberFormat="1" applyFont="1" applyFill="1" applyBorder="1" applyAlignment="1" applyProtection="1">
      <alignment horizontal="center" vertical="center" wrapText="1"/>
      <protection locked="0"/>
    </xf>
    <xf numFmtId="14" fontId="39" fillId="4" borderId="6" xfId="0" applyNumberFormat="1" applyFont="1" applyFill="1" applyBorder="1" applyAlignment="1" applyProtection="1">
      <alignment horizontal="center" vertical="center" wrapText="1"/>
      <protection locked="0"/>
    </xf>
    <xf numFmtId="14" fontId="3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9" fillId="4" borderId="2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left" vertical="center" wrapText="1"/>
      <protection locked="0"/>
    </xf>
    <xf numFmtId="0" fontId="39" fillId="4" borderId="2" xfId="0" applyFont="1" applyFill="1" applyBorder="1" applyAlignment="1" applyProtection="1">
      <alignment horizontal="left" vertical="center" wrapText="1"/>
      <protection locked="0"/>
    </xf>
    <xf numFmtId="9" fontId="39" fillId="4" borderId="2" xfId="2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left" vertical="center" wrapText="1"/>
      <protection locked="0"/>
    </xf>
    <xf numFmtId="0" fontId="39" fillId="0" borderId="6" xfId="0" applyFont="1" applyBorder="1" applyAlignment="1" applyProtection="1">
      <alignment horizontal="left" vertical="center" wrapText="1"/>
      <protection locked="0"/>
    </xf>
    <xf numFmtId="0" fontId="39" fillId="0" borderId="8" xfId="0" applyFont="1" applyBorder="1" applyAlignment="1" applyProtection="1">
      <alignment horizontal="left" vertical="center" wrapText="1"/>
      <protection locked="0"/>
    </xf>
    <xf numFmtId="9" fontId="41" fillId="0" borderId="3" xfId="2" applyFont="1" applyBorder="1" applyAlignment="1" applyProtection="1">
      <alignment horizontal="center" vertical="center" wrapText="1"/>
      <protection hidden="1"/>
    </xf>
    <xf numFmtId="9" fontId="41" fillId="0" borderId="6" xfId="2" applyFont="1" applyBorder="1" applyAlignment="1" applyProtection="1">
      <alignment horizontal="center" vertical="center" wrapText="1"/>
      <protection hidden="1"/>
    </xf>
    <xf numFmtId="9" fontId="41" fillId="0" borderId="8" xfId="2" applyFont="1" applyBorder="1" applyAlignment="1" applyProtection="1">
      <alignment horizontal="center" vertical="center" wrapText="1"/>
      <protection hidden="1"/>
    </xf>
    <xf numFmtId="0" fontId="41" fillId="0" borderId="3" xfId="2" applyNumberFormat="1" applyFont="1" applyBorder="1" applyAlignment="1" applyProtection="1">
      <alignment horizontal="center" vertical="center"/>
    </xf>
    <xf numFmtId="0" fontId="41" fillId="0" borderId="6" xfId="2" applyNumberFormat="1" applyFont="1" applyBorder="1" applyAlignment="1" applyProtection="1">
      <alignment horizontal="center" vertical="center"/>
    </xf>
    <xf numFmtId="0" fontId="41" fillId="0" borderId="8" xfId="2" applyNumberFormat="1" applyFont="1" applyBorder="1" applyAlignment="1" applyProtection="1">
      <alignment horizontal="center" vertical="center"/>
    </xf>
    <xf numFmtId="0" fontId="41" fillId="0" borderId="3" xfId="2" applyNumberFormat="1" applyFont="1" applyFill="1" applyBorder="1" applyAlignment="1" applyProtection="1">
      <alignment horizontal="center" vertical="center"/>
    </xf>
    <xf numFmtId="0" fontId="41" fillId="0" borderId="6" xfId="2" applyNumberFormat="1" applyFont="1" applyFill="1" applyBorder="1" applyAlignment="1" applyProtection="1">
      <alignment horizontal="center" vertical="center"/>
    </xf>
    <xf numFmtId="0" fontId="41" fillId="0" borderId="8" xfId="2" applyNumberFormat="1" applyFont="1" applyFill="1" applyBorder="1" applyAlignment="1" applyProtection="1">
      <alignment horizontal="center" vertical="center"/>
    </xf>
    <xf numFmtId="0" fontId="39" fillId="4" borderId="3" xfId="0" applyFont="1" applyFill="1" applyBorder="1" applyAlignment="1" applyProtection="1">
      <alignment horizontal="center" vertical="center" wrapText="1"/>
      <protection locked="0"/>
    </xf>
    <xf numFmtId="0" fontId="39" fillId="4" borderId="6" xfId="0" applyFont="1" applyFill="1" applyBorder="1" applyAlignment="1" applyProtection="1">
      <alignment horizontal="center" vertical="center" wrapText="1"/>
      <protection locked="0"/>
    </xf>
    <xf numFmtId="0" fontId="39" fillId="4" borderId="8" xfId="0" applyFont="1" applyFill="1" applyBorder="1" applyAlignment="1" applyProtection="1">
      <alignment horizontal="center" vertical="center" wrapText="1"/>
      <protection locked="0"/>
    </xf>
    <xf numFmtId="0" fontId="41" fillId="4" borderId="3" xfId="0" applyFont="1" applyFill="1" applyBorder="1" applyAlignment="1" applyProtection="1">
      <alignment horizontal="center" vertical="center" wrapText="1"/>
      <protection locked="0"/>
    </xf>
    <xf numFmtId="0" fontId="41" fillId="4" borderId="6" xfId="0" applyFont="1" applyFill="1" applyBorder="1" applyAlignment="1" applyProtection="1">
      <alignment horizontal="center" vertical="center" wrapText="1"/>
      <protection locked="0"/>
    </xf>
    <xf numFmtId="0" fontId="41" fillId="4" borderId="8" xfId="0" applyFont="1" applyFill="1" applyBorder="1" applyAlignment="1" applyProtection="1">
      <alignment horizontal="center" vertical="center" wrapText="1"/>
      <protection locked="0"/>
    </xf>
    <xf numFmtId="14" fontId="39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39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9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39" fillId="4" borderId="8" xfId="0" applyNumberFormat="1" applyFont="1" applyFill="1" applyBorder="1" applyAlignment="1" applyProtection="1">
      <alignment horizontal="center" vertical="center" wrapText="1"/>
      <protection locked="0"/>
    </xf>
    <xf numFmtId="9" fontId="39" fillId="4" borderId="3" xfId="2" applyFont="1" applyFill="1" applyBorder="1" applyAlignment="1" applyProtection="1">
      <alignment horizontal="center" vertical="center" wrapText="1"/>
      <protection hidden="1"/>
    </xf>
    <xf numFmtId="9" fontId="39" fillId="4" borderId="6" xfId="2" applyFont="1" applyFill="1" applyBorder="1" applyAlignment="1" applyProtection="1">
      <alignment horizontal="center" vertical="center" wrapText="1"/>
      <protection hidden="1"/>
    </xf>
    <xf numFmtId="9" fontId="39" fillId="4" borderId="8" xfId="2" applyFont="1" applyFill="1" applyBorder="1" applyAlignment="1" applyProtection="1">
      <alignment horizontal="center" vertical="center" wrapText="1"/>
      <protection hidden="1"/>
    </xf>
    <xf numFmtId="0" fontId="40" fillId="4" borderId="3" xfId="0" applyFont="1" applyFill="1" applyBorder="1" applyAlignment="1" applyProtection="1">
      <alignment horizontal="center" vertical="center" wrapText="1"/>
      <protection locked="0"/>
    </xf>
    <xf numFmtId="0" fontId="40" fillId="4" borderId="6" xfId="0" applyFont="1" applyFill="1" applyBorder="1" applyAlignment="1" applyProtection="1">
      <alignment horizontal="center" vertical="center" wrapText="1"/>
      <protection locked="0"/>
    </xf>
    <xf numFmtId="0" fontId="40" fillId="4" borderId="8" xfId="0" applyFont="1" applyFill="1" applyBorder="1" applyAlignment="1" applyProtection="1">
      <alignment horizontal="center" vertical="center" wrapText="1"/>
      <protection locked="0"/>
    </xf>
    <xf numFmtId="0" fontId="41" fillId="4" borderId="3" xfId="0" applyFont="1" applyFill="1" applyBorder="1" applyAlignment="1" applyProtection="1">
      <alignment horizontal="center" vertical="center"/>
      <protection locked="0"/>
    </xf>
    <xf numFmtId="0" fontId="41" fillId="4" borderId="6" xfId="0" applyFont="1" applyFill="1" applyBorder="1" applyAlignment="1" applyProtection="1">
      <alignment horizontal="center" vertical="center"/>
      <protection locked="0"/>
    </xf>
    <xf numFmtId="0" fontId="41" fillId="4" borderId="8" xfId="0" applyFont="1" applyFill="1" applyBorder="1" applyAlignment="1" applyProtection="1">
      <alignment horizontal="center" vertical="center"/>
      <protection locked="0"/>
    </xf>
    <xf numFmtId="0" fontId="41" fillId="4" borderId="3" xfId="0" applyFont="1" applyFill="1" applyBorder="1" applyAlignment="1" applyProtection="1">
      <alignment horizontal="justify" vertical="center" wrapText="1"/>
      <protection locked="0"/>
    </xf>
    <xf numFmtId="0" fontId="41" fillId="4" borderId="6" xfId="0" applyFont="1" applyFill="1" applyBorder="1" applyAlignment="1" applyProtection="1">
      <alignment horizontal="justify" vertical="center" wrapText="1"/>
      <protection locked="0"/>
    </xf>
    <xf numFmtId="0" fontId="41" fillId="4" borderId="8" xfId="0" applyFont="1" applyFill="1" applyBorder="1" applyAlignment="1" applyProtection="1">
      <alignment horizontal="justify" vertical="center" wrapText="1"/>
      <protection locked="0"/>
    </xf>
    <xf numFmtId="0" fontId="42" fillId="4" borderId="3" xfId="0" applyFont="1" applyFill="1" applyBorder="1" applyAlignment="1" applyProtection="1">
      <alignment horizontal="center" vertical="center" wrapText="1"/>
      <protection locked="0"/>
    </xf>
    <xf numFmtId="0" fontId="42" fillId="4" borderId="6" xfId="0" applyFont="1" applyFill="1" applyBorder="1" applyAlignment="1" applyProtection="1">
      <alignment horizontal="center" vertical="center" wrapText="1"/>
      <protection locked="0"/>
    </xf>
    <xf numFmtId="0" fontId="42" fillId="4" borderId="8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0" fontId="43" fillId="4" borderId="3" xfId="0" applyFont="1" applyFill="1" applyBorder="1" applyAlignment="1" applyProtection="1">
      <alignment horizontal="center" vertical="center" wrapText="1"/>
      <protection locked="0"/>
    </xf>
    <xf numFmtId="0" fontId="43" fillId="4" borderId="6" xfId="0" applyFont="1" applyFill="1" applyBorder="1" applyAlignment="1" applyProtection="1">
      <alignment horizontal="center" vertical="center" wrapText="1"/>
      <protection locked="0"/>
    </xf>
    <xf numFmtId="0" fontId="43" fillId="4" borderId="8" xfId="0" applyFont="1" applyFill="1" applyBorder="1" applyAlignment="1" applyProtection="1">
      <alignment horizontal="center" vertical="center" wrapText="1"/>
      <protection locked="0"/>
    </xf>
    <xf numFmtId="0" fontId="39" fillId="4" borderId="3" xfId="0" applyFont="1" applyFill="1" applyBorder="1" applyAlignment="1" applyProtection="1">
      <alignment horizontal="justify" vertical="center" wrapText="1"/>
      <protection locked="0"/>
    </xf>
    <xf numFmtId="0" fontId="39" fillId="4" borderId="6" xfId="0" applyFont="1" applyFill="1" applyBorder="1" applyAlignment="1" applyProtection="1">
      <alignment horizontal="justify" vertical="center" wrapText="1"/>
      <protection locked="0"/>
    </xf>
    <xf numFmtId="0" fontId="39" fillId="4" borderId="8" xfId="0" applyFont="1" applyFill="1" applyBorder="1" applyAlignment="1" applyProtection="1">
      <alignment horizontal="justify" vertical="center" wrapText="1"/>
      <protection locked="0"/>
    </xf>
    <xf numFmtId="0" fontId="39" fillId="0" borderId="3" xfId="2" applyNumberFormat="1" applyFont="1" applyBorder="1" applyAlignment="1" applyProtection="1">
      <alignment horizontal="center" vertical="center"/>
    </xf>
    <xf numFmtId="0" fontId="39" fillId="0" borderId="6" xfId="2" applyNumberFormat="1" applyFont="1" applyBorder="1" applyAlignment="1" applyProtection="1">
      <alignment horizontal="center" vertical="center"/>
    </xf>
    <xf numFmtId="0" fontId="39" fillId="0" borderId="8" xfId="2" applyNumberFormat="1" applyFont="1" applyBorder="1" applyAlignment="1" applyProtection="1">
      <alignment horizontal="center" vertical="center"/>
    </xf>
    <xf numFmtId="9" fontId="39" fillId="0" borderId="3" xfId="2" applyFont="1" applyBorder="1" applyAlignment="1" applyProtection="1">
      <alignment horizontal="center" vertical="center"/>
    </xf>
    <xf numFmtId="9" fontId="39" fillId="0" borderId="6" xfId="2" applyFont="1" applyBorder="1" applyAlignment="1" applyProtection="1">
      <alignment horizontal="center" vertical="center"/>
    </xf>
    <xf numFmtId="9" fontId="39" fillId="0" borderId="8" xfId="2" applyFont="1" applyBorder="1" applyAlignment="1" applyProtection="1">
      <alignment horizontal="center" vertical="center"/>
    </xf>
    <xf numFmtId="0" fontId="39" fillId="7" borderId="3" xfId="0" applyFont="1" applyFill="1" applyBorder="1" applyAlignment="1" applyProtection="1">
      <alignment horizontal="center" vertical="center" wrapText="1"/>
      <protection hidden="1"/>
    </xf>
    <xf numFmtId="0" fontId="39" fillId="7" borderId="6" xfId="0" applyFont="1" applyFill="1" applyBorder="1" applyAlignment="1" applyProtection="1">
      <alignment horizontal="center" vertical="center" wrapText="1"/>
      <protection hidden="1"/>
    </xf>
    <xf numFmtId="0" fontId="39" fillId="7" borderId="8" xfId="0" applyFont="1" applyFill="1" applyBorder="1" applyAlignment="1" applyProtection="1">
      <alignment horizontal="center" vertical="center" wrapText="1"/>
      <protection hidden="1"/>
    </xf>
    <xf numFmtId="0" fontId="39" fillId="4" borderId="3" xfId="0" applyFont="1" applyFill="1" applyBorder="1" applyAlignment="1" applyProtection="1">
      <alignment horizontal="justify" vertical="center" wrapText="1"/>
      <protection hidden="1"/>
    </xf>
    <xf numFmtId="0" fontId="39" fillId="4" borderId="6" xfId="0" applyFont="1" applyFill="1" applyBorder="1" applyAlignment="1" applyProtection="1">
      <alignment horizontal="justify" vertical="center" wrapText="1"/>
      <protection hidden="1"/>
    </xf>
    <xf numFmtId="0" fontId="39" fillId="4" borderId="8" xfId="0" applyFont="1" applyFill="1" applyBorder="1" applyAlignment="1" applyProtection="1">
      <alignment horizontal="justify" vertical="center" wrapText="1"/>
      <protection hidden="1"/>
    </xf>
    <xf numFmtId="0" fontId="39" fillId="0" borderId="3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0" fillId="0" borderId="2" xfId="0" applyFont="1" applyBorder="1" applyAlignment="1" applyProtection="1">
      <alignment horizontal="center" vertical="center" wrapText="1"/>
      <protection hidden="1"/>
    </xf>
    <xf numFmtId="0" fontId="39" fillId="0" borderId="7" xfId="0" applyFont="1" applyBorder="1" applyAlignment="1" applyProtection="1">
      <alignment horizontal="justify" vertical="center" wrapText="1"/>
      <protection locked="0"/>
    </xf>
    <xf numFmtId="0" fontId="39" fillId="0" borderId="9" xfId="0" applyFont="1" applyBorder="1" applyAlignment="1" applyProtection="1">
      <alignment horizontal="justify" vertical="center" wrapText="1"/>
      <protection locked="0"/>
    </xf>
    <xf numFmtId="0" fontId="39" fillId="0" borderId="14" xfId="0" applyFont="1" applyBorder="1" applyAlignment="1" applyProtection="1">
      <alignment horizontal="justify" vertical="center" wrapText="1"/>
      <protection locked="0"/>
    </xf>
    <xf numFmtId="0" fontId="41" fillId="4" borderId="7" xfId="0" applyFont="1" applyFill="1" applyBorder="1" applyAlignment="1" applyProtection="1">
      <alignment horizontal="justify" vertical="center" wrapText="1"/>
      <protection locked="0"/>
    </xf>
    <xf numFmtId="0" fontId="41" fillId="4" borderId="9" xfId="0" applyFont="1" applyFill="1" applyBorder="1" applyAlignment="1" applyProtection="1">
      <alignment horizontal="justify" vertical="center" wrapText="1"/>
      <protection locked="0"/>
    </xf>
    <xf numFmtId="0" fontId="41" fillId="4" borderId="14" xfId="0" applyFont="1" applyFill="1" applyBorder="1" applyAlignment="1" applyProtection="1">
      <alignment horizontal="justify" vertical="center" wrapText="1"/>
      <protection locked="0"/>
    </xf>
    <xf numFmtId="0" fontId="39" fillId="4" borderId="1" xfId="0" applyFont="1" applyFill="1" applyBorder="1" applyAlignment="1" applyProtection="1">
      <alignment horizontal="justify" vertical="center" wrapText="1"/>
      <protection locked="0"/>
    </xf>
    <xf numFmtId="0" fontId="39" fillId="0" borderId="3" xfId="0" applyFont="1" applyBorder="1" applyAlignment="1">
      <alignment horizontal="justify" vertical="center" wrapText="1"/>
    </xf>
    <xf numFmtId="0" fontId="39" fillId="0" borderId="6" xfId="0" applyFont="1" applyBorder="1" applyAlignment="1">
      <alignment horizontal="justify" vertical="center" wrapText="1"/>
    </xf>
    <xf numFmtId="0" fontId="39" fillId="0" borderId="8" xfId="0" applyFont="1" applyBorder="1" applyAlignment="1">
      <alignment horizontal="justify" vertical="center" wrapText="1"/>
    </xf>
    <xf numFmtId="0" fontId="39" fillId="4" borderId="2" xfId="0" applyFont="1" applyFill="1" applyBorder="1" applyAlignment="1" applyProtection="1">
      <alignment horizontal="justify" vertical="center" wrapText="1"/>
      <protection locked="0"/>
    </xf>
    <xf numFmtId="9" fontId="40" fillId="0" borderId="3" xfId="2" applyFont="1" applyBorder="1" applyAlignment="1" applyProtection="1">
      <alignment horizontal="center" vertical="center"/>
    </xf>
    <xf numFmtId="9" fontId="40" fillId="0" borderId="6" xfId="2" applyFont="1" applyBorder="1" applyAlignment="1" applyProtection="1">
      <alignment horizontal="center" vertical="center"/>
    </xf>
    <xf numFmtId="9" fontId="40" fillId="0" borderId="8" xfId="2" applyFont="1" applyBorder="1" applyAlignment="1" applyProtection="1">
      <alignment horizontal="center" vertical="center"/>
    </xf>
    <xf numFmtId="0" fontId="6" fillId="4" borderId="4" xfId="17" applyFont="1" applyFill="1" applyBorder="1" applyAlignment="1">
      <alignment horizontal="center" vertical="center" wrapText="1"/>
    </xf>
    <xf numFmtId="0" fontId="6" fillId="4" borderId="5" xfId="17" applyFont="1" applyFill="1" applyBorder="1" applyAlignment="1">
      <alignment horizontal="center" vertical="center" wrapText="1"/>
    </xf>
    <xf numFmtId="0" fontId="6" fillId="4" borderId="1" xfId="17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6" fillId="5" borderId="2" xfId="17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9" borderId="2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165" fontId="21" fillId="4" borderId="2" xfId="0" applyNumberFormat="1" applyFont="1" applyFill="1" applyBorder="1" applyAlignment="1" applyProtection="1">
      <alignment horizontal="center" vertical="center"/>
      <protection locked="0"/>
    </xf>
    <xf numFmtId="14" fontId="47" fillId="4" borderId="4" xfId="0" applyNumberFormat="1" applyFont="1" applyFill="1" applyBorder="1" applyAlignment="1" applyProtection="1">
      <alignment horizontal="center" vertical="center"/>
      <protection locked="0"/>
    </xf>
    <xf numFmtId="14" fontId="47" fillId="4" borderId="5" xfId="0" applyNumberFormat="1" applyFont="1" applyFill="1" applyBorder="1" applyAlignment="1" applyProtection="1">
      <alignment horizontal="center" vertical="center"/>
      <protection locked="0"/>
    </xf>
    <xf numFmtId="14" fontId="4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3" applyFont="1" applyFill="1" applyBorder="1" applyAlignment="1" applyProtection="1">
      <alignment horizontal="center" vertical="center" wrapText="1"/>
    </xf>
    <xf numFmtId="0" fontId="45" fillId="7" borderId="16" xfId="0" applyFont="1" applyFill="1" applyBorder="1" applyAlignment="1">
      <alignment horizontal="center"/>
    </xf>
    <xf numFmtId="0" fontId="45" fillId="7" borderId="13" xfId="0" applyFont="1" applyFill="1" applyBorder="1" applyAlignment="1">
      <alignment horizontal="center"/>
    </xf>
    <xf numFmtId="0" fontId="45" fillId="7" borderId="16" xfId="0" applyFont="1" applyFill="1" applyBorder="1" applyAlignment="1">
      <alignment horizontal="center" wrapText="1"/>
    </xf>
    <xf numFmtId="0" fontId="45" fillId="7" borderId="15" xfId="0" applyFont="1" applyFill="1" applyBorder="1" applyAlignment="1">
      <alignment horizontal="center" wrapText="1"/>
    </xf>
    <xf numFmtId="0" fontId="45" fillId="7" borderId="13" xfId="0" applyFont="1" applyFill="1" applyBorder="1" applyAlignment="1">
      <alignment horizont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4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9" fillId="9" borderId="3" xfId="0" applyFont="1" applyFill="1" applyBorder="1" applyAlignment="1">
      <alignment horizontal="center" vertical="center" textRotation="90"/>
    </xf>
    <xf numFmtId="0" fontId="9" fillId="9" borderId="6" xfId="0" applyFont="1" applyFill="1" applyBorder="1" applyAlignment="1">
      <alignment horizontal="center" vertical="center" textRotation="90"/>
    </xf>
    <xf numFmtId="0" fontId="9" fillId="9" borderId="8" xfId="0" applyFont="1" applyFill="1" applyBorder="1" applyAlignment="1">
      <alignment horizontal="center" vertical="center" textRotation="90"/>
    </xf>
    <xf numFmtId="0" fontId="11" fillId="9" borderId="2" xfId="0" applyFont="1" applyFill="1" applyBorder="1" applyAlignment="1">
      <alignment horizontal="center" vertical="center" textRotation="90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9" fillId="7" borderId="2" xfId="1" applyFont="1" applyFill="1" applyBorder="1" applyAlignment="1">
      <alignment horizontal="left" vertical="center" wrapText="1"/>
    </xf>
    <xf numFmtId="0" fontId="34" fillId="28" borderId="4" xfId="1" applyFont="1" applyFill="1" applyBorder="1" applyAlignment="1">
      <alignment horizontal="center" vertical="center" wrapText="1"/>
    </xf>
    <xf numFmtId="0" fontId="34" fillId="28" borderId="1" xfId="1" applyFont="1" applyFill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1" fillId="0" borderId="0" xfId="1" applyFont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</cellXfs>
  <cellStyles count="20">
    <cellStyle name="Millares 2" xfId="4" xr:uid="{00000000-0005-0000-0000-000000000000}"/>
    <cellStyle name="Millares 2 2" xfId="5" xr:uid="{00000000-0005-0000-0000-000001000000}"/>
    <cellStyle name="Millares 2 2 2" xfId="6" xr:uid="{00000000-0005-0000-0000-000002000000}"/>
    <cellStyle name="Millares 3" xfId="7" xr:uid="{00000000-0005-0000-0000-000003000000}"/>
    <cellStyle name="Millares 3 10" xfId="8" xr:uid="{00000000-0005-0000-0000-000004000000}"/>
    <cellStyle name="Millares 3 2" xfId="9" xr:uid="{00000000-0005-0000-0000-000005000000}"/>
    <cellStyle name="Millares 3 3" xfId="10" xr:uid="{00000000-0005-0000-0000-000006000000}"/>
    <cellStyle name="Millares 3 4" xfId="11" xr:uid="{00000000-0005-0000-0000-000007000000}"/>
    <cellStyle name="Millares 3 5" xfId="12" xr:uid="{00000000-0005-0000-0000-000008000000}"/>
    <cellStyle name="Millares 3 6" xfId="13" xr:uid="{00000000-0005-0000-0000-000009000000}"/>
    <cellStyle name="Millares 3 7" xfId="14" xr:uid="{00000000-0005-0000-0000-00000A000000}"/>
    <cellStyle name="Millares 3 8" xfId="15" xr:uid="{00000000-0005-0000-0000-00000B000000}"/>
    <cellStyle name="Millares 3 9" xfId="16" xr:uid="{00000000-0005-0000-0000-00000C000000}"/>
    <cellStyle name="Normal" xfId="0" builtinId="0"/>
    <cellStyle name="Normal 2" xfId="1" xr:uid="{00000000-0005-0000-0000-00000E000000}"/>
    <cellStyle name="Normal 3" xfId="17" xr:uid="{00000000-0005-0000-0000-00000F000000}"/>
    <cellStyle name="Normal 4" xfId="3" xr:uid="{00000000-0005-0000-0000-000010000000}"/>
    <cellStyle name="Normal 5" xfId="19" xr:uid="{00000000-0005-0000-0000-000011000000}"/>
    <cellStyle name="Porcentaje" xfId="2" builtinId="5"/>
    <cellStyle name="Porcentual 2" xfId="18" xr:uid="{00000000-0005-0000-0000-000013000000}"/>
  </cellStyles>
  <dxfs count="348"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ont>
        <color rgb="FFFF0000"/>
      </font>
      <fill>
        <patternFill>
          <f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3B3"/>
      <color rgb="FFFF1919"/>
      <color rgb="FF808080"/>
      <color rgb="FF66FF33"/>
      <color rgb="FF00FF00"/>
      <color rgb="FFFFFD41"/>
      <color rgb="FFB9D0FF"/>
      <color rgb="FFFF99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</xdr:colOff>
      <xdr:row>1</xdr:row>
      <xdr:rowOff>127000</xdr:rowOff>
    </xdr:from>
    <xdr:ext cx="1114358" cy="825500"/>
    <xdr:pic>
      <xdr:nvPicPr>
        <xdr:cNvPr id="2" name="Imagen 1">
          <a:extLst>
            <a:ext uri="{FF2B5EF4-FFF2-40B4-BE49-F238E27FC236}">
              <a16:creationId xmlns:a16="http://schemas.microsoft.com/office/drawing/2014/main" id="{E05D21F2-6F11-4027-925E-95BA77E6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293688"/>
          <a:ext cx="1114358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653142</xdr:colOff>
      <xdr:row>1</xdr:row>
      <xdr:rowOff>81643</xdr:rowOff>
    </xdr:from>
    <xdr:to>
      <xdr:col>2</xdr:col>
      <xdr:colOff>653142</xdr:colOff>
      <xdr:row>1</xdr:row>
      <xdr:rowOff>81643</xdr:rowOff>
    </xdr:to>
    <xdr:pic>
      <xdr:nvPicPr>
        <xdr:cNvPr id="2" name="Picture 11" descr="colombia bn">
          <a:extLst>
            <a:ext uri="{FF2B5EF4-FFF2-40B4-BE49-F238E27FC236}">
              <a16:creationId xmlns:a16="http://schemas.microsoft.com/office/drawing/2014/main" id="{D8830D35-D11E-45EA-BE26-F6F465E9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035" y="244929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3</xdr:row>
      <xdr:rowOff>66676</xdr:rowOff>
    </xdr:from>
    <xdr:to>
      <xdr:col>5</xdr:col>
      <xdr:colOff>876300</xdr:colOff>
      <xdr:row>9</xdr:row>
      <xdr:rowOff>476251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61EB9820-FC52-4AF9-98ED-A83A3C6A7972}"/>
            </a:ext>
          </a:extLst>
        </xdr:cNvPr>
        <xdr:cNvSpPr/>
      </xdr:nvSpPr>
      <xdr:spPr>
        <a:xfrm>
          <a:off x="1438274" y="723901"/>
          <a:ext cx="1752601" cy="2876550"/>
        </a:xfrm>
        <a:prstGeom prst="rect">
          <a:avLst/>
        </a:prstGeom>
        <a:solidFill>
          <a:schemeClr val="bg2">
            <a:alpha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CO" sz="1400" b="1">
              <a:solidFill>
                <a:schemeClr val="tx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Estos niveles NO aplican para los riesgos de cumplimiento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.sharepoint.com/Users/nmorales/OneDrive%20para%20la%20Empresa%201/DOCUMENTACION/ESTRAT&#201;GICO/FORMATOS/Formatos%20Mapa%20Riesgo%20Anticorrupc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.sharepoint.com/Users/imaldonado/Downloads/Matriz%20de%20Riesgos%20de%20Seguridad%20de%20la%20informacio&#769;n%20DAF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.sharepoint.com/Users/jhfajardo/Downloads/matriz_control_interno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G-F-040"/>
      <sheetName val="SEPG-F-2"/>
      <sheetName val="SEPG-2B"/>
      <sheetName val="SEPG-3"/>
      <sheetName val="SEPG-3B"/>
      <sheetName val="SEPG-F-4"/>
      <sheetName val=" SEPG-F-5"/>
      <sheetName val="SEPG-F-030"/>
      <sheetName val="CAMBIOS 2014-2015"/>
      <sheetName val="CAMBIOS 2015 - 2016"/>
      <sheetName val="D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ESTRATEGICO</v>
          </cell>
          <cell r="D5" t="str">
            <v>Correctivo</v>
          </cell>
          <cell r="G5" t="str">
            <v>X</v>
          </cell>
          <cell r="H5" t="str">
            <v>X</v>
          </cell>
          <cell r="N5" t="str">
            <v>EVITAR EL RIESGO</v>
          </cell>
        </row>
        <row r="6">
          <cell r="B6" t="str">
            <v>OPERATIVO</v>
          </cell>
          <cell r="D6" t="str">
            <v>Detectivo</v>
          </cell>
          <cell r="N6" t="str">
            <v>REDUCIR EL RIESGO</v>
          </cell>
        </row>
        <row r="7">
          <cell r="B7" t="str">
            <v>FINANCIERO</v>
          </cell>
          <cell r="N7" t="str">
            <v>COMPARTIR O 
TRANSFERIR EL RIESGO</v>
          </cell>
        </row>
        <row r="8">
          <cell r="B8" t="str">
            <v>CUMPLIMIENTO</v>
          </cell>
          <cell r="N8" t="str">
            <v>ASUMIR EL RIESGO</v>
          </cell>
        </row>
        <row r="9">
          <cell r="B9" t="str">
            <v>IMAGEN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TECNOLOGIA</v>
          </cell>
          <cell r="C10">
            <v>15</v>
          </cell>
          <cell r="D10">
            <v>15</v>
          </cell>
          <cell r="E10">
            <v>10</v>
          </cell>
          <cell r="F10">
            <v>30</v>
          </cell>
          <cell r="G10">
            <v>5</v>
          </cell>
          <cell r="H10">
            <v>15</v>
          </cell>
          <cell r="I10">
            <v>10</v>
          </cell>
        </row>
        <row r="11">
          <cell r="B11" t="str">
            <v>TECNICO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LO PHVA"/>
      <sheetName val="PASO 1. ACTIVOS"/>
      <sheetName val="PASO 2. RIESGOS SD"/>
      <sheetName val="Mapa de riesgos"/>
      <sheetName val="PASO 3. TRATAMIENTO RIESGO"/>
      <sheetName val="Fm-20 "/>
      <sheetName val="D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ESTRATEGICO</v>
          </cell>
        </row>
        <row r="6">
          <cell r="B6" t="str">
            <v>OPERATIVO</v>
          </cell>
        </row>
        <row r="7">
          <cell r="B7" t="str">
            <v>FINANCIERO</v>
          </cell>
        </row>
        <row r="8">
          <cell r="B8" t="str">
            <v>CUMPLIMIENTO</v>
          </cell>
        </row>
        <row r="9">
          <cell r="B9" t="str">
            <v>IMAGEN</v>
          </cell>
        </row>
        <row r="10">
          <cell r="B10" t="str">
            <v>TECNOLOGIA</v>
          </cell>
        </row>
        <row r="11">
          <cell r="B11" t="str">
            <v>TECNICO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LO PHVA"/>
      <sheetName val="SEPG-F-007"/>
      <sheetName val="Mapa de riesgos"/>
      <sheetName val="SPG-F-012"/>
      <sheetName val="SPG-F-014"/>
      <sheetName val="MATRIZ DE CAMBIOS"/>
      <sheetName val="Fm-20 "/>
      <sheetName val="DB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B16">
            <v>1</v>
          </cell>
        </row>
        <row r="17">
          <cell r="B17">
            <v>2</v>
          </cell>
        </row>
        <row r="18">
          <cell r="B18">
            <v>3</v>
          </cell>
        </row>
        <row r="19">
          <cell r="B19">
            <v>4</v>
          </cell>
        </row>
        <row r="20">
          <cell r="B20">
            <v>5</v>
          </cell>
        </row>
        <row r="24">
          <cell r="B24">
            <v>1</v>
          </cell>
        </row>
        <row r="25">
          <cell r="B25">
            <v>6</v>
          </cell>
        </row>
        <row r="26">
          <cell r="B26">
            <v>7</v>
          </cell>
        </row>
        <row r="27">
          <cell r="B27">
            <v>11</v>
          </cell>
        </row>
        <row r="28">
          <cell r="B28">
            <v>13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3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4"/>
  <sheetViews>
    <sheetView showGridLines="0" tabSelected="1" zoomScale="60" zoomScaleNormal="60" workbookViewId="0">
      <selection activeCell="K4" sqref="K4:M4"/>
    </sheetView>
  </sheetViews>
  <sheetFormatPr baseColWidth="10" defaultColWidth="11.42578125" defaultRowHeight="12.75" x14ac:dyDescent="0.2"/>
  <cols>
    <col min="1" max="1" width="3.28515625" style="4" customWidth="1"/>
    <col min="2" max="2" width="14.140625" style="14" customWidth="1"/>
    <col min="3" max="3" width="40.42578125" style="14" customWidth="1"/>
    <col min="4" max="4" width="29.85546875" style="14" customWidth="1"/>
    <col min="5" max="6" width="14.42578125" style="14" customWidth="1"/>
    <col min="7" max="7" width="18.140625" style="14" customWidth="1"/>
    <col min="8" max="8" width="18.28515625" style="14" customWidth="1"/>
    <col min="9" max="9" width="28.85546875" style="14" customWidth="1"/>
    <col min="10" max="10" width="35.42578125" style="14" customWidth="1"/>
    <col min="11" max="11" width="20.28515625" style="14" customWidth="1"/>
    <col min="12" max="12" width="26.42578125" style="14" customWidth="1"/>
    <col min="13" max="13" width="22" style="14" customWidth="1"/>
    <col min="14" max="14" width="8.42578125" style="14" customWidth="1"/>
    <col min="15" max="16" width="26.28515625" style="14" customWidth="1"/>
    <col min="17" max="17" width="22.42578125" style="14" customWidth="1"/>
    <col min="18" max="18" width="21.28515625" style="26" hidden="1" customWidth="1"/>
    <col min="19" max="19" width="26.7109375" style="26" customWidth="1"/>
    <col min="20" max="20" width="22.42578125" style="14" customWidth="1"/>
    <col min="21" max="21" width="20.85546875" style="14" hidden="1" customWidth="1"/>
    <col min="22" max="22" width="25.42578125" style="14" customWidth="1"/>
    <col min="23" max="23" width="27.42578125" style="14" customWidth="1"/>
    <col min="24" max="24" width="38.7109375" style="14" customWidth="1"/>
    <col min="25" max="25" width="74.85546875" style="14" customWidth="1"/>
    <col min="26" max="26" width="9.42578125" style="26" customWidth="1"/>
    <col min="27" max="27" width="97" style="14" customWidth="1"/>
    <col min="28" max="28" width="28.28515625" style="26" customWidth="1"/>
    <col min="29" max="29" width="22.140625" style="5" hidden="1" customWidth="1"/>
    <col min="30" max="30" width="27.140625" style="26" customWidth="1"/>
    <col min="31" max="31" width="22.140625" style="5" hidden="1" customWidth="1"/>
    <col min="32" max="32" width="38.28515625" style="14" customWidth="1"/>
    <col min="33" max="33" width="26" style="4" hidden="1" customWidth="1"/>
    <col min="34" max="34" width="40.7109375" style="26" customWidth="1"/>
    <col min="35" max="35" width="22.140625" style="14" hidden="1" customWidth="1"/>
    <col min="36" max="36" width="32.85546875" style="14" customWidth="1"/>
    <col min="37" max="37" width="18.42578125" style="25" hidden="1" customWidth="1"/>
    <col min="38" max="38" width="47.42578125" style="14" customWidth="1"/>
    <col min="39" max="39" width="18.42578125" style="25" hidden="1" customWidth="1"/>
    <col min="40" max="40" width="39.28515625" style="14" customWidth="1"/>
    <col min="41" max="41" width="18.42578125" style="25" hidden="1" customWidth="1"/>
    <col min="42" max="42" width="21.42578125" style="26" customWidth="1"/>
    <col min="43" max="44" width="24.7109375" style="26" customWidth="1"/>
    <col min="45" max="46" width="26.42578125" style="26" customWidth="1"/>
    <col min="47" max="48" width="22.42578125" style="26" customWidth="1"/>
    <col min="49" max="49" width="23.140625" style="14" customWidth="1"/>
    <col min="50" max="50" width="20.85546875" style="14" customWidth="1"/>
    <col min="51" max="51" width="26" style="14" customWidth="1"/>
    <col min="52" max="52" width="8.42578125" style="16" customWidth="1"/>
    <col min="53" max="53" width="23.140625" style="14" customWidth="1"/>
    <col min="54" max="54" width="26.85546875" style="14" customWidth="1"/>
    <col min="55" max="55" width="40.42578125" style="14" customWidth="1"/>
    <col min="56" max="56" width="29.140625" style="14" customWidth="1"/>
    <col min="57" max="57" width="26.28515625" style="14" customWidth="1"/>
    <col min="58" max="58" width="31.28515625" style="14" customWidth="1"/>
    <col min="59" max="59" width="11.42578125" customWidth="1"/>
    <col min="60" max="60" width="3.42578125" style="14" customWidth="1"/>
    <col min="61" max="61" width="6.42578125" style="14" customWidth="1"/>
    <col min="62" max="62" width="29.42578125" style="14" customWidth="1"/>
    <col min="63" max="63" width="26.7109375" style="14" customWidth="1"/>
    <col min="64" max="64" width="27.7109375" style="14" customWidth="1"/>
    <col min="65" max="65" width="29.28515625" style="14" customWidth="1"/>
    <col min="66" max="66" width="31.42578125" style="14" customWidth="1"/>
    <col min="67" max="67" width="40" style="14" customWidth="1"/>
    <col min="68" max="68" width="26.28515625" style="14" customWidth="1"/>
    <col min="69" max="69" width="31.85546875" style="14" customWidth="1"/>
    <col min="70" max="70" width="68" style="14" customWidth="1"/>
    <col min="71" max="71" width="24.28515625" style="14" customWidth="1"/>
    <col min="72" max="72" width="35.42578125" style="14" customWidth="1"/>
    <col min="73" max="73" width="45.140625" style="14" customWidth="1"/>
    <col min="74" max="74" width="68.7109375" style="14" customWidth="1"/>
    <col min="75" max="75" width="65" style="14" customWidth="1"/>
    <col min="76" max="76" width="11.42578125" style="4" customWidth="1"/>
    <col min="77" max="77" width="72.7109375" style="14" customWidth="1"/>
    <col min="78" max="78" width="71.42578125" style="14" customWidth="1"/>
    <col min="79" max="79" width="65" style="14" customWidth="1"/>
    <col min="80" max="80" width="62.42578125" style="14" customWidth="1"/>
    <col min="81" max="81" width="60.7109375" style="14" customWidth="1"/>
    <col min="82" max="82" width="62.42578125" style="14" customWidth="1"/>
    <col min="83" max="83" width="11.42578125" style="4" customWidth="1"/>
    <col min="84" max="16384" width="11.42578125" style="4"/>
  </cols>
  <sheetData>
    <row r="1" spans="1:82" x14ac:dyDescent="0.2">
      <c r="AC1" s="24"/>
      <c r="AE1" s="24"/>
      <c r="AG1" s="14"/>
    </row>
    <row r="2" spans="1:82" ht="31.5" x14ac:dyDescent="0.2">
      <c r="A2" s="39"/>
      <c r="B2" s="49"/>
      <c r="C2" s="217" t="s">
        <v>290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Y2" s="4"/>
      <c r="BZ2" s="4"/>
      <c r="CA2" s="4"/>
      <c r="CB2" s="4"/>
      <c r="CC2" s="4"/>
      <c r="CD2" s="4"/>
    </row>
    <row r="3" spans="1:82" ht="31.5" customHeight="1" x14ac:dyDescent="0.2">
      <c r="A3" s="39"/>
      <c r="B3" s="49"/>
      <c r="C3" s="218" t="s">
        <v>0</v>
      </c>
      <c r="D3" s="218"/>
      <c r="E3" s="218"/>
      <c r="F3" s="219"/>
      <c r="G3" s="219"/>
      <c r="H3" s="219"/>
      <c r="I3" s="219"/>
      <c r="J3" s="218"/>
      <c r="K3" s="218"/>
      <c r="L3" s="218"/>
      <c r="M3" s="218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Y3" s="4"/>
      <c r="BZ3" s="4"/>
      <c r="CA3" s="4"/>
      <c r="CB3" s="4"/>
      <c r="CC3" s="4"/>
      <c r="CD3" s="4"/>
    </row>
    <row r="4" spans="1:82" ht="23.25" x14ac:dyDescent="0.2">
      <c r="A4" s="39"/>
      <c r="B4" s="49"/>
      <c r="C4" s="99" t="s">
        <v>1</v>
      </c>
      <c r="D4" s="220" t="s">
        <v>292</v>
      </c>
      <c r="E4" s="220"/>
      <c r="F4" s="221" t="s">
        <v>63</v>
      </c>
      <c r="G4" s="221"/>
      <c r="H4" s="221"/>
      <c r="I4" s="116">
        <v>4</v>
      </c>
      <c r="J4" s="115" t="s">
        <v>2</v>
      </c>
      <c r="K4" s="222">
        <v>44902</v>
      </c>
      <c r="L4" s="223"/>
      <c r="M4" s="224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Y4" s="4"/>
      <c r="BZ4" s="4"/>
      <c r="CA4" s="4"/>
      <c r="CB4" s="4"/>
      <c r="CC4" s="4"/>
      <c r="CD4" s="4"/>
    </row>
    <row r="5" spans="1:82" ht="12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/>
      <c r="S5" s="7"/>
      <c r="T5" s="4"/>
      <c r="U5" s="4"/>
      <c r="V5" s="4"/>
      <c r="W5" s="4"/>
      <c r="X5" s="4"/>
      <c r="Y5" s="4"/>
      <c r="Z5" s="7"/>
      <c r="AA5" s="4"/>
      <c r="AB5" s="7"/>
      <c r="AD5" s="7"/>
      <c r="AF5" s="4"/>
      <c r="AH5" s="7"/>
      <c r="AI5" s="4"/>
      <c r="AJ5" s="4"/>
      <c r="AK5" s="6"/>
      <c r="AL5" s="4"/>
      <c r="AM5" s="6"/>
      <c r="AN5" s="4"/>
      <c r="AO5" s="6"/>
      <c r="AP5" s="7"/>
      <c r="AQ5" s="7"/>
      <c r="AR5" s="7"/>
      <c r="AS5" s="7"/>
      <c r="AT5" s="7"/>
      <c r="AU5" s="7"/>
      <c r="AV5" s="7"/>
      <c r="AW5" s="4"/>
      <c r="AX5" s="4"/>
      <c r="AY5" s="4"/>
      <c r="AZ5"/>
      <c r="BA5" s="4"/>
      <c r="BB5" s="4"/>
      <c r="BC5" s="4"/>
      <c r="BD5" s="4"/>
      <c r="BE5" s="4"/>
      <c r="BF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Y5" s="4"/>
      <c r="BZ5" s="4"/>
      <c r="CA5" s="4"/>
      <c r="CB5" s="4"/>
      <c r="CC5" s="4"/>
      <c r="CD5" s="4"/>
    </row>
    <row r="6" spans="1:82" s="17" customFormat="1" ht="23.25" x14ac:dyDescent="0.2">
      <c r="A6" s="14"/>
      <c r="B6" s="14"/>
      <c r="E6" s="16"/>
      <c r="F6" s="16"/>
      <c r="G6" s="16"/>
      <c r="H6" s="16"/>
      <c r="I6" s="16"/>
      <c r="J6" s="16"/>
      <c r="K6" s="16"/>
      <c r="L6" s="16"/>
      <c r="M6" s="16"/>
      <c r="N6" s="15"/>
      <c r="O6" s="15"/>
      <c r="P6" s="15"/>
      <c r="Q6" s="15"/>
      <c r="R6" s="15"/>
      <c r="S6" s="15"/>
      <c r="Z6" s="21"/>
      <c r="AB6" s="18"/>
      <c r="AC6" s="19"/>
      <c r="AD6" s="18"/>
      <c r="AE6" s="19"/>
      <c r="AH6" s="18"/>
      <c r="AK6" s="20"/>
      <c r="AM6" s="20"/>
      <c r="AO6" s="20"/>
      <c r="AP6" s="21"/>
      <c r="AQ6" s="21"/>
      <c r="AR6" s="21"/>
      <c r="AS6" s="21"/>
      <c r="AT6" s="21"/>
      <c r="AU6" s="21"/>
      <c r="AV6" s="21"/>
      <c r="AW6" s="15"/>
      <c r="AZ6" s="16"/>
      <c r="BG6" s="16"/>
    </row>
    <row r="7" spans="1:82" s="17" customFormat="1" ht="21.75" customHeight="1" x14ac:dyDescent="0.2">
      <c r="A7" s="14"/>
      <c r="B7" s="14"/>
      <c r="C7" s="215" t="s">
        <v>203</v>
      </c>
      <c r="D7" s="215"/>
      <c r="J7" s="215" t="s">
        <v>3</v>
      </c>
      <c r="K7" s="215"/>
      <c r="L7" s="16"/>
      <c r="M7" s="16"/>
      <c r="N7" s="15"/>
      <c r="U7" s="21"/>
      <c r="W7" s="18"/>
      <c r="X7" s="19"/>
      <c r="AA7" s="18"/>
      <c r="AF7" s="20"/>
      <c r="AG7" s="21"/>
      <c r="AH7" s="21"/>
      <c r="AI7" s="21"/>
      <c r="AJ7" s="21"/>
      <c r="AK7" s="21"/>
      <c r="AL7" s="21"/>
      <c r="AM7" s="21"/>
      <c r="AN7" s="21"/>
      <c r="AO7" s="21"/>
      <c r="AP7" s="15"/>
      <c r="AQ7" s="15"/>
      <c r="AR7" s="15"/>
      <c r="AU7" s="16"/>
      <c r="BE7" s="16"/>
    </row>
    <row r="8" spans="1:82" s="14" customFormat="1" ht="38.25" customHeight="1" x14ac:dyDescent="0.2">
      <c r="B8" s="16"/>
      <c r="C8" s="216"/>
      <c r="D8" s="216"/>
      <c r="J8" s="225" t="s">
        <v>291</v>
      </c>
      <c r="K8" s="225"/>
      <c r="L8" s="16"/>
      <c r="M8" s="16"/>
      <c r="N8" s="24"/>
      <c r="U8" s="26"/>
      <c r="W8" s="24"/>
      <c r="X8" s="24"/>
      <c r="AA8" s="24"/>
      <c r="AF8" s="25"/>
      <c r="AG8" s="26"/>
      <c r="AH8" s="26"/>
      <c r="AI8" s="26"/>
      <c r="AJ8" s="26"/>
      <c r="AK8" s="26"/>
      <c r="AL8" s="26"/>
      <c r="AM8" s="26"/>
      <c r="AN8" s="26"/>
      <c r="AO8" s="26"/>
      <c r="AP8" s="24"/>
      <c r="AQ8" s="24"/>
      <c r="AR8" s="24"/>
      <c r="AU8" s="16"/>
      <c r="BE8" s="16"/>
    </row>
    <row r="9" spans="1:82" s="14" customFormat="1" ht="11.25" customHeight="1" x14ac:dyDescent="0.2"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Z9" s="26"/>
      <c r="AB9" s="24"/>
      <c r="AC9" s="24"/>
      <c r="AD9" s="24"/>
      <c r="AE9" s="24"/>
      <c r="AH9" s="24"/>
      <c r="AK9" s="25"/>
      <c r="AM9" s="25"/>
      <c r="AO9" s="25"/>
      <c r="AP9" s="26"/>
      <c r="AQ9" s="26"/>
      <c r="AR9" s="26"/>
      <c r="AS9" s="26"/>
      <c r="AT9" s="26"/>
      <c r="AU9" s="26"/>
      <c r="AV9" s="26"/>
      <c r="AW9" s="24"/>
      <c r="AZ9" s="16"/>
      <c r="BG9" s="16"/>
    </row>
    <row r="10" spans="1:82" customFormat="1" ht="12.75" customHeight="1" x14ac:dyDescent="0.2"/>
    <row r="11" spans="1:82" ht="15.75" customHeight="1" x14ac:dyDescent="0.2">
      <c r="B11" s="4"/>
      <c r="C11" s="209" t="s">
        <v>293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5"/>
      <c r="O11" s="209" t="s">
        <v>5</v>
      </c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/>
      <c r="BA11" s="209" t="s">
        <v>294</v>
      </c>
      <c r="BB11" s="209"/>
      <c r="BC11" s="209"/>
      <c r="BD11" s="209"/>
      <c r="BE11" s="209"/>
      <c r="BF11" s="209"/>
      <c r="BH11" s="37"/>
      <c r="BI11"/>
      <c r="BJ11" s="209" t="s">
        <v>6</v>
      </c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Y11" s="210" t="s">
        <v>7</v>
      </c>
      <c r="BZ11" s="211"/>
      <c r="CA11" s="211"/>
      <c r="CB11" s="211"/>
      <c r="CC11" s="211"/>
      <c r="CD11" s="212"/>
    </row>
    <row r="12" spans="1:82" ht="20.25" customHeight="1" x14ac:dyDescent="0.2">
      <c r="B12" s="4"/>
      <c r="C12" s="201" t="s">
        <v>295</v>
      </c>
      <c r="D12" s="202"/>
      <c r="E12" s="202"/>
      <c r="F12" s="202"/>
      <c r="G12" s="202"/>
      <c r="H12" s="203"/>
      <c r="I12" s="201" t="s">
        <v>8</v>
      </c>
      <c r="J12" s="202"/>
      <c r="K12" s="202"/>
      <c r="L12" s="202"/>
      <c r="M12" s="203"/>
      <c r="N12" s="28"/>
      <c r="O12" s="204" t="s">
        <v>9</v>
      </c>
      <c r="P12" s="205"/>
      <c r="Q12" s="205"/>
      <c r="R12" s="205"/>
      <c r="S12" s="205"/>
      <c r="T12" s="205"/>
      <c r="U12" s="205"/>
      <c r="V12" s="206"/>
      <c r="W12" s="207" t="s">
        <v>10</v>
      </c>
      <c r="X12" s="207"/>
      <c r="Y12" s="207"/>
      <c r="Z12" s="207"/>
      <c r="AA12" s="207"/>
      <c r="AB12" s="204" t="s">
        <v>296</v>
      </c>
      <c r="AC12" s="205"/>
      <c r="AD12" s="205"/>
      <c r="AE12" s="205"/>
      <c r="AF12" s="207" t="s">
        <v>297</v>
      </c>
      <c r="AG12" s="207"/>
      <c r="AH12" s="207" t="s">
        <v>298</v>
      </c>
      <c r="AI12" s="207"/>
      <c r="AJ12" s="207" t="s">
        <v>299</v>
      </c>
      <c r="AK12" s="207"/>
      <c r="AL12" s="207" t="s">
        <v>300</v>
      </c>
      <c r="AM12" s="207"/>
      <c r="AN12" s="207" t="s">
        <v>301</v>
      </c>
      <c r="AO12" s="207"/>
      <c r="AP12" s="207" t="s">
        <v>302</v>
      </c>
      <c r="AQ12" s="207"/>
      <c r="AR12" s="207"/>
      <c r="AS12" s="207" t="s">
        <v>303</v>
      </c>
      <c r="AT12" s="207"/>
      <c r="AU12" s="207" t="s">
        <v>304</v>
      </c>
      <c r="AV12" s="207"/>
      <c r="AW12" s="204" t="s">
        <v>305</v>
      </c>
      <c r="AX12" s="205"/>
      <c r="AY12" s="206"/>
      <c r="AZ12"/>
      <c r="BA12" s="207" t="s">
        <v>306</v>
      </c>
      <c r="BB12" s="207"/>
      <c r="BC12" s="207"/>
      <c r="BD12" s="207"/>
      <c r="BE12" s="207"/>
      <c r="BF12" s="207"/>
      <c r="BH12" s="38"/>
      <c r="BI12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13"/>
      <c r="BW12" s="213"/>
      <c r="BY12" s="214"/>
      <c r="BZ12" s="214"/>
      <c r="CA12" s="214"/>
      <c r="CB12" s="214"/>
      <c r="CC12" s="214"/>
      <c r="CD12" s="214"/>
    </row>
    <row r="13" spans="1:82" ht="68.25" customHeight="1" x14ac:dyDescent="0.2">
      <c r="B13" s="77" t="s">
        <v>11</v>
      </c>
      <c r="C13" s="77" t="s">
        <v>308</v>
      </c>
      <c r="D13" s="10" t="s">
        <v>12</v>
      </c>
      <c r="E13" s="83" t="s">
        <v>13</v>
      </c>
      <c r="F13" s="83" t="s">
        <v>14</v>
      </c>
      <c r="G13" s="83" t="s">
        <v>15</v>
      </c>
      <c r="H13" s="83" t="s">
        <v>16</v>
      </c>
      <c r="I13" s="78" t="s">
        <v>17</v>
      </c>
      <c r="J13" s="78" t="s">
        <v>18</v>
      </c>
      <c r="K13" s="78" t="s">
        <v>65</v>
      </c>
      <c r="L13" s="78" t="s">
        <v>66</v>
      </c>
      <c r="M13" s="78" t="s">
        <v>67</v>
      </c>
      <c r="N13" s="8"/>
      <c r="O13" s="36" t="s">
        <v>19</v>
      </c>
      <c r="P13" s="36" t="s">
        <v>20</v>
      </c>
      <c r="Q13" s="32" t="s">
        <v>21</v>
      </c>
      <c r="R13" s="9" t="s">
        <v>22</v>
      </c>
      <c r="S13" s="35" t="s">
        <v>23</v>
      </c>
      <c r="T13" s="12" t="s">
        <v>24</v>
      </c>
      <c r="U13" s="9" t="s">
        <v>25</v>
      </c>
      <c r="V13" s="9" t="s">
        <v>26</v>
      </c>
      <c r="W13" s="11" t="s">
        <v>27</v>
      </c>
      <c r="X13" s="11" t="s">
        <v>28</v>
      </c>
      <c r="Y13" s="11" t="s">
        <v>68</v>
      </c>
      <c r="Z13" s="11" t="s">
        <v>29</v>
      </c>
      <c r="AA13" s="11" t="s">
        <v>30</v>
      </c>
      <c r="AB13" s="87" t="s">
        <v>69</v>
      </c>
      <c r="AC13" s="87" t="s">
        <v>70</v>
      </c>
      <c r="AD13" s="87" t="s">
        <v>71</v>
      </c>
      <c r="AE13" s="88" t="s">
        <v>72</v>
      </c>
      <c r="AF13" s="89" t="s">
        <v>73</v>
      </c>
      <c r="AG13" s="88" t="s">
        <v>74</v>
      </c>
      <c r="AH13" s="87" t="s">
        <v>75</v>
      </c>
      <c r="AI13" s="88" t="s">
        <v>76</v>
      </c>
      <c r="AJ13" s="89" t="s">
        <v>77</v>
      </c>
      <c r="AK13" s="88" t="s">
        <v>78</v>
      </c>
      <c r="AL13" s="87" t="s">
        <v>79</v>
      </c>
      <c r="AM13" s="88" t="s">
        <v>80</v>
      </c>
      <c r="AN13" s="89" t="s">
        <v>81</v>
      </c>
      <c r="AO13" s="88" t="s">
        <v>82</v>
      </c>
      <c r="AP13" s="90" t="s">
        <v>83</v>
      </c>
      <c r="AQ13" s="90" t="s">
        <v>84</v>
      </c>
      <c r="AR13" s="90" t="s">
        <v>85</v>
      </c>
      <c r="AS13" s="93" t="s">
        <v>86</v>
      </c>
      <c r="AT13" s="94" t="s">
        <v>87</v>
      </c>
      <c r="AU13" s="93" t="s">
        <v>88</v>
      </c>
      <c r="AV13" s="94" t="s">
        <v>89</v>
      </c>
      <c r="AW13" s="9" t="s">
        <v>31</v>
      </c>
      <c r="AX13" s="11" t="s">
        <v>32</v>
      </c>
      <c r="AY13" s="10" t="s">
        <v>33</v>
      </c>
      <c r="AZ13"/>
      <c r="BA13" s="12" t="s">
        <v>34</v>
      </c>
      <c r="BB13" s="12" t="s">
        <v>90</v>
      </c>
      <c r="BC13" s="13" t="s">
        <v>35</v>
      </c>
      <c r="BD13" s="13" t="s">
        <v>27</v>
      </c>
      <c r="BE13" s="13" t="s">
        <v>36</v>
      </c>
      <c r="BF13" s="13" t="s">
        <v>37</v>
      </c>
      <c r="BH13" s="38"/>
      <c r="BI13"/>
      <c r="BJ13" s="27" t="s">
        <v>307</v>
      </c>
      <c r="BK13" s="27" t="s">
        <v>38</v>
      </c>
      <c r="BL13" s="32" t="s">
        <v>39</v>
      </c>
      <c r="BM13" s="32" t="s">
        <v>40</v>
      </c>
      <c r="BN13" s="32" t="s">
        <v>41</v>
      </c>
      <c r="BO13" s="32" t="s">
        <v>42</v>
      </c>
      <c r="BP13" s="29" t="s">
        <v>43</v>
      </c>
      <c r="BQ13" s="29" t="s">
        <v>44</v>
      </c>
      <c r="BR13" s="29" t="s">
        <v>45</v>
      </c>
      <c r="BS13" s="30" t="s">
        <v>46</v>
      </c>
      <c r="BT13" s="30" t="s">
        <v>47</v>
      </c>
      <c r="BU13" s="30" t="s">
        <v>48</v>
      </c>
      <c r="BV13" s="12" t="s">
        <v>49</v>
      </c>
      <c r="BW13" s="12" t="s">
        <v>50</v>
      </c>
      <c r="BY13" s="34" t="s">
        <v>51</v>
      </c>
      <c r="BZ13" s="30" t="s">
        <v>52</v>
      </c>
      <c r="CA13" s="30" t="s">
        <v>53</v>
      </c>
      <c r="CB13" s="30" t="s">
        <v>54</v>
      </c>
      <c r="CC13" s="30" t="s">
        <v>55</v>
      </c>
      <c r="CD13" s="30" t="s">
        <v>56</v>
      </c>
    </row>
    <row r="14" spans="1:82" s="100" customFormat="1" ht="24" customHeight="1" x14ac:dyDescent="0.2">
      <c r="B14" s="186"/>
      <c r="C14" s="187"/>
      <c r="D14" s="190"/>
      <c r="E14" s="136"/>
      <c r="F14" s="136"/>
      <c r="G14" s="136"/>
      <c r="H14" s="136"/>
      <c r="I14" s="197"/>
      <c r="J14" s="193"/>
      <c r="K14" s="194"/>
      <c r="L14" s="194"/>
      <c r="M14" s="194"/>
      <c r="N14" s="101"/>
      <c r="O14" s="136"/>
      <c r="P14" s="136"/>
      <c r="Q14" s="136"/>
      <c r="R14" s="136" t="str">
        <f>IF(Q14="MUY BAJA
(20%)","20%",IF(Q14="BAJA 
(40%)","40%",IF(Q14="MODERADA
(60%)","60%",IF(Q14="ALTA
(80%)","80%",IF(Q14="MUY ALTA
(100%)","100%","0%")))))</f>
        <v>0%</v>
      </c>
      <c r="S14" s="139"/>
      <c r="T14" s="158"/>
      <c r="U14" s="161" t="str">
        <f>IF(T14="INSIGNIFICANTE
(20%)","20%",IF(T14="MENOR
(40%)","40%",IF(T14="MODERADO
(60%)","60%",IF(T14="MAYOR
(80%)","80%",IF(T14="CATASTRÓFICO
(100%)","100%","0%")))))</f>
        <v>0%</v>
      </c>
      <c r="V14" s="162"/>
      <c r="W14" s="165"/>
      <c r="X14" s="165"/>
      <c r="Y14" s="165"/>
      <c r="Z14" s="174"/>
      <c r="AA14" s="177" t="str">
        <f>W14&amp;" "&amp;X14&amp; " " &amp;Y14</f>
        <v xml:space="preserve">  </v>
      </c>
      <c r="AB14" s="180"/>
      <c r="AC14" s="180">
        <f t="shared" ref="AC14" si="0">IF(AB14="Asignado",15,0)</f>
        <v>0</v>
      </c>
      <c r="AD14" s="183"/>
      <c r="AE14" s="180">
        <f t="shared" ref="AE14" si="1">IF(AD14="Adecuado",15,0)</f>
        <v>0</v>
      </c>
      <c r="AF14" s="183"/>
      <c r="AG14" s="180">
        <f t="shared" ref="AG14" si="2">IF(AF14="Oportuna",15,0)</f>
        <v>0</v>
      </c>
      <c r="AH14" s="183"/>
      <c r="AI14" s="180">
        <f t="shared" ref="AI14" si="3">IF(AH14="Prevenir",15,IF(AH14="Detectar",10,0))</f>
        <v>0</v>
      </c>
      <c r="AJ14" s="183"/>
      <c r="AK14" s="180">
        <f t="shared" ref="AK14" si="4">IF(AJ14="Confiable",15,0)</f>
        <v>0</v>
      </c>
      <c r="AL14" s="183"/>
      <c r="AM14" s="180">
        <f t="shared" ref="AM14" si="5">IF(AL14="Se investigan y resuelven oportunamente",15,0)</f>
        <v>0</v>
      </c>
      <c r="AN14" s="180"/>
      <c r="AO14" s="180">
        <f t="shared" ref="AO14" si="6">IF(AN14="Completa",10,IF(AN14="Incompleta",5,0))</f>
        <v>0</v>
      </c>
      <c r="AP14" s="168">
        <f>SUM(AC14,AE14,AG14,AI14,AK14,AM14,AO14)</f>
        <v>0</v>
      </c>
      <c r="AQ14" s="171" t="str">
        <f>+IF(AND(AP14&lt;=100,AP14&gt;=96),"FUERTE",IF(AND(AP14&lt;=95,AP14&gt;=86),"MODERADO",IF(AND(AP14&lt;=85,AP14&gt;=0),"DEBIL","-")))</f>
        <v>DEBIL</v>
      </c>
      <c r="AR14" s="198" t="str">
        <f>IFERROR(IF(AVERAGE(AP14:AP17)=100,"FUERTE",IF(AVERAGE(AP14:AP17)&gt;=50,"MODERADO","DEBIL")),"-")</f>
        <v>DEBIL</v>
      </c>
      <c r="AS14" s="127"/>
      <c r="AT14" s="127"/>
      <c r="AU14" s="130" t="str">
        <f t="shared" ref="AU14" si="7">IF(AND(AR14="Fuerte",AS14="Sí, directamente"),2,(IF(AND(AR14="Moderado",AS14="Sí, directamente"),1,(IF(AS14="No, la probabilidad no disminuye",0," ")))))</f>
        <v xml:space="preserve"> </v>
      </c>
      <c r="AV14" s="133" t="str">
        <f t="shared" ref="AV14" si="8">IF(AND(AR14="Fuerte",AT14="Sí, directamente"),2,IF(AND(AR14="Fuerte",AT14="Sí, pero indirectamente"),"1",(IF(AND(AR14="Moderado",AT14="Sí, directamente"),1,(IF(AND(AR14="Moderado",AT14="Sí, pero indirectamente"),"0",(IF(AT14="No, el impacto no disminuye",0," "))))))))</f>
        <v xml:space="preserve"> </v>
      </c>
      <c r="AW14" s="136"/>
      <c r="AX14" s="136"/>
      <c r="AY14" s="149"/>
      <c r="AZ14" s="102"/>
      <c r="BA14" s="152"/>
      <c r="BB14" s="155"/>
      <c r="BC14" s="155"/>
      <c r="BD14" s="155"/>
      <c r="BE14" s="139"/>
      <c r="BF14" s="139"/>
      <c r="BG14" s="103"/>
      <c r="BH14" s="104"/>
      <c r="BI14" s="105"/>
      <c r="BJ14" s="142"/>
      <c r="BK14" s="117"/>
      <c r="BL14" s="143"/>
      <c r="BM14" s="143"/>
      <c r="BN14" s="146" t="str">
        <f t="shared" ref="BN14" si="9">IF(BM14=0,"100%",IFERROR(BL14/BM14/BL14," "))</f>
        <v>100%</v>
      </c>
      <c r="BO14" s="122"/>
      <c r="BP14" s="123"/>
      <c r="BQ14" s="120"/>
      <c r="BR14" s="124"/>
      <c r="BS14" s="120"/>
      <c r="BT14" s="121"/>
      <c r="BU14" s="122"/>
      <c r="BV14" s="106"/>
      <c r="BW14" s="106"/>
      <c r="BY14" s="106"/>
      <c r="BZ14" s="106"/>
      <c r="CA14" s="106"/>
      <c r="CB14" s="106"/>
      <c r="CC14" s="106"/>
      <c r="CD14" s="106"/>
    </row>
    <row r="15" spans="1:82" s="100" customFormat="1" ht="24" customHeight="1" x14ac:dyDescent="0.2">
      <c r="B15" s="186"/>
      <c r="C15" s="188"/>
      <c r="D15" s="191"/>
      <c r="E15" s="137"/>
      <c r="F15" s="137"/>
      <c r="G15" s="137"/>
      <c r="H15" s="137"/>
      <c r="I15" s="197"/>
      <c r="J15" s="193"/>
      <c r="K15" s="195"/>
      <c r="L15" s="195"/>
      <c r="M15" s="195"/>
      <c r="N15" s="101"/>
      <c r="O15" s="137"/>
      <c r="P15" s="137"/>
      <c r="Q15" s="137"/>
      <c r="R15" s="137"/>
      <c r="S15" s="140"/>
      <c r="T15" s="159"/>
      <c r="U15" s="161"/>
      <c r="V15" s="163"/>
      <c r="W15" s="166"/>
      <c r="X15" s="166"/>
      <c r="Y15" s="166"/>
      <c r="Z15" s="175"/>
      <c r="AA15" s="178"/>
      <c r="AB15" s="181"/>
      <c r="AC15" s="181"/>
      <c r="AD15" s="184"/>
      <c r="AE15" s="181"/>
      <c r="AF15" s="184"/>
      <c r="AG15" s="181"/>
      <c r="AH15" s="184"/>
      <c r="AI15" s="181"/>
      <c r="AJ15" s="184"/>
      <c r="AK15" s="181"/>
      <c r="AL15" s="184"/>
      <c r="AM15" s="181"/>
      <c r="AN15" s="181"/>
      <c r="AO15" s="181"/>
      <c r="AP15" s="169"/>
      <c r="AQ15" s="172"/>
      <c r="AR15" s="199"/>
      <c r="AS15" s="128"/>
      <c r="AT15" s="128"/>
      <c r="AU15" s="131"/>
      <c r="AV15" s="134"/>
      <c r="AW15" s="137"/>
      <c r="AX15" s="137"/>
      <c r="AY15" s="150"/>
      <c r="AZ15" s="102"/>
      <c r="BA15" s="153"/>
      <c r="BB15" s="156"/>
      <c r="BC15" s="156"/>
      <c r="BD15" s="156"/>
      <c r="BE15" s="140"/>
      <c r="BF15" s="140"/>
      <c r="BG15" s="103"/>
      <c r="BH15" s="104"/>
      <c r="BI15" s="105"/>
      <c r="BJ15" s="142"/>
      <c r="BK15" s="118"/>
      <c r="BL15" s="144"/>
      <c r="BM15" s="144"/>
      <c r="BN15" s="147"/>
      <c r="BO15" s="122"/>
      <c r="BP15" s="123"/>
      <c r="BQ15" s="120"/>
      <c r="BR15" s="125"/>
      <c r="BS15" s="120"/>
      <c r="BT15" s="121"/>
      <c r="BU15" s="122"/>
      <c r="BV15" s="107"/>
      <c r="BW15" s="107"/>
      <c r="BY15" s="107"/>
      <c r="BZ15" s="107"/>
      <c r="CA15" s="107"/>
      <c r="CB15" s="107"/>
      <c r="CC15" s="107"/>
      <c r="CD15" s="107"/>
    </row>
    <row r="16" spans="1:82" s="100" customFormat="1" ht="24" customHeight="1" x14ac:dyDescent="0.2">
      <c r="B16" s="186"/>
      <c r="C16" s="188"/>
      <c r="D16" s="191"/>
      <c r="E16" s="137"/>
      <c r="F16" s="137"/>
      <c r="G16" s="137"/>
      <c r="H16" s="137"/>
      <c r="I16" s="197"/>
      <c r="J16" s="193"/>
      <c r="K16" s="195"/>
      <c r="L16" s="195"/>
      <c r="M16" s="195"/>
      <c r="N16" s="101"/>
      <c r="O16" s="137"/>
      <c r="P16" s="137"/>
      <c r="Q16" s="137"/>
      <c r="R16" s="137"/>
      <c r="S16" s="140"/>
      <c r="T16" s="159"/>
      <c r="U16" s="161"/>
      <c r="V16" s="163"/>
      <c r="W16" s="166"/>
      <c r="X16" s="166"/>
      <c r="Y16" s="166"/>
      <c r="Z16" s="175"/>
      <c r="AA16" s="178"/>
      <c r="AB16" s="181"/>
      <c r="AC16" s="181"/>
      <c r="AD16" s="184"/>
      <c r="AE16" s="181"/>
      <c r="AF16" s="184"/>
      <c r="AG16" s="181"/>
      <c r="AH16" s="184"/>
      <c r="AI16" s="181"/>
      <c r="AJ16" s="184"/>
      <c r="AK16" s="181"/>
      <c r="AL16" s="184"/>
      <c r="AM16" s="181"/>
      <c r="AN16" s="181"/>
      <c r="AO16" s="181"/>
      <c r="AP16" s="169"/>
      <c r="AQ16" s="172"/>
      <c r="AR16" s="199"/>
      <c r="AS16" s="128"/>
      <c r="AT16" s="128"/>
      <c r="AU16" s="131"/>
      <c r="AV16" s="134"/>
      <c r="AW16" s="137"/>
      <c r="AX16" s="137"/>
      <c r="AY16" s="150"/>
      <c r="AZ16" s="102"/>
      <c r="BA16" s="153"/>
      <c r="BB16" s="156"/>
      <c r="BC16" s="156"/>
      <c r="BD16" s="156"/>
      <c r="BE16" s="140"/>
      <c r="BF16" s="140"/>
      <c r="BG16" s="103"/>
      <c r="BH16" s="104"/>
      <c r="BI16" s="105"/>
      <c r="BJ16" s="142"/>
      <c r="BK16" s="118"/>
      <c r="BL16" s="144"/>
      <c r="BM16" s="144"/>
      <c r="BN16" s="147"/>
      <c r="BO16" s="122"/>
      <c r="BP16" s="123"/>
      <c r="BQ16" s="120"/>
      <c r="BR16" s="125"/>
      <c r="BS16" s="120"/>
      <c r="BT16" s="121"/>
      <c r="BU16" s="122"/>
      <c r="BV16" s="107"/>
      <c r="BW16" s="107"/>
      <c r="BY16" s="107"/>
      <c r="BZ16" s="107"/>
      <c r="CA16" s="107"/>
      <c r="CB16" s="107"/>
      <c r="CC16" s="107"/>
      <c r="CD16" s="107"/>
    </row>
    <row r="17" spans="2:82" s="100" customFormat="1" ht="24" customHeight="1" x14ac:dyDescent="0.2">
      <c r="B17" s="186"/>
      <c r="C17" s="189"/>
      <c r="D17" s="192"/>
      <c r="E17" s="138"/>
      <c r="F17" s="138"/>
      <c r="G17" s="138"/>
      <c r="H17" s="138"/>
      <c r="I17" s="197"/>
      <c r="J17" s="193"/>
      <c r="K17" s="196"/>
      <c r="L17" s="196"/>
      <c r="M17" s="196"/>
      <c r="N17" s="101"/>
      <c r="O17" s="138"/>
      <c r="P17" s="138"/>
      <c r="Q17" s="138"/>
      <c r="R17" s="138"/>
      <c r="S17" s="141"/>
      <c r="T17" s="160"/>
      <c r="U17" s="161"/>
      <c r="V17" s="164"/>
      <c r="W17" s="167"/>
      <c r="X17" s="167"/>
      <c r="Y17" s="167"/>
      <c r="Z17" s="176"/>
      <c r="AA17" s="179"/>
      <c r="AB17" s="182"/>
      <c r="AC17" s="182"/>
      <c r="AD17" s="185"/>
      <c r="AE17" s="182"/>
      <c r="AF17" s="185"/>
      <c r="AG17" s="182"/>
      <c r="AH17" s="185"/>
      <c r="AI17" s="182"/>
      <c r="AJ17" s="185"/>
      <c r="AK17" s="182"/>
      <c r="AL17" s="185"/>
      <c r="AM17" s="182"/>
      <c r="AN17" s="182"/>
      <c r="AO17" s="182"/>
      <c r="AP17" s="170"/>
      <c r="AQ17" s="173"/>
      <c r="AR17" s="200"/>
      <c r="AS17" s="129"/>
      <c r="AT17" s="129"/>
      <c r="AU17" s="132"/>
      <c r="AV17" s="135"/>
      <c r="AW17" s="138"/>
      <c r="AX17" s="138"/>
      <c r="AY17" s="151"/>
      <c r="AZ17" s="102"/>
      <c r="BA17" s="154"/>
      <c r="BB17" s="157"/>
      <c r="BC17" s="157"/>
      <c r="BD17" s="157"/>
      <c r="BE17" s="141"/>
      <c r="BF17" s="141"/>
      <c r="BG17" s="103"/>
      <c r="BH17" s="104"/>
      <c r="BI17" s="105"/>
      <c r="BJ17" s="142"/>
      <c r="BK17" s="119"/>
      <c r="BL17" s="145"/>
      <c r="BM17" s="145"/>
      <c r="BN17" s="148"/>
      <c r="BO17" s="122"/>
      <c r="BP17" s="123"/>
      <c r="BQ17" s="120"/>
      <c r="BR17" s="126"/>
      <c r="BS17" s="120"/>
      <c r="BT17" s="121"/>
      <c r="BU17" s="122"/>
      <c r="BV17" s="108"/>
      <c r="BW17" s="108"/>
      <c r="BY17" s="108"/>
      <c r="BZ17" s="108"/>
      <c r="CA17" s="108"/>
      <c r="CB17" s="108"/>
      <c r="CC17" s="108"/>
      <c r="CD17" s="108"/>
    </row>
    <row r="18" spans="2:82" s="100" customFormat="1" ht="24" customHeight="1" x14ac:dyDescent="0.2">
      <c r="B18" s="186"/>
      <c r="C18" s="187"/>
      <c r="D18" s="190"/>
      <c r="E18" s="136"/>
      <c r="F18" s="136"/>
      <c r="G18" s="136"/>
      <c r="H18" s="136"/>
      <c r="I18" s="197"/>
      <c r="J18" s="193"/>
      <c r="K18" s="194"/>
      <c r="L18" s="194"/>
      <c r="M18" s="194"/>
      <c r="N18" s="101"/>
      <c r="O18" s="136"/>
      <c r="P18" s="136"/>
      <c r="Q18" s="136"/>
      <c r="R18" s="136" t="str">
        <f>IF(Q18="MUY BAJA
(20%)","20%",IF(Q18="BAJA 
(40%)","40%",IF(Q18="MODERADA
(60%)","60%",IF(Q18="ALTA
(80%)","80%",IF(Q18="MUY ALTA
(100%)","100%","0%")))))</f>
        <v>0%</v>
      </c>
      <c r="S18" s="139"/>
      <c r="T18" s="158"/>
      <c r="U18" s="161" t="str">
        <f>IF(T18="INSIGNIFICANTE
(20%)","20%",IF(T18="MENOR
(40%)","40%",IF(T18="MODERADO
(60%)","60%",IF(T18="MAYOR
(80%)","80%",IF(T18="CATASTRÓFICO
(100%)","100%","0%")))))</f>
        <v>0%</v>
      </c>
      <c r="V18" s="162"/>
      <c r="W18" s="165"/>
      <c r="X18" s="165"/>
      <c r="Y18" s="165"/>
      <c r="Z18" s="174"/>
      <c r="AA18" s="177" t="str">
        <f>W18&amp;" "&amp;X18&amp; " " &amp;Y18</f>
        <v xml:space="preserve">  </v>
      </c>
      <c r="AB18" s="180"/>
      <c r="AC18" s="180">
        <f t="shared" ref="AC18" si="10">IF(AB18="Asignado",15,0)</f>
        <v>0</v>
      </c>
      <c r="AD18" s="183"/>
      <c r="AE18" s="180">
        <f t="shared" ref="AE18" si="11">IF(AD18="Adecuado",15,0)</f>
        <v>0</v>
      </c>
      <c r="AF18" s="183"/>
      <c r="AG18" s="180">
        <f t="shared" ref="AG18" si="12">IF(AF18="Oportuna",15,0)</f>
        <v>0</v>
      </c>
      <c r="AH18" s="183"/>
      <c r="AI18" s="180">
        <f t="shared" ref="AI18" si="13">IF(AH18="Prevenir",15,IF(AH18="Detectar",10,0))</f>
        <v>0</v>
      </c>
      <c r="AJ18" s="183"/>
      <c r="AK18" s="180">
        <f t="shared" ref="AK18" si="14">IF(AJ18="Confiable",15,0)</f>
        <v>0</v>
      </c>
      <c r="AL18" s="183"/>
      <c r="AM18" s="180">
        <f t="shared" ref="AM18" si="15">IF(AL18="Se investigan y resuelven oportunamente",15,0)</f>
        <v>0</v>
      </c>
      <c r="AN18" s="180"/>
      <c r="AO18" s="180">
        <f t="shared" ref="AO18" si="16">IF(AN18="Completa",10,IF(AN18="Incompleta",5,0))</f>
        <v>0</v>
      </c>
      <c r="AP18" s="168">
        <f>SUM(AC18,AE18,AG18,AI18,AK18,AM18,AO18)</f>
        <v>0</v>
      </c>
      <c r="AQ18" s="171" t="str">
        <f>+IF(AND(AP18&lt;=100,AP18&gt;=96),"FUERTE",IF(AND(AP18&lt;=95,AP18&gt;=86),"MODERADO",IF(AND(AP18&lt;=85,AP18&gt;=0),"DEBIL","-")))</f>
        <v>DEBIL</v>
      </c>
      <c r="AR18" s="198" t="str">
        <f>IFERROR(IF(AVERAGE(AP18:AP21)=100,"FUERTE",IF(AVERAGE(AP18:AP21)&gt;=50,"MODERADO","DEBIL")),"-")</f>
        <v>DEBIL</v>
      </c>
      <c r="AS18" s="127"/>
      <c r="AT18" s="127"/>
      <c r="AU18" s="130" t="str">
        <f t="shared" ref="AU18" si="17">IF(AND(AR18="Fuerte",AS18="Sí, directamente"),2,(IF(AND(AR18="Moderado",AS18="Sí, directamente"),1,(IF(AS18="No, la probabilidad no disminuye",0," ")))))</f>
        <v xml:space="preserve"> </v>
      </c>
      <c r="AV18" s="133" t="str">
        <f t="shared" ref="AV18" si="18">IF(AND(AR18="Fuerte",AT18="Sí, directamente"),2,IF(AND(AR18="Fuerte",AT18="Sí, pero indirectamente"),"1",(IF(AND(AR18="Moderado",AT18="Sí, directamente"),1,(IF(AND(AR18="Moderado",AT18="Sí, pero indirectamente"),"0",(IF(AT18="No, el impacto no disminuye",0," "))))))))</f>
        <v xml:space="preserve"> </v>
      </c>
      <c r="AW18" s="136"/>
      <c r="AX18" s="136"/>
      <c r="AY18" s="149"/>
      <c r="AZ18" s="102"/>
      <c r="BA18" s="152"/>
      <c r="BB18" s="155"/>
      <c r="BC18" s="155"/>
      <c r="BD18" s="155"/>
      <c r="BE18" s="139"/>
      <c r="BF18" s="139"/>
      <c r="BG18" s="103"/>
      <c r="BH18" s="104"/>
      <c r="BI18" s="105"/>
      <c r="BJ18" s="142"/>
      <c r="BK18" s="117"/>
      <c r="BL18" s="143"/>
      <c r="BM18" s="143"/>
      <c r="BN18" s="146" t="str">
        <f t="shared" ref="BN18" si="19">IF(BM18=0,"100%",IFERROR(BL18/BM18/BL18," "))</f>
        <v>100%</v>
      </c>
      <c r="BO18" s="122"/>
      <c r="BP18" s="123"/>
      <c r="BQ18" s="120"/>
      <c r="BR18" s="124"/>
      <c r="BS18" s="120"/>
      <c r="BT18" s="121"/>
      <c r="BU18" s="122"/>
      <c r="BV18" s="106"/>
      <c r="BW18" s="106"/>
      <c r="BY18" s="106"/>
      <c r="BZ18" s="106"/>
      <c r="CA18" s="106"/>
      <c r="CB18" s="106"/>
      <c r="CC18" s="106"/>
      <c r="CD18" s="106"/>
    </row>
    <row r="19" spans="2:82" s="100" customFormat="1" ht="24" customHeight="1" x14ac:dyDescent="0.2">
      <c r="B19" s="186"/>
      <c r="C19" s="188"/>
      <c r="D19" s="191"/>
      <c r="E19" s="137"/>
      <c r="F19" s="137"/>
      <c r="G19" s="137"/>
      <c r="H19" s="137"/>
      <c r="I19" s="197"/>
      <c r="J19" s="193"/>
      <c r="K19" s="195"/>
      <c r="L19" s="195"/>
      <c r="M19" s="195"/>
      <c r="N19" s="101"/>
      <c r="O19" s="137"/>
      <c r="P19" s="137"/>
      <c r="Q19" s="137"/>
      <c r="R19" s="137"/>
      <c r="S19" s="140"/>
      <c r="T19" s="159"/>
      <c r="U19" s="161"/>
      <c r="V19" s="163"/>
      <c r="W19" s="166"/>
      <c r="X19" s="166"/>
      <c r="Y19" s="166"/>
      <c r="Z19" s="175"/>
      <c r="AA19" s="178"/>
      <c r="AB19" s="181"/>
      <c r="AC19" s="181"/>
      <c r="AD19" s="184"/>
      <c r="AE19" s="181"/>
      <c r="AF19" s="184"/>
      <c r="AG19" s="181"/>
      <c r="AH19" s="184"/>
      <c r="AI19" s="181"/>
      <c r="AJ19" s="184"/>
      <c r="AK19" s="181"/>
      <c r="AL19" s="184"/>
      <c r="AM19" s="181"/>
      <c r="AN19" s="181"/>
      <c r="AO19" s="181"/>
      <c r="AP19" s="169"/>
      <c r="AQ19" s="172"/>
      <c r="AR19" s="199"/>
      <c r="AS19" s="128"/>
      <c r="AT19" s="128"/>
      <c r="AU19" s="131"/>
      <c r="AV19" s="134"/>
      <c r="AW19" s="137"/>
      <c r="AX19" s="137"/>
      <c r="AY19" s="150"/>
      <c r="AZ19" s="102"/>
      <c r="BA19" s="153"/>
      <c r="BB19" s="156"/>
      <c r="BC19" s="156"/>
      <c r="BD19" s="156"/>
      <c r="BE19" s="140"/>
      <c r="BF19" s="140"/>
      <c r="BG19" s="103"/>
      <c r="BH19" s="104"/>
      <c r="BI19" s="105"/>
      <c r="BJ19" s="142"/>
      <c r="BK19" s="118"/>
      <c r="BL19" s="144"/>
      <c r="BM19" s="144"/>
      <c r="BN19" s="147"/>
      <c r="BO19" s="122"/>
      <c r="BP19" s="123"/>
      <c r="BQ19" s="120"/>
      <c r="BR19" s="125"/>
      <c r="BS19" s="120"/>
      <c r="BT19" s="121"/>
      <c r="BU19" s="122"/>
      <c r="BV19" s="107"/>
      <c r="BW19" s="107"/>
      <c r="BY19" s="107"/>
      <c r="BZ19" s="107"/>
      <c r="CA19" s="107"/>
      <c r="CB19" s="107"/>
      <c r="CC19" s="107"/>
      <c r="CD19" s="107"/>
    </row>
    <row r="20" spans="2:82" s="100" customFormat="1" ht="24" customHeight="1" x14ac:dyDescent="0.2">
      <c r="B20" s="186"/>
      <c r="C20" s="188"/>
      <c r="D20" s="191"/>
      <c r="E20" s="137"/>
      <c r="F20" s="137"/>
      <c r="G20" s="137"/>
      <c r="H20" s="137"/>
      <c r="I20" s="197"/>
      <c r="J20" s="193"/>
      <c r="K20" s="195"/>
      <c r="L20" s="195"/>
      <c r="M20" s="195"/>
      <c r="N20" s="101"/>
      <c r="O20" s="137"/>
      <c r="P20" s="137"/>
      <c r="Q20" s="137"/>
      <c r="R20" s="137"/>
      <c r="S20" s="140"/>
      <c r="T20" s="159"/>
      <c r="U20" s="161"/>
      <c r="V20" s="163"/>
      <c r="W20" s="166"/>
      <c r="X20" s="166"/>
      <c r="Y20" s="166"/>
      <c r="Z20" s="175"/>
      <c r="AA20" s="178"/>
      <c r="AB20" s="181"/>
      <c r="AC20" s="181"/>
      <c r="AD20" s="184"/>
      <c r="AE20" s="181"/>
      <c r="AF20" s="184"/>
      <c r="AG20" s="181"/>
      <c r="AH20" s="184"/>
      <c r="AI20" s="181"/>
      <c r="AJ20" s="184"/>
      <c r="AK20" s="181"/>
      <c r="AL20" s="184"/>
      <c r="AM20" s="181"/>
      <c r="AN20" s="181"/>
      <c r="AO20" s="181"/>
      <c r="AP20" s="169"/>
      <c r="AQ20" s="172"/>
      <c r="AR20" s="199"/>
      <c r="AS20" s="128"/>
      <c r="AT20" s="128"/>
      <c r="AU20" s="131"/>
      <c r="AV20" s="134"/>
      <c r="AW20" s="137"/>
      <c r="AX20" s="137"/>
      <c r="AY20" s="150"/>
      <c r="AZ20" s="102"/>
      <c r="BA20" s="153"/>
      <c r="BB20" s="156"/>
      <c r="BC20" s="156"/>
      <c r="BD20" s="156"/>
      <c r="BE20" s="140"/>
      <c r="BF20" s="140"/>
      <c r="BG20" s="103"/>
      <c r="BH20" s="104"/>
      <c r="BI20" s="105"/>
      <c r="BJ20" s="142"/>
      <c r="BK20" s="118"/>
      <c r="BL20" s="144"/>
      <c r="BM20" s="144"/>
      <c r="BN20" s="147"/>
      <c r="BO20" s="122"/>
      <c r="BP20" s="123"/>
      <c r="BQ20" s="120"/>
      <c r="BR20" s="125"/>
      <c r="BS20" s="120"/>
      <c r="BT20" s="121"/>
      <c r="BU20" s="122"/>
      <c r="BV20" s="107"/>
      <c r="BW20" s="107"/>
      <c r="BY20" s="107"/>
      <c r="BZ20" s="107"/>
      <c r="CA20" s="107"/>
      <c r="CB20" s="107"/>
      <c r="CC20" s="107"/>
      <c r="CD20" s="107"/>
    </row>
    <row r="21" spans="2:82" s="100" customFormat="1" ht="24" customHeight="1" x14ac:dyDescent="0.2">
      <c r="B21" s="186"/>
      <c r="C21" s="189"/>
      <c r="D21" s="192"/>
      <c r="E21" s="138"/>
      <c r="F21" s="138"/>
      <c r="G21" s="138"/>
      <c r="H21" s="138"/>
      <c r="I21" s="197"/>
      <c r="J21" s="193"/>
      <c r="K21" s="196"/>
      <c r="L21" s="196"/>
      <c r="M21" s="196"/>
      <c r="N21" s="101"/>
      <c r="O21" s="138"/>
      <c r="P21" s="138"/>
      <c r="Q21" s="138"/>
      <c r="R21" s="138"/>
      <c r="S21" s="141"/>
      <c r="T21" s="160"/>
      <c r="U21" s="161"/>
      <c r="V21" s="164"/>
      <c r="W21" s="167"/>
      <c r="X21" s="167"/>
      <c r="Y21" s="167"/>
      <c r="Z21" s="176"/>
      <c r="AA21" s="179"/>
      <c r="AB21" s="182"/>
      <c r="AC21" s="182"/>
      <c r="AD21" s="185"/>
      <c r="AE21" s="182"/>
      <c r="AF21" s="185"/>
      <c r="AG21" s="182"/>
      <c r="AH21" s="185"/>
      <c r="AI21" s="182"/>
      <c r="AJ21" s="185"/>
      <c r="AK21" s="182"/>
      <c r="AL21" s="185"/>
      <c r="AM21" s="182"/>
      <c r="AN21" s="182"/>
      <c r="AO21" s="182"/>
      <c r="AP21" s="170"/>
      <c r="AQ21" s="173"/>
      <c r="AR21" s="200"/>
      <c r="AS21" s="129"/>
      <c r="AT21" s="129"/>
      <c r="AU21" s="132"/>
      <c r="AV21" s="135"/>
      <c r="AW21" s="138"/>
      <c r="AX21" s="138"/>
      <c r="AY21" s="151"/>
      <c r="AZ21" s="102"/>
      <c r="BA21" s="154"/>
      <c r="BB21" s="157"/>
      <c r="BC21" s="157"/>
      <c r="BD21" s="157"/>
      <c r="BE21" s="141"/>
      <c r="BF21" s="141"/>
      <c r="BG21" s="103"/>
      <c r="BH21" s="104"/>
      <c r="BI21" s="105"/>
      <c r="BJ21" s="142"/>
      <c r="BK21" s="119"/>
      <c r="BL21" s="145"/>
      <c r="BM21" s="145"/>
      <c r="BN21" s="148"/>
      <c r="BO21" s="122"/>
      <c r="BP21" s="123"/>
      <c r="BQ21" s="120"/>
      <c r="BR21" s="126"/>
      <c r="BS21" s="120"/>
      <c r="BT21" s="121"/>
      <c r="BU21" s="122"/>
      <c r="BV21" s="108"/>
      <c r="BW21" s="108"/>
      <c r="BY21" s="108"/>
      <c r="BZ21" s="108"/>
      <c r="CA21" s="108"/>
      <c r="CB21" s="108"/>
      <c r="CC21" s="108"/>
      <c r="CD21" s="108"/>
    </row>
    <row r="22" spans="2:82" s="100" customFormat="1" ht="24" customHeight="1" x14ac:dyDescent="0.2">
      <c r="B22" s="186"/>
      <c r="C22" s="187"/>
      <c r="D22" s="190"/>
      <c r="E22" s="136"/>
      <c r="F22" s="136"/>
      <c r="G22" s="136"/>
      <c r="H22" s="136"/>
      <c r="I22" s="197"/>
      <c r="J22" s="193"/>
      <c r="K22" s="194"/>
      <c r="L22" s="194"/>
      <c r="M22" s="194"/>
      <c r="N22" s="101"/>
      <c r="O22" s="136"/>
      <c r="P22" s="136"/>
      <c r="Q22" s="136"/>
      <c r="R22" s="136" t="str">
        <f>IF(Q22="MUY BAJA
(20%)","20%",IF(Q22="BAJA 
(40%)","40%",IF(Q22="MODERADA
(60%)","60%",IF(Q22="ALTA
(80%)","80%",IF(Q22="MUY ALTA
(100%)","100%","0%")))))</f>
        <v>0%</v>
      </c>
      <c r="S22" s="139"/>
      <c r="T22" s="158"/>
      <c r="U22" s="161" t="str">
        <f>IF(T22="INSIGNIFICANTE
(20%)","20%",IF(T22="MENOR
(40%)","40%",IF(T22="MODERADO
(60%)","60%",IF(T22="MAYOR
(80%)","80%",IF(T22="CATASTRÓFICO
(100%)","100%","0%")))))</f>
        <v>0%</v>
      </c>
      <c r="V22" s="162"/>
      <c r="W22" s="165"/>
      <c r="X22" s="165"/>
      <c r="Y22" s="165"/>
      <c r="Z22" s="174"/>
      <c r="AA22" s="177" t="str">
        <f>W22&amp;" "&amp;X22&amp; " " &amp;Y22</f>
        <v xml:space="preserve">  </v>
      </c>
      <c r="AB22" s="180"/>
      <c r="AC22" s="180">
        <f t="shared" ref="AC22:AC26" si="20">IF(AB22="Asignado",15,0)</f>
        <v>0</v>
      </c>
      <c r="AD22" s="183"/>
      <c r="AE22" s="180">
        <f t="shared" ref="AE22:AE26" si="21">IF(AD22="Adecuado",15,0)</f>
        <v>0</v>
      </c>
      <c r="AF22" s="183"/>
      <c r="AG22" s="180">
        <f t="shared" ref="AG22:AG26" si="22">IF(AF22="Oportuna",15,0)</f>
        <v>0</v>
      </c>
      <c r="AH22" s="183"/>
      <c r="AI22" s="180">
        <f t="shared" ref="AI22:AI26" si="23">IF(AH22="Prevenir",15,IF(AH22="Detectar",10,0))</f>
        <v>0</v>
      </c>
      <c r="AJ22" s="183"/>
      <c r="AK22" s="180">
        <f t="shared" ref="AK22:AK26" si="24">IF(AJ22="Confiable",15,0)</f>
        <v>0</v>
      </c>
      <c r="AL22" s="183"/>
      <c r="AM22" s="180">
        <f t="shared" ref="AM22:AM26" si="25">IF(AL22="Se investigan y resuelven oportunamente",15,0)</f>
        <v>0</v>
      </c>
      <c r="AN22" s="180"/>
      <c r="AO22" s="180">
        <f t="shared" ref="AO22:AO26" si="26">IF(AN22="Completa",10,IF(AN22="Incompleta",5,0))</f>
        <v>0</v>
      </c>
      <c r="AP22" s="168">
        <f>SUM(AC22,AE22,AG22,AI22,AK22,AM22,AO22)</f>
        <v>0</v>
      </c>
      <c r="AQ22" s="171" t="str">
        <f>+IF(AND(AP22&lt;=100,AP22&gt;=96),"FUERTE",IF(AND(AP22&lt;=95,AP22&gt;=86),"MODERADO",IF(AND(AP22&lt;=85,AP22&gt;=0),"DEBIL","-")))</f>
        <v>DEBIL</v>
      </c>
      <c r="AR22" s="198" t="str">
        <f>IFERROR(IF(AVERAGE(AP22:AP25)=100,"FUERTE",IF(AVERAGE(AP22:AP25)&gt;=50,"MODERADO","DEBIL")),"-")</f>
        <v>DEBIL</v>
      </c>
      <c r="AS22" s="127"/>
      <c r="AT22" s="127"/>
      <c r="AU22" s="130" t="str">
        <f t="shared" ref="AU22" si="27">IF(AND(AR22="Fuerte",AS22="Sí, directamente"),2,(IF(AND(AR22="Moderado",AS22="Sí, directamente"),1,(IF(AS22="No, la probabilidad no disminuye",0," ")))))</f>
        <v xml:space="preserve"> </v>
      </c>
      <c r="AV22" s="133" t="str">
        <f t="shared" ref="AV22" si="28">IF(AND(AR22="Fuerte",AT22="Sí, directamente"),2,IF(AND(AR22="Fuerte",AT22="Sí, pero indirectamente"),"1",(IF(AND(AR22="Moderado",AT22="Sí, directamente"),1,(IF(AND(AR22="Moderado",AT22="Sí, pero indirectamente"),"0",(IF(AT22="No, el impacto no disminuye",0," "))))))))</f>
        <v xml:space="preserve"> </v>
      </c>
      <c r="AW22" s="136"/>
      <c r="AX22" s="136"/>
      <c r="AY22" s="149"/>
      <c r="AZ22" s="102"/>
      <c r="BA22" s="152"/>
      <c r="BB22" s="155"/>
      <c r="BC22" s="155"/>
      <c r="BD22" s="155"/>
      <c r="BE22" s="139"/>
      <c r="BF22" s="139"/>
      <c r="BG22" s="103"/>
      <c r="BH22" s="104"/>
      <c r="BI22" s="105"/>
      <c r="BJ22" s="142"/>
      <c r="BK22" s="117"/>
      <c r="BL22" s="143"/>
      <c r="BM22" s="143"/>
      <c r="BN22" s="146" t="str">
        <f t="shared" ref="BN22" si="29">IF(BM22=0,"100%",IFERROR(BL22/BM22/BL22," "))</f>
        <v>100%</v>
      </c>
      <c r="BO22" s="122"/>
      <c r="BP22" s="123"/>
      <c r="BQ22" s="120"/>
      <c r="BR22" s="124"/>
      <c r="BS22" s="120"/>
      <c r="BT22" s="121"/>
      <c r="BU22" s="122"/>
      <c r="BV22" s="106"/>
      <c r="BW22" s="106"/>
      <c r="BY22" s="106"/>
      <c r="BZ22" s="106"/>
      <c r="CA22" s="106"/>
      <c r="CB22" s="106"/>
      <c r="CC22" s="106"/>
      <c r="CD22" s="106"/>
    </row>
    <row r="23" spans="2:82" s="100" customFormat="1" ht="24" customHeight="1" x14ac:dyDescent="0.2">
      <c r="B23" s="186"/>
      <c r="C23" s="188"/>
      <c r="D23" s="191"/>
      <c r="E23" s="137"/>
      <c r="F23" s="137"/>
      <c r="G23" s="137"/>
      <c r="H23" s="137"/>
      <c r="I23" s="197"/>
      <c r="J23" s="193"/>
      <c r="K23" s="195"/>
      <c r="L23" s="195"/>
      <c r="M23" s="195"/>
      <c r="N23" s="101"/>
      <c r="O23" s="137"/>
      <c r="P23" s="137"/>
      <c r="Q23" s="137"/>
      <c r="R23" s="137"/>
      <c r="S23" s="140"/>
      <c r="T23" s="159"/>
      <c r="U23" s="161"/>
      <c r="V23" s="163"/>
      <c r="W23" s="166"/>
      <c r="X23" s="166"/>
      <c r="Y23" s="166"/>
      <c r="Z23" s="175"/>
      <c r="AA23" s="178"/>
      <c r="AB23" s="181"/>
      <c r="AC23" s="181"/>
      <c r="AD23" s="184"/>
      <c r="AE23" s="181"/>
      <c r="AF23" s="184"/>
      <c r="AG23" s="181"/>
      <c r="AH23" s="184"/>
      <c r="AI23" s="181"/>
      <c r="AJ23" s="184"/>
      <c r="AK23" s="181"/>
      <c r="AL23" s="184"/>
      <c r="AM23" s="181"/>
      <c r="AN23" s="181"/>
      <c r="AO23" s="181"/>
      <c r="AP23" s="169"/>
      <c r="AQ23" s="172"/>
      <c r="AR23" s="199"/>
      <c r="AS23" s="128"/>
      <c r="AT23" s="128"/>
      <c r="AU23" s="131"/>
      <c r="AV23" s="134"/>
      <c r="AW23" s="137"/>
      <c r="AX23" s="137"/>
      <c r="AY23" s="150"/>
      <c r="AZ23" s="102"/>
      <c r="BA23" s="153"/>
      <c r="BB23" s="156"/>
      <c r="BC23" s="156"/>
      <c r="BD23" s="156"/>
      <c r="BE23" s="140"/>
      <c r="BF23" s="140"/>
      <c r="BG23" s="103"/>
      <c r="BH23" s="104"/>
      <c r="BI23" s="105"/>
      <c r="BJ23" s="142"/>
      <c r="BK23" s="118"/>
      <c r="BL23" s="144"/>
      <c r="BM23" s="144"/>
      <c r="BN23" s="147"/>
      <c r="BO23" s="122"/>
      <c r="BP23" s="123"/>
      <c r="BQ23" s="120"/>
      <c r="BR23" s="125"/>
      <c r="BS23" s="120"/>
      <c r="BT23" s="121"/>
      <c r="BU23" s="122"/>
      <c r="BV23" s="107"/>
      <c r="BW23" s="107"/>
      <c r="BY23" s="107"/>
      <c r="BZ23" s="107"/>
      <c r="CA23" s="107"/>
      <c r="CB23" s="107"/>
      <c r="CC23" s="107"/>
      <c r="CD23" s="107"/>
    </row>
    <row r="24" spans="2:82" s="100" customFormat="1" ht="24" customHeight="1" x14ac:dyDescent="0.2">
      <c r="B24" s="186"/>
      <c r="C24" s="188"/>
      <c r="D24" s="191"/>
      <c r="E24" s="137"/>
      <c r="F24" s="137"/>
      <c r="G24" s="137"/>
      <c r="H24" s="137"/>
      <c r="I24" s="197"/>
      <c r="J24" s="193"/>
      <c r="K24" s="195"/>
      <c r="L24" s="195"/>
      <c r="M24" s="195"/>
      <c r="N24" s="101"/>
      <c r="O24" s="137"/>
      <c r="P24" s="137"/>
      <c r="Q24" s="137"/>
      <c r="R24" s="137"/>
      <c r="S24" s="140"/>
      <c r="T24" s="159"/>
      <c r="U24" s="161"/>
      <c r="V24" s="163"/>
      <c r="W24" s="166"/>
      <c r="X24" s="166"/>
      <c r="Y24" s="166"/>
      <c r="Z24" s="175"/>
      <c r="AA24" s="178"/>
      <c r="AB24" s="181"/>
      <c r="AC24" s="181"/>
      <c r="AD24" s="184"/>
      <c r="AE24" s="181"/>
      <c r="AF24" s="184"/>
      <c r="AG24" s="181"/>
      <c r="AH24" s="184"/>
      <c r="AI24" s="181"/>
      <c r="AJ24" s="184"/>
      <c r="AK24" s="181"/>
      <c r="AL24" s="184"/>
      <c r="AM24" s="181"/>
      <c r="AN24" s="181"/>
      <c r="AO24" s="181"/>
      <c r="AP24" s="169"/>
      <c r="AQ24" s="172"/>
      <c r="AR24" s="199"/>
      <c r="AS24" s="128"/>
      <c r="AT24" s="128"/>
      <c r="AU24" s="131"/>
      <c r="AV24" s="134"/>
      <c r="AW24" s="137"/>
      <c r="AX24" s="137"/>
      <c r="AY24" s="150"/>
      <c r="AZ24" s="102"/>
      <c r="BA24" s="153"/>
      <c r="BB24" s="156"/>
      <c r="BC24" s="156"/>
      <c r="BD24" s="156"/>
      <c r="BE24" s="140"/>
      <c r="BF24" s="140"/>
      <c r="BG24" s="103"/>
      <c r="BH24" s="104"/>
      <c r="BI24" s="105"/>
      <c r="BJ24" s="142"/>
      <c r="BK24" s="118"/>
      <c r="BL24" s="144"/>
      <c r="BM24" s="144"/>
      <c r="BN24" s="147"/>
      <c r="BO24" s="122"/>
      <c r="BP24" s="123"/>
      <c r="BQ24" s="120"/>
      <c r="BR24" s="125"/>
      <c r="BS24" s="120"/>
      <c r="BT24" s="121"/>
      <c r="BU24" s="122"/>
      <c r="BV24" s="107"/>
      <c r="BW24" s="107"/>
      <c r="BY24" s="107"/>
      <c r="BZ24" s="107"/>
      <c r="CA24" s="107"/>
      <c r="CB24" s="107"/>
      <c r="CC24" s="107"/>
      <c r="CD24" s="107"/>
    </row>
    <row r="25" spans="2:82" s="100" customFormat="1" ht="24" customHeight="1" x14ac:dyDescent="0.2">
      <c r="B25" s="186"/>
      <c r="C25" s="189"/>
      <c r="D25" s="192"/>
      <c r="E25" s="138"/>
      <c r="F25" s="138"/>
      <c r="G25" s="138"/>
      <c r="H25" s="138"/>
      <c r="I25" s="197"/>
      <c r="J25" s="193"/>
      <c r="K25" s="196"/>
      <c r="L25" s="196"/>
      <c r="M25" s="196"/>
      <c r="N25" s="101"/>
      <c r="O25" s="138"/>
      <c r="P25" s="138"/>
      <c r="Q25" s="138"/>
      <c r="R25" s="138"/>
      <c r="S25" s="141"/>
      <c r="T25" s="160"/>
      <c r="U25" s="161"/>
      <c r="V25" s="164"/>
      <c r="W25" s="167"/>
      <c r="X25" s="167"/>
      <c r="Y25" s="167"/>
      <c r="Z25" s="176"/>
      <c r="AA25" s="179"/>
      <c r="AB25" s="182"/>
      <c r="AC25" s="182"/>
      <c r="AD25" s="185"/>
      <c r="AE25" s="182"/>
      <c r="AF25" s="185"/>
      <c r="AG25" s="182"/>
      <c r="AH25" s="185"/>
      <c r="AI25" s="182"/>
      <c r="AJ25" s="185"/>
      <c r="AK25" s="182"/>
      <c r="AL25" s="185"/>
      <c r="AM25" s="182"/>
      <c r="AN25" s="182"/>
      <c r="AO25" s="182"/>
      <c r="AP25" s="170"/>
      <c r="AQ25" s="173"/>
      <c r="AR25" s="200"/>
      <c r="AS25" s="129"/>
      <c r="AT25" s="129"/>
      <c r="AU25" s="132"/>
      <c r="AV25" s="135"/>
      <c r="AW25" s="138"/>
      <c r="AX25" s="138"/>
      <c r="AY25" s="151"/>
      <c r="AZ25" s="102"/>
      <c r="BA25" s="154"/>
      <c r="BB25" s="157"/>
      <c r="BC25" s="157"/>
      <c r="BD25" s="157"/>
      <c r="BE25" s="141"/>
      <c r="BF25" s="141"/>
      <c r="BG25" s="103"/>
      <c r="BH25" s="104"/>
      <c r="BI25" s="105"/>
      <c r="BJ25" s="142"/>
      <c r="BK25" s="119"/>
      <c r="BL25" s="145"/>
      <c r="BM25" s="145"/>
      <c r="BN25" s="148"/>
      <c r="BO25" s="122"/>
      <c r="BP25" s="123"/>
      <c r="BQ25" s="120"/>
      <c r="BR25" s="126"/>
      <c r="BS25" s="120"/>
      <c r="BT25" s="121"/>
      <c r="BU25" s="122"/>
      <c r="BV25" s="108"/>
      <c r="BW25" s="108"/>
      <c r="BY25" s="108"/>
      <c r="BZ25" s="108"/>
      <c r="CA25" s="108"/>
      <c r="CB25" s="108"/>
      <c r="CC25" s="108"/>
      <c r="CD25" s="108"/>
    </row>
    <row r="26" spans="2:82" s="100" customFormat="1" ht="24" customHeight="1" x14ac:dyDescent="0.2">
      <c r="B26" s="186"/>
      <c r="C26" s="187"/>
      <c r="D26" s="190"/>
      <c r="E26" s="136"/>
      <c r="F26" s="136"/>
      <c r="G26" s="136"/>
      <c r="H26" s="136"/>
      <c r="I26" s="197"/>
      <c r="J26" s="193"/>
      <c r="K26" s="194"/>
      <c r="L26" s="194"/>
      <c r="M26" s="194"/>
      <c r="N26" s="101"/>
      <c r="O26" s="136"/>
      <c r="P26" s="136"/>
      <c r="Q26" s="136"/>
      <c r="R26" s="136" t="str">
        <f>IF(Q26="MUY BAJA
(20%)","20%",IF(Q26="BAJA 
(40%)","40%",IF(Q26="MODERADA
(60%)","60%",IF(Q26="ALTA
(80%)","80%",IF(Q26="MUY ALTA
(100%)","100%","0%")))))</f>
        <v>0%</v>
      </c>
      <c r="S26" s="139"/>
      <c r="T26" s="158"/>
      <c r="U26" s="161" t="str">
        <f>IF(T26="INSIGNIFICANTE
(20%)","20%",IF(T26="MENOR
(40%)","40%",IF(T26="MODERADO
(60%)","60%",IF(T26="MAYOR
(80%)","80%",IF(T26="CATASTRÓFICO
(100%)","100%","0%")))))</f>
        <v>0%</v>
      </c>
      <c r="V26" s="162"/>
      <c r="W26" s="165"/>
      <c r="X26" s="165"/>
      <c r="Y26" s="165"/>
      <c r="Z26" s="174"/>
      <c r="AA26" s="177" t="str">
        <f>W26&amp;" "&amp;X26&amp; " " &amp;Y26</f>
        <v xml:space="preserve">  </v>
      </c>
      <c r="AB26" s="180"/>
      <c r="AC26" s="180">
        <f t="shared" si="20"/>
        <v>0</v>
      </c>
      <c r="AD26" s="183"/>
      <c r="AE26" s="180">
        <f t="shared" si="21"/>
        <v>0</v>
      </c>
      <c r="AF26" s="183"/>
      <c r="AG26" s="180">
        <f t="shared" si="22"/>
        <v>0</v>
      </c>
      <c r="AH26" s="183"/>
      <c r="AI26" s="180">
        <f t="shared" si="23"/>
        <v>0</v>
      </c>
      <c r="AJ26" s="183"/>
      <c r="AK26" s="180">
        <f t="shared" si="24"/>
        <v>0</v>
      </c>
      <c r="AL26" s="183"/>
      <c r="AM26" s="180">
        <f t="shared" si="25"/>
        <v>0</v>
      </c>
      <c r="AN26" s="180"/>
      <c r="AO26" s="180">
        <f t="shared" si="26"/>
        <v>0</v>
      </c>
      <c r="AP26" s="168">
        <f>SUM(AC26,AE26,AG26,AI26,AK26,AM26,AO26)</f>
        <v>0</v>
      </c>
      <c r="AQ26" s="171" t="str">
        <f>+IF(AND(AP26&lt;=100,AP26&gt;=96),"FUERTE",IF(AND(AP26&lt;=95,AP26&gt;=86),"MODERADO",IF(AND(AP26&lt;=85,AP26&gt;=0),"DEBIL","-")))</f>
        <v>DEBIL</v>
      </c>
      <c r="AR26" s="198" t="str">
        <f>IFERROR(IF(AVERAGE(AP26:AP29)=100,"FUERTE",IF(AVERAGE(AP26:AP29)&gt;=50,"MODERADO","DEBIL")),"-")</f>
        <v>DEBIL</v>
      </c>
      <c r="AS26" s="127"/>
      <c r="AT26" s="127"/>
      <c r="AU26" s="130" t="str">
        <f t="shared" ref="AU26" si="30">IF(AND(AR26="Fuerte",AS26="Sí, directamente"),2,(IF(AND(AR26="Moderado",AS26="Sí, directamente"),1,(IF(AS26="No, la probabilidad no disminuye",0," ")))))</f>
        <v xml:space="preserve"> </v>
      </c>
      <c r="AV26" s="133" t="str">
        <f t="shared" ref="AV26" si="31">IF(AND(AR26="Fuerte",AT26="Sí, directamente"),2,IF(AND(AR26="Fuerte",AT26="Sí, pero indirectamente"),"1",(IF(AND(AR26="Moderado",AT26="Sí, directamente"),1,(IF(AND(AR26="Moderado",AT26="Sí, pero indirectamente"),"0",(IF(AT26="No, el impacto no disminuye",0," "))))))))</f>
        <v xml:space="preserve"> </v>
      </c>
      <c r="AW26" s="136"/>
      <c r="AX26" s="136"/>
      <c r="AY26" s="149"/>
      <c r="AZ26" s="102"/>
      <c r="BA26" s="152"/>
      <c r="BB26" s="155"/>
      <c r="BC26" s="155"/>
      <c r="BD26" s="155"/>
      <c r="BE26" s="139"/>
      <c r="BF26" s="139"/>
      <c r="BG26" s="103"/>
      <c r="BH26" s="104"/>
      <c r="BI26" s="105"/>
      <c r="BJ26" s="142"/>
      <c r="BK26" s="117"/>
      <c r="BL26" s="143"/>
      <c r="BM26" s="143"/>
      <c r="BN26" s="146" t="str">
        <f t="shared" ref="BN26" si="32">IF(BM26=0,"100%",IFERROR(BL26/BM26/BL26," "))</f>
        <v>100%</v>
      </c>
      <c r="BO26" s="122"/>
      <c r="BP26" s="123"/>
      <c r="BQ26" s="120"/>
      <c r="BR26" s="124"/>
      <c r="BS26" s="120"/>
      <c r="BT26" s="121"/>
      <c r="BU26" s="122"/>
      <c r="BV26" s="106"/>
      <c r="BW26" s="106"/>
      <c r="BY26" s="106"/>
      <c r="BZ26" s="106"/>
      <c r="CA26" s="106"/>
      <c r="CB26" s="106"/>
      <c r="CC26" s="106"/>
      <c r="CD26" s="106"/>
    </row>
    <row r="27" spans="2:82" s="100" customFormat="1" ht="24" customHeight="1" x14ac:dyDescent="0.2">
      <c r="B27" s="186"/>
      <c r="C27" s="188"/>
      <c r="D27" s="191"/>
      <c r="E27" s="137"/>
      <c r="F27" s="137"/>
      <c r="G27" s="137"/>
      <c r="H27" s="137"/>
      <c r="I27" s="197"/>
      <c r="J27" s="193"/>
      <c r="K27" s="195"/>
      <c r="L27" s="195"/>
      <c r="M27" s="195"/>
      <c r="N27" s="101"/>
      <c r="O27" s="137"/>
      <c r="P27" s="137"/>
      <c r="Q27" s="137"/>
      <c r="R27" s="137"/>
      <c r="S27" s="140"/>
      <c r="T27" s="159"/>
      <c r="U27" s="161"/>
      <c r="V27" s="163"/>
      <c r="W27" s="166"/>
      <c r="X27" s="166"/>
      <c r="Y27" s="166"/>
      <c r="Z27" s="175"/>
      <c r="AA27" s="178"/>
      <c r="AB27" s="181"/>
      <c r="AC27" s="181"/>
      <c r="AD27" s="184"/>
      <c r="AE27" s="181"/>
      <c r="AF27" s="184"/>
      <c r="AG27" s="181"/>
      <c r="AH27" s="184"/>
      <c r="AI27" s="181"/>
      <c r="AJ27" s="184"/>
      <c r="AK27" s="181"/>
      <c r="AL27" s="184"/>
      <c r="AM27" s="181"/>
      <c r="AN27" s="181"/>
      <c r="AO27" s="181"/>
      <c r="AP27" s="169"/>
      <c r="AQ27" s="172"/>
      <c r="AR27" s="199"/>
      <c r="AS27" s="128"/>
      <c r="AT27" s="128"/>
      <c r="AU27" s="131"/>
      <c r="AV27" s="134"/>
      <c r="AW27" s="137"/>
      <c r="AX27" s="137"/>
      <c r="AY27" s="150"/>
      <c r="AZ27" s="102"/>
      <c r="BA27" s="153"/>
      <c r="BB27" s="156"/>
      <c r="BC27" s="156"/>
      <c r="BD27" s="156"/>
      <c r="BE27" s="140"/>
      <c r="BF27" s="140"/>
      <c r="BG27" s="103"/>
      <c r="BH27" s="104"/>
      <c r="BI27" s="105"/>
      <c r="BJ27" s="142"/>
      <c r="BK27" s="118"/>
      <c r="BL27" s="144"/>
      <c r="BM27" s="144"/>
      <c r="BN27" s="147"/>
      <c r="BO27" s="122"/>
      <c r="BP27" s="123"/>
      <c r="BQ27" s="120"/>
      <c r="BR27" s="125"/>
      <c r="BS27" s="120"/>
      <c r="BT27" s="121"/>
      <c r="BU27" s="122"/>
      <c r="BV27" s="107"/>
      <c r="BW27" s="107"/>
      <c r="BY27" s="107"/>
      <c r="BZ27" s="107"/>
      <c r="CA27" s="107"/>
      <c r="CB27" s="107"/>
      <c r="CC27" s="107"/>
      <c r="CD27" s="107"/>
    </row>
    <row r="28" spans="2:82" s="100" customFormat="1" ht="24" customHeight="1" x14ac:dyDescent="0.2">
      <c r="B28" s="186"/>
      <c r="C28" s="188"/>
      <c r="D28" s="191"/>
      <c r="E28" s="137"/>
      <c r="F28" s="137"/>
      <c r="G28" s="137"/>
      <c r="H28" s="137"/>
      <c r="I28" s="197"/>
      <c r="J28" s="193"/>
      <c r="K28" s="195"/>
      <c r="L28" s="195"/>
      <c r="M28" s="195"/>
      <c r="N28" s="101"/>
      <c r="O28" s="137"/>
      <c r="P28" s="137"/>
      <c r="Q28" s="137"/>
      <c r="R28" s="137"/>
      <c r="S28" s="140"/>
      <c r="T28" s="159"/>
      <c r="U28" s="161"/>
      <c r="V28" s="163"/>
      <c r="W28" s="166"/>
      <c r="X28" s="166"/>
      <c r="Y28" s="166"/>
      <c r="Z28" s="175"/>
      <c r="AA28" s="178"/>
      <c r="AB28" s="181"/>
      <c r="AC28" s="181"/>
      <c r="AD28" s="184"/>
      <c r="AE28" s="181"/>
      <c r="AF28" s="184"/>
      <c r="AG28" s="181"/>
      <c r="AH28" s="184"/>
      <c r="AI28" s="181"/>
      <c r="AJ28" s="184"/>
      <c r="AK28" s="181"/>
      <c r="AL28" s="184"/>
      <c r="AM28" s="181"/>
      <c r="AN28" s="181"/>
      <c r="AO28" s="181"/>
      <c r="AP28" s="169"/>
      <c r="AQ28" s="172"/>
      <c r="AR28" s="199"/>
      <c r="AS28" s="128"/>
      <c r="AT28" s="128"/>
      <c r="AU28" s="131"/>
      <c r="AV28" s="134"/>
      <c r="AW28" s="137"/>
      <c r="AX28" s="137"/>
      <c r="AY28" s="150"/>
      <c r="AZ28" s="102"/>
      <c r="BA28" s="153"/>
      <c r="BB28" s="156"/>
      <c r="BC28" s="156"/>
      <c r="BD28" s="156"/>
      <c r="BE28" s="140"/>
      <c r="BF28" s="140"/>
      <c r="BG28" s="103"/>
      <c r="BH28" s="104"/>
      <c r="BI28" s="105"/>
      <c r="BJ28" s="142"/>
      <c r="BK28" s="118"/>
      <c r="BL28" s="144"/>
      <c r="BM28" s="144"/>
      <c r="BN28" s="147"/>
      <c r="BO28" s="122"/>
      <c r="BP28" s="123"/>
      <c r="BQ28" s="120"/>
      <c r="BR28" s="125"/>
      <c r="BS28" s="120"/>
      <c r="BT28" s="121"/>
      <c r="BU28" s="122"/>
      <c r="BV28" s="107"/>
      <c r="BW28" s="107"/>
      <c r="BY28" s="107"/>
      <c r="BZ28" s="107"/>
      <c r="CA28" s="107"/>
      <c r="CB28" s="107"/>
      <c r="CC28" s="107"/>
      <c r="CD28" s="107"/>
    </row>
    <row r="29" spans="2:82" s="100" customFormat="1" ht="24" customHeight="1" x14ac:dyDescent="0.2">
      <c r="B29" s="186"/>
      <c r="C29" s="189"/>
      <c r="D29" s="192"/>
      <c r="E29" s="138"/>
      <c r="F29" s="138"/>
      <c r="G29" s="138"/>
      <c r="H29" s="138"/>
      <c r="I29" s="197"/>
      <c r="J29" s="193"/>
      <c r="K29" s="196"/>
      <c r="L29" s="196"/>
      <c r="M29" s="196"/>
      <c r="N29" s="101"/>
      <c r="O29" s="138"/>
      <c r="P29" s="138"/>
      <c r="Q29" s="138"/>
      <c r="R29" s="138"/>
      <c r="S29" s="141"/>
      <c r="T29" s="160"/>
      <c r="U29" s="161"/>
      <c r="V29" s="164"/>
      <c r="W29" s="167"/>
      <c r="X29" s="167"/>
      <c r="Y29" s="167"/>
      <c r="Z29" s="176"/>
      <c r="AA29" s="179"/>
      <c r="AB29" s="182"/>
      <c r="AC29" s="182"/>
      <c r="AD29" s="185"/>
      <c r="AE29" s="182"/>
      <c r="AF29" s="185"/>
      <c r="AG29" s="182"/>
      <c r="AH29" s="185"/>
      <c r="AI29" s="182"/>
      <c r="AJ29" s="185"/>
      <c r="AK29" s="182"/>
      <c r="AL29" s="185"/>
      <c r="AM29" s="182"/>
      <c r="AN29" s="182"/>
      <c r="AO29" s="182"/>
      <c r="AP29" s="170"/>
      <c r="AQ29" s="173"/>
      <c r="AR29" s="200"/>
      <c r="AS29" s="129"/>
      <c r="AT29" s="129"/>
      <c r="AU29" s="132"/>
      <c r="AV29" s="135"/>
      <c r="AW29" s="138"/>
      <c r="AX29" s="138"/>
      <c r="AY29" s="151"/>
      <c r="AZ29" s="102"/>
      <c r="BA29" s="154"/>
      <c r="BB29" s="157"/>
      <c r="BC29" s="157"/>
      <c r="BD29" s="157"/>
      <c r="BE29" s="141"/>
      <c r="BF29" s="141"/>
      <c r="BG29" s="103"/>
      <c r="BH29" s="104"/>
      <c r="BI29" s="105"/>
      <c r="BJ29" s="142"/>
      <c r="BK29" s="119"/>
      <c r="BL29" s="145"/>
      <c r="BM29" s="145"/>
      <c r="BN29" s="148"/>
      <c r="BO29" s="122"/>
      <c r="BP29" s="123"/>
      <c r="BQ29" s="120"/>
      <c r="BR29" s="126"/>
      <c r="BS29" s="120"/>
      <c r="BT29" s="121"/>
      <c r="BU29" s="122"/>
      <c r="BV29" s="108"/>
      <c r="BW29" s="108"/>
      <c r="BY29" s="108"/>
      <c r="BZ29" s="108"/>
      <c r="CA29" s="108"/>
      <c r="CB29" s="108"/>
      <c r="CC29" s="108"/>
      <c r="CD29" s="108"/>
    </row>
    <row r="30" spans="2:82" s="100" customFormat="1" ht="24" customHeight="1" x14ac:dyDescent="0.2">
      <c r="B30" s="186"/>
      <c r="C30" s="187"/>
      <c r="D30" s="190"/>
      <c r="E30" s="136"/>
      <c r="F30" s="136"/>
      <c r="G30" s="136"/>
      <c r="H30" s="136"/>
      <c r="I30" s="197"/>
      <c r="J30" s="193"/>
      <c r="K30" s="194"/>
      <c r="L30" s="194"/>
      <c r="M30" s="194"/>
      <c r="N30" s="101"/>
      <c r="O30" s="136"/>
      <c r="P30" s="136"/>
      <c r="Q30" s="136"/>
      <c r="R30" s="136" t="str">
        <f>IF(Q30="MUY BAJA
(20%)","20%",IF(Q30="BAJA 
(40%)","40%",IF(Q30="MODERADA
(60%)","60%",IF(Q30="ALTA
(80%)","80%",IF(Q30="MUY ALTA
(100%)","100%","0%")))))</f>
        <v>0%</v>
      </c>
      <c r="S30" s="139"/>
      <c r="T30" s="158"/>
      <c r="U30" s="161" t="str">
        <f>IF(T30="INSIGNIFICANTE
(20%)","20%",IF(T30="MENOR
(40%)","40%",IF(T30="MODERADO
(60%)","60%",IF(T30="MAYOR
(80%)","80%",IF(T30="CATASTRÓFICO
(100%)","100%","0%")))))</f>
        <v>0%</v>
      </c>
      <c r="V30" s="162"/>
      <c r="W30" s="165"/>
      <c r="X30" s="165"/>
      <c r="Y30" s="165"/>
      <c r="Z30" s="174"/>
      <c r="AA30" s="177" t="str">
        <f>W30&amp;" "&amp;X30&amp; " " &amp;Y30</f>
        <v xml:space="preserve">  </v>
      </c>
      <c r="AB30" s="180"/>
      <c r="AC30" s="180">
        <f t="shared" ref="AC30:AC34" si="33">IF(AB30="Asignado",15,0)</f>
        <v>0</v>
      </c>
      <c r="AD30" s="183"/>
      <c r="AE30" s="180">
        <f t="shared" ref="AE30:AE34" si="34">IF(AD30="Adecuado",15,0)</f>
        <v>0</v>
      </c>
      <c r="AF30" s="183"/>
      <c r="AG30" s="180">
        <f t="shared" ref="AG30:AG34" si="35">IF(AF30="Oportuna",15,0)</f>
        <v>0</v>
      </c>
      <c r="AH30" s="183"/>
      <c r="AI30" s="180">
        <f t="shared" ref="AI30:AI34" si="36">IF(AH30="Prevenir",15,IF(AH30="Detectar",10,0))</f>
        <v>0</v>
      </c>
      <c r="AJ30" s="183"/>
      <c r="AK30" s="180">
        <f t="shared" ref="AK30:AK34" si="37">IF(AJ30="Confiable",15,0)</f>
        <v>0</v>
      </c>
      <c r="AL30" s="183"/>
      <c r="AM30" s="180">
        <f t="shared" ref="AM30:AM34" si="38">IF(AL30="Se investigan y resuelven oportunamente",15,0)</f>
        <v>0</v>
      </c>
      <c r="AN30" s="180"/>
      <c r="AO30" s="180">
        <f t="shared" ref="AO30:AO34" si="39">IF(AN30="Completa",10,IF(AN30="Incompleta",5,0))</f>
        <v>0</v>
      </c>
      <c r="AP30" s="168">
        <f>SUM(AC30,AE30,AG30,AI30,AK30,AM30,AO30)</f>
        <v>0</v>
      </c>
      <c r="AQ30" s="171" t="str">
        <f>+IF(AND(AP30&lt;=100,AP30&gt;=96),"FUERTE",IF(AND(AP30&lt;=95,AP30&gt;=86),"MODERADO",IF(AND(AP30&lt;=85,AP30&gt;=0),"DEBIL","-")))</f>
        <v>DEBIL</v>
      </c>
      <c r="AR30" s="198" t="str">
        <f>IFERROR(IF(AVERAGE(AP30:AP33)=100,"FUERTE",IF(AVERAGE(AP30:AP33)&gt;=50,"MODERADO","DEBIL")),"-")</f>
        <v>DEBIL</v>
      </c>
      <c r="AS30" s="127"/>
      <c r="AT30" s="127"/>
      <c r="AU30" s="130" t="str">
        <f t="shared" ref="AU30" si="40">IF(AND(AR30="Fuerte",AS30="Sí, directamente"),2,(IF(AND(AR30="Moderado",AS30="Sí, directamente"),1,(IF(AS30="No, la probabilidad no disminuye",0," ")))))</f>
        <v xml:space="preserve"> </v>
      </c>
      <c r="AV30" s="133" t="str">
        <f t="shared" ref="AV30" si="41">IF(AND(AR30="Fuerte",AT30="Sí, directamente"),2,IF(AND(AR30="Fuerte",AT30="Sí, pero indirectamente"),"1",(IF(AND(AR30="Moderado",AT30="Sí, directamente"),1,(IF(AND(AR30="Moderado",AT30="Sí, pero indirectamente"),"0",(IF(AT30="No, el impacto no disminuye",0," "))))))))</f>
        <v xml:space="preserve"> </v>
      </c>
      <c r="AW30" s="136"/>
      <c r="AX30" s="136"/>
      <c r="AY30" s="149"/>
      <c r="AZ30" s="102"/>
      <c r="BA30" s="152"/>
      <c r="BB30" s="155"/>
      <c r="BC30" s="155"/>
      <c r="BD30" s="155"/>
      <c r="BE30" s="139"/>
      <c r="BF30" s="139"/>
      <c r="BG30" s="103"/>
      <c r="BH30" s="104"/>
      <c r="BI30" s="105"/>
      <c r="BJ30" s="142"/>
      <c r="BK30" s="117"/>
      <c r="BL30" s="143"/>
      <c r="BM30" s="143"/>
      <c r="BN30" s="146" t="str">
        <f t="shared" ref="BN30" si="42">IF(BM30=0,"100%",IFERROR(BL30/BM30/BL30," "))</f>
        <v>100%</v>
      </c>
      <c r="BO30" s="122"/>
      <c r="BP30" s="123"/>
      <c r="BQ30" s="120"/>
      <c r="BR30" s="124"/>
      <c r="BS30" s="120"/>
      <c r="BT30" s="121"/>
      <c r="BU30" s="122"/>
      <c r="BV30" s="106"/>
      <c r="BW30" s="106"/>
      <c r="BY30" s="106"/>
      <c r="BZ30" s="106"/>
      <c r="CA30" s="106"/>
      <c r="CB30" s="106"/>
      <c r="CC30" s="106"/>
      <c r="CD30" s="106"/>
    </row>
    <row r="31" spans="2:82" s="100" customFormat="1" ht="24" customHeight="1" x14ac:dyDescent="0.2">
      <c r="B31" s="186"/>
      <c r="C31" s="188"/>
      <c r="D31" s="191"/>
      <c r="E31" s="137"/>
      <c r="F31" s="137"/>
      <c r="G31" s="137"/>
      <c r="H31" s="137"/>
      <c r="I31" s="197"/>
      <c r="J31" s="193"/>
      <c r="K31" s="195"/>
      <c r="L31" s="195"/>
      <c r="M31" s="195"/>
      <c r="N31" s="101"/>
      <c r="O31" s="137"/>
      <c r="P31" s="137"/>
      <c r="Q31" s="137"/>
      <c r="R31" s="137"/>
      <c r="S31" s="140"/>
      <c r="T31" s="159"/>
      <c r="U31" s="161"/>
      <c r="V31" s="163"/>
      <c r="W31" s="166"/>
      <c r="X31" s="166"/>
      <c r="Y31" s="166"/>
      <c r="Z31" s="175"/>
      <c r="AA31" s="178"/>
      <c r="AB31" s="181"/>
      <c r="AC31" s="181"/>
      <c r="AD31" s="184"/>
      <c r="AE31" s="181"/>
      <c r="AF31" s="184"/>
      <c r="AG31" s="181"/>
      <c r="AH31" s="184"/>
      <c r="AI31" s="181"/>
      <c r="AJ31" s="184"/>
      <c r="AK31" s="181"/>
      <c r="AL31" s="184"/>
      <c r="AM31" s="181"/>
      <c r="AN31" s="181"/>
      <c r="AO31" s="181"/>
      <c r="AP31" s="169"/>
      <c r="AQ31" s="172"/>
      <c r="AR31" s="199"/>
      <c r="AS31" s="128"/>
      <c r="AT31" s="128"/>
      <c r="AU31" s="131"/>
      <c r="AV31" s="134"/>
      <c r="AW31" s="137"/>
      <c r="AX31" s="137"/>
      <c r="AY31" s="150"/>
      <c r="AZ31" s="102"/>
      <c r="BA31" s="153"/>
      <c r="BB31" s="156"/>
      <c r="BC31" s="156"/>
      <c r="BD31" s="156"/>
      <c r="BE31" s="140"/>
      <c r="BF31" s="140"/>
      <c r="BG31" s="103"/>
      <c r="BH31" s="104"/>
      <c r="BI31" s="105"/>
      <c r="BJ31" s="142"/>
      <c r="BK31" s="118"/>
      <c r="BL31" s="144"/>
      <c r="BM31" s="144"/>
      <c r="BN31" s="147"/>
      <c r="BO31" s="122"/>
      <c r="BP31" s="123"/>
      <c r="BQ31" s="120"/>
      <c r="BR31" s="125"/>
      <c r="BS31" s="120"/>
      <c r="BT31" s="121"/>
      <c r="BU31" s="122"/>
      <c r="BV31" s="107"/>
      <c r="BW31" s="107"/>
      <c r="BY31" s="107"/>
      <c r="BZ31" s="107"/>
      <c r="CA31" s="107"/>
      <c r="CB31" s="107"/>
      <c r="CC31" s="107"/>
      <c r="CD31" s="107"/>
    </row>
    <row r="32" spans="2:82" s="100" customFormat="1" ht="24" customHeight="1" x14ac:dyDescent="0.2">
      <c r="B32" s="186"/>
      <c r="C32" s="188"/>
      <c r="D32" s="191"/>
      <c r="E32" s="137"/>
      <c r="F32" s="137"/>
      <c r="G32" s="137"/>
      <c r="H32" s="137"/>
      <c r="I32" s="197"/>
      <c r="J32" s="193"/>
      <c r="K32" s="195"/>
      <c r="L32" s="195"/>
      <c r="M32" s="195"/>
      <c r="N32" s="101"/>
      <c r="O32" s="137"/>
      <c r="P32" s="137"/>
      <c r="Q32" s="137"/>
      <c r="R32" s="137"/>
      <c r="S32" s="140"/>
      <c r="T32" s="159"/>
      <c r="U32" s="161"/>
      <c r="V32" s="163"/>
      <c r="W32" s="166"/>
      <c r="X32" s="166"/>
      <c r="Y32" s="166"/>
      <c r="Z32" s="175"/>
      <c r="AA32" s="178"/>
      <c r="AB32" s="181"/>
      <c r="AC32" s="181"/>
      <c r="AD32" s="184"/>
      <c r="AE32" s="181"/>
      <c r="AF32" s="184"/>
      <c r="AG32" s="181"/>
      <c r="AH32" s="184"/>
      <c r="AI32" s="181"/>
      <c r="AJ32" s="184"/>
      <c r="AK32" s="181"/>
      <c r="AL32" s="184"/>
      <c r="AM32" s="181"/>
      <c r="AN32" s="181"/>
      <c r="AO32" s="181"/>
      <c r="AP32" s="169"/>
      <c r="AQ32" s="172"/>
      <c r="AR32" s="199"/>
      <c r="AS32" s="128"/>
      <c r="AT32" s="128"/>
      <c r="AU32" s="131"/>
      <c r="AV32" s="134"/>
      <c r="AW32" s="137"/>
      <c r="AX32" s="137"/>
      <c r="AY32" s="150"/>
      <c r="AZ32" s="102"/>
      <c r="BA32" s="153"/>
      <c r="BB32" s="156"/>
      <c r="BC32" s="156"/>
      <c r="BD32" s="156"/>
      <c r="BE32" s="140"/>
      <c r="BF32" s="140"/>
      <c r="BG32" s="103"/>
      <c r="BH32" s="104"/>
      <c r="BI32" s="105"/>
      <c r="BJ32" s="142"/>
      <c r="BK32" s="118"/>
      <c r="BL32" s="144"/>
      <c r="BM32" s="144"/>
      <c r="BN32" s="147"/>
      <c r="BO32" s="122"/>
      <c r="BP32" s="123"/>
      <c r="BQ32" s="120"/>
      <c r="BR32" s="125"/>
      <c r="BS32" s="120"/>
      <c r="BT32" s="121"/>
      <c r="BU32" s="122"/>
      <c r="BV32" s="107"/>
      <c r="BW32" s="107"/>
      <c r="BY32" s="107"/>
      <c r="BZ32" s="107"/>
      <c r="CA32" s="107"/>
      <c r="CB32" s="107"/>
      <c r="CC32" s="107"/>
      <c r="CD32" s="107"/>
    </row>
    <row r="33" spans="2:82" s="100" customFormat="1" ht="24" customHeight="1" x14ac:dyDescent="0.2">
      <c r="B33" s="186"/>
      <c r="C33" s="189"/>
      <c r="D33" s="192"/>
      <c r="E33" s="138"/>
      <c r="F33" s="138"/>
      <c r="G33" s="138"/>
      <c r="H33" s="138"/>
      <c r="I33" s="197"/>
      <c r="J33" s="193"/>
      <c r="K33" s="196"/>
      <c r="L33" s="196"/>
      <c r="M33" s="196"/>
      <c r="N33" s="101"/>
      <c r="O33" s="138"/>
      <c r="P33" s="138"/>
      <c r="Q33" s="138"/>
      <c r="R33" s="138"/>
      <c r="S33" s="141"/>
      <c r="T33" s="160"/>
      <c r="U33" s="161"/>
      <c r="V33" s="164"/>
      <c r="W33" s="167"/>
      <c r="X33" s="167"/>
      <c r="Y33" s="167"/>
      <c r="Z33" s="176"/>
      <c r="AA33" s="179"/>
      <c r="AB33" s="182"/>
      <c r="AC33" s="182"/>
      <c r="AD33" s="185"/>
      <c r="AE33" s="182"/>
      <c r="AF33" s="185"/>
      <c r="AG33" s="182"/>
      <c r="AH33" s="185"/>
      <c r="AI33" s="182"/>
      <c r="AJ33" s="185"/>
      <c r="AK33" s="182"/>
      <c r="AL33" s="185"/>
      <c r="AM33" s="182"/>
      <c r="AN33" s="182"/>
      <c r="AO33" s="182"/>
      <c r="AP33" s="170"/>
      <c r="AQ33" s="173"/>
      <c r="AR33" s="200"/>
      <c r="AS33" s="129"/>
      <c r="AT33" s="129"/>
      <c r="AU33" s="132"/>
      <c r="AV33" s="135"/>
      <c r="AW33" s="138"/>
      <c r="AX33" s="138"/>
      <c r="AY33" s="151"/>
      <c r="AZ33" s="102"/>
      <c r="BA33" s="154"/>
      <c r="BB33" s="157"/>
      <c r="BC33" s="157"/>
      <c r="BD33" s="157"/>
      <c r="BE33" s="141"/>
      <c r="BF33" s="141"/>
      <c r="BG33" s="103"/>
      <c r="BH33" s="104"/>
      <c r="BI33" s="105"/>
      <c r="BJ33" s="142"/>
      <c r="BK33" s="119"/>
      <c r="BL33" s="145"/>
      <c r="BM33" s="145"/>
      <c r="BN33" s="148"/>
      <c r="BO33" s="122"/>
      <c r="BP33" s="123"/>
      <c r="BQ33" s="120"/>
      <c r="BR33" s="126"/>
      <c r="BS33" s="120"/>
      <c r="BT33" s="121"/>
      <c r="BU33" s="122"/>
      <c r="BV33" s="108"/>
      <c r="BW33" s="108"/>
      <c r="BY33" s="108"/>
      <c r="BZ33" s="108"/>
      <c r="CA33" s="108"/>
      <c r="CB33" s="108"/>
      <c r="CC33" s="108"/>
      <c r="CD33" s="108"/>
    </row>
    <row r="34" spans="2:82" s="100" customFormat="1" ht="24" customHeight="1" x14ac:dyDescent="0.2">
      <c r="B34" s="186"/>
      <c r="C34" s="187"/>
      <c r="D34" s="190"/>
      <c r="E34" s="136"/>
      <c r="F34" s="136"/>
      <c r="G34" s="136"/>
      <c r="H34" s="136"/>
      <c r="I34" s="197"/>
      <c r="J34" s="193"/>
      <c r="K34" s="194"/>
      <c r="L34" s="194"/>
      <c r="M34" s="194"/>
      <c r="N34" s="101"/>
      <c r="O34" s="136"/>
      <c r="P34" s="136"/>
      <c r="Q34" s="136"/>
      <c r="R34" s="136" t="str">
        <f>IF(Q34="MUY BAJA
(20%)","20%",IF(Q34="BAJA 
(40%)","40%",IF(Q34="MODERADA
(60%)","60%",IF(Q34="ALTA
(80%)","80%",IF(Q34="MUY ALTA
(100%)","100%","0%")))))</f>
        <v>0%</v>
      </c>
      <c r="S34" s="139"/>
      <c r="T34" s="158"/>
      <c r="U34" s="161" t="str">
        <f>IF(T34="INSIGNIFICANTE
(20%)","20%",IF(T34="MENOR
(40%)","40%",IF(T34="MODERADO
(60%)","60%",IF(T34="MAYOR
(80%)","80%",IF(T34="CATASTRÓFICO
(100%)","100%","0%")))))</f>
        <v>0%</v>
      </c>
      <c r="V34" s="162"/>
      <c r="W34" s="165"/>
      <c r="X34" s="165"/>
      <c r="Y34" s="165"/>
      <c r="Z34" s="174"/>
      <c r="AA34" s="177" t="str">
        <f>W34&amp;" "&amp;X34&amp; " " &amp;Y34</f>
        <v xml:space="preserve">  </v>
      </c>
      <c r="AB34" s="180"/>
      <c r="AC34" s="180">
        <f t="shared" si="33"/>
        <v>0</v>
      </c>
      <c r="AD34" s="183"/>
      <c r="AE34" s="180">
        <f t="shared" si="34"/>
        <v>0</v>
      </c>
      <c r="AF34" s="183"/>
      <c r="AG34" s="180">
        <f t="shared" si="35"/>
        <v>0</v>
      </c>
      <c r="AH34" s="183"/>
      <c r="AI34" s="180">
        <f t="shared" si="36"/>
        <v>0</v>
      </c>
      <c r="AJ34" s="183"/>
      <c r="AK34" s="180">
        <f t="shared" si="37"/>
        <v>0</v>
      </c>
      <c r="AL34" s="183"/>
      <c r="AM34" s="180">
        <f t="shared" si="38"/>
        <v>0</v>
      </c>
      <c r="AN34" s="180"/>
      <c r="AO34" s="180">
        <f t="shared" si="39"/>
        <v>0</v>
      </c>
      <c r="AP34" s="168">
        <f>SUM(AC34,AE34,AG34,AI34,AK34,AM34,AO34)</f>
        <v>0</v>
      </c>
      <c r="AQ34" s="171" t="str">
        <f>+IF(AND(AP34&lt;=100,AP34&gt;=96),"FUERTE",IF(AND(AP34&lt;=95,AP34&gt;=86),"MODERADO",IF(AND(AP34&lt;=85,AP34&gt;=0),"DEBIL","-")))</f>
        <v>DEBIL</v>
      </c>
      <c r="AR34" s="198" t="str">
        <f>IFERROR(IF(AVERAGE(AP34:AP37)=100,"FUERTE",IF(AVERAGE(AP34:AP37)&gt;=50,"MODERADO","DEBIL")),"-")</f>
        <v>DEBIL</v>
      </c>
      <c r="AS34" s="127"/>
      <c r="AT34" s="127"/>
      <c r="AU34" s="130" t="str">
        <f t="shared" ref="AU34" si="43">IF(AND(AR34="Fuerte",AS34="Sí, directamente"),2,(IF(AND(AR34="Moderado",AS34="Sí, directamente"),1,(IF(AS34="No, la probabilidad no disminuye",0," ")))))</f>
        <v xml:space="preserve"> </v>
      </c>
      <c r="AV34" s="133" t="str">
        <f t="shared" ref="AV34" si="44">IF(AND(AR34="Fuerte",AT34="Sí, directamente"),2,IF(AND(AR34="Fuerte",AT34="Sí, pero indirectamente"),"1",(IF(AND(AR34="Moderado",AT34="Sí, directamente"),1,(IF(AND(AR34="Moderado",AT34="Sí, pero indirectamente"),"0",(IF(AT34="No, el impacto no disminuye",0," "))))))))</f>
        <v xml:space="preserve"> </v>
      </c>
      <c r="AW34" s="136"/>
      <c r="AX34" s="136"/>
      <c r="AY34" s="149"/>
      <c r="AZ34" s="102"/>
      <c r="BA34" s="152"/>
      <c r="BB34" s="155"/>
      <c r="BC34" s="155"/>
      <c r="BD34" s="155"/>
      <c r="BE34" s="139"/>
      <c r="BF34" s="139"/>
      <c r="BG34" s="103"/>
      <c r="BH34" s="104"/>
      <c r="BI34" s="105"/>
      <c r="BJ34" s="142"/>
      <c r="BK34" s="117"/>
      <c r="BL34" s="143"/>
      <c r="BM34" s="143"/>
      <c r="BN34" s="146" t="str">
        <f t="shared" ref="BN34" si="45">IF(BM34=0,"100%",IFERROR(BL34/BM34/BL34," "))</f>
        <v>100%</v>
      </c>
      <c r="BO34" s="122"/>
      <c r="BP34" s="123"/>
      <c r="BQ34" s="120"/>
      <c r="BR34" s="124"/>
      <c r="BS34" s="120"/>
      <c r="BT34" s="121"/>
      <c r="BU34" s="122"/>
      <c r="BV34" s="106"/>
      <c r="BW34" s="106"/>
      <c r="BY34" s="106"/>
      <c r="BZ34" s="106"/>
      <c r="CA34" s="106"/>
      <c r="CB34" s="106"/>
      <c r="CC34" s="106"/>
      <c r="CD34" s="106"/>
    </row>
    <row r="35" spans="2:82" s="100" customFormat="1" ht="24" customHeight="1" x14ac:dyDescent="0.2">
      <c r="B35" s="186"/>
      <c r="C35" s="188"/>
      <c r="D35" s="191"/>
      <c r="E35" s="137"/>
      <c r="F35" s="137"/>
      <c r="G35" s="137"/>
      <c r="H35" s="137"/>
      <c r="I35" s="197"/>
      <c r="J35" s="193"/>
      <c r="K35" s="195"/>
      <c r="L35" s="195"/>
      <c r="M35" s="195"/>
      <c r="N35" s="101"/>
      <c r="O35" s="137"/>
      <c r="P35" s="137"/>
      <c r="Q35" s="137"/>
      <c r="R35" s="137"/>
      <c r="S35" s="140"/>
      <c r="T35" s="159"/>
      <c r="U35" s="161"/>
      <c r="V35" s="163"/>
      <c r="W35" s="166"/>
      <c r="X35" s="166"/>
      <c r="Y35" s="166"/>
      <c r="Z35" s="175"/>
      <c r="AA35" s="178"/>
      <c r="AB35" s="181"/>
      <c r="AC35" s="181"/>
      <c r="AD35" s="184"/>
      <c r="AE35" s="181"/>
      <c r="AF35" s="184"/>
      <c r="AG35" s="181"/>
      <c r="AH35" s="184"/>
      <c r="AI35" s="181"/>
      <c r="AJ35" s="184"/>
      <c r="AK35" s="181"/>
      <c r="AL35" s="184"/>
      <c r="AM35" s="181"/>
      <c r="AN35" s="181"/>
      <c r="AO35" s="181"/>
      <c r="AP35" s="169"/>
      <c r="AQ35" s="172"/>
      <c r="AR35" s="199"/>
      <c r="AS35" s="128"/>
      <c r="AT35" s="128"/>
      <c r="AU35" s="131"/>
      <c r="AV35" s="134"/>
      <c r="AW35" s="137"/>
      <c r="AX35" s="137"/>
      <c r="AY35" s="150"/>
      <c r="AZ35" s="102"/>
      <c r="BA35" s="153"/>
      <c r="BB35" s="156"/>
      <c r="BC35" s="156"/>
      <c r="BD35" s="156"/>
      <c r="BE35" s="140"/>
      <c r="BF35" s="140"/>
      <c r="BG35" s="103"/>
      <c r="BH35" s="104"/>
      <c r="BI35" s="105"/>
      <c r="BJ35" s="142"/>
      <c r="BK35" s="118"/>
      <c r="BL35" s="144"/>
      <c r="BM35" s="144"/>
      <c r="BN35" s="147"/>
      <c r="BO35" s="122"/>
      <c r="BP35" s="123"/>
      <c r="BQ35" s="120"/>
      <c r="BR35" s="125"/>
      <c r="BS35" s="120"/>
      <c r="BT35" s="121"/>
      <c r="BU35" s="122"/>
      <c r="BV35" s="107"/>
      <c r="BW35" s="107"/>
      <c r="BY35" s="107"/>
      <c r="BZ35" s="107"/>
      <c r="CA35" s="107"/>
      <c r="CB35" s="107"/>
      <c r="CC35" s="107"/>
      <c r="CD35" s="107"/>
    </row>
    <row r="36" spans="2:82" s="100" customFormat="1" ht="24" customHeight="1" x14ac:dyDescent="0.2">
      <c r="B36" s="186"/>
      <c r="C36" s="188"/>
      <c r="D36" s="191"/>
      <c r="E36" s="137"/>
      <c r="F36" s="137"/>
      <c r="G36" s="137"/>
      <c r="H36" s="137"/>
      <c r="I36" s="197"/>
      <c r="J36" s="193"/>
      <c r="K36" s="195"/>
      <c r="L36" s="195"/>
      <c r="M36" s="195"/>
      <c r="N36" s="101"/>
      <c r="O36" s="137"/>
      <c r="P36" s="137"/>
      <c r="Q36" s="137"/>
      <c r="R36" s="137"/>
      <c r="S36" s="140"/>
      <c r="T36" s="159"/>
      <c r="U36" s="161"/>
      <c r="V36" s="163"/>
      <c r="W36" s="166"/>
      <c r="X36" s="166"/>
      <c r="Y36" s="166"/>
      <c r="Z36" s="175"/>
      <c r="AA36" s="178"/>
      <c r="AB36" s="181"/>
      <c r="AC36" s="181"/>
      <c r="AD36" s="184"/>
      <c r="AE36" s="181"/>
      <c r="AF36" s="184"/>
      <c r="AG36" s="181"/>
      <c r="AH36" s="184"/>
      <c r="AI36" s="181"/>
      <c r="AJ36" s="184"/>
      <c r="AK36" s="181"/>
      <c r="AL36" s="184"/>
      <c r="AM36" s="181"/>
      <c r="AN36" s="181"/>
      <c r="AO36" s="181"/>
      <c r="AP36" s="169"/>
      <c r="AQ36" s="172"/>
      <c r="AR36" s="199"/>
      <c r="AS36" s="128"/>
      <c r="AT36" s="128"/>
      <c r="AU36" s="131"/>
      <c r="AV36" s="134"/>
      <c r="AW36" s="137"/>
      <c r="AX36" s="137"/>
      <c r="AY36" s="150"/>
      <c r="AZ36" s="102"/>
      <c r="BA36" s="153"/>
      <c r="BB36" s="156"/>
      <c r="BC36" s="156"/>
      <c r="BD36" s="156"/>
      <c r="BE36" s="140"/>
      <c r="BF36" s="140"/>
      <c r="BG36" s="103"/>
      <c r="BH36" s="104"/>
      <c r="BI36" s="105"/>
      <c r="BJ36" s="142"/>
      <c r="BK36" s="118"/>
      <c r="BL36" s="144"/>
      <c r="BM36" s="144"/>
      <c r="BN36" s="147"/>
      <c r="BO36" s="122"/>
      <c r="BP36" s="123"/>
      <c r="BQ36" s="120"/>
      <c r="BR36" s="125"/>
      <c r="BS36" s="120"/>
      <c r="BT36" s="121"/>
      <c r="BU36" s="122"/>
      <c r="BV36" s="107"/>
      <c r="BW36" s="107"/>
      <c r="BY36" s="107"/>
      <c r="BZ36" s="107"/>
      <c r="CA36" s="107"/>
      <c r="CB36" s="107"/>
      <c r="CC36" s="107"/>
      <c r="CD36" s="107"/>
    </row>
    <row r="37" spans="2:82" s="100" customFormat="1" ht="24" customHeight="1" x14ac:dyDescent="0.2">
      <c r="B37" s="186"/>
      <c r="C37" s="189"/>
      <c r="D37" s="192"/>
      <c r="E37" s="138"/>
      <c r="F37" s="138"/>
      <c r="G37" s="138"/>
      <c r="H37" s="138"/>
      <c r="I37" s="197"/>
      <c r="J37" s="193"/>
      <c r="K37" s="196"/>
      <c r="L37" s="196"/>
      <c r="M37" s="196"/>
      <c r="N37" s="101"/>
      <c r="O37" s="138"/>
      <c r="P37" s="138"/>
      <c r="Q37" s="138"/>
      <c r="R37" s="138"/>
      <c r="S37" s="141"/>
      <c r="T37" s="160"/>
      <c r="U37" s="161"/>
      <c r="V37" s="164"/>
      <c r="W37" s="167"/>
      <c r="X37" s="167"/>
      <c r="Y37" s="167"/>
      <c r="Z37" s="176"/>
      <c r="AA37" s="179"/>
      <c r="AB37" s="182"/>
      <c r="AC37" s="182"/>
      <c r="AD37" s="185"/>
      <c r="AE37" s="182"/>
      <c r="AF37" s="185"/>
      <c r="AG37" s="182"/>
      <c r="AH37" s="185"/>
      <c r="AI37" s="182"/>
      <c r="AJ37" s="185"/>
      <c r="AK37" s="182"/>
      <c r="AL37" s="185"/>
      <c r="AM37" s="182"/>
      <c r="AN37" s="182"/>
      <c r="AO37" s="182"/>
      <c r="AP37" s="170"/>
      <c r="AQ37" s="173"/>
      <c r="AR37" s="200"/>
      <c r="AS37" s="129"/>
      <c r="AT37" s="129"/>
      <c r="AU37" s="132"/>
      <c r="AV37" s="135"/>
      <c r="AW37" s="138"/>
      <c r="AX37" s="138"/>
      <c r="AY37" s="151"/>
      <c r="AZ37" s="102"/>
      <c r="BA37" s="154"/>
      <c r="BB37" s="157"/>
      <c r="BC37" s="157"/>
      <c r="BD37" s="157"/>
      <c r="BE37" s="141"/>
      <c r="BF37" s="141"/>
      <c r="BG37" s="103"/>
      <c r="BH37" s="104"/>
      <c r="BI37" s="105"/>
      <c r="BJ37" s="142"/>
      <c r="BK37" s="119"/>
      <c r="BL37" s="145"/>
      <c r="BM37" s="145"/>
      <c r="BN37" s="148"/>
      <c r="BO37" s="122"/>
      <c r="BP37" s="123"/>
      <c r="BQ37" s="120"/>
      <c r="BR37" s="126"/>
      <c r="BS37" s="120"/>
      <c r="BT37" s="121"/>
      <c r="BU37" s="122"/>
      <c r="BV37" s="108"/>
      <c r="BW37" s="108"/>
      <c r="BY37" s="108"/>
      <c r="BZ37" s="108"/>
      <c r="CA37" s="108"/>
      <c r="CB37" s="108"/>
      <c r="CC37" s="108"/>
      <c r="CD37" s="108"/>
    </row>
    <row r="40" spans="2:82" ht="15" x14ac:dyDescent="0.25">
      <c r="C40" s="242" t="s">
        <v>57</v>
      </c>
      <c r="D40" s="243"/>
      <c r="E40" s="243"/>
      <c r="F40" s="243"/>
      <c r="G40" s="243"/>
      <c r="H40" s="243"/>
      <c r="I40" s="243"/>
      <c r="J40" s="244"/>
    </row>
    <row r="41" spans="2:82" ht="15.75" x14ac:dyDescent="0.25">
      <c r="C41" s="110"/>
      <c r="D41" s="237" t="s">
        <v>58</v>
      </c>
      <c r="E41" s="238"/>
      <c r="F41" s="239" t="s">
        <v>59</v>
      </c>
      <c r="G41" s="240"/>
      <c r="H41" s="241"/>
      <c r="I41" s="245"/>
      <c r="J41" s="246"/>
    </row>
    <row r="42" spans="2:82" ht="15.75" x14ac:dyDescent="0.25">
      <c r="C42" s="109" t="s">
        <v>288</v>
      </c>
      <c r="D42" s="237"/>
      <c r="E42" s="238"/>
      <c r="F42" s="239"/>
      <c r="G42" s="240"/>
      <c r="H42" s="241"/>
      <c r="I42" s="231" t="s">
        <v>289</v>
      </c>
      <c r="J42" s="232"/>
    </row>
    <row r="43" spans="2:82" ht="15.75" x14ac:dyDescent="0.25">
      <c r="C43" s="109" t="s">
        <v>60</v>
      </c>
      <c r="D43" s="237"/>
      <c r="E43" s="238"/>
      <c r="F43" s="239"/>
      <c r="G43" s="240"/>
      <c r="H43" s="241"/>
      <c r="I43" s="233"/>
      <c r="J43" s="234"/>
    </row>
    <row r="44" spans="2:82" ht="15.75" x14ac:dyDescent="0.25">
      <c r="C44" s="111" t="s">
        <v>61</v>
      </c>
      <c r="D44" s="226"/>
      <c r="E44" s="227"/>
      <c r="F44" s="228"/>
      <c r="G44" s="229"/>
      <c r="H44" s="230"/>
      <c r="I44" s="235"/>
      <c r="J44" s="236"/>
    </row>
  </sheetData>
  <sheetProtection formatCells="0" formatColumns="0" formatRows="0" insertRows="0" insertHyperlinks="0" deleteRows="0"/>
  <mergeCells count="439">
    <mergeCell ref="AO22:AO25"/>
    <mergeCell ref="AO26:AO29"/>
    <mergeCell ref="AO30:AO33"/>
    <mergeCell ref="AO34:AO37"/>
    <mergeCell ref="AE26:AE29"/>
    <mergeCell ref="AE30:AE33"/>
    <mergeCell ref="AE34:AE37"/>
    <mergeCell ref="AG26:AG29"/>
    <mergeCell ref="AG30:AG33"/>
    <mergeCell ref="AG34:AG37"/>
    <mergeCell ref="AI26:AI29"/>
    <mergeCell ref="AI30:AI33"/>
    <mergeCell ref="AI34:AI37"/>
    <mergeCell ref="AF30:AF33"/>
    <mergeCell ref="AH30:AH33"/>
    <mergeCell ref="AJ34:AJ37"/>
    <mergeCell ref="AL34:AL37"/>
    <mergeCell ref="AN34:AN37"/>
    <mergeCell ref="AJ30:AJ33"/>
    <mergeCell ref="AL30:AL33"/>
    <mergeCell ref="AN30:AN33"/>
    <mergeCell ref="D44:E44"/>
    <mergeCell ref="F44:H44"/>
    <mergeCell ref="I42:J44"/>
    <mergeCell ref="D41:E41"/>
    <mergeCell ref="F41:H41"/>
    <mergeCell ref="C40:J40"/>
    <mergeCell ref="I41:J41"/>
    <mergeCell ref="D42:E42"/>
    <mergeCell ref="F42:H42"/>
    <mergeCell ref="D43:E43"/>
    <mergeCell ref="F43:H43"/>
    <mergeCell ref="BQ34:BQ37"/>
    <mergeCell ref="BR34:BR37"/>
    <mergeCell ref="BS34:BS37"/>
    <mergeCell ref="BT34:BT37"/>
    <mergeCell ref="BU34:BU37"/>
    <mergeCell ref="BF34:BF37"/>
    <mergeCell ref="BJ34:BJ37"/>
    <mergeCell ref="BL34:BL37"/>
    <mergeCell ref="BM34:BM37"/>
    <mergeCell ref="BN34:BN37"/>
    <mergeCell ref="BO34:BO37"/>
    <mergeCell ref="BP34:BP37"/>
    <mergeCell ref="AV34:AV37"/>
    <mergeCell ref="AW34:AW37"/>
    <mergeCell ref="AX34:AX37"/>
    <mergeCell ref="AY34:AY37"/>
    <mergeCell ref="BA34:BA37"/>
    <mergeCell ref="BB34:BB37"/>
    <mergeCell ref="BC34:BC37"/>
    <mergeCell ref="BD34:BD37"/>
    <mergeCell ref="BE34:BE37"/>
    <mergeCell ref="AP34:AP37"/>
    <mergeCell ref="AQ34:AQ37"/>
    <mergeCell ref="AR34:AR37"/>
    <mergeCell ref="AS34:AS37"/>
    <mergeCell ref="AT34:AT37"/>
    <mergeCell ref="AU34:AU37"/>
    <mergeCell ref="AK34:AK37"/>
    <mergeCell ref="AM34:AM37"/>
    <mergeCell ref="W34:W37"/>
    <mergeCell ref="X34:X37"/>
    <mergeCell ref="Y34:Y37"/>
    <mergeCell ref="Z34:Z37"/>
    <mergeCell ref="AA34:AA37"/>
    <mergeCell ref="AB34:AB37"/>
    <mergeCell ref="AD34:AD37"/>
    <mergeCell ref="AF34:AF37"/>
    <mergeCell ref="AH34:AH37"/>
    <mergeCell ref="AC34:AC37"/>
    <mergeCell ref="BS30:BS33"/>
    <mergeCell ref="BT30:BT33"/>
    <mergeCell ref="BU30:BU33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O34:O37"/>
    <mergeCell ref="P34:P37"/>
    <mergeCell ref="Q34:Q37"/>
    <mergeCell ref="R34:R37"/>
    <mergeCell ref="S34:S37"/>
    <mergeCell ref="T34:T37"/>
    <mergeCell ref="U34:U37"/>
    <mergeCell ref="V34:V37"/>
    <mergeCell ref="BC30:BC33"/>
    <mergeCell ref="BD30:BD33"/>
    <mergeCell ref="BE30:BE33"/>
    <mergeCell ref="BF30:BF33"/>
    <mergeCell ref="BJ30:BJ33"/>
    <mergeCell ref="BL30:BL33"/>
    <mergeCell ref="BM30:BM33"/>
    <mergeCell ref="BN30:BN33"/>
    <mergeCell ref="BO30:BO33"/>
    <mergeCell ref="AS30:AS33"/>
    <mergeCell ref="AT30:AT33"/>
    <mergeCell ref="AU30:AU33"/>
    <mergeCell ref="AV30:AV33"/>
    <mergeCell ref="AW30:AW33"/>
    <mergeCell ref="AX30:AX33"/>
    <mergeCell ref="AY30:AY33"/>
    <mergeCell ref="BA30:BA33"/>
    <mergeCell ref="BB30:BB33"/>
    <mergeCell ref="AP30:AP33"/>
    <mergeCell ref="AQ30:AQ33"/>
    <mergeCell ref="AR30:AR33"/>
    <mergeCell ref="AK30:AK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AC30:AC33"/>
    <mergeCell ref="AD30:AD33"/>
    <mergeCell ref="AM30:AM33"/>
    <mergeCell ref="J30:J33"/>
    <mergeCell ref="K30:K33"/>
    <mergeCell ref="L30:L33"/>
    <mergeCell ref="M30:M33"/>
    <mergeCell ref="O30:O33"/>
    <mergeCell ref="P30:P33"/>
    <mergeCell ref="Q30:Q33"/>
    <mergeCell ref="R30:R33"/>
    <mergeCell ref="S30:S33"/>
    <mergeCell ref="B30:B33"/>
    <mergeCell ref="C30:C33"/>
    <mergeCell ref="D30:D33"/>
    <mergeCell ref="E30:E33"/>
    <mergeCell ref="F30:F33"/>
    <mergeCell ref="G30:G33"/>
    <mergeCell ref="H30:H33"/>
    <mergeCell ref="I30:I33"/>
    <mergeCell ref="BJ22:BJ25"/>
    <mergeCell ref="AL22:AL25"/>
    <mergeCell ref="AN22:AN25"/>
    <mergeCell ref="AP22:AP25"/>
    <mergeCell ref="AQ22:AQ25"/>
    <mergeCell ref="AR22:AR25"/>
    <mergeCell ref="AS22:AS25"/>
    <mergeCell ref="AT22:AT25"/>
    <mergeCell ref="AU22:AU25"/>
    <mergeCell ref="AV22:AV25"/>
    <mergeCell ref="X22:X25"/>
    <mergeCell ref="Y22:Y25"/>
    <mergeCell ref="Z22:Z25"/>
    <mergeCell ref="AA22:AA25"/>
    <mergeCell ref="AB22:AB25"/>
    <mergeCell ref="AD22:AD25"/>
    <mergeCell ref="BL22:BL25"/>
    <mergeCell ref="BM22:BM25"/>
    <mergeCell ref="BN22:BN25"/>
    <mergeCell ref="BO22:BO25"/>
    <mergeCell ref="BP22:BP25"/>
    <mergeCell ref="BQ22:BQ25"/>
    <mergeCell ref="AW22:AW25"/>
    <mergeCell ref="AX22:AX25"/>
    <mergeCell ref="AY22:AY25"/>
    <mergeCell ref="BA22:BA25"/>
    <mergeCell ref="BB22:BB25"/>
    <mergeCell ref="BC22:BC25"/>
    <mergeCell ref="BD22:BD25"/>
    <mergeCell ref="BE22:BE25"/>
    <mergeCell ref="BF22:BF25"/>
    <mergeCell ref="BE18:BE21"/>
    <mergeCell ref="BF18:BF21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O22:O25"/>
    <mergeCell ref="P22:P25"/>
    <mergeCell ref="Q22:Q25"/>
    <mergeCell ref="R22:R25"/>
    <mergeCell ref="S22:S25"/>
    <mergeCell ref="T22:T25"/>
    <mergeCell ref="U22:U25"/>
    <mergeCell ref="AC18:AC21"/>
    <mergeCell ref="AK22:AK25"/>
    <mergeCell ref="V22:V25"/>
    <mergeCell ref="W22:W25"/>
    <mergeCell ref="AH18:AH21"/>
    <mergeCell ref="AJ18:AJ21"/>
    <mergeCell ref="AL18:AL21"/>
    <mergeCell ref="AN18:AN21"/>
    <mergeCell ref="AP18:AP21"/>
    <mergeCell ref="AQ18:AQ21"/>
    <mergeCell ref="AR18:AR21"/>
    <mergeCell ref="Y18:Y21"/>
    <mergeCell ref="AF22:AF25"/>
    <mergeCell ref="AH22:AH25"/>
    <mergeCell ref="AJ22:AJ25"/>
    <mergeCell ref="AF18:AF21"/>
    <mergeCell ref="AE18:AE21"/>
    <mergeCell ref="AG18:AG21"/>
    <mergeCell ref="AI18:AI21"/>
    <mergeCell ref="AC22:AC25"/>
    <mergeCell ref="AE22:AE25"/>
    <mergeCell ref="AG22:AG25"/>
    <mergeCell ref="AI22:AI25"/>
    <mergeCell ref="AK18:AK21"/>
    <mergeCell ref="AM18:AM21"/>
    <mergeCell ref="AM22:AM25"/>
    <mergeCell ref="AO18:AO21"/>
    <mergeCell ref="AS18:AS21"/>
    <mergeCell ref="AT18:AT21"/>
    <mergeCell ref="AN14:AN17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O18:O21"/>
    <mergeCell ref="P18:P21"/>
    <mergeCell ref="Q18:Q21"/>
    <mergeCell ref="S18:S21"/>
    <mergeCell ref="T18:T21"/>
    <mergeCell ref="R18:R21"/>
    <mergeCell ref="V18:V21"/>
    <mergeCell ref="W18:W21"/>
    <mergeCell ref="X18:X21"/>
    <mergeCell ref="C7:D7"/>
    <mergeCell ref="C8:D8"/>
    <mergeCell ref="C11:M11"/>
    <mergeCell ref="O11:AY11"/>
    <mergeCell ref="C2:M2"/>
    <mergeCell ref="C3:M3"/>
    <mergeCell ref="D4:E4"/>
    <mergeCell ref="F4:H4"/>
    <mergeCell ref="K4:M4"/>
    <mergeCell ref="J7:K7"/>
    <mergeCell ref="J8:K8"/>
    <mergeCell ref="BY11:CD11"/>
    <mergeCell ref="BV12:BW12"/>
    <mergeCell ref="BY12:CD12"/>
    <mergeCell ref="AJ12:AK12"/>
    <mergeCell ref="AL12:AM12"/>
    <mergeCell ref="AN12:AO12"/>
    <mergeCell ref="AP12:AR12"/>
    <mergeCell ref="AS12:AT12"/>
    <mergeCell ref="AU12:AV12"/>
    <mergeCell ref="AB12:AE12"/>
    <mergeCell ref="AF12:AG12"/>
    <mergeCell ref="AH12:AI12"/>
    <mergeCell ref="AW12:AY12"/>
    <mergeCell ref="BA12:BF12"/>
    <mergeCell ref="BJ12:BU12"/>
    <mergeCell ref="I12:M12"/>
    <mergeCell ref="BA11:BF11"/>
    <mergeCell ref="BJ11:BW11"/>
    <mergeCell ref="C12:H12"/>
    <mergeCell ref="U18:U21"/>
    <mergeCell ref="BN18:BN21"/>
    <mergeCell ref="BO18:BO21"/>
    <mergeCell ref="BP18:BP21"/>
    <mergeCell ref="BQ18:BQ21"/>
    <mergeCell ref="BJ18:BJ21"/>
    <mergeCell ref="BL18:BL21"/>
    <mergeCell ref="BM18:BM21"/>
    <mergeCell ref="AU18:AU21"/>
    <mergeCell ref="AV18:AV21"/>
    <mergeCell ref="AW18:AW21"/>
    <mergeCell ref="AX18:AX21"/>
    <mergeCell ref="AY18:AY21"/>
    <mergeCell ref="BA18:BA21"/>
    <mergeCell ref="BB18:BB21"/>
    <mergeCell ref="BC18:BC21"/>
    <mergeCell ref="BD18:BD21"/>
    <mergeCell ref="Z18:Z21"/>
    <mergeCell ref="AA18:AA21"/>
    <mergeCell ref="AB18:AB21"/>
    <mergeCell ref="AD18:AD21"/>
    <mergeCell ref="O12:V12"/>
    <mergeCell ref="W12:AA12"/>
    <mergeCell ref="BR18:BR21"/>
    <mergeCell ref="BS18:BS21"/>
    <mergeCell ref="BT18:BT21"/>
    <mergeCell ref="BU18:BU21"/>
    <mergeCell ref="BR22:BR25"/>
    <mergeCell ref="BS22:BS25"/>
    <mergeCell ref="BT22:BT25"/>
    <mergeCell ref="BU22:BU25"/>
    <mergeCell ref="B26:B29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O26:O29"/>
    <mergeCell ref="P26:P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AD26:AD29"/>
    <mergeCell ref="BE26:BE29"/>
    <mergeCell ref="BF26:BF29"/>
    <mergeCell ref="BJ26:BJ29"/>
    <mergeCell ref="BL26:BL29"/>
    <mergeCell ref="BM26:BM29"/>
    <mergeCell ref="BN26:BN29"/>
    <mergeCell ref="AH26:AH29"/>
    <mergeCell ref="AJ26:AJ29"/>
    <mergeCell ref="AL26:AL29"/>
    <mergeCell ref="AN26:AN29"/>
    <mergeCell ref="AP26:AP29"/>
    <mergeCell ref="AQ26:AQ29"/>
    <mergeCell ref="AR26:AR29"/>
    <mergeCell ref="AS26:AS29"/>
    <mergeCell ref="AT26:AT29"/>
    <mergeCell ref="AU26:AU29"/>
    <mergeCell ref="AV26:AV29"/>
    <mergeCell ref="AW26:AW29"/>
    <mergeCell ref="AX26:AX29"/>
    <mergeCell ref="AY26:AY29"/>
    <mergeCell ref="BA26:BA29"/>
    <mergeCell ref="AC26:AC29"/>
    <mergeCell ref="BP26:BP29"/>
    <mergeCell ref="BQ26:BQ29"/>
    <mergeCell ref="BR26:BR29"/>
    <mergeCell ref="BS26:BS29"/>
    <mergeCell ref="BT26:BT29"/>
    <mergeCell ref="BB26:BB29"/>
    <mergeCell ref="BC26:BC29"/>
    <mergeCell ref="BD26:BD29"/>
    <mergeCell ref="AK26:AK29"/>
    <mergeCell ref="AM26:AM29"/>
    <mergeCell ref="BU26:BU29"/>
    <mergeCell ref="BP30:BP33"/>
    <mergeCell ref="BQ30:BQ33"/>
    <mergeCell ref="BR30:BR33"/>
    <mergeCell ref="B14:B17"/>
    <mergeCell ref="C14:C17"/>
    <mergeCell ref="D14:D17"/>
    <mergeCell ref="J14:J17"/>
    <mergeCell ref="K14:K17"/>
    <mergeCell ref="L14:L17"/>
    <mergeCell ref="M14:M17"/>
    <mergeCell ref="O14:O17"/>
    <mergeCell ref="P14:P17"/>
    <mergeCell ref="E14:E17"/>
    <mergeCell ref="F14:F17"/>
    <mergeCell ref="G14:G17"/>
    <mergeCell ref="H14:H17"/>
    <mergeCell ref="I14:I17"/>
    <mergeCell ref="BC14:BC17"/>
    <mergeCell ref="BD14:BD17"/>
    <mergeCell ref="AR14:AR17"/>
    <mergeCell ref="AS14:AS17"/>
    <mergeCell ref="BO26:BO29"/>
    <mergeCell ref="AF26:AF29"/>
    <mergeCell ref="AP14:AP17"/>
    <mergeCell ref="AQ14:AQ17"/>
    <mergeCell ref="Z14:Z17"/>
    <mergeCell ref="AA14:AA17"/>
    <mergeCell ref="AB14:AB17"/>
    <mergeCell ref="AD14:AD17"/>
    <mergeCell ref="AF14:AF17"/>
    <mergeCell ref="AH14:AH17"/>
    <mergeCell ref="AJ14:AJ17"/>
    <mergeCell ref="AL14:AL17"/>
    <mergeCell ref="AC14:AC17"/>
    <mergeCell ref="AE14:AE17"/>
    <mergeCell ref="AG14:AG17"/>
    <mergeCell ref="AI14:AI17"/>
    <mergeCell ref="AK14:AK17"/>
    <mergeCell ref="AM14:AM17"/>
    <mergeCell ref="AO14:AO17"/>
    <mergeCell ref="Q14:Q17"/>
    <mergeCell ref="R14:R17"/>
    <mergeCell ref="S14:S17"/>
    <mergeCell ref="T14:T17"/>
    <mergeCell ref="U14:U17"/>
    <mergeCell ref="V14:V17"/>
    <mergeCell ref="Y14:Y17"/>
    <mergeCell ref="X14:X17"/>
    <mergeCell ref="W14:W17"/>
    <mergeCell ref="BS14:BS17"/>
    <mergeCell ref="BT14:BT17"/>
    <mergeCell ref="BU14:BU17"/>
    <mergeCell ref="BO14:BO17"/>
    <mergeCell ref="BP14:BP17"/>
    <mergeCell ref="BQ14:BQ17"/>
    <mergeCell ref="BR14:BR17"/>
    <mergeCell ref="AT14:AT17"/>
    <mergeCell ref="AU14:AU17"/>
    <mergeCell ref="AV14:AV17"/>
    <mergeCell ref="AW14:AW17"/>
    <mergeCell ref="BE14:BE17"/>
    <mergeCell ref="BF14:BF17"/>
    <mergeCell ref="BJ14:BJ17"/>
    <mergeCell ref="BL14:BL17"/>
    <mergeCell ref="BM14:BM17"/>
    <mergeCell ref="BN14:BN17"/>
    <mergeCell ref="AX14:AX17"/>
    <mergeCell ref="AY14:AY17"/>
    <mergeCell ref="BA14:BA17"/>
    <mergeCell ref="BB14:BB17"/>
  </mergeCells>
  <conditionalFormatting sqref="Q14:R14 Q16">
    <cfRule type="containsText" dxfId="347" priority="469" operator="containsText" text="IMPROBABLE">
      <formula>NOT(ISERROR(SEARCH("IMPROBABLE",Q14)))</formula>
    </cfRule>
    <cfRule type="containsText" dxfId="346" priority="470" operator="containsText" text="Casi seguro">
      <formula>NOT(ISERROR(SEARCH("Casi seguro",Q14)))</formula>
    </cfRule>
    <cfRule type="containsText" dxfId="345" priority="471" operator="containsText" text="PROBABLE">
      <formula>NOT(ISERROR(SEARCH("PROBABLE",Q14)))</formula>
    </cfRule>
    <cfRule type="containsText" dxfId="344" priority="472" operator="containsText" text="POSIBLE">
      <formula>NOT(ISERROR(SEARCH("POSIBLE",Q14)))</formula>
    </cfRule>
    <cfRule type="containsText" dxfId="343" priority="473" operator="containsText" text="Baja ">
      <formula>NOT(ISERROR(SEARCH("Baja ",Q14)))</formula>
    </cfRule>
    <cfRule type="containsText" dxfId="342" priority="474" operator="containsText" text="RARA VEZ">
      <formula>NOT(ISERROR(SEARCH("RARA VEZ",Q14)))</formula>
    </cfRule>
  </conditionalFormatting>
  <conditionalFormatting sqref="AW14">
    <cfRule type="containsText" dxfId="341" priority="454" operator="containsText" text="IMPROBABLE">
      <formula>NOT(ISERROR(SEARCH("IMPROBABLE",AW14)))</formula>
    </cfRule>
    <cfRule type="containsText" dxfId="340" priority="464" operator="containsText" text="Casi seguro">
      <formula>NOT(ISERROR(SEARCH("Casi seguro",AW14)))</formula>
    </cfRule>
    <cfRule type="containsText" dxfId="339" priority="465" operator="containsText" text="PROBABLE">
      <formula>NOT(ISERROR(SEARCH("PROBABLE",AW14)))</formula>
    </cfRule>
    <cfRule type="containsText" dxfId="338" priority="466" operator="containsText" text="POSIBLE">
      <formula>NOT(ISERROR(SEARCH("POSIBLE",AW14)))</formula>
    </cfRule>
    <cfRule type="containsText" dxfId="337" priority="467" operator="containsText" text="Baja ">
      <formula>NOT(ISERROR(SEARCH("Baja ",AW14)))</formula>
    </cfRule>
    <cfRule type="containsText" dxfId="336" priority="468" operator="containsText" text="RARA VEZ">
      <formula>NOT(ISERROR(SEARCH("RARA VEZ",AW14)))</formula>
    </cfRule>
  </conditionalFormatting>
  <conditionalFormatting sqref="AX14">
    <cfRule type="containsText" dxfId="335" priority="459" operator="containsText" text="CATASTRÓFICO">
      <formula>NOT(ISERROR(SEARCH("CATASTRÓFICO",AX14)))</formula>
    </cfRule>
    <cfRule type="containsText" dxfId="334" priority="460" operator="containsText" text="MAYOR">
      <formula>NOT(ISERROR(SEARCH("MAYOR",AX14)))</formula>
    </cfRule>
    <cfRule type="containsText" dxfId="333" priority="461" operator="containsText" text="MODERADO">
      <formula>NOT(ISERROR(SEARCH("MODERADO",AX14)))</formula>
    </cfRule>
    <cfRule type="containsText" dxfId="332" priority="462" operator="containsText" text="MENOR">
      <formula>NOT(ISERROR(SEARCH("MENOR",AX14)))</formula>
    </cfRule>
    <cfRule type="containsText" dxfId="331" priority="463" operator="containsText" text="LEVE">
      <formula>NOT(ISERROR(SEARCH("LEVE",AX14)))</formula>
    </cfRule>
  </conditionalFormatting>
  <conditionalFormatting sqref="AY14">
    <cfRule type="containsText" dxfId="330" priority="455" operator="containsText" text="EXTREMO">
      <formula>NOT(ISERROR(SEARCH("EXTREMO",AY14)))</formula>
    </cfRule>
    <cfRule type="containsText" dxfId="329" priority="456" operator="containsText" text="ALTO">
      <formula>NOT(ISERROR(SEARCH("ALTO",AY14)))</formula>
    </cfRule>
    <cfRule type="containsText" dxfId="328" priority="457" operator="containsText" text="MODERADO">
      <formula>NOT(ISERROR(SEARCH("MODERADO",AY14)))</formula>
    </cfRule>
    <cfRule type="containsText" dxfId="327" priority="458" operator="containsText" text="BAJO">
      <formula>NOT(ISERROR(SEARCH("BAJO",AY14)))</formula>
    </cfRule>
  </conditionalFormatting>
  <conditionalFormatting sqref="P14">
    <cfRule type="containsText" dxfId="326" priority="449" operator="containsText" text="MUY ALTA">
      <formula>NOT(ISERROR(SEARCH("MUY ALTA",P14)))</formula>
    </cfRule>
    <cfRule type="containsText" dxfId="325" priority="450" operator="containsText" text="ALTA">
      <formula>NOT(ISERROR(SEARCH("ALTA",P14)))</formula>
    </cfRule>
    <cfRule type="containsText" dxfId="324" priority="451" operator="containsText" text="MODERAD">
      <formula>NOT(ISERROR(SEARCH("MODERAD",P14)))</formula>
    </cfRule>
    <cfRule type="containsText" dxfId="323" priority="452" operator="containsText" text="Baja ">
      <formula>NOT(ISERROR(SEARCH("Baja ",P14)))</formula>
    </cfRule>
    <cfRule type="containsText" dxfId="322" priority="453" operator="containsText" text="Muy baja">
      <formula>NOT(ISERROR(SEARCH("Muy baja",P14)))</formula>
    </cfRule>
  </conditionalFormatting>
  <conditionalFormatting sqref="O14">
    <cfRule type="containsText" dxfId="321" priority="444" operator="containsText" text="MUY ALTA">
      <formula>NOT(ISERROR(SEARCH("MUY ALTA",O14)))</formula>
    </cfRule>
    <cfRule type="containsText" dxfId="320" priority="445" operator="containsText" text="ALTA">
      <formula>NOT(ISERROR(SEARCH("ALTA",O14)))</formula>
    </cfRule>
    <cfRule type="containsText" dxfId="319" priority="446" operator="containsText" text="MODERAD">
      <formula>NOT(ISERROR(SEARCH("MODERAD",O14)))</formula>
    </cfRule>
    <cfRule type="containsText" dxfId="318" priority="447" operator="containsText" text="Baja ">
      <formula>NOT(ISERROR(SEARCH("Baja ",O14)))</formula>
    </cfRule>
    <cfRule type="containsText" dxfId="317" priority="448" operator="containsText" text="Muy baja">
      <formula>NOT(ISERROR(SEARCH("Muy baja",O14)))</formula>
    </cfRule>
  </conditionalFormatting>
  <conditionalFormatting sqref="S14">
    <cfRule type="containsText" dxfId="316" priority="439" operator="containsText" text="MUY ALTA">
      <formula>NOT(ISERROR(SEARCH("MUY ALTA",S14)))</formula>
    </cfRule>
    <cfRule type="containsText" dxfId="315" priority="440" operator="containsText" text="ALTA">
      <formula>NOT(ISERROR(SEARCH("ALTA",S14)))</formula>
    </cfRule>
    <cfRule type="containsText" dxfId="314" priority="441" operator="containsText" text="MODERAD">
      <formula>NOT(ISERROR(SEARCH("MODERAD",S14)))</formula>
    </cfRule>
    <cfRule type="containsText" dxfId="313" priority="442" operator="containsText" text="Baja ">
      <formula>NOT(ISERROR(SEARCH("Baja ",S14)))</formula>
    </cfRule>
    <cfRule type="containsText" dxfId="312" priority="443" operator="containsText" text="Muy baja">
      <formula>NOT(ISERROR(SEARCH("Muy baja",S14)))</formula>
    </cfRule>
  </conditionalFormatting>
  <conditionalFormatting sqref="T14">
    <cfRule type="containsText" dxfId="311" priority="434" operator="containsText" text="CATASTRÓFICO">
      <formula>NOT(ISERROR(SEARCH("CATASTRÓFICO",T14)))</formula>
    </cfRule>
    <cfRule type="containsText" dxfId="310" priority="435" operator="containsText" text="MAYOR">
      <formula>NOT(ISERROR(SEARCH("MAYOR",T14)))</formula>
    </cfRule>
    <cfRule type="containsText" dxfId="309" priority="436" operator="containsText" text="MODERADO">
      <formula>NOT(ISERROR(SEARCH("MODERADO",T14)))</formula>
    </cfRule>
    <cfRule type="containsText" dxfId="308" priority="437" operator="containsText" text="MENOR">
      <formula>NOT(ISERROR(SEARCH("MENOR",T14)))</formula>
    </cfRule>
    <cfRule type="containsText" dxfId="307" priority="438" operator="containsText" text="LEVE">
      <formula>NOT(ISERROR(SEARCH("LEVE",T14)))</formula>
    </cfRule>
  </conditionalFormatting>
  <conditionalFormatting sqref="V14">
    <cfRule type="containsText" dxfId="306" priority="430" operator="containsText" text="EXTREMO">
      <formula>NOT(ISERROR(SEARCH("EXTREMO",V14)))</formula>
    </cfRule>
    <cfRule type="containsText" dxfId="305" priority="431" operator="containsText" text="ALTO">
      <formula>NOT(ISERROR(SEARCH("ALTO",V14)))</formula>
    </cfRule>
    <cfRule type="containsText" dxfId="304" priority="432" operator="containsText" text="MODERADO">
      <formula>NOT(ISERROR(SEARCH("MODERADO",V14)))</formula>
    </cfRule>
    <cfRule type="containsText" dxfId="303" priority="433" operator="containsText" text="BAJO">
      <formula>NOT(ISERROR(SEARCH("BAJO",V14)))</formula>
    </cfRule>
  </conditionalFormatting>
  <conditionalFormatting sqref="Q17">
    <cfRule type="containsText" dxfId="302" priority="424" operator="containsText" text="IMPROBABLE">
      <formula>NOT(ISERROR(SEARCH("IMPROBABLE",Q17)))</formula>
    </cfRule>
    <cfRule type="containsText" dxfId="301" priority="425" operator="containsText" text="Casi seguro">
      <formula>NOT(ISERROR(SEARCH("Casi seguro",Q17)))</formula>
    </cfRule>
    <cfRule type="containsText" dxfId="300" priority="426" operator="containsText" text="PROBABLE">
      <formula>NOT(ISERROR(SEARCH("PROBABLE",Q17)))</formula>
    </cfRule>
    <cfRule type="containsText" dxfId="299" priority="427" operator="containsText" text="POSIBLE">
      <formula>NOT(ISERROR(SEARCH("POSIBLE",Q17)))</formula>
    </cfRule>
    <cfRule type="containsText" dxfId="298" priority="428" operator="containsText" text="Baja ">
      <formula>NOT(ISERROR(SEARCH("Baja ",Q17)))</formula>
    </cfRule>
    <cfRule type="containsText" dxfId="297" priority="429" operator="containsText" text="RARA VEZ">
      <formula>NOT(ISERROR(SEARCH("RARA VEZ",Q17)))</formula>
    </cfRule>
  </conditionalFormatting>
  <conditionalFormatting sqref="Q15">
    <cfRule type="containsText" dxfId="296" priority="418" operator="containsText" text="IMPROBABLE">
      <formula>NOT(ISERROR(SEARCH("IMPROBABLE",Q15)))</formula>
    </cfRule>
    <cfRule type="containsText" dxfId="295" priority="419" operator="containsText" text="Casi seguro">
      <formula>NOT(ISERROR(SEARCH("Casi seguro",Q15)))</formula>
    </cfRule>
    <cfRule type="containsText" dxfId="294" priority="420" operator="containsText" text="PROBABLE">
      <formula>NOT(ISERROR(SEARCH("PROBABLE",Q15)))</formula>
    </cfRule>
    <cfRule type="containsText" dxfId="293" priority="421" operator="containsText" text="POSIBLE">
      <formula>NOT(ISERROR(SEARCH("POSIBLE",Q15)))</formula>
    </cfRule>
    <cfRule type="containsText" dxfId="292" priority="422" operator="containsText" text="Baja ">
      <formula>NOT(ISERROR(SEARCH("Baja ",Q15)))</formula>
    </cfRule>
    <cfRule type="containsText" dxfId="291" priority="423" operator="containsText" text="RARA VEZ">
      <formula>NOT(ISERROR(SEARCH("RARA VEZ",Q15)))</formula>
    </cfRule>
  </conditionalFormatting>
  <conditionalFormatting sqref="Q18:R18 Q20">
    <cfRule type="containsText" dxfId="290" priority="394" operator="containsText" text="IMPROBABLE">
      <formula>NOT(ISERROR(SEARCH("IMPROBABLE",Q18)))</formula>
    </cfRule>
    <cfRule type="containsText" dxfId="289" priority="395" operator="containsText" text="Casi seguro">
      <formula>NOT(ISERROR(SEARCH("Casi seguro",Q18)))</formula>
    </cfRule>
    <cfRule type="containsText" dxfId="288" priority="396" operator="containsText" text="PROBABLE">
      <formula>NOT(ISERROR(SEARCH("PROBABLE",Q18)))</formula>
    </cfRule>
    <cfRule type="containsText" dxfId="287" priority="397" operator="containsText" text="POSIBLE">
      <formula>NOT(ISERROR(SEARCH("POSIBLE",Q18)))</formula>
    </cfRule>
    <cfRule type="containsText" dxfId="286" priority="398" operator="containsText" text="Baja ">
      <formula>NOT(ISERROR(SEARCH("Baja ",Q18)))</formula>
    </cfRule>
    <cfRule type="containsText" dxfId="285" priority="399" operator="containsText" text="RARA VEZ">
      <formula>NOT(ISERROR(SEARCH("RARA VEZ",Q18)))</formula>
    </cfRule>
  </conditionalFormatting>
  <conditionalFormatting sqref="AW18">
    <cfRule type="containsText" dxfId="284" priority="379" operator="containsText" text="IMPROBABLE">
      <formula>NOT(ISERROR(SEARCH("IMPROBABLE",AW18)))</formula>
    </cfRule>
    <cfRule type="containsText" dxfId="283" priority="389" operator="containsText" text="Casi seguro">
      <formula>NOT(ISERROR(SEARCH("Casi seguro",AW18)))</formula>
    </cfRule>
    <cfRule type="containsText" dxfId="282" priority="390" operator="containsText" text="PROBABLE">
      <formula>NOT(ISERROR(SEARCH("PROBABLE",AW18)))</formula>
    </cfRule>
    <cfRule type="containsText" dxfId="281" priority="391" operator="containsText" text="POSIBLE">
      <formula>NOT(ISERROR(SEARCH("POSIBLE",AW18)))</formula>
    </cfRule>
    <cfRule type="containsText" dxfId="280" priority="392" operator="containsText" text="Baja ">
      <formula>NOT(ISERROR(SEARCH("Baja ",AW18)))</formula>
    </cfRule>
    <cfRule type="containsText" dxfId="279" priority="393" operator="containsText" text="RARA VEZ">
      <formula>NOT(ISERROR(SEARCH("RARA VEZ",AW18)))</formula>
    </cfRule>
  </conditionalFormatting>
  <conditionalFormatting sqref="AX18">
    <cfRule type="containsText" dxfId="278" priority="384" operator="containsText" text="CATASTRÓFICO">
      <formula>NOT(ISERROR(SEARCH("CATASTRÓFICO",AX18)))</formula>
    </cfRule>
    <cfRule type="containsText" dxfId="277" priority="385" operator="containsText" text="MAYOR">
      <formula>NOT(ISERROR(SEARCH("MAYOR",AX18)))</formula>
    </cfRule>
    <cfRule type="containsText" dxfId="276" priority="386" operator="containsText" text="MODERADO">
      <formula>NOT(ISERROR(SEARCH("MODERADO",AX18)))</formula>
    </cfRule>
    <cfRule type="containsText" dxfId="275" priority="387" operator="containsText" text="MENOR">
      <formula>NOT(ISERROR(SEARCH("MENOR",AX18)))</formula>
    </cfRule>
    <cfRule type="containsText" dxfId="274" priority="388" operator="containsText" text="LEVE">
      <formula>NOT(ISERROR(SEARCH("LEVE",AX18)))</formula>
    </cfRule>
  </conditionalFormatting>
  <conditionalFormatting sqref="AY18">
    <cfRule type="containsText" dxfId="273" priority="380" operator="containsText" text="EXTREMO">
      <formula>NOT(ISERROR(SEARCH("EXTREMO",AY18)))</formula>
    </cfRule>
    <cfRule type="containsText" dxfId="272" priority="381" operator="containsText" text="ALTO">
      <formula>NOT(ISERROR(SEARCH("ALTO",AY18)))</formula>
    </cfRule>
    <cfRule type="containsText" dxfId="271" priority="382" operator="containsText" text="MODERADO">
      <formula>NOT(ISERROR(SEARCH("MODERADO",AY18)))</formula>
    </cfRule>
    <cfRule type="containsText" dxfId="270" priority="383" operator="containsText" text="BAJO">
      <formula>NOT(ISERROR(SEARCH("BAJO",AY18)))</formula>
    </cfRule>
  </conditionalFormatting>
  <conditionalFormatting sqref="P18">
    <cfRule type="containsText" dxfId="269" priority="374" operator="containsText" text="MUY ALTA">
      <formula>NOT(ISERROR(SEARCH("MUY ALTA",P18)))</formula>
    </cfRule>
    <cfRule type="containsText" dxfId="268" priority="375" operator="containsText" text="ALTA">
      <formula>NOT(ISERROR(SEARCH("ALTA",P18)))</formula>
    </cfRule>
    <cfRule type="containsText" dxfId="267" priority="376" operator="containsText" text="MODERAD">
      <formula>NOT(ISERROR(SEARCH("MODERAD",P18)))</formula>
    </cfRule>
    <cfRule type="containsText" dxfId="266" priority="377" operator="containsText" text="Baja ">
      <formula>NOT(ISERROR(SEARCH("Baja ",P18)))</formula>
    </cfRule>
    <cfRule type="containsText" dxfId="265" priority="378" operator="containsText" text="Muy baja">
      <formula>NOT(ISERROR(SEARCH("Muy baja",P18)))</formula>
    </cfRule>
  </conditionalFormatting>
  <conditionalFormatting sqref="O18">
    <cfRule type="containsText" dxfId="264" priority="369" operator="containsText" text="MUY ALTA">
      <formula>NOT(ISERROR(SEARCH("MUY ALTA",O18)))</formula>
    </cfRule>
    <cfRule type="containsText" dxfId="263" priority="370" operator="containsText" text="ALTA">
      <formula>NOT(ISERROR(SEARCH("ALTA",O18)))</formula>
    </cfRule>
    <cfRule type="containsText" dxfId="262" priority="371" operator="containsText" text="MODERAD">
      <formula>NOT(ISERROR(SEARCH("MODERAD",O18)))</formula>
    </cfRule>
    <cfRule type="containsText" dxfId="261" priority="372" operator="containsText" text="Baja ">
      <formula>NOT(ISERROR(SEARCH("Baja ",O18)))</formula>
    </cfRule>
    <cfRule type="containsText" dxfId="260" priority="373" operator="containsText" text="Muy baja">
      <formula>NOT(ISERROR(SEARCH("Muy baja",O18)))</formula>
    </cfRule>
  </conditionalFormatting>
  <conditionalFormatting sqref="S18">
    <cfRule type="containsText" dxfId="259" priority="364" operator="containsText" text="MUY ALTA">
      <formula>NOT(ISERROR(SEARCH("MUY ALTA",S18)))</formula>
    </cfRule>
    <cfRule type="containsText" dxfId="258" priority="365" operator="containsText" text="ALTA">
      <formula>NOT(ISERROR(SEARCH("ALTA",S18)))</formula>
    </cfRule>
    <cfRule type="containsText" dxfId="257" priority="366" operator="containsText" text="MODERAD">
      <formula>NOT(ISERROR(SEARCH("MODERAD",S18)))</formula>
    </cfRule>
    <cfRule type="containsText" dxfId="256" priority="367" operator="containsText" text="Baja ">
      <formula>NOT(ISERROR(SEARCH("Baja ",S18)))</formula>
    </cfRule>
    <cfRule type="containsText" dxfId="255" priority="368" operator="containsText" text="Muy baja">
      <formula>NOT(ISERROR(SEARCH("Muy baja",S18)))</formula>
    </cfRule>
  </conditionalFormatting>
  <conditionalFormatting sqref="T18">
    <cfRule type="containsText" dxfId="254" priority="359" operator="containsText" text="CATASTRÓFICO">
      <formula>NOT(ISERROR(SEARCH("CATASTRÓFICO",T18)))</formula>
    </cfRule>
    <cfRule type="containsText" dxfId="253" priority="360" operator="containsText" text="MAYOR">
      <formula>NOT(ISERROR(SEARCH("MAYOR",T18)))</formula>
    </cfRule>
    <cfRule type="containsText" dxfId="252" priority="361" operator="containsText" text="MODERADO">
      <formula>NOT(ISERROR(SEARCH("MODERADO",T18)))</formula>
    </cfRule>
    <cfRule type="containsText" dxfId="251" priority="362" operator="containsText" text="MENOR">
      <formula>NOT(ISERROR(SEARCH("MENOR",T18)))</formula>
    </cfRule>
    <cfRule type="containsText" dxfId="250" priority="363" operator="containsText" text="LEVE">
      <formula>NOT(ISERROR(SEARCH("LEVE",T18)))</formula>
    </cfRule>
  </conditionalFormatting>
  <conditionalFormatting sqref="V18">
    <cfRule type="containsText" dxfId="249" priority="355" operator="containsText" text="EXTREMO">
      <formula>NOT(ISERROR(SEARCH("EXTREMO",V18)))</formula>
    </cfRule>
    <cfRule type="containsText" dxfId="248" priority="356" operator="containsText" text="ALTO">
      <formula>NOT(ISERROR(SEARCH("ALTO",V18)))</formula>
    </cfRule>
    <cfRule type="containsText" dxfId="247" priority="357" operator="containsText" text="MODERADO">
      <formula>NOT(ISERROR(SEARCH("MODERADO",V18)))</formula>
    </cfRule>
    <cfRule type="containsText" dxfId="246" priority="358" operator="containsText" text="BAJO">
      <formula>NOT(ISERROR(SEARCH("BAJO",V18)))</formula>
    </cfRule>
  </conditionalFormatting>
  <conditionalFormatting sqref="Q21">
    <cfRule type="containsText" dxfId="245" priority="349" operator="containsText" text="IMPROBABLE">
      <formula>NOT(ISERROR(SEARCH("IMPROBABLE",Q21)))</formula>
    </cfRule>
    <cfRule type="containsText" dxfId="244" priority="350" operator="containsText" text="Casi seguro">
      <formula>NOT(ISERROR(SEARCH("Casi seguro",Q21)))</formula>
    </cfRule>
    <cfRule type="containsText" dxfId="243" priority="351" operator="containsText" text="PROBABLE">
      <formula>NOT(ISERROR(SEARCH("PROBABLE",Q21)))</formula>
    </cfRule>
    <cfRule type="containsText" dxfId="242" priority="352" operator="containsText" text="POSIBLE">
      <formula>NOT(ISERROR(SEARCH("POSIBLE",Q21)))</formula>
    </cfRule>
    <cfRule type="containsText" dxfId="241" priority="353" operator="containsText" text="Baja ">
      <formula>NOT(ISERROR(SEARCH("Baja ",Q21)))</formula>
    </cfRule>
    <cfRule type="containsText" dxfId="240" priority="354" operator="containsText" text="RARA VEZ">
      <formula>NOT(ISERROR(SEARCH("RARA VEZ",Q21)))</formula>
    </cfRule>
  </conditionalFormatting>
  <conditionalFormatting sqref="Q19">
    <cfRule type="containsText" dxfId="239" priority="343" operator="containsText" text="IMPROBABLE">
      <formula>NOT(ISERROR(SEARCH("IMPROBABLE",Q19)))</formula>
    </cfRule>
    <cfRule type="containsText" dxfId="238" priority="344" operator="containsText" text="Casi seguro">
      <formula>NOT(ISERROR(SEARCH("Casi seguro",Q19)))</formula>
    </cfRule>
    <cfRule type="containsText" dxfId="237" priority="345" operator="containsText" text="PROBABLE">
      <formula>NOT(ISERROR(SEARCH("PROBABLE",Q19)))</formula>
    </cfRule>
    <cfRule type="containsText" dxfId="236" priority="346" operator="containsText" text="POSIBLE">
      <formula>NOT(ISERROR(SEARCH("POSIBLE",Q19)))</formula>
    </cfRule>
    <cfRule type="containsText" dxfId="235" priority="347" operator="containsText" text="Baja ">
      <formula>NOT(ISERROR(SEARCH("Baja ",Q19)))</formula>
    </cfRule>
    <cfRule type="containsText" dxfId="234" priority="348" operator="containsText" text="RARA VEZ">
      <formula>NOT(ISERROR(SEARCH("RARA VEZ",Q19)))</formula>
    </cfRule>
  </conditionalFormatting>
  <conditionalFormatting sqref="Q22:R22 Q24">
    <cfRule type="containsText" dxfId="233" priority="337" operator="containsText" text="IMPROBABLE">
      <formula>NOT(ISERROR(SEARCH("IMPROBABLE",Q22)))</formula>
    </cfRule>
    <cfRule type="containsText" dxfId="232" priority="338" operator="containsText" text="Casi seguro">
      <formula>NOT(ISERROR(SEARCH("Casi seguro",Q22)))</formula>
    </cfRule>
    <cfRule type="containsText" dxfId="231" priority="339" operator="containsText" text="PROBABLE">
      <formula>NOT(ISERROR(SEARCH("PROBABLE",Q22)))</formula>
    </cfRule>
    <cfRule type="containsText" dxfId="230" priority="340" operator="containsText" text="POSIBLE">
      <formula>NOT(ISERROR(SEARCH("POSIBLE",Q22)))</formula>
    </cfRule>
    <cfRule type="containsText" dxfId="229" priority="341" operator="containsText" text="Baja ">
      <formula>NOT(ISERROR(SEARCH("Baja ",Q22)))</formula>
    </cfRule>
    <cfRule type="containsText" dxfId="228" priority="342" operator="containsText" text="RARA VEZ">
      <formula>NOT(ISERROR(SEARCH("RARA VEZ",Q22)))</formula>
    </cfRule>
  </conditionalFormatting>
  <conditionalFormatting sqref="AW22">
    <cfRule type="containsText" dxfId="227" priority="322" operator="containsText" text="IMPROBABLE">
      <formula>NOT(ISERROR(SEARCH("IMPROBABLE",AW22)))</formula>
    </cfRule>
    <cfRule type="containsText" dxfId="226" priority="332" operator="containsText" text="Casi seguro">
      <formula>NOT(ISERROR(SEARCH("Casi seguro",AW22)))</formula>
    </cfRule>
    <cfRule type="containsText" dxfId="225" priority="333" operator="containsText" text="PROBABLE">
      <formula>NOT(ISERROR(SEARCH("PROBABLE",AW22)))</formula>
    </cfRule>
    <cfRule type="containsText" dxfId="224" priority="334" operator="containsText" text="POSIBLE">
      <formula>NOT(ISERROR(SEARCH("POSIBLE",AW22)))</formula>
    </cfRule>
    <cfRule type="containsText" dxfId="223" priority="335" operator="containsText" text="Baja ">
      <formula>NOT(ISERROR(SEARCH("Baja ",AW22)))</formula>
    </cfRule>
    <cfRule type="containsText" dxfId="222" priority="336" operator="containsText" text="RARA VEZ">
      <formula>NOT(ISERROR(SEARCH("RARA VEZ",AW22)))</formula>
    </cfRule>
  </conditionalFormatting>
  <conditionalFormatting sqref="AX22">
    <cfRule type="containsText" dxfId="221" priority="327" operator="containsText" text="CATASTRÓFICO">
      <formula>NOT(ISERROR(SEARCH("CATASTRÓFICO",AX22)))</formula>
    </cfRule>
    <cfRule type="containsText" dxfId="220" priority="328" operator="containsText" text="MAYOR">
      <formula>NOT(ISERROR(SEARCH("MAYOR",AX22)))</formula>
    </cfRule>
    <cfRule type="containsText" dxfId="219" priority="329" operator="containsText" text="MODERADO">
      <formula>NOT(ISERROR(SEARCH("MODERADO",AX22)))</formula>
    </cfRule>
    <cfRule type="containsText" dxfId="218" priority="330" operator="containsText" text="MENOR">
      <formula>NOT(ISERROR(SEARCH("MENOR",AX22)))</formula>
    </cfRule>
    <cfRule type="containsText" dxfId="217" priority="331" operator="containsText" text="LEVE">
      <formula>NOT(ISERROR(SEARCH("LEVE",AX22)))</formula>
    </cfRule>
  </conditionalFormatting>
  <conditionalFormatting sqref="AY22">
    <cfRule type="containsText" dxfId="216" priority="323" operator="containsText" text="EXTREMO">
      <formula>NOT(ISERROR(SEARCH("EXTREMO",AY22)))</formula>
    </cfRule>
    <cfRule type="containsText" dxfId="215" priority="324" operator="containsText" text="ALTO">
      <formula>NOT(ISERROR(SEARCH("ALTO",AY22)))</formula>
    </cfRule>
    <cfRule type="containsText" dxfId="214" priority="325" operator="containsText" text="MODERADO">
      <formula>NOT(ISERROR(SEARCH("MODERADO",AY22)))</formula>
    </cfRule>
    <cfRule type="containsText" dxfId="213" priority="326" operator="containsText" text="BAJO">
      <formula>NOT(ISERROR(SEARCH("BAJO",AY22)))</formula>
    </cfRule>
  </conditionalFormatting>
  <conditionalFormatting sqref="P22">
    <cfRule type="containsText" dxfId="212" priority="317" operator="containsText" text="MUY ALTA">
      <formula>NOT(ISERROR(SEARCH("MUY ALTA",P22)))</formula>
    </cfRule>
    <cfRule type="containsText" dxfId="211" priority="318" operator="containsText" text="ALTA">
      <formula>NOT(ISERROR(SEARCH("ALTA",P22)))</formula>
    </cfRule>
    <cfRule type="containsText" dxfId="210" priority="319" operator="containsText" text="MODERAD">
      <formula>NOT(ISERROR(SEARCH("MODERAD",P22)))</formula>
    </cfRule>
    <cfRule type="containsText" dxfId="209" priority="320" operator="containsText" text="Baja ">
      <formula>NOT(ISERROR(SEARCH("Baja ",P22)))</formula>
    </cfRule>
    <cfRule type="containsText" dxfId="208" priority="321" operator="containsText" text="Muy baja">
      <formula>NOT(ISERROR(SEARCH("Muy baja",P22)))</formula>
    </cfRule>
  </conditionalFormatting>
  <conditionalFormatting sqref="O22">
    <cfRule type="containsText" dxfId="207" priority="312" operator="containsText" text="MUY ALTA">
      <formula>NOT(ISERROR(SEARCH("MUY ALTA",O22)))</formula>
    </cfRule>
    <cfRule type="containsText" dxfId="206" priority="313" operator="containsText" text="ALTA">
      <formula>NOT(ISERROR(SEARCH("ALTA",O22)))</formula>
    </cfRule>
    <cfRule type="containsText" dxfId="205" priority="314" operator="containsText" text="MODERAD">
      <formula>NOT(ISERROR(SEARCH("MODERAD",O22)))</formula>
    </cfRule>
    <cfRule type="containsText" dxfId="204" priority="315" operator="containsText" text="Baja ">
      <formula>NOT(ISERROR(SEARCH("Baja ",O22)))</formula>
    </cfRule>
    <cfRule type="containsText" dxfId="203" priority="316" operator="containsText" text="Muy baja">
      <formula>NOT(ISERROR(SEARCH("Muy baja",O22)))</formula>
    </cfRule>
  </conditionalFormatting>
  <conditionalFormatting sqref="S22">
    <cfRule type="containsText" dxfId="202" priority="307" operator="containsText" text="MUY ALTA">
      <formula>NOT(ISERROR(SEARCH("MUY ALTA",S22)))</formula>
    </cfRule>
    <cfRule type="containsText" dxfId="201" priority="308" operator="containsText" text="ALTA">
      <formula>NOT(ISERROR(SEARCH("ALTA",S22)))</formula>
    </cfRule>
    <cfRule type="containsText" dxfId="200" priority="309" operator="containsText" text="MODERAD">
      <formula>NOT(ISERROR(SEARCH("MODERAD",S22)))</formula>
    </cfRule>
    <cfRule type="containsText" dxfId="199" priority="310" operator="containsText" text="Baja ">
      <formula>NOT(ISERROR(SEARCH("Baja ",S22)))</formula>
    </cfRule>
    <cfRule type="containsText" dxfId="198" priority="311" operator="containsText" text="Muy baja">
      <formula>NOT(ISERROR(SEARCH("Muy baja",S22)))</formula>
    </cfRule>
  </conditionalFormatting>
  <conditionalFormatting sqref="T22">
    <cfRule type="containsText" dxfId="197" priority="302" operator="containsText" text="CATASTRÓFICO">
      <formula>NOT(ISERROR(SEARCH("CATASTRÓFICO",T22)))</formula>
    </cfRule>
    <cfRule type="containsText" dxfId="196" priority="303" operator="containsText" text="MAYOR">
      <formula>NOT(ISERROR(SEARCH("MAYOR",T22)))</formula>
    </cfRule>
    <cfRule type="containsText" dxfId="195" priority="304" operator="containsText" text="MODERADO">
      <formula>NOT(ISERROR(SEARCH("MODERADO",T22)))</formula>
    </cfRule>
    <cfRule type="containsText" dxfId="194" priority="305" operator="containsText" text="MENOR">
      <formula>NOT(ISERROR(SEARCH("MENOR",T22)))</formula>
    </cfRule>
    <cfRule type="containsText" dxfId="193" priority="306" operator="containsText" text="LEVE">
      <formula>NOT(ISERROR(SEARCH("LEVE",T22)))</formula>
    </cfRule>
  </conditionalFormatting>
  <conditionalFormatting sqref="V22">
    <cfRule type="containsText" dxfId="192" priority="298" operator="containsText" text="EXTREMO">
      <formula>NOT(ISERROR(SEARCH("EXTREMO",V22)))</formula>
    </cfRule>
    <cfRule type="containsText" dxfId="191" priority="299" operator="containsText" text="ALTO">
      <formula>NOT(ISERROR(SEARCH("ALTO",V22)))</formula>
    </cfRule>
    <cfRule type="containsText" dxfId="190" priority="300" operator="containsText" text="MODERADO">
      <formula>NOT(ISERROR(SEARCH("MODERADO",V22)))</formula>
    </cfRule>
    <cfRule type="containsText" dxfId="189" priority="301" operator="containsText" text="BAJO">
      <formula>NOT(ISERROR(SEARCH("BAJO",V22)))</formula>
    </cfRule>
  </conditionalFormatting>
  <conditionalFormatting sqref="Q25">
    <cfRule type="containsText" dxfId="188" priority="292" operator="containsText" text="IMPROBABLE">
      <formula>NOT(ISERROR(SEARCH("IMPROBABLE",Q25)))</formula>
    </cfRule>
    <cfRule type="containsText" dxfId="187" priority="293" operator="containsText" text="Casi seguro">
      <formula>NOT(ISERROR(SEARCH("Casi seguro",Q25)))</formula>
    </cfRule>
    <cfRule type="containsText" dxfId="186" priority="294" operator="containsText" text="PROBABLE">
      <formula>NOT(ISERROR(SEARCH("PROBABLE",Q25)))</formula>
    </cfRule>
    <cfRule type="containsText" dxfId="185" priority="295" operator="containsText" text="POSIBLE">
      <formula>NOT(ISERROR(SEARCH("POSIBLE",Q25)))</formula>
    </cfRule>
    <cfRule type="containsText" dxfId="184" priority="296" operator="containsText" text="Baja ">
      <formula>NOT(ISERROR(SEARCH("Baja ",Q25)))</formula>
    </cfRule>
    <cfRule type="containsText" dxfId="183" priority="297" operator="containsText" text="RARA VEZ">
      <formula>NOT(ISERROR(SEARCH("RARA VEZ",Q25)))</formula>
    </cfRule>
  </conditionalFormatting>
  <conditionalFormatting sqref="Q23">
    <cfRule type="containsText" dxfId="182" priority="286" operator="containsText" text="IMPROBABLE">
      <formula>NOT(ISERROR(SEARCH("IMPROBABLE",Q23)))</formula>
    </cfRule>
    <cfRule type="containsText" dxfId="181" priority="287" operator="containsText" text="Casi seguro">
      <formula>NOT(ISERROR(SEARCH("Casi seguro",Q23)))</formula>
    </cfRule>
    <cfRule type="containsText" dxfId="180" priority="288" operator="containsText" text="PROBABLE">
      <formula>NOT(ISERROR(SEARCH("PROBABLE",Q23)))</formula>
    </cfRule>
    <cfRule type="containsText" dxfId="179" priority="289" operator="containsText" text="POSIBLE">
      <formula>NOT(ISERROR(SEARCH("POSIBLE",Q23)))</formula>
    </cfRule>
    <cfRule type="containsText" dxfId="178" priority="290" operator="containsText" text="Baja ">
      <formula>NOT(ISERROR(SEARCH("Baja ",Q23)))</formula>
    </cfRule>
    <cfRule type="containsText" dxfId="177" priority="291" operator="containsText" text="RARA VEZ">
      <formula>NOT(ISERROR(SEARCH("RARA VEZ",Q23)))</formula>
    </cfRule>
  </conditionalFormatting>
  <conditionalFormatting sqref="Q26:R26 Q28">
    <cfRule type="containsText" dxfId="176" priority="280" operator="containsText" text="IMPROBABLE">
      <formula>NOT(ISERROR(SEARCH("IMPROBABLE",Q26)))</formula>
    </cfRule>
    <cfRule type="containsText" dxfId="175" priority="281" operator="containsText" text="Casi seguro">
      <formula>NOT(ISERROR(SEARCH("Casi seguro",Q26)))</formula>
    </cfRule>
    <cfRule type="containsText" dxfId="174" priority="282" operator="containsText" text="PROBABLE">
      <formula>NOT(ISERROR(SEARCH("PROBABLE",Q26)))</formula>
    </cfRule>
    <cfRule type="containsText" dxfId="173" priority="283" operator="containsText" text="POSIBLE">
      <formula>NOT(ISERROR(SEARCH("POSIBLE",Q26)))</formula>
    </cfRule>
    <cfRule type="containsText" dxfId="172" priority="284" operator="containsText" text="Baja ">
      <formula>NOT(ISERROR(SEARCH("Baja ",Q26)))</formula>
    </cfRule>
    <cfRule type="containsText" dxfId="171" priority="285" operator="containsText" text="RARA VEZ">
      <formula>NOT(ISERROR(SEARCH("RARA VEZ",Q26)))</formula>
    </cfRule>
  </conditionalFormatting>
  <conditionalFormatting sqref="AW26">
    <cfRule type="containsText" dxfId="170" priority="265" operator="containsText" text="IMPROBABLE">
      <formula>NOT(ISERROR(SEARCH("IMPROBABLE",AW26)))</formula>
    </cfRule>
    <cfRule type="containsText" dxfId="169" priority="275" operator="containsText" text="Casi seguro">
      <formula>NOT(ISERROR(SEARCH("Casi seguro",AW26)))</formula>
    </cfRule>
    <cfRule type="containsText" dxfId="168" priority="276" operator="containsText" text="PROBABLE">
      <formula>NOT(ISERROR(SEARCH("PROBABLE",AW26)))</formula>
    </cfRule>
    <cfRule type="containsText" dxfId="167" priority="277" operator="containsText" text="POSIBLE">
      <formula>NOT(ISERROR(SEARCH("POSIBLE",AW26)))</formula>
    </cfRule>
    <cfRule type="containsText" dxfId="166" priority="278" operator="containsText" text="Baja ">
      <formula>NOT(ISERROR(SEARCH("Baja ",AW26)))</formula>
    </cfRule>
    <cfRule type="containsText" dxfId="165" priority="279" operator="containsText" text="RARA VEZ">
      <formula>NOT(ISERROR(SEARCH("RARA VEZ",AW26)))</formula>
    </cfRule>
  </conditionalFormatting>
  <conditionalFormatting sqref="AX26">
    <cfRule type="containsText" dxfId="164" priority="270" operator="containsText" text="CATASTRÓFICO">
      <formula>NOT(ISERROR(SEARCH("CATASTRÓFICO",AX26)))</formula>
    </cfRule>
    <cfRule type="containsText" dxfId="163" priority="271" operator="containsText" text="MAYOR">
      <formula>NOT(ISERROR(SEARCH("MAYOR",AX26)))</formula>
    </cfRule>
    <cfRule type="containsText" dxfId="162" priority="272" operator="containsText" text="MODERADO">
      <formula>NOT(ISERROR(SEARCH("MODERADO",AX26)))</formula>
    </cfRule>
    <cfRule type="containsText" dxfId="161" priority="273" operator="containsText" text="MENOR">
      <formula>NOT(ISERROR(SEARCH("MENOR",AX26)))</formula>
    </cfRule>
    <cfRule type="containsText" dxfId="160" priority="274" operator="containsText" text="LEVE">
      <formula>NOT(ISERROR(SEARCH("LEVE",AX26)))</formula>
    </cfRule>
  </conditionalFormatting>
  <conditionalFormatting sqref="AY26">
    <cfRule type="containsText" dxfId="159" priority="266" operator="containsText" text="EXTREMO">
      <formula>NOT(ISERROR(SEARCH("EXTREMO",AY26)))</formula>
    </cfRule>
    <cfRule type="containsText" dxfId="158" priority="267" operator="containsText" text="ALTO">
      <formula>NOT(ISERROR(SEARCH("ALTO",AY26)))</formula>
    </cfRule>
    <cfRule type="containsText" dxfId="157" priority="268" operator="containsText" text="MODERADO">
      <formula>NOT(ISERROR(SEARCH("MODERADO",AY26)))</formula>
    </cfRule>
    <cfRule type="containsText" dxfId="156" priority="269" operator="containsText" text="BAJO">
      <formula>NOT(ISERROR(SEARCH("BAJO",AY26)))</formula>
    </cfRule>
  </conditionalFormatting>
  <conditionalFormatting sqref="P26">
    <cfRule type="containsText" dxfId="155" priority="260" operator="containsText" text="MUY ALTA">
      <formula>NOT(ISERROR(SEARCH("MUY ALTA",P26)))</formula>
    </cfRule>
    <cfRule type="containsText" dxfId="154" priority="261" operator="containsText" text="ALTA">
      <formula>NOT(ISERROR(SEARCH("ALTA",P26)))</formula>
    </cfRule>
    <cfRule type="containsText" dxfId="153" priority="262" operator="containsText" text="MODERAD">
      <formula>NOT(ISERROR(SEARCH("MODERAD",P26)))</formula>
    </cfRule>
    <cfRule type="containsText" dxfId="152" priority="263" operator="containsText" text="Baja ">
      <formula>NOT(ISERROR(SEARCH("Baja ",P26)))</formula>
    </cfRule>
    <cfRule type="containsText" dxfId="151" priority="264" operator="containsText" text="Muy baja">
      <formula>NOT(ISERROR(SEARCH("Muy baja",P26)))</formula>
    </cfRule>
  </conditionalFormatting>
  <conditionalFormatting sqref="O26">
    <cfRule type="containsText" dxfId="150" priority="255" operator="containsText" text="MUY ALTA">
      <formula>NOT(ISERROR(SEARCH("MUY ALTA",O26)))</formula>
    </cfRule>
    <cfRule type="containsText" dxfId="149" priority="256" operator="containsText" text="ALTA">
      <formula>NOT(ISERROR(SEARCH("ALTA",O26)))</formula>
    </cfRule>
    <cfRule type="containsText" dxfId="148" priority="257" operator="containsText" text="MODERAD">
      <formula>NOT(ISERROR(SEARCH("MODERAD",O26)))</formula>
    </cfRule>
    <cfRule type="containsText" dxfId="147" priority="258" operator="containsText" text="Baja ">
      <formula>NOT(ISERROR(SEARCH("Baja ",O26)))</formula>
    </cfRule>
    <cfRule type="containsText" dxfId="146" priority="259" operator="containsText" text="Muy baja">
      <formula>NOT(ISERROR(SEARCH("Muy baja",O26)))</formula>
    </cfRule>
  </conditionalFormatting>
  <conditionalFormatting sqref="S26">
    <cfRule type="containsText" dxfId="145" priority="250" operator="containsText" text="MUY ALTA">
      <formula>NOT(ISERROR(SEARCH("MUY ALTA",S26)))</formula>
    </cfRule>
    <cfRule type="containsText" dxfId="144" priority="251" operator="containsText" text="ALTA">
      <formula>NOT(ISERROR(SEARCH("ALTA",S26)))</formula>
    </cfRule>
    <cfRule type="containsText" dxfId="143" priority="252" operator="containsText" text="MODERAD">
      <formula>NOT(ISERROR(SEARCH("MODERAD",S26)))</formula>
    </cfRule>
    <cfRule type="containsText" dxfId="142" priority="253" operator="containsText" text="Baja ">
      <formula>NOT(ISERROR(SEARCH("Baja ",S26)))</formula>
    </cfRule>
    <cfRule type="containsText" dxfId="141" priority="254" operator="containsText" text="Muy baja">
      <formula>NOT(ISERROR(SEARCH("Muy baja",S26)))</formula>
    </cfRule>
  </conditionalFormatting>
  <conditionalFormatting sqref="T26">
    <cfRule type="containsText" dxfId="140" priority="245" operator="containsText" text="CATASTRÓFICO">
      <formula>NOT(ISERROR(SEARCH("CATASTRÓFICO",T26)))</formula>
    </cfRule>
    <cfRule type="containsText" dxfId="139" priority="246" operator="containsText" text="MAYOR">
      <formula>NOT(ISERROR(SEARCH("MAYOR",T26)))</formula>
    </cfRule>
    <cfRule type="containsText" dxfId="138" priority="247" operator="containsText" text="MODERADO">
      <formula>NOT(ISERROR(SEARCH("MODERADO",T26)))</formula>
    </cfRule>
    <cfRule type="containsText" dxfId="137" priority="248" operator="containsText" text="MENOR">
      <formula>NOT(ISERROR(SEARCH("MENOR",T26)))</formula>
    </cfRule>
    <cfRule type="containsText" dxfId="136" priority="249" operator="containsText" text="LEVE">
      <formula>NOT(ISERROR(SEARCH("LEVE",T26)))</formula>
    </cfRule>
  </conditionalFormatting>
  <conditionalFormatting sqref="V26">
    <cfRule type="containsText" dxfId="135" priority="241" operator="containsText" text="EXTREMO">
      <formula>NOT(ISERROR(SEARCH("EXTREMO",V26)))</formula>
    </cfRule>
    <cfRule type="containsText" dxfId="134" priority="242" operator="containsText" text="ALTO">
      <formula>NOT(ISERROR(SEARCH("ALTO",V26)))</formula>
    </cfRule>
    <cfRule type="containsText" dxfId="133" priority="243" operator="containsText" text="MODERADO">
      <formula>NOT(ISERROR(SEARCH("MODERADO",V26)))</formula>
    </cfRule>
    <cfRule type="containsText" dxfId="132" priority="244" operator="containsText" text="BAJO">
      <formula>NOT(ISERROR(SEARCH("BAJO",V26)))</formula>
    </cfRule>
  </conditionalFormatting>
  <conditionalFormatting sqref="Q29">
    <cfRule type="containsText" dxfId="131" priority="235" operator="containsText" text="IMPROBABLE">
      <formula>NOT(ISERROR(SEARCH("IMPROBABLE",Q29)))</formula>
    </cfRule>
    <cfRule type="containsText" dxfId="130" priority="236" operator="containsText" text="Casi seguro">
      <formula>NOT(ISERROR(SEARCH("Casi seguro",Q29)))</formula>
    </cfRule>
    <cfRule type="containsText" dxfId="129" priority="237" operator="containsText" text="PROBABLE">
      <formula>NOT(ISERROR(SEARCH("PROBABLE",Q29)))</formula>
    </cfRule>
    <cfRule type="containsText" dxfId="128" priority="238" operator="containsText" text="POSIBLE">
      <formula>NOT(ISERROR(SEARCH("POSIBLE",Q29)))</formula>
    </cfRule>
    <cfRule type="containsText" dxfId="127" priority="239" operator="containsText" text="Baja ">
      <formula>NOT(ISERROR(SEARCH("Baja ",Q29)))</formula>
    </cfRule>
    <cfRule type="containsText" dxfId="126" priority="240" operator="containsText" text="RARA VEZ">
      <formula>NOT(ISERROR(SEARCH("RARA VEZ",Q29)))</formula>
    </cfRule>
  </conditionalFormatting>
  <conditionalFormatting sqref="Q27">
    <cfRule type="containsText" dxfId="125" priority="229" operator="containsText" text="IMPROBABLE">
      <formula>NOT(ISERROR(SEARCH("IMPROBABLE",Q27)))</formula>
    </cfRule>
    <cfRule type="containsText" dxfId="124" priority="230" operator="containsText" text="Casi seguro">
      <formula>NOT(ISERROR(SEARCH("Casi seguro",Q27)))</formula>
    </cfRule>
    <cfRule type="containsText" dxfId="123" priority="231" operator="containsText" text="PROBABLE">
      <formula>NOT(ISERROR(SEARCH("PROBABLE",Q27)))</formula>
    </cfRule>
    <cfRule type="containsText" dxfId="122" priority="232" operator="containsText" text="POSIBLE">
      <formula>NOT(ISERROR(SEARCH("POSIBLE",Q27)))</formula>
    </cfRule>
    <cfRule type="containsText" dxfId="121" priority="233" operator="containsText" text="Baja ">
      <formula>NOT(ISERROR(SEARCH("Baja ",Q27)))</formula>
    </cfRule>
    <cfRule type="containsText" dxfId="120" priority="234" operator="containsText" text="RARA VEZ">
      <formula>NOT(ISERROR(SEARCH("RARA VEZ",Q27)))</formula>
    </cfRule>
  </conditionalFormatting>
  <conditionalFormatting sqref="Q30:R30 Q32">
    <cfRule type="containsText" dxfId="119" priority="223" operator="containsText" text="IMPROBABLE">
      <formula>NOT(ISERROR(SEARCH("IMPROBABLE",Q30)))</formula>
    </cfRule>
    <cfRule type="containsText" dxfId="118" priority="224" operator="containsText" text="Casi seguro">
      <formula>NOT(ISERROR(SEARCH("Casi seguro",Q30)))</formula>
    </cfRule>
    <cfRule type="containsText" dxfId="117" priority="225" operator="containsText" text="PROBABLE">
      <formula>NOT(ISERROR(SEARCH("PROBABLE",Q30)))</formula>
    </cfRule>
    <cfRule type="containsText" dxfId="116" priority="226" operator="containsText" text="POSIBLE">
      <formula>NOT(ISERROR(SEARCH("POSIBLE",Q30)))</formula>
    </cfRule>
    <cfRule type="containsText" dxfId="115" priority="227" operator="containsText" text="Baja ">
      <formula>NOT(ISERROR(SEARCH("Baja ",Q30)))</formula>
    </cfRule>
    <cfRule type="containsText" dxfId="114" priority="228" operator="containsText" text="RARA VEZ">
      <formula>NOT(ISERROR(SEARCH("RARA VEZ",Q30)))</formula>
    </cfRule>
  </conditionalFormatting>
  <conditionalFormatting sqref="AW30">
    <cfRule type="containsText" dxfId="113" priority="208" operator="containsText" text="IMPROBABLE">
      <formula>NOT(ISERROR(SEARCH("IMPROBABLE",AW30)))</formula>
    </cfRule>
    <cfRule type="containsText" dxfId="112" priority="218" operator="containsText" text="Casi seguro">
      <formula>NOT(ISERROR(SEARCH("Casi seguro",AW30)))</formula>
    </cfRule>
    <cfRule type="containsText" dxfId="111" priority="219" operator="containsText" text="PROBABLE">
      <formula>NOT(ISERROR(SEARCH("PROBABLE",AW30)))</formula>
    </cfRule>
    <cfRule type="containsText" dxfId="110" priority="220" operator="containsText" text="POSIBLE">
      <formula>NOT(ISERROR(SEARCH("POSIBLE",AW30)))</formula>
    </cfRule>
    <cfRule type="containsText" dxfId="109" priority="221" operator="containsText" text="Baja ">
      <formula>NOT(ISERROR(SEARCH("Baja ",AW30)))</formula>
    </cfRule>
    <cfRule type="containsText" dxfId="108" priority="222" operator="containsText" text="RARA VEZ">
      <formula>NOT(ISERROR(SEARCH("RARA VEZ",AW30)))</formula>
    </cfRule>
  </conditionalFormatting>
  <conditionalFormatting sqref="AX30">
    <cfRule type="containsText" dxfId="107" priority="213" operator="containsText" text="CATASTRÓFICO">
      <formula>NOT(ISERROR(SEARCH("CATASTRÓFICO",AX30)))</formula>
    </cfRule>
    <cfRule type="containsText" dxfId="106" priority="214" operator="containsText" text="MAYOR">
      <formula>NOT(ISERROR(SEARCH("MAYOR",AX30)))</formula>
    </cfRule>
    <cfRule type="containsText" dxfId="105" priority="215" operator="containsText" text="MODERADO">
      <formula>NOT(ISERROR(SEARCH("MODERADO",AX30)))</formula>
    </cfRule>
    <cfRule type="containsText" dxfId="104" priority="216" operator="containsText" text="MENOR">
      <formula>NOT(ISERROR(SEARCH("MENOR",AX30)))</formula>
    </cfRule>
    <cfRule type="containsText" dxfId="103" priority="217" operator="containsText" text="LEVE">
      <formula>NOT(ISERROR(SEARCH("LEVE",AX30)))</formula>
    </cfRule>
  </conditionalFormatting>
  <conditionalFormatting sqref="AY30">
    <cfRule type="containsText" dxfId="102" priority="209" operator="containsText" text="EXTREMO">
      <formula>NOT(ISERROR(SEARCH("EXTREMO",AY30)))</formula>
    </cfRule>
    <cfRule type="containsText" dxfId="101" priority="210" operator="containsText" text="ALTO">
      <formula>NOT(ISERROR(SEARCH("ALTO",AY30)))</formula>
    </cfRule>
    <cfRule type="containsText" dxfId="100" priority="211" operator="containsText" text="MODERADO">
      <formula>NOT(ISERROR(SEARCH("MODERADO",AY30)))</formula>
    </cfRule>
    <cfRule type="containsText" dxfId="99" priority="212" operator="containsText" text="BAJO">
      <formula>NOT(ISERROR(SEARCH("BAJO",AY30)))</formula>
    </cfRule>
  </conditionalFormatting>
  <conditionalFormatting sqref="P30">
    <cfRule type="containsText" dxfId="98" priority="203" operator="containsText" text="MUY ALTA">
      <formula>NOT(ISERROR(SEARCH("MUY ALTA",P30)))</formula>
    </cfRule>
    <cfRule type="containsText" dxfId="97" priority="204" operator="containsText" text="ALTA">
      <formula>NOT(ISERROR(SEARCH("ALTA",P30)))</formula>
    </cfRule>
    <cfRule type="containsText" dxfId="96" priority="205" operator="containsText" text="MODERAD">
      <formula>NOT(ISERROR(SEARCH("MODERAD",P30)))</formula>
    </cfRule>
    <cfRule type="containsText" dxfId="95" priority="206" operator="containsText" text="Baja ">
      <formula>NOT(ISERROR(SEARCH("Baja ",P30)))</formula>
    </cfRule>
    <cfRule type="containsText" dxfId="94" priority="207" operator="containsText" text="Muy baja">
      <formula>NOT(ISERROR(SEARCH("Muy baja",P30)))</formula>
    </cfRule>
  </conditionalFormatting>
  <conditionalFormatting sqref="O30">
    <cfRule type="containsText" dxfId="93" priority="198" operator="containsText" text="MUY ALTA">
      <formula>NOT(ISERROR(SEARCH("MUY ALTA",O30)))</formula>
    </cfRule>
    <cfRule type="containsText" dxfId="92" priority="199" operator="containsText" text="ALTA">
      <formula>NOT(ISERROR(SEARCH("ALTA",O30)))</formula>
    </cfRule>
    <cfRule type="containsText" dxfId="91" priority="200" operator="containsText" text="MODERAD">
      <formula>NOT(ISERROR(SEARCH("MODERAD",O30)))</formula>
    </cfRule>
    <cfRule type="containsText" dxfId="90" priority="201" operator="containsText" text="Baja ">
      <formula>NOT(ISERROR(SEARCH("Baja ",O30)))</formula>
    </cfRule>
    <cfRule type="containsText" dxfId="89" priority="202" operator="containsText" text="Muy baja">
      <formula>NOT(ISERROR(SEARCH("Muy baja",O30)))</formula>
    </cfRule>
  </conditionalFormatting>
  <conditionalFormatting sqref="S30">
    <cfRule type="containsText" dxfId="88" priority="193" operator="containsText" text="MUY ALTA">
      <formula>NOT(ISERROR(SEARCH("MUY ALTA",S30)))</formula>
    </cfRule>
    <cfRule type="containsText" dxfId="87" priority="194" operator="containsText" text="ALTA">
      <formula>NOT(ISERROR(SEARCH("ALTA",S30)))</formula>
    </cfRule>
    <cfRule type="containsText" dxfId="86" priority="195" operator="containsText" text="MODERAD">
      <formula>NOT(ISERROR(SEARCH("MODERAD",S30)))</formula>
    </cfRule>
    <cfRule type="containsText" dxfId="85" priority="196" operator="containsText" text="Baja ">
      <formula>NOT(ISERROR(SEARCH("Baja ",S30)))</formula>
    </cfRule>
    <cfRule type="containsText" dxfId="84" priority="197" operator="containsText" text="Muy baja">
      <formula>NOT(ISERROR(SEARCH("Muy baja",S30)))</formula>
    </cfRule>
  </conditionalFormatting>
  <conditionalFormatting sqref="T30">
    <cfRule type="containsText" dxfId="83" priority="188" operator="containsText" text="CATASTRÓFICO">
      <formula>NOT(ISERROR(SEARCH("CATASTRÓFICO",T30)))</formula>
    </cfRule>
    <cfRule type="containsText" dxfId="82" priority="189" operator="containsText" text="MAYOR">
      <formula>NOT(ISERROR(SEARCH("MAYOR",T30)))</formula>
    </cfRule>
    <cfRule type="containsText" dxfId="81" priority="190" operator="containsText" text="MODERADO">
      <formula>NOT(ISERROR(SEARCH("MODERADO",T30)))</formula>
    </cfRule>
    <cfRule type="containsText" dxfId="80" priority="191" operator="containsText" text="MENOR">
      <formula>NOT(ISERROR(SEARCH("MENOR",T30)))</formula>
    </cfRule>
    <cfRule type="containsText" dxfId="79" priority="192" operator="containsText" text="LEVE">
      <formula>NOT(ISERROR(SEARCH("LEVE",T30)))</formula>
    </cfRule>
  </conditionalFormatting>
  <conditionalFormatting sqref="V30">
    <cfRule type="containsText" dxfId="78" priority="184" operator="containsText" text="EXTREMO">
      <formula>NOT(ISERROR(SEARCH("EXTREMO",V30)))</formula>
    </cfRule>
    <cfRule type="containsText" dxfId="77" priority="185" operator="containsText" text="ALTO">
      <formula>NOT(ISERROR(SEARCH("ALTO",V30)))</formula>
    </cfRule>
    <cfRule type="containsText" dxfId="76" priority="186" operator="containsText" text="MODERADO">
      <formula>NOT(ISERROR(SEARCH("MODERADO",V30)))</formula>
    </cfRule>
    <cfRule type="containsText" dxfId="75" priority="187" operator="containsText" text="BAJO">
      <formula>NOT(ISERROR(SEARCH("BAJO",V30)))</formula>
    </cfRule>
  </conditionalFormatting>
  <conditionalFormatting sqref="Q33">
    <cfRule type="containsText" dxfId="74" priority="178" operator="containsText" text="IMPROBABLE">
      <formula>NOT(ISERROR(SEARCH("IMPROBABLE",Q33)))</formula>
    </cfRule>
    <cfRule type="containsText" dxfId="73" priority="179" operator="containsText" text="Casi seguro">
      <formula>NOT(ISERROR(SEARCH("Casi seguro",Q33)))</formula>
    </cfRule>
    <cfRule type="containsText" dxfId="72" priority="180" operator="containsText" text="PROBABLE">
      <formula>NOT(ISERROR(SEARCH("PROBABLE",Q33)))</formula>
    </cfRule>
    <cfRule type="containsText" dxfId="71" priority="181" operator="containsText" text="POSIBLE">
      <formula>NOT(ISERROR(SEARCH("POSIBLE",Q33)))</formula>
    </cfRule>
    <cfRule type="containsText" dxfId="70" priority="182" operator="containsText" text="Baja ">
      <formula>NOT(ISERROR(SEARCH("Baja ",Q33)))</formula>
    </cfRule>
    <cfRule type="containsText" dxfId="69" priority="183" operator="containsText" text="RARA VEZ">
      <formula>NOT(ISERROR(SEARCH("RARA VEZ",Q33)))</formula>
    </cfRule>
  </conditionalFormatting>
  <conditionalFormatting sqref="Q31">
    <cfRule type="containsText" dxfId="68" priority="172" operator="containsText" text="IMPROBABLE">
      <formula>NOT(ISERROR(SEARCH("IMPROBABLE",Q31)))</formula>
    </cfRule>
    <cfRule type="containsText" dxfId="67" priority="173" operator="containsText" text="Casi seguro">
      <formula>NOT(ISERROR(SEARCH("Casi seguro",Q31)))</formula>
    </cfRule>
    <cfRule type="containsText" dxfId="66" priority="174" operator="containsText" text="PROBABLE">
      <formula>NOT(ISERROR(SEARCH("PROBABLE",Q31)))</formula>
    </cfRule>
    <cfRule type="containsText" dxfId="65" priority="175" operator="containsText" text="POSIBLE">
      <formula>NOT(ISERROR(SEARCH("POSIBLE",Q31)))</formula>
    </cfRule>
    <cfRule type="containsText" dxfId="64" priority="176" operator="containsText" text="Baja ">
      <formula>NOT(ISERROR(SEARCH("Baja ",Q31)))</formula>
    </cfRule>
    <cfRule type="containsText" dxfId="63" priority="177" operator="containsText" text="RARA VEZ">
      <formula>NOT(ISERROR(SEARCH("RARA VEZ",Q31)))</formula>
    </cfRule>
  </conditionalFormatting>
  <conditionalFormatting sqref="Q34:R34 Q36">
    <cfRule type="containsText" dxfId="62" priority="166" operator="containsText" text="IMPROBABLE">
      <formula>NOT(ISERROR(SEARCH("IMPROBABLE",Q34)))</formula>
    </cfRule>
    <cfRule type="containsText" dxfId="61" priority="167" operator="containsText" text="Casi seguro">
      <formula>NOT(ISERROR(SEARCH("Casi seguro",Q34)))</formula>
    </cfRule>
    <cfRule type="containsText" dxfId="60" priority="168" operator="containsText" text="PROBABLE">
      <formula>NOT(ISERROR(SEARCH("PROBABLE",Q34)))</formula>
    </cfRule>
    <cfRule type="containsText" dxfId="59" priority="169" operator="containsText" text="POSIBLE">
      <formula>NOT(ISERROR(SEARCH("POSIBLE",Q34)))</formula>
    </cfRule>
    <cfRule type="containsText" dxfId="58" priority="170" operator="containsText" text="Baja ">
      <formula>NOT(ISERROR(SEARCH("Baja ",Q34)))</formula>
    </cfRule>
    <cfRule type="containsText" dxfId="57" priority="171" operator="containsText" text="RARA VEZ">
      <formula>NOT(ISERROR(SEARCH("RARA VEZ",Q34)))</formula>
    </cfRule>
  </conditionalFormatting>
  <conditionalFormatting sqref="AW34">
    <cfRule type="containsText" dxfId="56" priority="151" operator="containsText" text="IMPROBABLE">
      <formula>NOT(ISERROR(SEARCH("IMPROBABLE",AW34)))</formula>
    </cfRule>
    <cfRule type="containsText" dxfId="55" priority="161" operator="containsText" text="Casi seguro">
      <formula>NOT(ISERROR(SEARCH("Casi seguro",AW34)))</formula>
    </cfRule>
    <cfRule type="containsText" dxfId="54" priority="162" operator="containsText" text="PROBABLE">
      <formula>NOT(ISERROR(SEARCH("PROBABLE",AW34)))</formula>
    </cfRule>
    <cfRule type="containsText" dxfId="53" priority="163" operator="containsText" text="POSIBLE">
      <formula>NOT(ISERROR(SEARCH("POSIBLE",AW34)))</formula>
    </cfRule>
    <cfRule type="containsText" dxfId="52" priority="164" operator="containsText" text="Baja ">
      <formula>NOT(ISERROR(SEARCH("Baja ",AW34)))</formula>
    </cfRule>
    <cfRule type="containsText" dxfId="51" priority="165" operator="containsText" text="RARA VEZ">
      <formula>NOT(ISERROR(SEARCH("RARA VEZ",AW34)))</formula>
    </cfRule>
  </conditionalFormatting>
  <conditionalFormatting sqref="AX34">
    <cfRule type="containsText" dxfId="50" priority="156" operator="containsText" text="CATASTRÓFICO">
      <formula>NOT(ISERROR(SEARCH("CATASTRÓFICO",AX34)))</formula>
    </cfRule>
    <cfRule type="containsText" dxfId="49" priority="157" operator="containsText" text="MAYOR">
      <formula>NOT(ISERROR(SEARCH("MAYOR",AX34)))</formula>
    </cfRule>
    <cfRule type="containsText" dxfId="48" priority="158" operator="containsText" text="MODERADO">
      <formula>NOT(ISERROR(SEARCH("MODERADO",AX34)))</formula>
    </cfRule>
    <cfRule type="containsText" dxfId="47" priority="159" operator="containsText" text="MENOR">
      <formula>NOT(ISERROR(SEARCH("MENOR",AX34)))</formula>
    </cfRule>
    <cfRule type="containsText" dxfId="46" priority="160" operator="containsText" text="LEVE">
      <formula>NOT(ISERROR(SEARCH("LEVE",AX34)))</formula>
    </cfRule>
  </conditionalFormatting>
  <conditionalFormatting sqref="AY34">
    <cfRule type="containsText" dxfId="45" priority="152" operator="containsText" text="EXTREMO">
      <formula>NOT(ISERROR(SEARCH("EXTREMO",AY34)))</formula>
    </cfRule>
    <cfRule type="containsText" dxfId="44" priority="153" operator="containsText" text="ALTO">
      <formula>NOT(ISERROR(SEARCH("ALTO",AY34)))</formula>
    </cfRule>
    <cfRule type="containsText" dxfId="43" priority="154" operator="containsText" text="MODERADO">
      <formula>NOT(ISERROR(SEARCH("MODERADO",AY34)))</formula>
    </cfRule>
    <cfRule type="containsText" dxfId="42" priority="155" operator="containsText" text="BAJO">
      <formula>NOT(ISERROR(SEARCH("BAJO",AY34)))</formula>
    </cfRule>
  </conditionalFormatting>
  <conditionalFormatting sqref="P34">
    <cfRule type="containsText" dxfId="41" priority="146" operator="containsText" text="MUY ALTA">
      <formula>NOT(ISERROR(SEARCH("MUY ALTA",P34)))</formula>
    </cfRule>
    <cfRule type="containsText" dxfId="40" priority="147" operator="containsText" text="ALTA">
      <formula>NOT(ISERROR(SEARCH("ALTA",P34)))</formula>
    </cfRule>
    <cfRule type="containsText" dxfId="39" priority="148" operator="containsText" text="MODERAD">
      <formula>NOT(ISERROR(SEARCH("MODERAD",P34)))</formula>
    </cfRule>
    <cfRule type="containsText" dxfId="38" priority="149" operator="containsText" text="Baja ">
      <formula>NOT(ISERROR(SEARCH("Baja ",P34)))</formula>
    </cfRule>
    <cfRule type="containsText" dxfId="37" priority="150" operator="containsText" text="Muy baja">
      <formula>NOT(ISERROR(SEARCH("Muy baja",P34)))</formula>
    </cfRule>
  </conditionalFormatting>
  <conditionalFormatting sqref="O34">
    <cfRule type="containsText" dxfId="36" priority="141" operator="containsText" text="MUY ALTA">
      <formula>NOT(ISERROR(SEARCH("MUY ALTA",O34)))</formula>
    </cfRule>
    <cfRule type="containsText" dxfId="35" priority="142" operator="containsText" text="ALTA">
      <formula>NOT(ISERROR(SEARCH("ALTA",O34)))</formula>
    </cfRule>
    <cfRule type="containsText" dxfId="34" priority="143" operator="containsText" text="MODERAD">
      <formula>NOT(ISERROR(SEARCH("MODERAD",O34)))</formula>
    </cfRule>
    <cfRule type="containsText" dxfId="33" priority="144" operator="containsText" text="Baja ">
      <formula>NOT(ISERROR(SEARCH("Baja ",O34)))</formula>
    </cfRule>
    <cfRule type="containsText" dxfId="32" priority="145" operator="containsText" text="Muy baja">
      <formula>NOT(ISERROR(SEARCH("Muy baja",O34)))</formula>
    </cfRule>
  </conditionalFormatting>
  <conditionalFormatting sqref="S34">
    <cfRule type="containsText" dxfId="31" priority="136" operator="containsText" text="MUY ALTA">
      <formula>NOT(ISERROR(SEARCH("MUY ALTA",S34)))</formula>
    </cfRule>
    <cfRule type="containsText" dxfId="30" priority="137" operator="containsText" text="ALTA">
      <formula>NOT(ISERROR(SEARCH("ALTA",S34)))</formula>
    </cfRule>
    <cfRule type="containsText" dxfId="29" priority="138" operator="containsText" text="MODERAD">
      <formula>NOT(ISERROR(SEARCH("MODERAD",S34)))</formula>
    </cfRule>
    <cfRule type="containsText" dxfId="28" priority="139" operator="containsText" text="Baja ">
      <formula>NOT(ISERROR(SEARCH("Baja ",S34)))</formula>
    </cfRule>
    <cfRule type="containsText" dxfId="27" priority="140" operator="containsText" text="Muy baja">
      <formula>NOT(ISERROR(SEARCH("Muy baja",S34)))</formula>
    </cfRule>
  </conditionalFormatting>
  <conditionalFormatting sqref="T34">
    <cfRule type="containsText" dxfId="26" priority="131" operator="containsText" text="CATASTRÓFICO">
      <formula>NOT(ISERROR(SEARCH("CATASTRÓFICO",T34)))</formula>
    </cfRule>
    <cfRule type="containsText" dxfId="25" priority="132" operator="containsText" text="MAYOR">
      <formula>NOT(ISERROR(SEARCH("MAYOR",T34)))</formula>
    </cfRule>
    <cfRule type="containsText" dxfId="24" priority="133" operator="containsText" text="MODERADO">
      <formula>NOT(ISERROR(SEARCH("MODERADO",T34)))</formula>
    </cfRule>
    <cfRule type="containsText" dxfId="23" priority="134" operator="containsText" text="MENOR">
      <formula>NOT(ISERROR(SEARCH("MENOR",T34)))</formula>
    </cfRule>
    <cfRule type="containsText" dxfId="22" priority="135" operator="containsText" text="LEVE">
      <formula>NOT(ISERROR(SEARCH("LEVE",T34)))</formula>
    </cfRule>
  </conditionalFormatting>
  <conditionalFormatting sqref="V34">
    <cfRule type="containsText" dxfId="21" priority="127" operator="containsText" text="EXTREMO">
      <formula>NOT(ISERROR(SEARCH("EXTREMO",V34)))</formula>
    </cfRule>
    <cfRule type="containsText" dxfId="20" priority="128" operator="containsText" text="ALTO">
      <formula>NOT(ISERROR(SEARCH("ALTO",V34)))</formula>
    </cfRule>
    <cfRule type="containsText" dxfId="19" priority="129" operator="containsText" text="MODERADO">
      <formula>NOT(ISERROR(SEARCH("MODERADO",V34)))</formula>
    </cfRule>
    <cfRule type="containsText" dxfId="18" priority="130" operator="containsText" text="BAJO">
      <formula>NOT(ISERROR(SEARCH("BAJO",V34)))</formula>
    </cfRule>
  </conditionalFormatting>
  <conditionalFormatting sqref="Q37">
    <cfRule type="containsText" dxfId="17" priority="121" operator="containsText" text="IMPROBABLE">
      <formula>NOT(ISERROR(SEARCH("IMPROBABLE",Q37)))</formula>
    </cfRule>
    <cfRule type="containsText" dxfId="16" priority="122" operator="containsText" text="Casi seguro">
      <formula>NOT(ISERROR(SEARCH("Casi seguro",Q37)))</formula>
    </cfRule>
    <cfRule type="containsText" dxfId="15" priority="123" operator="containsText" text="PROBABLE">
      <formula>NOT(ISERROR(SEARCH("PROBABLE",Q37)))</formula>
    </cfRule>
    <cfRule type="containsText" dxfId="14" priority="124" operator="containsText" text="POSIBLE">
      <formula>NOT(ISERROR(SEARCH("POSIBLE",Q37)))</formula>
    </cfRule>
    <cfRule type="containsText" dxfId="13" priority="125" operator="containsText" text="Baja ">
      <formula>NOT(ISERROR(SEARCH("Baja ",Q37)))</formula>
    </cfRule>
    <cfRule type="containsText" dxfId="12" priority="126" operator="containsText" text="RARA VEZ">
      <formula>NOT(ISERROR(SEARCH("RARA VEZ",Q37)))</formula>
    </cfRule>
  </conditionalFormatting>
  <conditionalFormatting sqref="Q35">
    <cfRule type="containsText" dxfId="11" priority="115" operator="containsText" text="IMPROBABLE">
      <formula>NOT(ISERROR(SEARCH("IMPROBABLE",Q35)))</formula>
    </cfRule>
    <cfRule type="containsText" dxfId="10" priority="116" operator="containsText" text="Casi seguro">
      <formula>NOT(ISERROR(SEARCH("Casi seguro",Q35)))</formula>
    </cfRule>
    <cfRule type="containsText" dxfId="9" priority="117" operator="containsText" text="PROBABLE">
      <formula>NOT(ISERROR(SEARCH("PROBABLE",Q35)))</formula>
    </cfRule>
    <cfRule type="containsText" dxfId="8" priority="118" operator="containsText" text="POSIBLE">
      <formula>NOT(ISERROR(SEARCH("POSIBLE",Q35)))</formula>
    </cfRule>
    <cfRule type="containsText" dxfId="7" priority="119" operator="containsText" text="Baja ">
      <formula>NOT(ISERROR(SEARCH("Baja ",Q35)))</formula>
    </cfRule>
    <cfRule type="containsText" dxfId="6" priority="120" operator="containsText" text="RARA VEZ">
      <formula>NOT(ISERROR(SEARCH("RARA VEZ",Q35)))</formula>
    </cfRule>
  </conditionalFormatting>
  <pageMargins left="0.7" right="0.7" top="0.75" bottom="0.75" header="0.3" footer="0.3"/>
  <pageSetup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0000000-0002-0000-0000-000000000000}">
          <x14:formula1>
            <xm:f>Datos!$K$12:$K$14</xm:f>
          </x14:formula1>
          <xm:sqref>AT14:AT37</xm:sqref>
        </x14:dataValidation>
        <x14:dataValidation type="list" allowBlank="1" showInputMessage="1" showErrorMessage="1" xr:uid="{00000000-0002-0000-0000-000001000000}">
          <x14:formula1>
            <xm:f>Datos!$J$12:$J$13</xm:f>
          </x14:formula1>
          <xm:sqref>AS14:AS37</xm:sqref>
        </x14:dataValidation>
        <x14:dataValidation type="list" allowBlank="1" showInputMessage="1" showErrorMessage="1" xr:uid="{00000000-0002-0000-0000-000002000000}">
          <x14:formula1>
            <xm:f>Datos!$C$24:$C$25</xm:f>
          </x14:formula1>
          <xm:sqref>E14:H37</xm:sqref>
        </x14:dataValidation>
        <x14:dataValidation type="list" allowBlank="1" showInputMessage="1" showErrorMessage="1" xr:uid="{00000000-0002-0000-0000-000003000000}">
          <x14:formula1>
            <xm:f>Datos!$H$5:$H$10</xm:f>
          </x14:formula1>
          <xm:sqref>P14:P37</xm:sqref>
        </x14:dataValidation>
        <x14:dataValidation type="list" allowBlank="1" showInputMessage="1" showErrorMessage="1" xr:uid="{00000000-0002-0000-0000-000004000000}">
          <x14:formula1>
            <xm:f>Datos!$G$5:$G$10</xm:f>
          </x14:formula1>
          <xm:sqref>O14:O37</xm:sqref>
        </x14:dataValidation>
        <x14:dataValidation type="list" allowBlank="1" showInputMessage="1" showErrorMessage="1" xr:uid="{00000000-0002-0000-0000-000005000000}">
          <x14:formula1>
            <xm:f>Datos!$C$20:$C$21</xm:f>
          </x14:formula1>
          <xm:sqref>BA14 BA18 BA22 BA26 BA30 BA34</xm:sqref>
        </x14:dataValidation>
        <x14:dataValidation type="list" allowBlank="1" showInputMessage="1" showErrorMessage="1" xr:uid="{00000000-0002-0000-0000-000006000000}">
          <x14:formula1>
            <xm:f>Datos!$G$13:$G$15</xm:f>
          </x14:formula1>
          <xm:sqref>S14:S37</xm:sqref>
        </x14:dataValidation>
        <x14:dataValidation type="list" allowBlank="1" showInputMessage="1" showErrorMessage="1" xr:uid="{00000000-0002-0000-0000-000007000000}">
          <x14:formula1>
            <xm:f>Datos!$F$5:$F$9</xm:f>
          </x14:formula1>
          <xm:sqref>Q14:Q37 AW14:AW37</xm:sqref>
        </x14:dataValidation>
        <x14:dataValidation type="list" allowBlank="1" showInputMessage="1" showErrorMessage="1" xr:uid="{00000000-0002-0000-0000-000008000000}">
          <x14:formula1>
            <xm:f>Datos!$F$13:$F$15</xm:f>
          </x14:formula1>
          <xm:sqref>T14 T18 T26 T22 AX14:AX37 T30 T34</xm:sqref>
        </x14:dataValidation>
        <x14:dataValidation type="list" allowBlank="1" showInputMessage="1" showErrorMessage="1" xr:uid="{00000000-0002-0000-0000-000009000000}">
          <x14:formula1>
            <xm:f>'Mapa de calor'!$K$6:$K$8</xm:f>
          </x14:formula1>
          <xm:sqref>V14 V18 V26 V22 AY14:AY37 V30 V34</xm:sqref>
        </x14:dataValidation>
        <x14:dataValidation type="list" allowBlank="1" showInputMessage="1" showErrorMessage="1" xr:uid="{00000000-0002-0000-0000-00000A000000}">
          <x14:formula1>
            <xm:f>Datos!$P$6:$P$7</xm:f>
          </x14:formula1>
          <xm:sqref>AN14 AN18 AN22 AN26 AN30 AN34</xm:sqref>
        </x14:dataValidation>
        <x14:dataValidation type="list" allowBlank="1" showInputMessage="1" showErrorMessage="1" xr:uid="{00000000-0002-0000-0000-00000B000000}">
          <x14:formula1>
            <xm:f>Datos!$O$6:$O$7</xm:f>
          </x14:formula1>
          <xm:sqref>AL14 AL18 AL22 AL26 AL30 AL34</xm:sqref>
        </x14:dataValidation>
        <x14:dataValidation type="list" allowBlank="1" showInputMessage="1" showErrorMessage="1" xr:uid="{00000000-0002-0000-0000-00000C000000}">
          <x14:formula1>
            <xm:f>Datos!$N$6:$N$7</xm:f>
          </x14:formula1>
          <xm:sqref>AJ14 AJ18 AJ22 AJ26 AJ30 AJ34</xm:sqref>
        </x14:dataValidation>
        <x14:dataValidation type="list" allowBlank="1" showInputMessage="1" showErrorMessage="1" xr:uid="{00000000-0002-0000-0000-00000D000000}">
          <x14:formula1>
            <xm:f>Datos!$L$6:$L$7</xm:f>
          </x14:formula1>
          <xm:sqref>AF14 AF18 AF22 AF26 AF30 AF34</xm:sqref>
        </x14:dataValidation>
        <x14:dataValidation type="list" allowBlank="1" showInputMessage="1" showErrorMessage="1" xr:uid="{00000000-0002-0000-0000-00000E000000}">
          <x14:formula1>
            <xm:f>Datos!$M$6:$M$8</xm:f>
          </x14:formula1>
          <xm:sqref>AH14 AH18 AH22 AH26 AH30 AH34</xm:sqref>
        </x14:dataValidation>
        <x14:dataValidation type="list" allowBlank="1" showInputMessage="1" showErrorMessage="1" xr:uid="{00000000-0002-0000-0000-00000F000000}">
          <x14:formula1>
            <xm:f>Datos!$K$6:$K$7</xm:f>
          </x14:formula1>
          <xm:sqref>AD14 AD18 AD22 AD26 AD30 AD34</xm:sqref>
        </x14:dataValidation>
        <x14:dataValidation type="list" allowBlank="1" showInputMessage="1" showErrorMessage="1" xr:uid="{00000000-0002-0000-0000-000010000000}">
          <x14:formula1>
            <xm:f>Datos!$G$26:$G$29</xm:f>
          </x14:formula1>
          <xm:sqref>AZ14:AZ37</xm:sqref>
        </x14:dataValidation>
        <x14:dataValidation type="list" allowBlank="1" showInputMessage="1" showErrorMessage="1" xr:uid="{00000000-0002-0000-0000-000011000000}">
          <x14:formula1>
            <xm:f>Datos!$J$34:$J$35</xm:f>
          </x14:formula1>
          <xm:sqref>BQ14:BQ37</xm:sqref>
        </x14:dataValidation>
        <x14:dataValidation type="list" allowBlank="1" showInputMessage="1" showErrorMessage="1" xr:uid="{00000000-0002-0000-0000-000012000000}">
          <x14:formula1>
            <xm:f>Datos!$I$34:$I$35</xm:f>
          </x14:formula1>
          <xm:sqref>BS14:BS37</xm:sqref>
        </x14:dataValidation>
        <x14:dataValidation type="list" allowBlank="1" showInputMessage="1" showErrorMessage="1" xr:uid="{00000000-0002-0000-0000-000013000000}">
          <x14:formula1>
            <xm:f>Datos!$J$6:$J$7</xm:f>
          </x14:formula1>
          <xm:sqref>AB14 AB18 AB22 AB26 AB30 AB34</xm:sqref>
        </x14:dataValidation>
        <x14:dataValidation type="list" allowBlank="1" showInputMessage="1" showErrorMessage="1" xr:uid="{00000000-0002-0000-0000-000014000000}">
          <x14:formula1>
            <xm:f>Datos!$H$22:$H$31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/>
  <dimension ref="B2:K9"/>
  <sheetViews>
    <sheetView showGridLines="0" zoomScaleNormal="100" workbookViewId="0">
      <selection activeCell="F32" sqref="F32"/>
    </sheetView>
  </sheetViews>
  <sheetFormatPr baseColWidth="10" defaultColWidth="11.42578125" defaultRowHeight="12.75" x14ac:dyDescent="0.2"/>
  <cols>
    <col min="1" max="3" width="5.42578125" customWidth="1"/>
    <col min="4" max="4" width="11.42578125" customWidth="1"/>
    <col min="5" max="5" width="29.28515625" customWidth="1"/>
    <col min="6" max="6" width="34.42578125" customWidth="1"/>
    <col min="7" max="7" width="6.42578125" customWidth="1"/>
    <col min="8" max="8" width="5.42578125" customWidth="1"/>
    <col min="9" max="9" width="11.42578125" customWidth="1"/>
    <col min="10" max="10" width="34.28515625" customWidth="1"/>
    <col min="11" max="11" width="43.42578125" customWidth="1"/>
    <col min="12" max="12" width="7.42578125" customWidth="1"/>
  </cols>
  <sheetData>
    <row r="2" spans="2:11" ht="24.75" customHeight="1" x14ac:dyDescent="0.2">
      <c r="D2" s="251" t="s">
        <v>120</v>
      </c>
      <c r="E2" s="252"/>
      <c r="F2" s="253"/>
      <c r="I2" s="254" t="s">
        <v>121</v>
      </c>
      <c r="J2" s="254"/>
      <c r="K2" s="254"/>
    </row>
    <row r="3" spans="2:11" ht="23.25" customHeight="1" x14ac:dyDescent="0.2">
      <c r="C3" s="59" t="s">
        <v>122</v>
      </c>
      <c r="D3" s="59"/>
      <c r="E3" s="53" t="s">
        <v>124</v>
      </c>
      <c r="F3" s="98" t="s">
        <v>125</v>
      </c>
      <c r="I3" s="52"/>
      <c r="J3" s="51" t="s">
        <v>23</v>
      </c>
      <c r="K3" s="98" t="s">
        <v>126</v>
      </c>
    </row>
    <row r="4" spans="2:11" ht="34.5" customHeight="1" x14ac:dyDescent="0.2">
      <c r="B4" s="250" t="s">
        <v>127</v>
      </c>
      <c r="C4" s="59">
        <v>5</v>
      </c>
      <c r="D4" s="54" t="s">
        <v>128</v>
      </c>
      <c r="E4" s="41" t="s">
        <v>129</v>
      </c>
      <c r="F4" s="41" t="s">
        <v>130</v>
      </c>
      <c r="H4" s="247" t="s">
        <v>131</v>
      </c>
      <c r="I4" s="54" t="s">
        <v>97</v>
      </c>
      <c r="J4" s="41" t="s">
        <v>96</v>
      </c>
      <c r="K4" s="41" t="s">
        <v>132</v>
      </c>
    </row>
    <row r="5" spans="2:11" ht="39.75" customHeight="1" x14ac:dyDescent="0.2">
      <c r="B5" s="250"/>
      <c r="C5" s="59">
        <v>4</v>
      </c>
      <c r="D5" s="55" t="s">
        <v>133</v>
      </c>
      <c r="E5" s="114" t="s">
        <v>134</v>
      </c>
      <c r="F5" s="41" t="s">
        <v>135</v>
      </c>
      <c r="H5" s="248"/>
      <c r="I5" s="55" t="s">
        <v>114</v>
      </c>
      <c r="J5" s="41" t="s">
        <v>113</v>
      </c>
      <c r="K5" s="41" t="s">
        <v>136</v>
      </c>
    </row>
    <row r="6" spans="2:11" ht="34.5" customHeight="1" x14ac:dyDescent="0.2">
      <c r="B6" s="250"/>
      <c r="C6" s="59">
        <v>3</v>
      </c>
      <c r="D6" s="56" t="s">
        <v>137</v>
      </c>
      <c r="E6" s="114" t="s">
        <v>93</v>
      </c>
      <c r="F6" s="41" t="s">
        <v>138</v>
      </c>
      <c r="H6" s="248"/>
      <c r="I6" s="56" t="s">
        <v>117</v>
      </c>
      <c r="J6" s="41" t="s">
        <v>139</v>
      </c>
      <c r="K6" s="41" t="s">
        <v>140</v>
      </c>
    </row>
    <row r="7" spans="2:11" ht="41.25" customHeight="1" x14ac:dyDescent="0.2">
      <c r="B7" s="250"/>
      <c r="C7" s="59">
        <v>2</v>
      </c>
      <c r="D7" s="57" t="s">
        <v>141</v>
      </c>
      <c r="E7" s="114" t="s">
        <v>142</v>
      </c>
      <c r="F7" s="41" t="s">
        <v>143</v>
      </c>
      <c r="H7" s="248"/>
      <c r="I7" s="63" t="s">
        <v>144</v>
      </c>
      <c r="J7" s="62" t="s">
        <v>145</v>
      </c>
      <c r="K7" s="62" t="s">
        <v>145</v>
      </c>
    </row>
    <row r="8" spans="2:11" ht="36.75" customHeight="1" x14ac:dyDescent="0.2">
      <c r="B8" s="250"/>
      <c r="C8" s="59">
        <v>1</v>
      </c>
      <c r="D8" s="58" t="s">
        <v>146</v>
      </c>
      <c r="E8" s="114" t="s">
        <v>119</v>
      </c>
      <c r="F8" s="41" t="s">
        <v>147</v>
      </c>
      <c r="H8" s="249"/>
      <c r="I8" s="63" t="s">
        <v>148</v>
      </c>
      <c r="J8" s="62" t="s">
        <v>145</v>
      </c>
      <c r="K8" s="62" t="s">
        <v>145</v>
      </c>
    </row>
    <row r="9" spans="2:11" x14ac:dyDescent="0.2">
      <c r="J9" s="97"/>
    </row>
  </sheetData>
  <mergeCells count="4">
    <mergeCell ref="H4:H8"/>
    <mergeCell ref="B4:B8"/>
    <mergeCell ref="D2:F2"/>
    <mergeCell ref="I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0"/>
  <sheetViews>
    <sheetView showGridLines="0" zoomScale="70" zoomScaleNormal="70" workbookViewId="0">
      <selection activeCell="E19" sqref="E19"/>
    </sheetView>
  </sheetViews>
  <sheetFormatPr baseColWidth="10" defaultColWidth="11.42578125" defaultRowHeight="12.75" x14ac:dyDescent="0.2"/>
  <cols>
    <col min="1" max="1" width="1.42578125" style="60" customWidth="1"/>
    <col min="2" max="2" width="6.85546875" style="60" customWidth="1"/>
    <col min="3" max="3" width="39.140625" style="60" customWidth="1"/>
    <col min="4" max="4" width="46" style="60" customWidth="1"/>
    <col min="5" max="14" width="15.42578125" style="60" customWidth="1"/>
    <col min="15" max="15" width="11.42578125" style="60"/>
    <col min="16" max="16" width="30.85546875" style="60" customWidth="1"/>
    <col min="17" max="17" width="31.7109375" style="60" customWidth="1"/>
    <col min="18" max="16384" width="11.42578125" style="60"/>
  </cols>
  <sheetData>
    <row r="1" spans="2:19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x14ac:dyDescent="0.2"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4"/>
      <c r="P2" s="64"/>
      <c r="Q2" s="64"/>
      <c r="R2" s="64"/>
      <c r="S2" s="64"/>
    </row>
    <row r="3" spans="2:19" ht="60" customHeight="1" x14ac:dyDescent="0.2">
      <c r="B3" s="74" t="s">
        <v>29</v>
      </c>
      <c r="C3" s="256" t="s">
        <v>149</v>
      </c>
      <c r="D3" s="257"/>
      <c r="E3" s="73" t="s">
        <v>150</v>
      </c>
      <c r="F3" s="73" t="s">
        <v>151</v>
      </c>
      <c r="G3" s="73" t="s">
        <v>152</v>
      </c>
      <c r="H3" s="73" t="s">
        <v>153</v>
      </c>
      <c r="I3" s="73" t="s">
        <v>154</v>
      </c>
      <c r="J3" s="73" t="s">
        <v>155</v>
      </c>
      <c r="K3" s="73" t="s">
        <v>156</v>
      </c>
      <c r="L3" s="73" t="s">
        <v>157</v>
      </c>
      <c r="M3" s="73" t="s">
        <v>158</v>
      </c>
      <c r="N3" s="73" t="s">
        <v>159</v>
      </c>
      <c r="O3" s="64"/>
      <c r="R3" s="64"/>
      <c r="S3" s="64"/>
    </row>
    <row r="4" spans="2:19" ht="24" customHeight="1" x14ac:dyDescent="0.2">
      <c r="B4" s="66">
        <v>1</v>
      </c>
      <c r="C4" s="255" t="s">
        <v>160</v>
      </c>
      <c r="D4" s="255"/>
      <c r="E4" s="70" t="s">
        <v>161</v>
      </c>
      <c r="F4" s="70"/>
      <c r="G4" s="70"/>
      <c r="H4" s="112"/>
      <c r="I4" s="70"/>
      <c r="J4" s="70"/>
      <c r="K4" s="70"/>
      <c r="L4" s="70"/>
      <c r="M4" s="70"/>
      <c r="N4" s="70"/>
      <c r="O4" s="64"/>
      <c r="R4" s="64"/>
      <c r="S4" s="64"/>
    </row>
    <row r="5" spans="2:19" ht="24" customHeight="1" x14ac:dyDescent="0.2">
      <c r="B5" s="66">
        <v>2</v>
      </c>
      <c r="C5" s="255" t="s">
        <v>162</v>
      </c>
      <c r="D5" s="255"/>
      <c r="E5" s="70"/>
      <c r="F5" s="70"/>
      <c r="G5" s="70"/>
      <c r="H5" s="112"/>
      <c r="I5" s="70"/>
      <c r="J5" s="70"/>
      <c r="K5" s="70"/>
      <c r="L5" s="70"/>
      <c r="M5" s="70"/>
      <c r="N5" s="70"/>
      <c r="O5" s="64"/>
      <c r="R5" s="64"/>
      <c r="S5" s="64"/>
    </row>
    <row r="6" spans="2:19" ht="24" customHeight="1" x14ac:dyDescent="0.2">
      <c r="B6" s="66">
        <v>3</v>
      </c>
      <c r="C6" s="255" t="s">
        <v>163</v>
      </c>
      <c r="D6" s="255"/>
      <c r="E6" s="70"/>
      <c r="F6" s="70"/>
      <c r="G6" s="70"/>
      <c r="H6" s="112"/>
      <c r="I6" s="70"/>
      <c r="J6" s="70"/>
      <c r="K6" s="70"/>
      <c r="L6" s="70"/>
      <c r="M6" s="70"/>
      <c r="N6" s="70"/>
      <c r="O6" s="64"/>
      <c r="R6" s="64"/>
      <c r="S6" s="64"/>
    </row>
    <row r="7" spans="2:19" ht="24" customHeight="1" x14ac:dyDescent="0.2">
      <c r="B7" s="66">
        <v>4</v>
      </c>
      <c r="C7" s="255" t="s">
        <v>164</v>
      </c>
      <c r="D7" s="255"/>
      <c r="E7" s="70"/>
      <c r="F7" s="70"/>
      <c r="G7" s="70"/>
      <c r="H7" s="112"/>
      <c r="I7" s="70"/>
      <c r="J7" s="70"/>
      <c r="K7" s="70"/>
      <c r="L7" s="70"/>
      <c r="M7" s="70"/>
      <c r="N7" s="70"/>
      <c r="O7" s="64"/>
      <c r="R7" s="64"/>
      <c r="S7" s="64"/>
    </row>
    <row r="8" spans="2:19" ht="24" customHeight="1" x14ac:dyDescent="0.2">
      <c r="B8" s="66">
        <v>5</v>
      </c>
      <c r="C8" s="255" t="s">
        <v>165</v>
      </c>
      <c r="D8" s="255"/>
      <c r="E8" s="70" t="s">
        <v>92</v>
      </c>
      <c r="F8" s="70"/>
      <c r="G8" s="70"/>
      <c r="H8" s="112"/>
      <c r="I8" s="70"/>
      <c r="J8" s="70"/>
      <c r="K8" s="70"/>
      <c r="L8" s="70"/>
      <c r="M8" s="70"/>
      <c r="N8" s="70"/>
      <c r="O8" s="64"/>
      <c r="P8" s="64"/>
      <c r="Q8" s="64"/>
      <c r="R8" s="64"/>
      <c r="S8" s="64"/>
    </row>
    <row r="9" spans="2:19" ht="24" customHeight="1" x14ac:dyDescent="0.2">
      <c r="B9" s="66">
        <v>6</v>
      </c>
      <c r="C9" s="255" t="s">
        <v>166</v>
      </c>
      <c r="D9" s="255"/>
      <c r="E9" s="70"/>
      <c r="F9" s="70"/>
      <c r="G9" s="70"/>
      <c r="H9" s="112"/>
      <c r="I9" s="70"/>
      <c r="J9" s="70"/>
      <c r="K9" s="70"/>
      <c r="L9" s="70"/>
      <c r="M9" s="70"/>
      <c r="N9" s="70"/>
      <c r="O9" s="64"/>
      <c r="P9" s="64"/>
      <c r="Q9" s="64"/>
      <c r="R9" s="64"/>
      <c r="S9" s="64"/>
    </row>
    <row r="10" spans="2:19" ht="24" customHeight="1" x14ac:dyDescent="0.2">
      <c r="B10" s="66">
        <v>7</v>
      </c>
      <c r="C10" s="255" t="s">
        <v>167</v>
      </c>
      <c r="D10" s="255"/>
      <c r="E10" s="70" t="s">
        <v>161</v>
      </c>
      <c r="F10" s="70"/>
      <c r="G10" s="70"/>
      <c r="H10" s="112"/>
      <c r="I10" s="70"/>
      <c r="J10" s="70"/>
      <c r="K10" s="70"/>
      <c r="L10" s="70"/>
      <c r="M10" s="70"/>
      <c r="N10" s="70"/>
      <c r="O10" s="64"/>
      <c r="P10" s="64"/>
      <c r="Q10" s="64"/>
      <c r="R10" s="64"/>
      <c r="S10" s="64"/>
    </row>
    <row r="11" spans="2:19" ht="41.25" customHeight="1" x14ac:dyDescent="0.2">
      <c r="B11" s="66">
        <v>8</v>
      </c>
      <c r="C11" s="255" t="s">
        <v>168</v>
      </c>
      <c r="D11" s="255"/>
      <c r="E11" s="70"/>
      <c r="F11" s="70"/>
      <c r="G11" s="70"/>
      <c r="H11" s="112"/>
      <c r="I11" s="70"/>
      <c r="J11" s="70"/>
      <c r="K11" s="70"/>
      <c r="L11" s="70"/>
      <c r="M11" s="70"/>
      <c r="N11" s="70"/>
      <c r="O11" s="64"/>
      <c r="P11" s="64"/>
      <c r="Q11" s="64"/>
      <c r="R11" s="64"/>
      <c r="S11" s="64"/>
    </row>
    <row r="12" spans="2:19" ht="24" customHeight="1" x14ac:dyDescent="0.2">
      <c r="B12" s="66">
        <v>9</v>
      </c>
      <c r="C12" s="255" t="s">
        <v>169</v>
      </c>
      <c r="D12" s="255"/>
      <c r="E12" s="70"/>
      <c r="F12" s="70"/>
      <c r="G12" s="70"/>
      <c r="H12" s="112"/>
      <c r="I12" s="70"/>
      <c r="J12" s="70"/>
      <c r="K12" s="70"/>
      <c r="L12" s="70"/>
      <c r="M12" s="70"/>
      <c r="N12" s="70"/>
      <c r="O12" s="64"/>
      <c r="P12" s="64"/>
      <c r="Q12" s="64"/>
      <c r="R12" s="64"/>
      <c r="S12" s="64"/>
    </row>
    <row r="13" spans="2:19" ht="24" customHeight="1" x14ac:dyDescent="0.2">
      <c r="B13" s="66">
        <v>10</v>
      </c>
      <c r="C13" s="255" t="s">
        <v>170</v>
      </c>
      <c r="D13" s="255"/>
      <c r="E13" s="70"/>
      <c r="F13" s="70"/>
      <c r="G13" s="70"/>
      <c r="H13" s="112"/>
      <c r="I13" s="70"/>
      <c r="J13" s="70"/>
      <c r="K13" s="70"/>
      <c r="L13" s="70"/>
      <c r="M13" s="70"/>
      <c r="N13" s="70"/>
      <c r="O13" s="64"/>
      <c r="P13" s="64"/>
      <c r="Q13" s="64"/>
      <c r="R13" s="64"/>
      <c r="S13" s="64"/>
    </row>
    <row r="14" spans="2:19" ht="24" customHeight="1" x14ac:dyDescent="0.2">
      <c r="B14" s="66">
        <v>11</v>
      </c>
      <c r="C14" s="255" t="s">
        <v>171</v>
      </c>
      <c r="D14" s="255"/>
      <c r="E14" s="70"/>
      <c r="F14" s="70"/>
      <c r="G14" s="70"/>
      <c r="H14" s="112"/>
      <c r="I14" s="70"/>
      <c r="J14" s="70"/>
      <c r="K14" s="70"/>
      <c r="L14" s="70"/>
      <c r="M14" s="70"/>
      <c r="N14" s="70"/>
      <c r="O14" s="64"/>
      <c r="P14" s="64"/>
      <c r="Q14" s="64"/>
      <c r="R14" s="64"/>
      <c r="S14" s="64"/>
    </row>
    <row r="15" spans="2:19" ht="24" customHeight="1" x14ac:dyDescent="0.2">
      <c r="B15" s="66">
        <v>12</v>
      </c>
      <c r="C15" s="255" t="s">
        <v>172</v>
      </c>
      <c r="D15" s="255"/>
      <c r="E15" s="70" t="s">
        <v>161</v>
      </c>
      <c r="F15" s="70"/>
      <c r="G15" s="70"/>
      <c r="H15" s="112"/>
      <c r="I15" s="70"/>
      <c r="J15" s="70"/>
      <c r="K15" s="70"/>
      <c r="L15" s="70"/>
      <c r="M15" s="70"/>
      <c r="N15" s="70"/>
      <c r="O15" s="64"/>
      <c r="P15" s="64"/>
      <c r="Q15" s="64"/>
      <c r="R15" s="64"/>
      <c r="S15" s="64"/>
    </row>
    <row r="16" spans="2:19" ht="24" customHeight="1" x14ac:dyDescent="0.2">
      <c r="B16" s="66">
        <v>13</v>
      </c>
      <c r="C16" s="255" t="s">
        <v>173</v>
      </c>
      <c r="D16" s="255"/>
      <c r="E16" s="70"/>
      <c r="F16" s="70"/>
      <c r="G16" s="70"/>
      <c r="H16" s="112"/>
      <c r="I16" s="70"/>
      <c r="J16" s="70"/>
      <c r="K16" s="70"/>
      <c r="L16" s="70"/>
      <c r="M16" s="70"/>
      <c r="N16" s="70"/>
      <c r="O16" s="64"/>
      <c r="P16" s="64"/>
      <c r="Q16" s="64"/>
      <c r="R16" s="64"/>
      <c r="S16"/>
    </row>
    <row r="17" spans="2:19" ht="24" customHeight="1" x14ac:dyDescent="0.2">
      <c r="B17" s="66">
        <v>14</v>
      </c>
      <c r="C17" s="255" t="s">
        <v>174</v>
      </c>
      <c r="D17" s="255"/>
      <c r="E17" s="70" t="s">
        <v>92</v>
      </c>
      <c r="F17" s="70"/>
      <c r="G17" s="70"/>
      <c r="H17" s="112"/>
      <c r="I17" s="70"/>
      <c r="J17" s="70"/>
      <c r="K17" s="70"/>
      <c r="L17" s="70"/>
      <c r="M17" s="70"/>
      <c r="N17" s="70"/>
      <c r="O17" s="64"/>
      <c r="P17" s="64"/>
      <c r="Q17" s="64"/>
      <c r="R17" s="64"/>
      <c r="S17"/>
    </row>
    <row r="18" spans="2:19" ht="24" customHeight="1" x14ac:dyDescent="0.2">
      <c r="B18" s="66">
        <v>15</v>
      </c>
      <c r="C18" s="255" t="s">
        <v>175</v>
      </c>
      <c r="D18" s="255"/>
      <c r="E18" s="70"/>
      <c r="F18" s="70"/>
      <c r="G18" s="70"/>
      <c r="H18" s="112"/>
      <c r="I18" s="70"/>
      <c r="J18" s="70"/>
      <c r="K18" s="70"/>
      <c r="L18" s="70"/>
      <c r="M18" s="70"/>
      <c r="N18" s="70"/>
      <c r="O18" s="64"/>
      <c r="P18" s="64"/>
      <c r="Q18" s="64"/>
      <c r="R18" s="64"/>
      <c r="S18"/>
    </row>
    <row r="19" spans="2:19" ht="24" customHeight="1" x14ac:dyDescent="0.2">
      <c r="B19" s="66">
        <v>16</v>
      </c>
      <c r="C19" s="255" t="s">
        <v>176</v>
      </c>
      <c r="D19" s="255"/>
      <c r="E19" s="70" t="s">
        <v>92</v>
      </c>
      <c r="F19" s="70"/>
      <c r="G19" s="70"/>
      <c r="H19" s="112"/>
      <c r="I19" s="70"/>
      <c r="J19" s="70"/>
      <c r="K19" s="70"/>
      <c r="L19" s="70"/>
      <c r="M19" s="70"/>
      <c r="N19" s="70"/>
      <c r="O19" s="64"/>
      <c r="P19" s="64"/>
      <c r="Q19" s="64"/>
      <c r="R19" s="64"/>
      <c r="S19"/>
    </row>
    <row r="20" spans="2:19" ht="24" customHeight="1" x14ac:dyDescent="0.2">
      <c r="B20" s="66">
        <v>17</v>
      </c>
      <c r="C20" s="255" t="s">
        <v>177</v>
      </c>
      <c r="D20" s="255"/>
      <c r="E20" s="70" t="s">
        <v>92</v>
      </c>
      <c r="F20" s="70"/>
      <c r="G20" s="70"/>
      <c r="H20" s="112"/>
      <c r="I20" s="70"/>
      <c r="J20" s="70"/>
      <c r="K20" s="70"/>
      <c r="L20" s="70"/>
      <c r="M20" s="70"/>
      <c r="N20" s="70"/>
      <c r="O20" s="64"/>
      <c r="P20" s="64"/>
      <c r="Q20" s="64"/>
      <c r="R20" s="64"/>
      <c r="S20"/>
    </row>
    <row r="21" spans="2:19" ht="24" customHeight="1" x14ac:dyDescent="0.2">
      <c r="B21" s="66">
        <v>18</v>
      </c>
      <c r="C21" s="255" t="s">
        <v>178</v>
      </c>
      <c r="D21" s="255"/>
      <c r="E21" s="70"/>
      <c r="F21" s="70"/>
      <c r="G21" s="70"/>
      <c r="H21" s="112"/>
      <c r="I21" s="70"/>
      <c r="J21" s="70"/>
      <c r="K21" s="70"/>
      <c r="L21" s="70"/>
      <c r="M21" s="70"/>
      <c r="N21" s="70"/>
      <c r="O21" s="64"/>
      <c r="P21" s="64"/>
      <c r="Q21" s="64"/>
      <c r="R21" s="64"/>
      <c r="S21"/>
    </row>
    <row r="22" spans="2:19" ht="24" customHeight="1" x14ac:dyDescent="0.2">
      <c r="B22" s="66">
        <v>19</v>
      </c>
      <c r="C22" s="255" t="s">
        <v>179</v>
      </c>
      <c r="D22" s="255"/>
      <c r="E22" s="70"/>
      <c r="F22" s="70"/>
      <c r="G22" s="70"/>
      <c r="H22" s="112"/>
      <c r="I22" s="70"/>
      <c r="J22" s="70"/>
      <c r="K22" s="70"/>
      <c r="L22" s="70"/>
      <c r="M22" s="70"/>
      <c r="N22" s="70"/>
      <c r="O22" s="64"/>
      <c r="P22" s="64"/>
      <c r="Q22" s="64"/>
      <c r="R22" s="64"/>
      <c r="S22" s="64"/>
    </row>
    <row r="23" spans="2:19" ht="18.75" x14ac:dyDescent="0.2">
      <c r="B23" s="64"/>
      <c r="C23" s="64"/>
      <c r="D23" s="71" t="s">
        <v>180</v>
      </c>
      <c r="E23" s="72">
        <f t="shared" ref="E23:N23" si="0">COUNTIFS(E4:E22,"SI")</f>
        <v>4</v>
      </c>
      <c r="F23" s="72">
        <f t="shared" si="0"/>
        <v>0</v>
      </c>
      <c r="G23" s="72">
        <f t="shared" si="0"/>
        <v>0</v>
      </c>
      <c r="H23" s="72">
        <f t="shared" si="0"/>
        <v>0</v>
      </c>
      <c r="I23" s="72">
        <f t="shared" si="0"/>
        <v>0</v>
      </c>
      <c r="J23" s="72">
        <f t="shared" si="0"/>
        <v>0</v>
      </c>
      <c r="K23" s="72">
        <f t="shared" si="0"/>
        <v>0</v>
      </c>
      <c r="L23" s="72">
        <f t="shared" si="0"/>
        <v>0</v>
      </c>
      <c r="M23" s="72">
        <f t="shared" si="0"/>
        <v>0</v>
      </c>
      <c r="N23" s="72">
        <f t="shared" si="0"/>
        <v>0</v>
      </c>
      <c r="O23" s="64"/>
      <c r="P23" s="64"/>
      <c r="Q23" s="64"/>
      <c r="R23" s="64"/>
      <c r="S23" s="64"/>
    </row>
    <row r="24" spans="2:19" ht="15.75" x14ac:dyDescent="0.2">
      <c r="B24" s="64"/>
      <c r="C24" s="64"/>
      <c r="D24" s="67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2:19" ht="15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79" t="s">
        <v>181</v>
      </c>
      <c r="Q25" s="79" t="s">
        <v>23</v>
      </c>
      <c r="R25" s="64"/>
      <c r="S25" s="64"/>
    </row>
    <row r="26" spans="2:19" s="61" customFormat="1" ht="47.25" customHeight="1" x14ac:dyDescent="0.2">
      <c r="B26" s="68"/>
      <c r="C26" s="68"/>
      <c r="D26" s="75" t="s">
        <v>182</v>
      </c>
      <c r="E26" s="82" t="str">
        <f>IF(E23=0,"",IF(E23&lt;=5,"Moderado",IF(E23&lt;=11,"Mayor",IF(E23&lt;=19,"Catastrófico",0))))</f>
        <v>Moderado</v>
      </c>
      <c r="F26" s="82" t="str">
        <f t="shared" ref="F26:N26" si="1">IF(F23=0,"",IF(F23&lt;=5,"Moderado",IF(F23&lt;=11,"Mayor",IF(F23&lt;=19,"Catastrófico",0))))</f>
        <v/>
      </c>
      <c r="G26" s="82" t="str">
        <f t="shared" si="1"/>
        <v/>
      </c>
      <c r="H26" s="82" t="str">
        <f t="shared" si="1"/>
        <v/>
      </c>
      <c r="I26" s="82" t="str">
        <f t="shared" si="1"/>
        <v/>
      </c>
      <c r="J26" s="82" t="str">
        <f t="shared" si="1"/>
        <v/>
      </c>
      <c r="K26" s="82" t="str">
        <f t="shared" si="1"/>
        <v/>
      </c>
      <c r="L26" s="82" t="str">
        <f t="shared" si="1"/>
        <v/>
      </c>
      <c r="M26" s="82" t="str">
        <f t="shared" si="1"/>
        <v/>
      </c>
      <c r="N26" s="82" t="str">
        <f t="shared" si="1"/>
        <v/>
      </c>
      <c r="O26" s="68"/>
      <c r="P26" s="54" t="s">
        <v>97</v>
      </c>
      <c r="Q26" s="80" t="s">
        <v>139</v>
      </c>
      <c r="R26" s="68"/>
      <c r="S26" s="68"/>
    </row>
    <row r="27" spans="2:19" s="61" customFormat="1" ht="53.25" customHeight="1" x14ac:dyDescent="0.2">
      <c r="B27" s="68"/>
      <c r="C27" s="68"/>
      <c r="D27" s="258" t="s">
        <v>183</v>
      </c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68"/>
      <c r="P27" s="55" t="s">
        <v>114</v>
      </c>
      <c r="Q27" s="80" t="s">
        <v>113</v>
      </c>
      <c r="R27" s="68"/>
      <c r="S27" s="68"/>
    </row>
    <row r="28" spans="2:19" ht="51.75" customHeight="1" x14ac:dyDescent="0.2">
      <c r="B28" s="64"/>
      <c r="C28" s="64"/>
      <c r="D28" s="259"/>
      <c r="E28" s="259"/>
      <c r="F28" s="259"/>
      <c r="G28" s="259"/>
      <c r="H28" s="259"/>
      <c r="I28" s="259"/>
      <c r="J28" s="259"/>
      <c r="K28" s="64"/>
      <c r="L28" s="64"/>
      <c r="M28" s="64"/>
      <c r="N28" s="64"/>
      <c r="O28" s="64"/>
      <c r="P28" s="56" t="s">
        <v>117</v>
      </c>
      <c r="Q28" s="80" t="s">
        <v>96</v>
      </c>
      <c r="R28" s="64"/>
      <c r="S28" s="64"/>
    </row>
    <row r="29" spans="2:19" x14ac:dyDescent="0.2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R29" s="64"/>
      <c r="S29" s="64"/>
    </row>
    <row r="30" spans="2:19" ht="15.75" customHeight="1" x14ac:dyDescent="0.2">
      <c r="B30" s="64"/>
      <c r="C30" s="76" t="s">
        <v>184</v>
      </c>
      <c r="D30" s="6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</sheetData>
  <mergeCells count="22">
    <mergeCell ref="D27:N27"/>
    <mergeCell ref="D28:J28"/>
    <mergeCell ref="C18:D18"/>
    <mergeCell ref="C19:D19"/>
    <mergeCell ref="C20:D20"/>
    <mergeCell ref="C22:D22"/>
    <mergeCell ref="C21:D21"/>
    <mergeCell ref="C4:D4"/>
    <mergeCell ref="C5:D5"/>
    <mergeCell ref="C3:D3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conditionalFormatting sqref="E4:N22">
    <cfRule type="containsText" dxfId="5" priority="21" operator="containsText" text="SI">
      <formula>NOT(ISERROR(SEARCH("SI",E4)))</formula>
    </cfRule>
  </conditionalFormatting>
  <conditionalFormatting sqref="E26:N26">
    <cfRule type="containsText" dxfId="4" priority="1" operator="containsText" text="CATASTRÓFICO">
      <formula>NOT(ISERROR(SEARCH("CATASTRÓFICO",E26)))</formula>
    </cfRule>
    <cfRule type="containsText" dxfId="3" priority="2" operator="containsText" text="MAYOR">
      <formula>NOT(ISERROR(SEARCH("MAYOR",E26)))</formula>
    </cfRule>
    <cfRule type="containsText" dxfId="2" priority="3" operator="containsText" text="MODERADO">
      <formula>NOT(ISERROR(SEARCH("MODERADO",E26)))</formula>
    </cfRule>
    <cfRule type="containsText" dxfId="1" priority="4" operator="containsText" text="MENOR">
      <formula>NOT(ISERROR(SEARCH("MENOR",E26)))</formula>
    </cfRule>
    <cfRule type="containsText" dxfId="0" priority="5" operator="containsText" text="LEVE">
      <formula>NOT(ISERROR(SEARCH("LEVE",E26)))</formula>
    </cfRule>
  </conditionalFormatting>
  <pageMargins left="0.7" right="0.7" top="0.75" bottom="0.75" header="0.3" footer="0.3"/>
  <pageSetup paperSize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Datos!$C$15:$C$16</xm:f>
          </x14:formula1>
          <xm:sqref>E4:N22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B2:K11"/>
  <sheetViews>
    <sheetView showGridLines="0" workbookViewId="0">
      <selection activeCell="I21" sqref="I21"/>
    </sheetView>
  </sheetViews>
  <sheetFormatPr baseColWidth="10" defaultColWidth="11.42578125" defaultRowHeight="12.75" x14ac:dyDescent="0.2"/>
  <cols>
    <col min="1" max="1" width="5.42578125" customWidth="1"/>
    <col min="2" max="2" width="5.28515625" customWidth="1"/>
    <col min="3" max="3" width="10.140625" customWidth="1"/>
    <col min="4" max="4" width="8.140625" hidden="1" customWidth="1"/>
    <col min="5" max="9" width="13.7109375" customWidth="1"/>
    <col min="10" max="10" width="7.28515625" customWidth="1"/>
  </cols>
  <sheetData>
    <row r="2" spans="2:11" ht="17.25" customHeight="1" x14ac:dyDescent="0.2">
      <c r="E2" s="254" t="s">
        <v>185</v>
      </c>
      <c r="F2" s="254"/>
      <c r="G2" s="254"/>
      <c r="H2" s="254"/>
      <c r="I2" s="254"/>
    </row>
    <row r="3" spans="2:11" ht="21.75" customHeight="1" x14ac:dyDescent="0.2">
      <c r="E3" s="260" t="s">
        <v>131</v>
      </c>
      <c r="F3" s="260"/>
      <c r="G3" s="260"/>
      <c r="H3" s="260"/>
      <c r="I3" s="260"/>
    </row>
    <row r="4" spans="2:11" ht="35.25" customHeight="1" x14ac:dyDescent="0.2">
      <c r="E4" s="81" t="s">
        <v>186</v>
      </c>
      <c r="F4" s="81" t="s">
        <v>187</v>
      </c>
      <c r="G4" s="44" t="s">
        <v>188</v>
      </c>
      <c r="H4" s="43" t="s">
        <v>189</v>
      </c>
      <c r="I4" s="43" t="s">
        <v>190</v>
      </c>
    </row>
    <row r="5" spans="2:11" ht="23.25" hidden="1" customHeight="1" x14ac:dyDescent="0.2">
      <c r="E5" s="40" t="s">
        <v>191</v>
      </c>
      <c r="F5" s="40" t="s">
        <v>192</v>
      </c>
      <c r="G5" s="40" t="s">
        <v>193</v>
      </c>
      <c r="H5" s="42" t="s">
        <v>194</v>
      </c>
      <c r="I5" s="40" t="s">
        <v>195</v>
      </c>
    </row>
    <row r="6" spans="2:11" ht="39.75" customHeight="1" x14ac:dyDescent="0.2">
      <c r="B6" s="261" t="s">
        <v>127</v>
      </c>
      <c r="C6" s="44" t="s">
        <v>196</v>
      </c>
      <c r="D6" s="42" t="s">
        <v>197</v>
      </c>
      <c r="E6" s="45" t="s">
        <v>115</v>
      </c>
      <c r="F6" s="45" t="s">
        <v>115</v>
      </c>
      <c r="G6" s="45" t="s">
        <v>115</v>
      </c>
      <c r="H6" s="45" t="s">
        <v>115</v>
      </c>
      <c r="I6" s="46" t="s">
        <v>98</v>
      </c>
      <c r="K6" s="46" t="s">
        <v>98</v>
      </c>
    </row>
    <row r="7" spans="2:11" ht="39.75" customHeight="1" x14ac:dyDescent="0.2">
      <c r="B7" s="261"/>
      <c r="C7" s="44" t="s">
        <v>198</v>
      </c>
      <c r="D7" s="40" t="s">
        <v>194</v>
      </c>
      <c r="E7" s="47" t="s">
        <v>117</v>
      </c>
      <c r="F7" s="47" t="s">
        <v>117</v>
      </c>
      <c r="G7" s="45" t="s">
        <v>115</v>
      </c>
      <c r="H7" s="45" t="s">
        <v>115</v>
      </c>
      <c r="I7" s="46" t="s">
        <v>98</v>
      </c>
      <c r="K7" s="45" t="s">
        <v>115</v>
      </c>
    </row>
    <row r="8" spans="2:11" ht="39.75" customHeight="1" x14ac:dyDescent="0.2">
      <c r="B8" s="261"/>
      <c r="C8" s="44" t="s">
        <v>199</v>
      </c>
      <c r="D8" s="40" t="s">
        <v>193</v>
      </c>
      <c r="E8" s="47" t="s">
        <v>117</v>
      </c>
      <c r="F8" s="47" t="s">
        <v>117</v>
      </c>
      <c r="G8" s="47" t="s">
        <v>117</v>
      </c>
      <c r="H8" s="45" t="s">
        <v>115</v>
      </c>
      <c r="I8" s="46" t="s">
        <v>98</v>
      </c>
      <c r="K8" s="47" t="s">
        <v>117</v>
      </c>
    </row>
    <row r="9" spans="2:11" ht="39.75" customHeight="1" x14ac:dyDescent="0.2">
      <c r="B9" s="261"/>
      <c r="C9" s="44" t="s">
        <v>200</v>
      </c>
      <c r="D9" s="40" t="s">
        <v>192</v>
      </c>
      <c r="E9" s="48" t="s">
        <v>201</v>
      </c>
      <c r="F9" s="47" t="s">
        <v>117</v>
      </c>
      <c r="G9" s="47" t="s">
        <v>117</v>
      </c>
      <c r="H9" s="45" t="s">
        <v>115</v>
      </c>
      <c r="I9" s="46" t="s">
        <v>98</v>
      </c>
    </row>
    <row r="10" spans="2:11" ht="39.75" customHeight="1" x14ac:dyDescent="0.2">
      <c r="B10" s="261"/>
      <c r="C10" s="44" t="s">
        <v>202</v>
      </c>
      <c r="D10" s="40" t="s">
        <v>191</v>
      </c>
      <c r="E10" s="48" t="s">
        <v>201</v>
      </c>
      <c r="F10" s="48" t="s">
        <v>201</v>
      </c>
      <c r="G10" s="47" t="s">
        <v>117</v>
      </c>
      <c r="H10" s="45" t="s">
        <v>115</v>
      </c>
      <c r="I10" s="46" t="s">
        <v>98</v>
      </c>
    </row>
    <row r="11" spans="2:11" ht="32.25" customHeight="1" x14ac:dyDescent="0.2">
      <c r="E11" s="262"/>
      <c r="F11" s="262"/>
    </row>
  </sheetData>
  <mergeCells count="4">
    <mergeCell ref="E2:I2"/>
    <mergeCell ref="E3:I3"/>
    <mergeCell ref="B6:B10"/>
    <mergeCell ref="E11:F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C2:V67"/>
  <sheetViews>
    <sheetView showGridLines="0" topLeftCell="A8" zoomScale="85" zoomScaleNormal="85" workbookViewId="0">
      <selection activeCell="C2" sqref="C2"/>
    </sheetView>
  </sheetViews>
  <sheetFormatPr baseColWidth="10" defaultColWidth="11.42578125" defaultRowHeight="12.75" x14ac:dyDescent="0.2"/>
  <cols>
    <col min="3" max="3" width="36.7109375" customWidth="1"/>
    <col min="5" max="5" width="9.42578125" customWidth="1"/>
    <col min="6" max="6" width="28.7109375" customWidth="1"/>
    <col min="7" max="7" width="25.140625" customWidth="1"/>
    <col min="8" max="8" width="46.42578125" customWidth="1"/>
    <col min="9" max="9" width="20" customWidth="1"/>
    <col min="10" max="10" width="22.42578125" style="3" customWidth="1"/>
    <col min="11" max="11" width="26.42578125" style="3" customWidth="1"/>
    <col min="12" max="12" width="29.28515625" style="3" customWidth="1"/>
    <col min="13" max="13" width="30.140625" customWidth="1"/>
    <col min="14" max="14" width="28.42578125" customWidth="1"/>
    <col min="15" max="15" width="31.140625" customWidth="1"/>
    <col min="16" max="16" width="28" customWidth="1"/>
  </cols>
  <sheetData>
    <row r="2" spans="3:16" x14ac:dyDescent="0.2">
      <c r="C2" s="2" t="s">
        <v>203</v>
      </c>
      <c r="E2" s="3"/>
      <c r="J2"/>
      <c r="K2"/>
      <c r="L2"/>
    </row>
    <row r="3" spans="3:16" x14ac:dyDescent="0.2">
      <c r="C3" s="31" t="s">
        <v>204</v>
      </c>
      <c r="F3" s="251" t="s">
        <v>120</v>
      </c>
      <c r="G3" s="252"/>
      <c r="H3" s="253"/>
      <c r="J3"/>
      <c r="K3"/>
      <c r="L3"/>
    </row>
    <row r="4" spans="3:16" ht="15" x14ac:dyDescent="0.2">
      <c r="C4" s="31" t="s">
        <v>64</v>
      </c>
      <c r="E4" s="59" t="s">
        <v>122</v>
      </c>
      <c r="F4" s="59" t="s">
        <v>123</v>
      </c>
      <c r="G4" s="53" t="s">
        <v>124</v>
      </c>
      <c r="H4" s="98" t="s">
        <v>125</v>
      </c>
      <c r="J4"/>
      <c r="K4"/>
      <c r="L4"/>
    </row>
    <row r="5" spans="3:16" ht="60.75" customHeight="1" x14ac:dyDescent="0.2">
      <c r="C5" s="113"/>
      <c r="E5" s="59">
        <v>5</v>
      </c>
      <c r="F5" s="54" t="s">
        <v>205</v>
      </c>
      <c r="G5" s="41" t="s">
        <v>129</v>
      </c>
      <c r="H5" s="41" t="s">
        <v>130</v>
      </c>
      <c r="J5" s="85" t="s">
        <v>69</v>
      </c>
      <c r="K5" s="85" t="s">
        <v>71</v>
      </c>
      <c r="L5" s="85" t="s">
        <v>73</v>
      </c>
      <c r="M5" s="85" t="s">
        <v>206</v>
      </c>
      <c r="N5" s="85" t="s">
        <v>207</v>
      </c>
      <c r="O5" s="85" t="s">
        <v>79</v>
      </c>
      <c r="P5" s="85" t="s">
        <v>81</v>
      </c>
    </row>
    <row r="6" spans="3:16" ht="38.25" x14ac:dyDescent="0.2">
      <c r="C6" s="2" t="s">
        <v>208</v>
      </c>
      <c r="E6" s="59">
        <v>4</v>
      </c>
      <c r="F6" s="55" t="s">
        <v>209</v>
      </c>
      <c r="G6" s="41" t="s">
        <v>134</v>
      </c>
      <c r="H6" s="41" t="s">
        <v>135</v>
      </c>
      <c r="J6" s="86" t="s">
        <v>99</v>
      </c>
      <c r="K6" s="86" t="s">
        <v>100</v>
      </c>
      <c r="L6" s="86" t="s">
        <v>101</v>
      </c>
      <c r="M6" s="86" t="s">
        <v>102</v>
      </c>
      <c r="N6" s="86" t="s">
        <v>103</v>
      </c>
      <c r="O6" s="86" t="s">
        <v>104</v>
      </c>
      <c r="P6" s="86" t="s">
        <v>105</v>
      </c>
    </row>
    <row r="7" spans="3:16" ht="25.5" x14ac:dyDescent="0.2">
      <c r="C7" s="31" t="s">
        <v>92</v>
      </c>
      <c r="E7" s="59">
        <v>3</v>
      </c>
      <c r="F7" s="56" t="s">
        <v>95</v>
      </c>
      <c r="G7" s="41" t="s">
        <v>93</v>
      </c>
      <c r="H7" s="41" t="s">
        <v>138</v>
      </c>
      <c r="J7" s="86" t="s">
        <v>210</v>
      </c>
      <c r="K7" s="86" t="s">
        <v>211</v>
      </c>
      <c r="L7" s="86" t="s">
        <v>212</v>
      </c>
      <c r="M7" s="86" t="s">
        <v>213</v>
      </c>
      <c r="N7" s="86" t="s">
        <v>214</v>
      </c>
      <c r="O7" s="86" t="s">
        <v>215</v>
      </c>
      <c r="P7" s="86" t="s">
        <v>216</v>
      </c>
    </row>
    <row r="8" spans="3:16" ht="25.5" x14ac:dyDescent="0.2">
      <c r="C8" s="31" t="s">
        <v>161</v>
      </c>
      <c r="E8" s="59">
        <v>2</v>
      </c>
      <c r="F8" s="57" t="s">
        <v>217</v>
      </c>
      <c r="G8" s="41" t="s">
        <v>142</v>
      </c>
      <c r="H8" s="41" t="s">
        <v>143</v>
      </c>
      <c r="M8" s="86" t="s">
        <v>218</v>
      </c>
      <c r="N8" s="3"/>
      <c r="O8" s="3"/>
      <c r="P8" s="86" t="s">
        <v>219</v>
      </c>
    </row>
    <row r="9" spans="3:16" ht="38.25" x14ac:dyDescent="0.2">
      <c r="E9" s="59">
        <v>1</v>
      </c>
      <c r="F9" s="58" t="s">
        <v>108</v>
      </c>
      <c r="G9" s="41" t="s">
        <v>119</v>
      </c>
      <c r="H9" s="41" t="s">
        <v>147</v>
      </c>
      <c r="J9"/>
      <c r="K9"/>
      <c r="L9"/>
    </row>
    <row r="10" spans="3:16" x14ac:dyDescent="0.2">
      <c r="C10" s="2" t="s">
        <v>220</v>
      </c>
      <c r="E10" s="3"/>
      <c r="G10" s="97" t="s">
        <v>94</v>
      </c>
      <c r="H10" s="97" t="s">
        <v>94</v>
      </c>
      <c r="J10"/>
      <c r="K10"/>
      <c r="L10"/>
    </row>
    <row r="11" spans="3:16" ht="51" x14ac:dyDescent="0.2">
      <c r="C11" s="31" t="s">
        <v>4</v>
      </c>
      <c r="F11" s="254" t="s">
        <v>121</v>
      </c>
      <c r="G11" s="254"/>
      <c r="H11" s="254"/>
      <c r="J11" s="33" t="s">
        <v>221</v>
      </c>
      <c r="K11" s="91" t="s">
        <v>222</v>
      </c>
    </row>
    <row r="12" spans="3:16" ht="33.75" customHeight="1" x14ac:dyDescent="0.2">
      <c r="C12" s="31" t="s">
        <v>62</v>
      </c>
      <c r="F12" s="52"/>
      <c r="G12" s="51" t="s">
        <v>23</v>
      </c>
      <c r="H12" s="98" t="s">
        <v>126</v>
      </c>
      <c r="J12" s="86" t="s">
        <v>106</v>
      </c>
      <c r="K12" s="86" t="s">
        <v>106</v>
      </c>
    </row>
    <row r="13" spans="3:16" ht="25.5" x14ac:dyDescent="0.2">
      <c r="C13" s="31" t="s">
        <v>111</v>
      </c>
      <c r="F13" s="54" t="s">
        <v>97</v>
      </c>
      <c r="G13" s="41" t="s">
        <v>139</v>
      </c>
      <c r="H13" s="41" t="s">
        <v>132</v>
      </c>
      <c r="J13" s="86" t="s">
        <v>223</v>
      </c>
      <c r="K13" s="86" t="s">
        <v>116</v>
      </c>
    </row>
    <row r="14" spans="3:16" ht="25.5" x14ac:dyDescent="0.2">
      <c r="C14" s="2" t="s">
        <v>224</v>
      </c>
      <c r="F14" s="55" t="s">
        <v>114</v>
      </c>
      <c r="G14" s="41" t="s">
        <v>113</v>
      </c>
      <c r="H14" s="41" t="s">
        <v>136</v>
      </c>
      <c r="J14" s="92"/>
      <c r="K14" s="86" t="s">
        <v>107</v>
      </c>
    </row>
    <row r="15" spans="3:16" ht="25.5" x14ac:dyDescent="0.2">
      <c r="C15" s="31" t="s">
        <v>92</v>
      </c>
      <c r="F15" s="56" t="s">
        <v>117</v>
      </c>
      <c r="G15" s="41" t="s">
        <v>96</v>
      </c>
      <c r="H15" s="41" t="s">
        <v>140</v>
      </c>
    </row>
    <row r="16" spans="3:16" x14ac:dyDescent="0.2">
      <c r="C16" s="31" t="s">
        <v>161</v>
      </c>
    </row>
    <row r="20" spans="3:12" x14ac:dyDescent="0.2">
      <c r="C20" s="84" t="s">
        <v>109</v>
      </c>
    </row>
    <row r="21" spans="3:12" x14ac:dyDescent="0.2">
      <c r="C21" s="84" t="s">
        <v>225</v>
      </c>
      <c r="F21" s="2" t="s">
        <v>226</v>
      </c>
      <c r="G21" s="2" t="s">
        <v>227</v>
      </c>
      <c r="H21" s="2" t="s">
        <v>203</v>
      </c>
      <c r="J21"/>
      <c r="K21"/>
      <c r="L21"/>
    </row>
    <row r="22" spans="3:12" x14ac:dyDescent="0.2">
      <c r="F22" s="31" t="s">
        <v>228</v>
      </c>
      <c r="G22" s="31" t="s">
        <v>228</v>
      </c>
      <c r="H22" s="31" t="s">
        <v>229</v>
      </c>
      <c r="J22"/>
      <c r="K22"/>
      <c r="L22"/>
    </row>
    <row r="23" spans="3:12" ht="38.25" x14ac:dyDescent="0.2">
      <c r="F23" s="31" t="s">
        <v>230</v>
      </c>
      <c r="G23" s="31" t="s">
        <v>231</v>
      </c>
      <c r="H23" s="31" t="s">
        <v>232</v>
      </c>
      <c r="J23"/>
      <c r="K23"/>
      <c r="L23"/>
    </row>
    <row r="24" spans="3:12" ht="25.5" x14ac:dyDescent="0.2">
      <c r="C24" s="95" t="s">
        <v>92</v>
      </c>
      <c r="F24" s="31" t="s">
        <v>233</v>
      </c>
      <c r="G24" s="31" t="s">
        <v>234</v>
      </c>
      <c r="H24" s="31" t="s">
        <v>235</v>
      </c>
      <c r="J24"/>
      <c r="K24"/>
      <c r="L24"/>
    </row>
    <row r="25" spans="3:12" ht="25.5" x14ac:dyDescent="0.2">
      <c r="C25" s="95" t="s">
        <v>161</v>
      </c>
      <c r="F25" s="31" t="s">
        <v>236</v>
      </c>
      <c r="G25" s="31" t="s">
        <v>237</v>
      </c>
      <c r="H25" s="31" t="s">
        <v>238</v>
      </c>
      <c r="J25"/>
      <c r="K25"/>
      <c r="L25"/>
    </row>
    <row r="26" spans="3:12" ht="25.5" customHeight="1" x14ac:dyDescent="0.2">
      <c r="F26" s="31" t="s">
        <v>112</v>
      </c>
      <c r="G26" s="31" t="s">
        <v>239</v>
      </c>
      <c r="H26" s="31" t="s">
        <v>240</v>
      </c>
      <c r="J26"/>
      <c r="K26"/>
      <c r="L26"/>
    </row>
    <row r="27" spans="3:12" ht="25.5" x14ac:dyDescent="0.2">
      <c r="C27" s="96" t="s">
        <v>241</v>
      </c>
      <c r="F27" s="31" t="s">
        <v>242</v>
      </c>
      <c r="G27" s="31" t="s">
        <v>243</v>
      </c>
      <c r="H27" s="31" t="s">
        <v>118</v>
      </c>
      <c r="J27"/>
      <c r="K27"/>
      <c r="L27"/>
    </row>
    <row r="28" spans="3:12" ht="25.5" customHeight="1" x14ac:dyDescent="0.2">
      <c r="C28" s="31" t="s">
        <v>91</v>
      </c>
      <c r="F28" s="31" t="s">
        <v>244</v>
      </c>
      <c r="G28" s="31" t="s">
        <v>245</v>
      </c>
      <c r="H28" s="31" t="s">
        <v>246</v>
      </c>
      <c r="J28"/>
      <c r="K28"/>
      <c r="L28"/>
    </row>
    <row r="29" spans="3:12" ht="25.5" customHeight="1" x14ac:dyDescent="0.2">
      <c r="C29" s="31" t="s">
        <v>110</v>
      </c>
      <c r="F29" s="31" t="s">
        <v>247</v>
      </c>
      <c r="G29" s="31" t="s">
        <v>248</v>
      </c>
      <c r="H29" s="31" t="s">
        <v>249</v>
      </c>
      <c r="J29"/>
      <c r="K29"/>
      <c r="L29"/>
    </row>
    <row r="30" spans="3:12" ht="25.5" customHeight="1" x14ac:dyDescent="0.2">
      <c r="C30" s="31" t="s">
        <v>250</v>
      </c>
      <c r="F30" s="31" t="s">
        <v>251</v>
      </c>
      <c r="G30" s="31" t="s">
        <v>252</v>
      </c>
      <c r="H30" s="31" t="s">
        <v>253</v>
      </c>
      <c r="J30"/>
      <c r="K30"/>
      <c r="L30"/>
    </row>
    <row r="31" spans="3:12" ht="25.5" customHeight="1" x14ac:dyDescent="0.2">
      <c r="C31" s="31" t="s">
        <v>254</v>
      </c>
      <c r="G31" s="31" t="s">
        <v>255</v>
      </c>
      <c r="H31" s="31" t="s">
        <v>256</v>
      </c>
      <c r="J31"/>
      <c r="K31"/>
      <c r="L31"/>
    </row>
    <row r="32" spans="3:12" x14ac:dyDescent="0.2">
      <c r="G32" s="31" t="s">
        <v>257</v>
      </c>
      <c r="J32"/>
      <c r="K32"/>
      <c r="L32"/>
    </row>
    <row r="33" spans="3:22" s="1" customFormat="1" x14ac:dyDescent="0.2">
      <c r="C33"/>
      <c r="D33"/>
      <c r="E33"/>
      <c r="F33" s="3"/>
      <c r="G33" s="31" t="s">
        <v>258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3:22" x14ac:dyDescent="0.2">
      <c r="G34" s="31" t="s">
        <v>244</v>
      </c>
      <c r="J34"/>
      <c r="K34"/>
      <c r="L34"/>
    </row>
    <row r="35" spans="3:22" x14ac:dyDescent="0.2">
      <c r="G35" s="31" t="s">
        <v>259</v>
      </c>
      <c r="J35"/>
      <c r="K35"/>
      <c r="L35"/>
    </row>
    <row r="36" spans="3:22" x14ac:dyDescent="0.2">
      <c r="G36" s="31" t="s">
        <v>247</v>
      </c>
      <c r="J36"/>
      <c r="K36"/>
      <c r="L36"/>
    </row>
    <row r="37" spans="3:22" ht="25.5" x14ac:dyDescent="0.2">
      <c r="G37" s="31" t="s">
        <v>233</v>
      </c>
      <c r="J37"/>
      <c r="K37"/>
      <c r="L37"/>
    </row>
    <row r="38" spans="3:22" ht="25.5" x14ac:dyDescent="0.2">
      <c r="G38" s="31" t="s">
        <v>260</v>
      </c>
      <c r="J38"/>
      <c r="K38"/>
      <c r="L38"/>
    </row>
    <row r="39" spans="3:22" ht="38.25" x14ac:dyDescent="0.2">
      <c r="G39" s="31" t="s">
        <v>261</v>
      </c>
      <c r="J39"/>
      <c r="K39"/>
      <c r="L39"/>
    </row>
    <row r="40" spans="3:22" x14ac:dyDescent="0.2">
      <c r="G40" s="31" t="s">
        <v>112</v>
      </c>
      <c r="J40"/>
      <c r="K40"/>
      <c r="L40"/>
    </row>
    <row r="41" spans="3:22" ht="25.5" x14ac:dyDescent="0.2">
      <c r="G41" s="31" t="s">
        <v>242</v>
      </c>
      <c r="J41"/>
      <c r="K41"/>
      <c r="L41"/>
    </row>
    <row r="42" spans="3:22" ht="25.5" x14ac:dyDescent="0.2">
      <c r="G42" s="31" t="s">
        <v>262</v>
      </c>
    </row>
    <row r="43" spans="3:22" ht="25.5" x14ac:dyDescent="0.2">
      <c r="G43" s="31" t="s">
        <v>263</v>
      </c>
    </row>
    <row r="44" spans="3:22" ht="25.5" x14ac:dyDescent="0.2">
      <c r="G44" s="31" t="s">
        <v>264</v>
      </c>
    </row>
    <row r="45" spans="3:22" ht="25.5" x14ac:dyDescent="0.2">
      <c r="G45" s="31" t="s">
        <v>265</v>
      </c>
    </row>
    <row r="46" spans="3:22" ht="25.5" x14ac:dyDescent="0.2">
      <c r="G46" s="31" t="s">
        <v>266</v>
      </c>
    </row>
    <row r="47" spans="3:22" ht="25.5" x14ac:dyDescent="0.2">
      <c r="G47" s="31" t="s">
        <v>267</v>
      </c>
    </row>
    <row r="48" spans="3:22" ht="25.5" x14ac:dyDescent="0.2">
      <c r="G48" s="31" t="s">
        <v>268</v>
      </c>
    </row>
    <row r="49" spans="7:7" ht="25.5" x14ac:dyDescent="0.2">
      <c r="G49" s="31" t="s">
        <v>269</v>
      </c>
    </row>
    <row r="50" spans="7:7" ht="25.5" x14ac:dyDescent="0.2">
      <c r="G50" s="31" t="s">
        <v>270</v>
      </c>
    </row>
    <row r="51" spans="7:7" ht="25.5" x14ac:dyDescent="0.2">
      <c r="G51" s="31" t="s">
        <v>271</v>
      </c>
    </row>
    <row r="52" spans="7:7" ht="51" x14ac:dyDescent="0.2">
      <c r="G52" s="31" t="s">
        <v>272</v>
      </c>
    </row>
    <row r="53" spans="7:7" ht="25.5" x14ac:dyDescent="0.2">
      <c r="G53" s="31" t="s">
        <v>273</v>
      </c>
    </row>
    <row r="54" spans="7:7" ht="25.5" x14ac:dyDescent="0.2">
      <c r="G54" s="31" t="s">
        <v>274</v>
      </c>
    </row>
    <row r="55" spans="7:7" ht="25.5" x14ac:dyDescent="0.2">
      <c r="G55" s="31" t="s">
        <v>275</v>
      </c>
    </row>
    <row r="56" spans="7:7" ht="38.25" x14ac:dyDescent="0.2">
      <c r="G56" s="31" t="s">
        <v>276</v>
      </c>
    </row>
    <row r="57" spans="7:7" ht="38.25" x14ac:dyDescent="0.2">
      <c r="G57" s="31" t="s">
        <v>277</v>
      </c>
    </row>
    <row r="58" spans="7:7" ht="25.5" x14ac:dyDescent="0.2">
      <c r="G58" s="31" t="s">
        <v>278</v>
      </c>
    </row>
    <row r="59" spans="7:7" ht="25.5" x14ac:dyDescent="0.2">
      <c r="G59" s="31" t="s">
        <v>279</v>
      </c>
    </row>
    <row r="60" spans="7:7" ht="25.5" x14ac:dyDescent="0.2">
      <c r="G60" s="31" t="s">
        <v>280</v>
      </c>
    </row>
    <row r="61" spans="7:7" ht="25.5" x14ac:dyDescent="0.2">
      <c r="G61" s="31" t="s">
        <v>281</v>
      </c>
    </row>
    <row r="62" spans="7:7" ht="25.5" x14ac:dyDescent="0.2">
      <c r="G62" s="31" t="s">
        <v>282</v>
      </c>
    </row>
    <row r="63" spans="7:7" ht="25.5" x14ac:dyDescent="0.2">
      <c r="G63" s="31" t="s">
        <v>283</v>
      </c>
    </row>
    <row r="64" spans="7:7" ht="25.5" x14ac:dyDescent="0.2">
      <c r="G64" s="31" t="s">
        <v>284</v>
      </c>
    </row>
    <row r="65" spans="7:7" x14ac:dyDescent="0.2">
      <c r="G65" s="31" t="s">
        <v>285</v>
      </c>
    </row>
    <row r="66" spans="7:7" x14ac:dyDescent="0.2">
      <c r="G66" s="31" t="s">
        <v>286</v>
      </c>
    </row>
    <row r="67" spans="7:7" x14ac:dyDescent="0.2">
      <c r="G67" s="31" t="s">
        <v>287</v>
      </c>
    </row>
  </sheetData>
  <mergeCells count="2">
    <mergeCell ref="F3:H3"/>
    <mergeCell ref="F11:H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85725A02694644B72F3AF596AF9B2C" ma:contentTypeVersion="6" ma:contentTypeDescription="Crear nuevo documento." ma:contentTypeScope="" ma:versionID="31033f2021fc04d857e3ba3d0f8e6cf2">
  <xsd:schema xmlns:xsd="http://www.w3.org/2001/XMLSchema" xmlns:xs="http://www.w3.org/2001/XMLSchema" xmlns:p="http://schemas.microsoft.com/office/2006/metadata/properties" xmlns:ns2="72e32beb-fd51-4a6f-b45e-a5ee1163e71f" xmlns:ns3="16d7e138-2d3d-4f4a-a0eb-d0297bce95eb" targetNamespace="http://schemas.microsoft.com/office/2006/metadata/properties" ma:root="true" ma:fieldsID="cb6a172d70229a403a755d10bca1399b" ns2:_="" ns3:_="">
    <xsd:import namespace="72e32beb-fd51-4a6f-b45e-a5ee1163e71f"/>
    <xsd:import namespace="16d7e138-2d3d-4f4a-a0eb-d0297bce95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32beb-fd51-4a6f-b45e-a5ee1163e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7e138-2d3d-4f4a-a0eb-d0297bce95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32707-5B60-4CB0-9B48-1CABA58E642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04F48D7-29FA-4C14-BDEC-A45162B37F1F}">
  <ds:schemaRefs>
    <ds:schemaRef ds:uri="http://schemas.microsoft.com/office/2006/documentManagement/types"/>
    <ds:schemaRef ds:uri="http://schemas.microsoft.com/office/infopath/2007/PartnerControls"/>
    <ds:schemaRef ds:uri="16d7e138-2d3d-4f4a-a0eb-d0297bce95e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2e32beb-fd51-4a6f-b45e-a5ee1163e7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4E6285-137F-4E11-8D54-8510F54BE39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F19CFBC-3411-4CD9-86E5-C80501C8A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32beb-fd51-4a6f-b45e-a5ee1163e71f"/>
    <ds:schemaRef ds:uri="16d7e138-2d3d-4f4a-a0eb-d0297bce9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E69EB6E-8BA2-4448-BBFB-7B58DBFCCA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Mapa de riesgos</vt:lpstr>
      <vt:lpstr>Tablas</vt:lpstr>
      <vt:lpstr>Calificación de impacto</vt:lpstr>
      <vt:lpstr>Mapa de calor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2007-05-23T11:34:18Z</dcterms:created>
  <dcterms:modified xsi:type="dcterms:W3CDTF">2022-12-07T19:24:58Z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0x0101000B85725A02694644B72F3AF596AF9B2C</vt:lpwstr>
  </property>
</Properties>
</file>