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23023_00002/LOGO GADF/"/>
    </mc:Choice>
  </mc:AlternateContent>
  <xr:revisionPtr revIDLastSave="1" documentId="13_ncr:1_{6CAE442C-1F1F-4C2E-9143-3E38C6D77F57}" xr6:coauthVersionLast="47" xr6:coauthVersionMax="47" xr10:uidLastSave="{9B76C8CA-EF81-4039-B3BC-368D453618D0}"/>
  <bookViews>
    <workbookView xWindow="-120" yWindow="-120" windowWidth="20730" windowHeight="11160" xr2:uid="{00000000-000D-0000-FFFF-FFFF00000000}"/>
  </bookViews>
  <sheets>
    <sheet name=" GADF-F-049" sheetId="1" r:id="rId1"/>
    <sheet name="Listas" sheetId="3" state="hidden" r:id="rId2"/>
    <sheet name="Aéropuertos" sheetId="2" state="hidden" r:id="rId3"/>
  </sheets>
  <definedNames>
    <definedName name="_xlnm.Print_Area" localSheetId="0">' GADF-F-049'!$A$2:$I$59</definedName>
    <definedName name="_xlnm.Print_Titles" localSheetId="0">' GADF-F-049'!$2:$6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G58" i="1"/>
  <c r="E8" i="1"/>
  <c r="A45" i="1"/>
  <c r="D44" i="1"/>
  <c r="G53" i="1" l="1"/>
  <c r="D53" i="1"/>
  <c r="G16" i="1" l="1"/>
  <c r="B46" i="1" l="1"/>
  <c r="A14" i="1"/>
  <c r="A48" i="1" l="1"/>
  <c r="D34" i="1" l="1"/>
  <c r="A34" i="1"/>
  <c r="C20" i="1"/>
  <c r="G43" i="1"/>
  <c r="A20" i="1"/>
  <c r="B47" i="1"/>
  <c r="I13" i="1"/>
  <c r="G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Larri Javier Rodriguez Escobar</author>
  </authors>
  <commentList>
    <comment ref="I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Solo aplica para contratistas</t>
        </r>
      </text>
    </comment>
    <comment ref="C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Hacer click en el cuadro de verificación</t>
        </r>
      </text>
    </comment>
    <comment ref="H3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Hacer click en el cuadro de verificación</t>
        </r>
      </text>
    </comment>
    <comment ref="C3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Hacer click en el cuadro de verificación</t>
        </r>
      </text>
    </comment>
    <comment ref="H3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Hacer click en el cuadro de verificación</t>
        </r>
      </text>
    </comment>
    <comment ref="H3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Esta opción aplica cuando hay mas de un destino en el itinerario del viaje</t>
        </r>
      </text>
    </comment>
    <comment ref="H4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Esta opción aplica cuando hay mas de un destino en el itinerario del viaje</t>
        </r>
      </text>
    </comment>
  </commentList>
</comments>
</file>

<file path=xl/sharedStrings.xml><?xml version="1.0" encoding="utf-8"?>
<sst xmlns="http://schemas.openxmlformats.org/spreadsheetml/2006/main" count="418" uniqueCount="362">
  <si>
    <t>Identificación:</t>
  </si>
  <si>
    <t>SI</t>
  </si>
  <si>
    <t>Aéreo</t>
  </si>
  <si>
    <t>NO</t>
  </si>
  <si>
    <t>Terrestre</t>
  </si>
  <si>
    <t>Fecha Diligenciamiento Formato:</t>
  </si>
  <si>
    <t>Total</t>
  </si>
  <si>
    <t xml:space="preserve">Iva </t>
  </si>
  <si>
    <t>Justificación:</t>
  </si>
  <si>
    <t>Hora Tentativa :</t>
  </si>
  <si>
    <t>Opción N° 1</t>
  </si>
  <si>
    <t>Opción N° 2</t>
  </si>
  <si>
    <t>Opción N° 3</t>
  </si>
  <si>
    <t>GESTIÓN ADMINISTRATIVA Y FINANCIERA</t>
  </si>
  <si>
    <t>Itinerarios  Tentativos Para Reserva Aérea</t>
  </si>
  <si>
    <t>Ciudad Origen :</t>
  </si>
  <si>
    <t>Ciudad Destino:</t>
  </si>
  <si>
    <t xml:space="preserve">Fecha Ida </t>
  </si>
  <si>
    <t>Fecha Regreso</t>
  </si>
  <si>
    <t xml:space="preserve">Tramite solicitado </t>
  </si>
  <si>
    <t xml:space="preserve">Cancelación </t>
  </si>
  <si>
    <t xml:space="preserve">Funcionario </t>
  </si>
  <si>
    <t xml:space="preserve">Tipo vinculación  </t>
  </si>
  <si>
    <t xml:space="preserve">Contratista </t>
  </si>
  <si>
    <t>Nombre Proyecto:</t>
  </si>
  <si>
    <t>Fecha Regreso :</t>
  </si>
  <si>
    <t>Fecha Salida :</t>
  </si>
  <si>
    <t>Ciudad o Municipio Destino:</t>
  </si>
  <si>
    <t>Cargo:</t>
  </si>
  <si>
    <t>VICEPRESIDENCIA JURIDICA</t>
  </si>
  <si>
    <t xml:space="preserve">VICEPRESIDENCIA DE ESTRUCTURACIÓN </t>
  </si>
  <si>
    <t>VICEPRESIDENCIA DE PLANEACIÓN RIESGOS Y ENTORNO</t>
  </si>
  <si>
    <t xml:space="preserve"> VICEPRESIDENCIA EJECUTIVA</t>
  </si>
  <si>
    <t>PRESIDENCIA</t>
  </si>
  <si>
    <t xml:space="preserve">OFICINA DE CONTROL INTERNO </t>
  </si>
  <si>
    <t>OFICINA DE COMUNICACIONES</t>
  </si>
  <si>
    <t>Aeropuerto Internacional El Edén (2)</t>
  </si>
  <si>
    <t>AXM</t>
  </si>
  <si>
    <t>SKAR</t>
  </si>
  <si>
    <t>Quindío</t>
  </si>
  <si>
    <t>Aeropuerto Internacional Ernesto Cortissoz (4)</t>
  </si>
  <si>
    <t>BAQ</t>
  </si>
  <si>
    <t>SKBQ</t>
  </si>
  <si>
    <t>Atlántico</t>
  </si>
  <si>
    <t>Aeropuerto Internacional El Dorado (41)</t>
  </si>
  <si>
    <t>BOG</t>
  </si>
  <si>
    <t>SKBO</t>
  </si>
  <si>
    <t>Distrito Capital</t>
  </si>
  <si>
    <t>Aeropuerto Internacional Palonegro (1)</t>
  </si>
  <si>
    <t>BGA</t>
  </si>
  <si>
    <t>SKBG</t>
  </si>
  <si>
    <t>Santander</t>
  </si>
  <si>
    <t>Aeropuerto Internacional Alfonso Bonilla Aragón (8)</t>
  </si>
  <si>
    <t>CLO</t>
  </si>
  <si>
    <t>SKCL</t>
  </si>
  <si>
    <r>
      <t>Cali</t>
    </r>
    <r>
      <rPr>
        <sz val="11"/>
        <color rgb="FF222222"/>
        <rFont val="Arial"/>
        <family val="2"/>
      </rPr>
      <t> / </t>
    </r>
    <r>
      <rPr>
        <sz val="11"/>
        <color rgb="FF0B0080"/>
        <rFont val="Arial"/>
        <family val="2"/>
      </rPr>
      <t>Palmira</t>
    </r>
  </si>
  <si>
    <t>Valle del Cauca</t>
  </si>
  <si>
    <t>Aeropuerto Internacional Rafael Núñez (10)</t>
  </si>
  <si>
    <t>CTG</t>
  </si>
  <si>
    <t>SKCG</t>
  </si>
  <si>
    <t>Cartagena</t>
  </si>
  <si>
    <t>Bolívar</t>
  </si>
  <si>
    <t>Aeropuerto Internacional Camilo Daza (0)</t>
  </si>
  <si>
    <t>CUC</t>
  </si>
  <si>
    <t>SKCC</t>
  </si>
  <si>
    <t>Norte de Santander</t>
  </si>
  <si>
    <t>Aeropuerto Internacional Alfredo Vásquez Cobo (0)</t>
  </si>
  <si>
    <t>LET</t>
  </si>
  <si>
    <t>SKLT</t>
  </si>
  <si>
    <t>Leticia</t>
  </si>
  <si>
    <t>Amazonas</t>
  </si>
  <si>
    <t>Aeropuerto Internacional José María Córdova (15)</t>
  </si>
  <si>
    <t>MDE</t>
  </si>
  <si>
    <t>SKRG</t>
  </si>
  <si>
    <t>Antioquia</t>
  </si>
  <si>
    <t>Aeropuerto Internacional Los Garzones (0)</t>
  </si>
  <si>
    <t>MTR</t>
  </si>
  <si>
    <t>SKMR</t>
  </si>
  <si>
    <t>Córdoba</t>
  </si>
  <si>
    <t>Aeropuerto Internacional Matecaña (2)</t>
  </si>
  <si>
    <t>PEI</t>
  </si>
  <si>
    <t>SKPE</t>
  </si>
  <si>
    <t>Pereira</t>
  </si>
  <si>
    <t>Risaralda</t>
  </si>
  <si>
    <t>Aeropuerto Internacional Almirante Padilla (3)</t>
  </si>
  <si>
    <t>RCH</t>
  </si>
  <si>
    <t>SKRH</t>
  </si>
  <si>
    <t>Riohacha</t>
  </si>
  <si>
    <t>La Guajira</t>
  </si>
  <si>
    <t>Aeropuerto Internacional Gustavo Rojas Pinilla (4)</t>
  </si>
  <si>
    <t>ADZ</t>
  </si>
  <si>
    <t>SKSP</t>
  </si>
  <si>
    <t>San Andrés y Providencia</t>
  </si>
  <si>
    <t>Aeropuerto Internacional Simón Bolívar (0)</t>
  </si>
  <si>
    <t>SMR</t>
  </si>
  <si>
    <t>SKSM</t>
  </si>
  <si>
    <t>Santa Marta</t>
  </si>
  <si>
    <t>Magdalena</t>
  </si>
  <si>
    <t>Aeropuerto Antonio Roldán Betancourt</t>
  </si>
  <si>
    <t>APO</t>
  </si>
  <si>
    <t>SKLC</t>
  </si>
  <si>
    <t>Aeropuerto Las Brujas</t>
  </si>
  <si>
    <t>CZU</t>
  </si>
  <si>
    <t>SKCZ</t>
  </si>
  <si>
    <t>Sucre</t>
  </si>
  <si>
    <t>Aeropuerto Santiago Pérez</t>
  </si>
  <si>
    <t>AUC</t>
  </si>
  <si>
    <t>SKUC</t>
  </si>
  <si>
    <t>Arauca</t>
  </si>
  <si>
    <t>Aeropuerto Yariguíes</t>
  </si>
  <si>
    <t>EJA</t>
  </si>
  <si>
    <t>SKEJ</t>
  </si>
  <si>
    <t>Barrancabermeja</t>
  </si>
  <si>
    <t>Aeropuerto Gustavo Artunduaga</t>
  </si>
  <si>
    <t>FLA</t>
  </si>
  <si>
    <t>SKFL</t>
  </si>
  <si>
    <t>Florencia</t>
  </si>
  <si>
    <t>Caquetá</t>
  </si>
  <si>
    <t>Aeropuerto Perales</t>
  </si>
  <si>
    <t>IBE</t>
  </si>
  <si>
    <t>SKIB</t>
  </si>
  <si>
    <t>Tolima</t>
  </si>
  <si>
    <t>Aeropuerto de La Nubia</t>
  </si>
  <si>
    <t>MZL</t>
  </si>
  <si>
    <t>SKMZ</t>
  </si>
  <si>
    <t>Manizales</t>
  </si>
  <si>
    <t>Caldas</t>
  </si>
  <si>
    <t>Aeropuerto Santa Ana</t>
  </si>
  <si>
    <t>CRC</t>
  </si>
  <si>
    <t>SKGO</t>
  </si>
  <si>
    <t>Cartago</t>
  </si>
  <si>
    <t>Aeropuerto Olaya Herrera</t>
  </si>
  <si>
    <t>EOH</t>
  </si>
  <si>
    <t>SKMD</t>
  </si>
  <si>
    <t>Aeropuerto Benito Salas</t>
  </si>
  <si>
    <t>NVA</t>
  </si>
  <si>
    <t>SKNV</t>
  </si>
  <si>
    <t>Neiva</t>
  </si>
  <si>
    <t>Huila</t>
  </si>
  <si>
    <t>Aeropuerto Antonio Nariño</t>
  </si>
  <si>
    <t>PSO</t>
  </si>
  <si>
    <t>SKPS</t>
  </si>
  <si>
    <t>Nariño</t>
  </si>
  <si>
    <t>Aeropuerto San Luis</t>
  </si>
  <si>
    <t>IPI</t>
  </si>
  <si>
    <t>SKIP</t>
  </si>
  <si>
    <t>Aeropuerto Guillermo León Valencia</t>
  </si>
  <si>
    <t>PPN</t>
  </si>
  <si>
    <t>SKPP</t>
  </si>
  <si>
    <t>Cauca</t>
  </si>
  <si>
    <t>Aeropuerto El Embrujo</t>
  </si>
  <si>
    <t>PVA</t>
  </si>
  <si>
    <t>SKPV</t>
  </si>
  <si>
    <t>Providencia</t>
  </si>
  <si>
    <t>Aeropuerto Tres de Mayo</t>
  </si>
  <si>
    <t>PUU</t>
  </si>
  <si>
    <t>SKAS</t>
  </si>
  <si>
    <t>Putumayo</t>
  </si>
  <si>
    <t>Aeropuerto El Caraño</t>
  </si>
  <si>
    <t>UIB</t>
  </si>
  <si>
    <t>SKUI</t>
  </si>
  <si>
    <t>Chocó</t>
  </si>
  <si>
    <t>Aeropuerto La Florida</t>
  </si>
  <si>
    <t>TCO</t>
  </si>
  <si>
    <t>SKCO</t>
  </si>
  <si>
    <t>Tumaco</t>
  </si>
  <si>
    <t>Aeropuerto Alfonso López Pumarejo</t>
  </si>
  <si>
    <t>VUP</t>
  </si>
  <si>
    <t>SKVP</t>
  </si>
  <si>
    <t>Valledupar</t>
  </si>
  <si>
    <t>Cesar</t>
  </si>
  <si>
    <t>Aeropuerto Vanguardia</t>
  </si>
  <si>
    <t>VVC</t>
  </si>
  <si>
    <t>SKVV</t>
  </si>
  <si>
    <t>Villavicencio</t>
  </si>
  <si>
    <t>Meta</t>
  </si>
  <si>
    <t>Aeropuerto El Alcaraván</t>
  </si>
  <si>
    <t>EYP</t>
  </si>
  <si>
    <t>SKYP</t>
  </si>
  <si>
    <t>Yopal</t>
  </si>
  <si>
    <t>Casanare</t>
  </si>
  <si>
    <t>Aeropuerto Alcides Fernández</t>
  </si>
  <si>
    <t>ACD</t>
  </si>
  <si>
    <t>SKAD</t>
  </si>
  <si>
    <t>Aeropuerto de Araracuara</t>
  </si>
  <si>
    <t>ACR</t>
  </si>
  <si>
    <t>SKAC</t>
  </si>
  <si>
    <t>Araracuara (Solano)</t>
  </si>
  <si>
    <t>Aeropuerto José Celestino Mutis</t>
  </si>
  <si>
    <t>BSC</t>
  </si>
  <si>
    <t>SKBS</t>
  </si>
  <si>
    <t>Aeropuerto Gerardo Tobar López</t>
  </si>
  <si>
    <t>BUN</t>
  </si>
  <si>
    <t>SKBU</t>
  </si>
  <si>
    <t>Buenaventura</t>
  </si>
  <si>
    <t>Aeropuerto Juan H. White</t>
  </si>
  <si>
    <t>CAQ</t>
  </si>
  <si>
    <t>SKCU</t>
  </si>
  <si>
    <t>Caucasia</t>
  </si>
  <si>
    <t>Aeropuerto de Capurganá</t>
  </si>
  <si>
    <t>CPB</t>
  </si>
  <si>
    <t>SKCA</t>
  </si>
  <si>
    <t>Aeropuerto Mandinga</t>
  </si>
  <si>
    <t>COG</t>
  </si>
  <si>
    <t>SKCD</t>
  </si>
  <si>
    <t>Condoto</t>
  </si>
  <si>
    <t>Aeropuerto Cumaribo</t>
  </si>
  <si>
    <t>PCE</t>
  </si>
  <si>
    <t>Cumaribo</t>
  </si>
  <si>
    <t>Vichada</t>
  </si>
  <si>
    <t>Aeropuerto El Tomin</t>
  </si>
  <si>
    <t>EBG</t>
  </si>
  <si>
    <t>SKEB</t>
  </si>
  <si>
    <t>El Bagre</t>
  </si>
  <si>
    <t>Aeropuerto Santiago Villa</t>
  </si>
  <si>
    <t>GIR</t>
  </si>
  <si>
    <t>SKGI</t>
  </si>
  <si>
    <r>
      <t>Cundinamarca</t>
    </r>
    <r>
      <rPr>
        <sz val="11"/>
        <color rgb="FF222222"/>
        <rFont val="Arial"/>
        <family val="2"/>
      </rPr>
      <t> / </t>
    </r>
    <r>
      <rPr>
        <sz val="11"/>
        <color rgb="FF0B0080"/>
        <rFont val="Arial"/>
        <family val="2"/>
      </rPr>
      <t>Tolima</t>
    </r>
  </si>
  <si>
    <t>Aeropuerto Juan Casiano Solis</t>
  </si>
  <si>
    <t>GPI</t>
  </si>
  <si>
    <t>SKGP</t>
  </si>
  <si>
    <t>Guapi</t>
  </si>
  <si>
    <t>Aeropuerto de La Chorrera</t>
  </si>
  <si>
    <t>LCR</t>
  </si>
  <si>
    <t>La Chorrera</t>
  </si>
  <si>
    <t>Javier Noreña Valencia</t>
  </si>
  <si>
    <t>LMC</t>
  </si>
  <si>
    <t>SKNA</t>
  </si>
  <si>
    <t>La Macarena</t>
  </si>
  <si>
    <t>Aeropuerto Jorge Isaacs</t>
  </si>
  <si>
    <t>LMN</t>
  </si>
  <si>
    <t>SKLM</t>
  </si>
  <si>
    <t>Maicao</t>
  </si>
  <si>
    <t>Aeropuerto Fabio Alberto León Bentley</t>
  </si>
  <si>
    <t>MVP</t>
  </si>
  <si>
    <t>SKMU</t>
  </si>
  <si>
    <t>Vaupés</t>
  </si>
  <si>
    <t>Aeropuerto Reyes Murillo</t>
  </si>
  <si>
    <t>NQU</t>
  </si>
  <si>
    <t>SKNQ</t>
  </si>
  <si>
    <t>Aeropuerto Aguas Claras</t>
  </si>
  <si>
    <t>OCV</t>
  </si>
  <si>
    <t>SKOC</t>
  </si>
  <si>
    <t>Ocaña</t>
  </si>
  <si>
    <t>Aeropuerto Contador</t>
  </si>
  <si>
    <t>PTX</t>
  </si>
  <si>
    <t>SKPI</t>
  </si>
  <si>
    <t>Pitalito</t>
  </si>
  <si>
    <t>Aeropuerto Puerto Bolívar</t>
  </si>
  <si>
    <t>URA</t>
  </si>
  <si>
    <t>SKPB</t>
  </si>
  <si>
    <t>Aeropuerto César Gaviria Trujillo</t>
  </si>
  <si>
    <t>PDA</t>
  </si>
  <si>
    <t>SKPD</t>
  </si>
  <si>
    <t>Guainía</t>
  </si>
  <si>
    <t>Aeropuerto Germán Olano</t>
  </si>
  <si>
    <t>PCR</t>
  </si>
  <si>
    <t>SKPC</t>
  </si>
  <si>
    <t>Puerto Carreño</t>
  </si>
  <si>
    <t>Aeropuerto Caucaya</t>
  </si>
  <si>
    <t>LQM</t>
  </si>
  <si>
    <t>SKLG</t>
  </si>
  <si>
    <t>Aeropuerto de Otú</t>
  </si>
  <si>
    <t>OTU</t>
  </si>
  <si>
    <t>SKOT</t>
  </si>
  <si>
    <t>Remedios</t>
  </si>
  <si>
    <t>Aeropuerto Jorge Enrique González</t>
  </si>
  <si>
    <t>SJE</t>
  </si>
  <si>
    <t>SKSJ</t>
  </si>
  <si>
    <t>Guaviare</t>
  </si>
  <si>
    <t>Aeropuerto Eduardo Falla Solano</t>
  </si>
  <si>
    <t>SVI</t>
  </si>
  <si>
    <t>SKSV</t>
  </si>
  <si>
    <t>Aeropuerto Los Colonizadores</t>
  </si>
  <si>
    <t>RVE</t>
  </si>
  <si>
    <t>SKSA</t>
  </si>
  <si>
    <t>Saravena</t>
  </si>
  <si>
    <t>Aeropuerto Alberto Lleras Camargo</t>
  </si>
  <si>
    <t>SOX</t>
  </si>
  <si>
    <t>SKSO</t>
  </si>
  <si>
    <t>Sogamoso</t>
  </si>
  <si>
    <t>Boyacá</t>
  </si>
  <si>
    <t>Aeropuerto Gabriel Vargas Santos</t>
  </si>
  <si>
    <t>TME</t>
  </si>
  <si>
    <t>SKTM</t>
  </si>
  <si>
    <t>Tame</t>
  </si>
  <si>
    <t>Aeropuerto El Pindo</t>
  </si>
  <si>
    <t>MTB</t>
  </si>
  <si>
    <t>SKML</t>
  </si>
  <si>
    <t>Aeropuerto Golfo de Morrosquillo</t>
  </si>
  <si>
    <t>TLU</t>
  </si>
  <si>
    <t>SKTL</t>
  </si>
  <si>
    <t>Cananguchal</t>
  </si>
  <si>
    <t>VGZ</t>
  </si>
  <si>
    <t>SKVG</t>
  </si>
  <si>
    <t>Aeropuerto Heriberto Gil Martínez</t>
  </si>
  <si>
    <t>ULQ</t>
  </si>
  <si>
    <t>SKUL</t>
  </si>
  <si>
    <t>Bogota</t>
  </si>
  <si>
    <t>Popayan</t>
  </si>
  <si>
    <t>Capurgana</t>
  </si>
  <si>
    <t>San Vicente del Caguan</t>
  </si>
  <si>
    <t>Tulua</t>
  </si>
  <si>
    <t>Quibdo</t>
  </si>
  <si>
    <t>Villa Garzon</t>
  </si>
  <si>
    <t>Pasto / Chachagüi</t>
  </si>
  <si>
    <t>Acandi</t>
  </si>
  <si>
    <t>Bahia Solano</t>
  </si>
  <si>
    <t>Nuqui</t>
  </si>
  <si>
    <t>Cucuta</t>
  </si>
  <si>
    <t>Mitu</t>
  </si>
  <si>
    <t>Tolu</t>
  </si>
  <si>
    <t>Armenia / La Tebaida</t>
  </si>
  <si>
    <t>Barranquilla / Soledad</t>
  </si>
  <si>
    <t>Bucaramanga / Lebrija</t>
  </si>
  <si>
    <t>Medellin / Rionegro</t>
  </si>
  <si>
    <t>Monteria</t>
  </si>
  <si>
    <t>San Andres</t>
  </si>
  <si>
    <t>Apartado / Carepa</t>
  </si>
  <si>
    <t>Sincelejo / Corozal</t>
  </si>
  <si>
    <t>Ibague</t>
  </si>
  <si>
    <t>Medellin</t>
  </si>
  <si>
    <t>Ipiales / Aldana</t>
  </si>
  <si>
    <t>Puerto Asis</t>
  </si>
  <si>
    <t>Girardot / Flandes</t>
  </si>
  <si>
    <t>Puerto Bolivar / Uribia</t>
  </si>
  <si>
    <t>Puerto Inirida</t>
  </si>
  <si>
    <t>Puerto Leguizamo</t>
  </si>
  <si>
    <t>San Jose del Guaviare</t>
  </si>
  <si>
    <t>Montelibano</t>
  </si>
  <si>
    <t xml:space="preserve">Asignación Mensual: </t>
  </si>
  <si>
    <t>Numero Contrato :</t>
  </si>
  <si>
    <t xml:space="preserve">Legalización </t>
  </si>
  <si>
    <t xml:space="preserve">Solicitud Desplazamiento y/o Comisión  </t>
  </si>
  <si>
    <t>Fecha de Inicio Contrato:</t>
  </si>
  <si>
    <t>Fecha Vencimiento Contrato:</t>
  </si>
  <si>
    <t>Vicepresidencia u Oficina:</t>
  </si>
  <si>
    <t>GADF-F-049</t>
  </si>
  <si>
    <t>Código</t>
  </si>
  <si>
    <t>Fecha</t>
  </si>
  <si>
    <t>Versión</t>
  </si>
  <si>
    <t xml:space="preserve">SOLICITUD DESPLAZAMIENTOS, COMISIONES, LEGALIZACIONES Y CANCELACIONES. </t>
  </si>
  <si>
    <t xml:space="preserve">VICEPRESIDENCIA DE GESTIÓN CONTRACTUAL </t>
  </si>
  <si>
    <t xml:space="preserve">Carretero </t>
  </si>
  <si>
    <t>Portuario</t>
  </si>
  <si>
    <t>Multimodal</t>
  </si>
  <si>
    <t xml:space="preserve">Modo </t>
  </si>
  <si>
    <t>Dependencia</t>
  </si>
  <si>
    <t>Seleccione</t>
  </si>
  <si>
    <t xml:space="preserve"> Modo:</t>
  </si>
  <si>
    <t>Digite Grupo Interno de Trabajo</t>
  </si>
  <si>
    <t>Digite Nombre</t>
  </si>
  <si>
    <t>Valor total :</t>
  </si>
  <si>
    <t xml:space="preserve">Férreo </t>
  </si>
  <si>
    <t>Aeroportuario</t>
  </si>
  <si>
    <t>Porcentaje</t>
  </si>
  <si>
    <t>Firma  Viajero</t>
  </si>
  <si>
    <t xml:space="preserve">Al diligenciar y enviar la solicitud de desplazamiento me comprometo a reportar mi estado de salud de manera diaria antes, durante y después de la comisión en el formulario de la plataforma ALISSTA en el Link https://alissta.gov.co/AutoEvaluacionCOVID/COVID19
</t>
  </si>
  <si>
    <t>Fluvial</t>
  </si>
  <si>
    <t>Recuerde que para poder tramitar una solicitud de comisión y desplazamiento NO debe tener legalizaciones pendientes</t>
  </si>
  <si>
    <t>VICEPRESIDENCIA DE GESTIÓN CORPORATIVA</t>
  </si>
  <si>
    <t>Teléfono celular del solicitante: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</si>
</sst>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dd/mm/yy;@"/>
    <numFmt numFmtId="165" formatCode="&quot;$&quot;\ #,##0"/>
    <numFmt numFmtId="166" formatCode="dd/mm/yyyy;@"/>
    <numFmt numFmtId="167" formatCode="&quot;00&quot;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u/>
      <sz val="8"/>
      <color theme="1"/>
      <name val="Calibri"/>
      <family val="2"/>
    </font>
    <font>
      <b/>
      <i/>
      <sz val="9"/>
      <color theme="0"/>
      <name val="Calibri"/>
      <family val="2"/>
    </font>
    <font>
      <b/>
      <sz val="20"/>
      <color theme="1"/>
      <name val="Calibri"/>
      <family val="2"/>
    </font>
    <font>
      <sz val="11"/>
      <color theme="5"/>
      <name val="Calibri"/>
      <family val="2"/>
    </font>
    <font>
      <sz val="11"/>
      <color rgb="FF222222"/>
      <name val="Arial"/>
      <family val="2"/>
    </font>
    <font>
      <sz val="11"/>
      <color rgb="FF0B0080"/>
      <name val="Arial"/>
      <family val="2"/>
    </font>
    <font>
      <i/>
      <u/>
      <sz val="11"/>
      <color theme="1"/>
      <name val="Calibri"/>
      <family val="2"/>
      <scheme val="minor"/>
    </font>
    <font>
      <b/>
      <sz val="10"/>
      <color theme="4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b/>
      <i/>
      <u/>
      <sz val="8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52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14" fontId="7" fillId="0" borderId="14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18" fontId="7" fillId="0" borderId="14" xfId="0" applyNumberFormat="1" applyFont="1" applyBorder="1" applyAlignment="1" applyProtection="1">
      <alignment vertical="center" wrapText="1"/>
      <protection locked="0"/>
    </xf>
    <xf numFmtId="14" fontId="8" fillId="0" borderId="14" xfId="0" applyNumberFormat="1" applyFont="1" applyBorder="1" applyAlignment="1" applyProtection="1">
      <alignment vertical="center" wrapText="1"/>
      <protection locked="0"/>
    </xf>
    <xf numFmtId="41" fontId="7" fillId="0" borderId="14" xfId="1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vertical="top" wrapText="1"/>
      <protection locked="0"/>
    </xf>
    <xf numFmtId="0" fontId="0" fillId="0" borderId="14" xfId="0" applyBorder="1"/>
    <xf numFmtId="0" fontId="13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9" fontId="0" fillId="0" borderId="0" xfId="2" applyFont="1"/>
    <xf numFmtId="0" fontId="16" fillId="0" borderId="0" xfId="0" applyFont="1" applyAlignment="1" applyProtection="1">
      <alignment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23" fillId="0" borderId="6" xfId="0" applyFont="1" applyBorder="1" applyAlignment="1" applyProtection="1">
      <alignment vertical="center" wrapText="1"/>
      <protection locked="0"/>
    </xf>
    <xf numFmtId="0" fontId="23" fillId="0" borderId="7" xfId="0" applyFont="1" applyBorder="1" applyAlignment="1" applyProtection="1">
      <alignment vertical="center" wrapText="1"/>
      <protection locked="0"/>
    </xf>
    <xf numFmtId="0" fontId="24" fillId="6" borderId="6" xfId="0" applyFont="1" applyFill="1" applyBorder="1" applyAlignment="1">
      <alignment vertical="center"/>
    </xf>
    <xf numFmtId="9" fontId="25" fillId="6" borderId="10" xfId="2" applyFont="1" applyFill="1" applyBorder="1" applyAlignment="1" applyProtection="1">
      <alignment vertical="center" wrapText="1"/>
      <protection locked="0"/>
    </xf>
    <xf numFmtId="0" fontId="24" fillId="6" borderId="11" xfId="0" applyFont="1" applyFill="1" applyBorder="1" applyAlignment="1">
      <alignment vertical="center"/>
    </xf>
    <xf numFmtId="9" fontId="25" fillId="6" borderId="0" xfId="2" applyFont="1" applyFill="1" applyBorder="1" applyAlignment="1" applyProtection="1">
      <alignment vertical="center" wrapText="1"/>
      <protection locked="0"/>
    </xf>
    <xf numFmtId="0" fontId="24" fillId="6" borderId="8" xfId="0" applyFont="1" applyFill="1" applyBorder="1" applyAlignment="1">
      <alignment vertical="center"/>
    </xf>
    <xf numFmtId="9" fontId="25" fillId="6" borderId="13" xfId="2" applyFont="1" applyFill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18" fontId="7" fillId="0" borderId="29" xfId="0" applyNumberFormat="1" applyFont="1" applyBorder="1" applyAlignment="1" applyProtection="1">
      <alignment vertical="center" wrapText="1"/>
      <protection locked="0"/>
    </xf>
    <xf numFmtId="0" fontId="19" fillId="2" borderId="15" xfId="0" applyFont="1" applyFill="1" applyBorder="1" applyAlignment="1" applyProtection="1">
      <alignment horizontal="center"/>
      <protection locked="0"/>
    </xf>
    <xf numFmtId="0" fontId="19" fillId="2" borderId="26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right" vertical="center" wrapText="1"/>
      <protection locked="0"/>
    </xf>
    <xf numFmtId="14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165" fontId="5" fillId="2" borderId="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23" xfId="1" applyNumberFormat="1" applyFont="1" applyFill="1" applyBorder="1" applyAlignment="1" applyProtection="1">
      <alignment horizontal="right" vertical="top" wrapText="1"/>
      <protection locked="0"/>
    </xf>
    <xf numFmtId="41" fontId="5" fillId="7" borderId="5" xfId="1" applyFont="1" applyFill="1" applyBorder="1" applyAlignment="1" applyProtection="1">
      <alignment vertical="top" wrapText="1"/>
    </xf>
    <xf numFmtId="41" fontId="5" fillId="7" borderId="23" xfId="1" applyFont="1" applyFill="1" applyBorder="1" applyAlignment="1" applyProtection="1">
      <alignment vertical="top" wrapText="1"/>
    </xf>
    <xf numFmtId="41" fontId="5" fillId="7" borderId="24" xfId="1" applyFont="1" applyFill="1" applyBorder="1" applyAlignment="1" applyProtection="1">
      <alignment horizontal="center" vertical="top" wrapText="1"/>
    </xf>
    <xf numFmtId="41" fontId="5" fillId="7" borderId="25" xfId="1" applyFont="1" applyFill="1" applyBorder="1" applyAlignment="1" applyProtection="1">
      <alignment horizontal="center" vertical="top" wrapText="1"/>
    </xf>
    <xf numFmtId="165" fontId="11" fillId="2" borderId="19" xfId="1" applyNumberFormat="1" applyFont="1" applyFill="1" applyBorder="1" applyAlignment="1" applyProtection="1">
      <alignment horizontal="center" vertical="center" wrapText="1"/>
      <protection locked="0"/>
    </xf>
    <xf numFmtId="165" fontId="11" fillId="2" borderId="0" xfId="1" applyNumberFormat="1" applyFont="1" applyFill="1" applyBorder="1" applyAlignment="1" applyProtection="1">
      <alignment horizontal="center" vertical="center" wrapText="1"/>
      <protection locked="0"/>
    </xf>
    <xf numFmtId="165" fontId="11" fillId="2" borderId="21" xfId="1" applyNumberFormat="1" applyFont="1" applyFill="1" applyBorder="1" applyAlignment="1" applyProtection="1">
      <alignment horizontal="center" vertical="center" wrapText="1"/>
      <protection locked="0"/>
    </xf>
    <xf numFmtId="165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right" vertical="top" wrapText="1"/>
      <protection locked="0"/>
    </xf>
    <xf numFmtId="0" fontId="7" fillId="5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41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 applyProtection="1">
      <alignment horizontal="justify" vertical="top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167" fontId="22" fillId="0" borderId="28" xfId="0" applyNumberFormat="1" applyFont="1" applyBorder="1" applyAlignment="1" applyProtection="1">
      <alignment horizontal="center" vertical="center" wrapText="1"/>
      <protection locked="0"/>
    </xf>
    <xf numFmtId="166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3" fillId="6" borderId="7" xfId="0" applyFont="1" applyFill="1" applyBorder="1" applyAlignment="1" applyProtection="1">
      <alignment horizontal="center" vertical="center" textRotation="90" wrapText="1"/>
      <protection locked="0"/>
    </xf>
    <xf numFmtId="0" fontId="23" fillId="6" borderId="12" xfId="0" applyFont="1" applyFill="1" applyBorder="1" applyAlignment="1" applyProtection="1">
      <alignment horizontal="center" vertical="center" textRotation="90" wrapText="1"/>
      <protection locked="0"/>
    </xf>
    <xf numFmtId="0" fontId="23" fillId="6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164" fontId="7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26" fillId="9" borderId="14" xfId="0" applyFont="1" applyFill="1" applyBorder="1" applyAlignment="1" applyProtection="1">
      <alignment horizontal="center" vertical="center" wrapText="1"/>
      <protection locked="0"/>
    </xf>
    <xf numFmtId="0" fontId="17" fillId="9" borderId="14" xfId="0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right" vertical="center" wrapText="1"/>
      <protection locked="0"/>
    </xf>
    <xf numFmtId="0" fontId="7" fillId="0" borderId="16" xfId="0" applyFont="1" applyBorder="1" applyAlignment="1" applyProtection="1">
      <alignment horizontal="right" vertical="center" wrapText="1"/>
      <protection locked="0"/>
    </xf>
    <xf numFmtId="165" fontId="11" fillId="7" borderId="19" xfId="1" applyNumberFormat="1" applyFont="1" applyFill="1" applyBorder="1" applyAlignment="1" applyProtection="1">
      <alignment horizontal="center" vertical="center" wrapText="1"/>
      <protection locked="0"/>
    </xf>
    <xf numFmtId="165" fontId="11" fillId="7" borderId="0" xfId="1" applyNumberFormat="1" applyFont="1" applyFill="1" applyBorder="1" applyAlignment="1" applyProtection="1">
      <alignment horizontal="center" vertical="center" wrapText="1"/>
      <protection locked="0"/>
    </xf>
    <xf numFmtId="165" fontId="11" fillId="7" borderId="20" xfId="1" applyNumberFormat="1" applyFont="1" applyFill="1" applyBorder="1" applyAlignment="1" applyProtection="1">
      <alignment horizontal="center" vertical="center" wrapText="1"/>
      <protection locked="0"/>
    </xf>
    <xf numFmtId="165" fontId="11" fillId="7" borderId="21" xfId="1" applyNumberFormat="1" applyFont="1" applyFill="1" applyBorder="1" applyAlignment="1" applyProtection="1">
      <alignment horizontal="center" vertical="center" wrapText="1"/>
      <protection locked="0"/>
    </xf>
    <xf numFmtId="165" fontId="11" fillId="7" borderId="3" xfId="1" applyNumberFormat="1" applyFont="1" applyFill="1" applyBorder="1" applyAlignment="1" applyProtection="1">
      <alignment horizontal="center" vertical="center" wrapText="1"/>
      <protection locked="0"/>
    </xf>
    <xf numFmtId="165" fontId="11" fillId="7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26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0" fontId="7" fillId="0" borderId="21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22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17" fillId="8" borderId="15" xfId="3" applyFont="1" applyFill="1" applyBorder="1" applyAlignment="1" applyProtection="1">
      <alignment horizontal="center" vertical="top" wrapText="1"/>
      <protection locked="0"/>
    </xf>
    <xf numFmtId="0" fontId="17" fillId="8" borderId="26" xfId="3" applyFont="1" applyFill="1" applyBorder="1" applyAlignment="1" applyProtection="1">
      <alignment horizontal="center" vertical="top" wrapText="1"/>
      <protection locked="0"/>
    </xf>
    <xf numFmtId="0" fontId="17" fillId="8" borderId="16" xfId="3" applyFont="1" applyFill="1" applyBorder="1" applyAlignment="1" applyProtection="1">
      <alignment horizontal="center" vertical="top" wrapText="1"/>
      <protection locked="0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38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ont>
        <color theme="0"/>
      </font>
      <fill>
        <patternFill>
          <bgColor theme="0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theme="0"/>
      </font>
    </dxf>
    <dxf>
      <font>
        <color theme="1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font>
        <color theme="1"/>
      </font>
    </dxf>
    <dxf>
      <font>
        <color theme="0"/>
      </font>
    </dxf>
    <dxf>
      <font>
        <color theme="2"/>
      </font>
      <fill>
        <patternFill>
          <bgColor theme="2"/>
        </patternFill>
      </fill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color theme="0"/>
      </font>
      <border>
        <left/>
        <right/>
        <top/>
        <bottom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2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K$4" lockText="1"/>
</file>

<file path=xl/ctrlProps/ctrlProp2.xml><?xml version="1.0" encoding="utf-8"?>
<formControlPr xmlns="http://schemas.microsoft.com/office/spreadsheetml/2009/9/main" objectType="CheckBox" fmlaLink="$K$12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K$5" lockText="1"/>
</file>

<file path=xl/ctrlProps/ctrlProp6.xml><?xml version="1.0" encoding="utf-8"?>
<formControlPr xmlns="http://schemas.microsoft.com/office/spreadsheetml/2009/9/main" objectType="CheckBox" fmlaLink="$K$6" lockText="1"/>
</file>

<file path=xl/ctrlProps/ctrlProp7.xml><?xml version="1.0" encoding="utf-8"?>
<formControlPr xmlns="http://schemas.microsoft.com/office/spreadsheetml/2009/9/main" objectType="CheckBox" fmlaLink="$K$9" lockText="1"/>
</file>

<file path=xl/ctrlProps/ctrlProp8.xml><?xml version="1.0" encoding="utf-8"?>
<formControlPr xmlns="http://schemas.microsoft.com/office/spreadsheetml/2009/9/main" objectType="Radio" checked="Checked" firstButton="1" fmlaLink="$K$2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9525</xdr:rowOff>
        </xdr:from>
        <xdr:to>
          <xdr:col>2</xdr:col>
          <xdr:colOff>304800</xdr:colOff>
          <xdr:row>34</xdr:row>
          <xdr:rowOff>9525</xdr:rowOff>
        </xdr:to>
        <xdr:sp macro="" textlink="">
          <xdr:nvSpPr>
            <xdr:cNvPr id="1039" name="Casilla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247650</xdr:rowOff>
        </xdr:from>
        <xdr:to>
          <xdr:col>2</xdr:col>
          <xdr:colOff>266700</xdr:colOff>
          <xdr:row>34</xdr:row>
          <xdr:rowOff>266700</xdr:rowOff>
        </xdr:to>
        <xdr:sp macro="" textlink="">
          <xdr:nvSpPr>
            <xdr:cNvPr id="1040" name="Casilla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33</xdr:row>
          <xdr:rowOff>28575</xdr:rowOff>
        </xdr:from>
        <xdr:to>
          <xdr:col>7</xdr:col>
          <xdr:colOff>466725</xdr:colOff>
          <xdr:row>34</xdr:row>
          <xdr:rowOff>9525</xdr:rowOff>
        </xdr:to>
        <xdr:sp macro="" textlink="">
          <xdr:nvSpPr>
            <xdr:cNvPr id="1041" name="Casilla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34</xdr:row>
          <xdr:rowOff>19050</xdr:rowOff>
        </xdr:from>
        <xdr:to>
          <xdr:col>7</xdr:col>
          <xdr:colOff>476250</xdr:colOff>
          <xdr:row>34</xdr:row>
          <xdr:rowOff>228600</xdr:rowOff>
        </xdr:to>
        <xdr:sp macro="" textlink="">
          <xdr:nvSpPr>
            <xdr:cNvPr id="1042" name="Casilla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8</xdr:row>
          <xdr:rowOff>85725</xdr:rowOff>
        </xdr:from>
        <xdr:to>
          <xdr:col>8</xdr:col>
          <xdr:colOff>800100</xdr:colOff>
          <xdr:row>8</xdr:row>
          <xdr:rowOff>352425</xdr:rowOff>
        </xdr:to>
        <xdr:sp macro="" textlink="">
          <xdr:nvSpPr>
            <xdr:cNvPr id="1049" name="Casilla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15</xdr:row>
          <xdr:rowOff>28575</xdr:rowOff>
        </xdr:from>
        <xdr:to>
          <xdr:col>8</xdr:col>
          <xdr:colOff>428625</xdr:colOff>
          <xdr:row>15</xdr:row>
          <xdr:rowOff>295275</xdr:rowOff>
        </xdr:to>
        <xdr:sp macro="" textlink="">
          <xdr:nvSpPr>
            <xdr:cNvPr id="1050" name="Casilla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9</xdr:row>
          <xdr:rowOff>38100</xdr:rowOff>
        </xdr:from>
        <xdr:to>
          <xdr:col>8</xdr:col>
          <xdr:colOff>800100</xdr:colOff>
          <xdr:row>9</xdr:row>
          <xdr:rowOff>304800</xdr:rowOff>
        </xdr:to>
        <xdr:sp macro="" textlink="">
          <xdr:nvSpPr>
            <xdr:cNvPr id="1053" name="Casilla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41413</xdr:colOff>
      <xdr:row>42</xdr:row>
      <xdr:rowOff>207065</xdr:rowOff>
    </xdr:from>
    <xdr:to>
      <xdr:col>9</xdr:col>
      <xdr:colOff>536713</xdr:colOff>
      <xdr:row>43</xdr:row>
      <xdr:rowOff>223847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261" y="10460935"/>
          <a:ext cx="495300" cy="235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107677</xdr:colOff>
      <xdr:row>29</xdr:row>
      <xdr:rowOff>165654</xdr:rowOff>
    </xdr:from>
    <xdr:to>
      <xdr:col>12</xdr:col>
      <xdr:colOff>877959</xdr:colOff>
      <xdr:row>34</xdr:row>
      <xdr:rowOff>207067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81155" y="8183219"/>
          <a:ext cx="1581978" cy="1060174"/>
        </a:xfrm>
        <a:prstGeom prst="wedgeRoundRectCallout">
          <a:avLst>
            <a:gd name="adj1" fmla="val -65811"/>
            <a:gd name="adj2" fmla="val 6879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aseline="0"/>
            <a:t>Si requiere tiquetes aéreos haga click  en signo (+) en la parte izquierda de la fila 44</a:t>
          </a:r>
          <a:endParaRPr lang="es-CO" sz="1100"/>
        </a:p>
      </xdr:txBody>
    </xdr:sp>
    <xdr:clientData/>
  </xdr:twoCellAnchor>
  <xdr:twoCellAnchor>
    <xdr:from>
      <xdr:col>11</xdr:col>
      <xdr:colOff>149086</xdr:colOff>
      <xdr:row>1</xdr:row>
      <xdr:rowOff>273324</xdr:rowOff>
    </xdr:from>
    <xdr:to>
      <xdr:col>13</xdr:col>
      <xdr:colOff>165652</xdr:colOff>
      <xdr:row>7</xdr:row>
      <xdr:rowOff>256760</xdr:rowOff>
    </xdr:to>
    <xdr:sp macro="" textlink="">
      <xdr:nvSpPr>
        <xdr:cNvPr id="4" name="Bocadillo: rectángulo con esquinas redondeada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2564" y="472107"/>
          <a:ext cx="1822175" cy="1242392"/>
        </a:xfrm>
        <a:prstGeom prst="wedgeRoundRectCallout">
          <a:avLst>
            <a:gd name="adj1" fmla="val -93849"/>
            <a:gd name="adj2" fmla="val 12060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Es obligatorio e indispensable seleccionar el trámite</a:t>
          </a:r>
          <a:r>
            <a:rPr lang="es-CO" sz="1100" baseline="0"/>
            <a:t> </a:t>
          </a:r>
          <a:r>
            <a:rPr lang="es-CO" sz="1100"/>
            <a:t>y tipo de vinculación. Debe elegir una única opción en los dos</a:t>
          </a:r>
          <a:r>
            <a:rPr lang="es-CO" sz="1100" baseline="0"/>
            <a:t> casos. </a:t>
          </a:r>
          <a:endParaRPr lang="es-CO" sz="1100"/>
        </a:p>
      </xdr:txBody>
    </xdr:sp>
    <xdr:clientData/>
  </xdr:twoCellAnchor>
  <xdr:twoCellAnchor>
    <xdr:from>
      <xdr:col>9</xdr:col>
      <xdr:colOff>496956</xdr:colOff>
      <xdr:row>43</xdr:row>
      <xdr:rowOff>256763</xdr:rowOff>
    </xdr:from>
    <xdr:to>
      <xdr:col>13</xdr:col>
      <xdr:colOff>74543</xdr:colOff>
      <xdr:row>47</xdr:row>
      <xdr:rowOff>107674</xdr:rowOff>
    </xdr:to>
    <xdr:sp macro="" textlink="">
      <xdr:nvSpPr>
        <xdr:cNvPr id="5" name="Bocadillo: oval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08434" y="9599546"/>
          <a:ext cx="2145196" cy="919367"/>
        </a:xfrm>
        <a:prstGeom prst="wedgeEllipseCallout">
          <a:avLst>
            <a:gd name="adj1" fmla="val -71063"/>
            <a:gd name="adj2" fmla="val -228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Campos en</a:t>
          </a:r>
          <a:r>
            <a:rPr lang="es-CO" sz="1100" baseline="0"/>
            <a:t> amarillo están formulados por favor no modificarlos </a:t>
          </a:r>
          <a:endParaRPr lang="es-CO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11</xdr:row>
          <xdr:rowOff>38100</xdr:rowOff>
        </xdr:from>
        <xdr:to>
          <xdr:col>8</xdr:col>
          <xdr:colOff>809625</xdr:colOff>
          <xdr:row>11</xdr:row>
          <xdr:rowOff>323850</xdr:rowOff>
        </xdr:to>
        <xdr:sp macro="" textlink="">
          <xdr:nvSpPr>
            <xdr:cNvPr id="1058" name="Botón de opció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10</xdr:row>
          <xdr:rowOff>95250</xdr:rowOff>
        </xdr:from>
        <xdr:to>
          <xdr:col>8</xdr:col>
          <xdr:colOff>809625</xdr:colOff>
          <xdr:row>10</xdr:row>
          <xdr:rowOff>381000</xdr:rowOff>
        </xdr:to>
        <xdr:sp macro="" textlink="">
          <xdr:nvSpPr>
            <xdr:cNvPr id="1061" name="Botón de opció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7</xdr:row>
          <xdr:rowOff>47625</xdr:rowOff>
        </xdr:from>
        <xdr:to>
          <xdr:col>8</xdr:col>
          <xdr:colOff>800100</xdr:colOff>
          <xdr:row>8</xdr:row>
          <xdr:rowOff>19050</xdr:rowOff>
        </xdr:to>
        <xdr:sp macro="" textlink="">
          <xdr:nvSpPr>
            <xdr:cNvPr id="1070" name="Casilla 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1275521</xdr:colOff>
      <xdr:row>44</xdr:row>
      <xdr:rowOff>115957</xdr:rowOff>
    </xdr:from>
    <xdr:to>
      <xdr:col>0</xdr:col>
      <xdr:colOff>1432890</xdr:colOff>
      <xdr:row>44</xdr:row>
      <xdr:rowOff>298174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75521" y="9210261"/>
          <a:ext cx="157369" cy="182217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546651</xdr:colOff>
      <xdr:row>19</xdr:row>
      <xdr:rowOff>223629</xdr:rowOff>
    </xdr:from>
    <xdr:to>
      <xdr:col>6</xdr:col>
      <xdr:colOff>778564</xdr:colOff>
      <xdr:row>19</xdr:row>
      <xdr:rowOff>480390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90760" y="5433390"/>
          <a:ext cx="231913" cy="256761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889551</xdr:colOff>
      <xdr:row>47</xdr:row>
      <xdr:rowOff>28160</xdr:rowOff>
    </xdr:from>
    <xdr:to>
      <xdr:col>8</xdr:col>
      <xdr:colOff>110986</xdr:colOff>
      <xdr:row>48</xdr:row>
      <xdr:rowOff>94421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993834" y="9826486"/>
          <a:ext cx="231913" cy="256761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361950</xdr:colOff>
      <xdr:row>0</xdr:row>
      <xdr:rowOff>190499</xdr:rowOff>
    </xdr:from>
    <xdr:to>
      <xdr:col>0</xdr:col>
      <xdr:colOff>1171575</xdr:colOff>
      <xdr:row>6</xdr:row>
      <xdr:rowOff>44311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361950" y="190499"/>
          <a:ext cx="809625" cy="1196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issta.gov.co/AutoEvaluacionCOVID/COVID19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O59"/>
  <sheetViews>
    <sheetView showGridLines="0" tabSelected="1" zoomScaleNormal="100" workbookViewId="0">
      <selection activeCell="D8" sqref="D8"/>
    </sheetView>
  </sheetViews>
  <sheetFormatPr baseColWidth="10" defaultColWidth="11.42578125" defaultRowHeight="15" outlineLevelRow="1" x14ac:dyDescent="0.25"/>
  <cols>
    <col min="1" max="1" width="21.42578125" style="1" customWidth="1"/>
    <col min="2" max="2" width="5" style="1" customWidth="1"/>
    <col min="3" max="3" width="19" style="1" customWidth="1"/>
    <col min="4" max="4" width="15.28515625" style="1" customWidth="1"/>
    <col min="5" max="5" width="11.28515625" style="1" customWidth="1"/>
    <col min="6" max="6" width="15.28515625" style="1" customWidth="1"/>
    <col min="7" max="7" width="15.85546875" style="1" customWidth="1"/>
    <col min="8" max="8" width="15.140625" style="1" customWidth="1"/>
    <col min="9" max="9" width="16.7109375" style="1" customWidth="1"/>
    <col min="10" max="10" width="11.42578125" style="1"/>
    <col min="11" max="11" width="15.28515625" style="9" hidden="1" customWidth="1"/>
    <col min="12" max="12" width="12.140625" style="9" customWidth="1"/>
    <col min="13" max="13" width="14.85546875" style="9" customWidth="1"/>
    <col min="14" max="14" width="26.85546875" style="9" customWidth="1"/>
    <col min="15" max="15" width="17.42578125" style="9" customWidth="1"/>
    <col min="16" max="16384" width="11.42578125" style="1"/>
  </cols>
  <sheetData>
    <row r="2" spans="1:11" ht="30.75" customHeight="1" x14ac:dyDescent="0.25">
      <c r="A2" s="80"/>
      <c r="B2" s="85" t="s">
        <v>341</v>
      </c>
      <c r="C2" s="85"/>
      <c r="D2" s="85"/>
      <c r="E2" s="85"/>
      <c r="F2" s="85"/>
      <c r="G2" s="85"/>
      <c r="H2" s="85"/>
      <c r="I2" s="85"/>
      <c r="K2" s="9">
        <v>1</v>
      </c>
    </row>
    <row r="3" spans="1:11" ht="15" customHeight="1" x14ac:dyDescent="0.25">
      <c r="A3" s="81"/>
      <c r="B3" s="86" t="s">
        <v>13</v>
      </c>
      <c r="C3" s="86"/>
      <c r="D3" s="86"/>
      <c r="E3" s="86"/>
      <c r="F3" s="86"/>
      <c r="G3" s="86"/>
      <c r="H3" s="86"/>
      <c r="I3" s="86"/>
      <c r="K3" s="9">
        <v>2</v>
      </c>
    </row>
    <row r="4" spans="1:11" x14ac:dyDescent="0.25">
      <c r="A4" s="81"/>
      <c r="B4" s="86"/>
      <c r="C4" s="86"/>
      <c r="D4" s="86"/>
      <c r="E4" s="86"/>
      <c r="F4" s="86"/>
      <c r="G4" s="86"/>
      <c r="H4" s="86"/>
      <c r="I4" s="86"/>
      <c r="K4" s="9" t="b">
        <v>0</v>
      </c>
    </row>
    <row r="5" spans="1:11" ht="15" customHeight="1" x14ac:dyDescent="0.25">
      <c r="A5" s="81"/>
      <c r="B5" s="83" t="s">
        <v>338</v>
      </c>
      <c r="C5" s="83"/>
      <c r="D5" s="84" t="s">
        <v>337</v>
      </c>
      <c r="E5" s="84"/>
      <c r="F5" s="79" t="s">
        <v>340</v>
      </c>
      <c r="G5" s="87">
        <v>6</v>
      </c>
      <c r="H5" s="79" t="s">
        <v>339</v>
      </c>
      <c r="I5" s="88">
        <v>45498</v>
      </c>
      <c r="K5" s="9" t="b">
        <v>0</v>
      </c>
    </row>
    <row r="6" spans="1:11" x14ac:dyDescent="0.25">
      <c r="A6" s="82"/>
      <c r="B6" s="83"/>
      <c r="C6" s="83"/>
      <c r="D6" s="84"/>
      <c r="E6" s="84"/>
      <c r="F6" s="79"/>
      <c r="G6" s="87"/>
      <c r="H6" s="79"/>
      <c r="I6" s="88"/>
      <c r="K6" s="9" t="b">
        <v>0</v>
      </c>
    </row>
    <row r="7" spans="1:11" ht="7.5" customHeight="1" thickBot="1" x14ac:dyDescent="0.3">
      <c r="A7" s="18"/>
      <c r="B7" s="18"/>
      <c r="C7" s="21"/>
      <c r="D7" s="22"/>
      <c r="E7" s="2"/>
      <c r="F7" s="2"/>
      <c r="G7" s="2"/>
      <c r="H7" s="22"/>
      <c r="I7" s="22"/>
    </row>
    <row r="8" spans="1:11" ht="23.25" customHeight="1" x14ac:dyDescent="0.25">
      <c r="A8" s="41" t="s">
        <v>349</v>
      </c>
      <c r="B8" s="42"/>
      <c r="C8" s="43" t="s">
        <v>358</v>
      </c>
      <c r="D8" s="44">
        <v>0</v>
      </c>
      <c r="E8" s="95" t="str">
        <f>+IF(A9&lt;&gt;"Multimodal","",IF(SUM(D8:D12)&lt;&gt;100%,"La sumatoria de los Porcentajes debe ser igual a 100%",""))</f>
        <v>La sumatoria de los Porcentajes debe ser igual a 100%</v>
      </c>
      <c r="F8" s="23"/>
      <c r="G8" s="98" t="s">
        <v>333</v>
      </c>
      <c r="H8" s="98"/>
      <c r="I8" s="24"/>
      <c r="K8" s="9" t="b">
        <v>0</v>
      </c>
    </row>
    <row r="9" spans="1:11" ht="33" customHeight="1" x14ac:dyDescent="0.25">
      <c r="A9" s="89" t="s">
        <v>345</v>
      </c>
      <c r="B9" s="90"/>
      <c r="C9" s="45" t="s">
        <v>353</v>
      </c>
      <c r="D9" s="46">
        <v>0</v>
      </c>
      <c r="E9" s="96"/>
      <c r="F9" s="29" t="s">
        <v>19</v>
      </c>
      <c r="G9" s="99" t="s">
        <v>20</v>
      </c>
      <c r="H9" s="99"/>
      <c r="I9" s="19"/>
      <c r="K9" s="9" t="b">
        <v>0</v>
      </c>
    </row>
    <row r="10" spans="1:11" ht="33" customHeight="1" thickBot="1" x14ac:dyDescent="0.3">
      <c r="A10" s="91" t="str">
        <f>+IF(A9="multimodal","Por favor asigne en el cuadro lateral  el porcentaje  de recursos respecto del viaje que se le debe asignar a cada modo  para efectos presupuestales","")</f>
        <v>Por favor asigne en el cuadro lateral  el porcentaje  de recursos respecto del viaje que se le debe asignar a cada modo  para efectos presupuestales</v>
      </c>
      <c r="B10" s="92"/>
      <c r="C10" s="45" t="s">
        <v>343</v>
      </c>
      <c r="D10" s="46">
        <v>0</v>
      </c>
      <c r="E10" s="96"/>
      <c r="F10" s="40"/>
      <c r="G10" s="25"/>
      <c r="H10" s="25" t="s">
        <v>332</v>
      </c>
      <c r="I10" s="26"/>
    </row>
    <row r="11" spans="1:11" ht="33" customHeight="1" x14ac:dyDescent="0.25">
      <c r="A11" s="91"/>
      <c r="B11" s="92"/>
      <c r="C11" s="45" t="s">
        <v>344</v>
      </c>
      <c r="D11" s="46">
        <v>0</v>
      </c>
      <c r="E11" s="96"/>
      <c r="F11" s="39" t="s">
        <v>22</v>
      </c>
      <c r="G11" s="37"/>
      <c r="H11" s="37" t="s">
        <v>21</v>
      </c>
      <c r="I11" s="19"/>
    </row>
    <row r="12" spans="1:11" ht="33" customHeight="1" thickBot="1" x14ac:dyDescent="0.3">
      <c r="A12" s="93"/>
      <c r="B12" s="94"/>
      <c r="C12" s="47" t="s">
        <v>354</v>
      </c>
      <c r="D12" s="48">
        <v>0</v>
      </c>
      <c r="E12" s="97"/>
      <c r="F12" s="20"/>
      <c r="G12" s="25"/>
      <c r="H12" s="25" t="s">
        <v>23</v>
      </c>
      <c r="I12" s="26"/>
      <c r="K12" s="9" t="b">
        <v>0</v>
      </c>
    </row>
    <row r="13" spans="1:11" ht="24.75" customHeight="1" x14ac:dyDescent="0.25">
      <c r="A13" s="72" t="s">
        <v>24</v>
      </c>
      <c r="B13" s="72"/>
      <c r="C13" s="76"/>
      <c r="D13" s="76"/>
      <c r="E13" s="76"/>
      <c r="F13" s="77"/>
      <c r="G13" s="74" t="s">
        <v>5</v>
      </c>
      <c r="H13" s="74"/>
      <c r="I13" s="8">
        <f ca="1">+TODAY()</f>
        <v>45498</v>
      </c>
    </row>
    <row r="14" spans="1:11" ht="23.25" customHeight="1" x14ac:dyDescent="0.25">
      <c r="A14" s="54" t="str">
        <f>+IF(K2=2,"Nombre Funcionario:","Nombre del  Contratista:")</f>
        <v>Nombre del  Contratista:</v>
      </c>
      <c r="B14" s="54"/>
      <c r="C14" s="56"/>
      <c r="D14" s="56"/>
      <c r="E14" s="56"/>
      <c r="F14" s="56"/>
      <c r="G14" s="54" t="s">
        <v>330</v>
      </c>
      <c r="H14" s="54"/>
      <c r="I14" s="12"/>
    </row>
    <row r="15" spans="1:11" ht="28.5" customHeight="1" x14ac:dyDescent="0.25">
      <c r="A15" s="54" t="s">
        <v>28</v>
      </c>
      <c r="B15" s="54"/>
      <c r="C15" s="56"/>
      <c r="D15" s="56"/>
      <c r="E15" s="56"/>
      <c r="F15" s="56"/>
      <c r="G15" s="3" t="s">
        <v>0</v>
      </c>
      <c r="H15" s="75"/>
      <c r="I15" s="75"/>
    </row>
    <row r="16" spans="1:11" ht="27" customHeight="1" x14ac:dyDescent="0.25">
      <c r="A16" s="54" t="s">
        <v>336</v>
      </c>
      <c r="B16" s="54"/>
      <c r="C16" s="56" t="s">
        <v>348</v>
      </c>
      <c r="D16" s="56"/>
      <c r="E16" s="56"/>
      <c r="F16" s="56"/>
      <c r="G16" s="73" t="str">
        <f>+IF(K2=2,"Este Campo No Aplica para Funcionarios","El Contratista es Responsable de Iva:")</f>
        <v>El Contratista es Responsable de Iva:</v>
      </c>
      <c r="H16" s="73"/>
      <c r="I16" s="13" t="s">
        <v>1</v>
      </c>
    </row>
    <row r="17" spans="1:9" ht="26.25" customHeight="1" x14ac:dyDescent="0.25">
      <c r="A17" s="54" t="s">
        <v>334</v>
      </c>
      <c r="B17" s="54"/>
      <c r="C17" s="8"/>
      <c r="D17" s="54" t="s">
        <v>335</v>
      </c>
      <c r="E17" s="54"/>
      <c r="F17" s="8"/>
      <c r="G17" s="113" t="s">
        <v>331</v>
      </c>
      <c r="H17" s="114"/>
      <c r="I17" s="6"/>
    </row>
    <row r="18" spans="1:9" ht="26.25" customHeight="1" x14ac:dyDescent="0.25">
      <c r="A18" s="74" t="s">
        <v>26</v>
      </c>
      <c r="B18" s="74"/>
      <c r="C18" s="100"/>
      <c r="D18" s="100"/>
      <c r="E18" s="54" t="s">
        <v>25</v>
      </c>
      <c r="F18" s="54"/>
      <c r="G18" s="54"/>
      <c r="H18" s="55"/>
      <c r="I18" s="56"/>
    </row>
    <row r="19" spans="1:9" ht="31.5" customHeight="1" x14ac:dyDescent="0.25">
      <c r="A19" s="102" t="s">
        <v>27</v>
      </c>
      <c r="B19" s="103"/>
      <c r="C19" s="103"/>
      <c r="D19" s="104"/>
      <c r="E19" s="105"/>
      <c r="F19" s="106"/>
      <c r="G19" s="106"/>
      <c r="H19" s="106"/>
      <c r="I19" s="107"/>
    </row>
    <row r="20" spans="1:9" ht="37.5" customHeight="1" x14ac:dyDescent="0.25">
      <c r="A20" s="108" t="str">
        <f>+IF(K5=TRUE,"Justificación de la Cancelación","Objeto del Viaje")</f>
        <v>Objeto del Viaje</v>
      </c>
      <c r="B20" s="108"/>
      <c r="C20" s="101" t="str">
        <f>+IF(K5=TRUE,"Registre la justificación detallada",IF(K9=TRUE,"Breve descripción de las Actividades Realizadas por favor anexar informe y/o documentos de respaldo","Breve descripción de las actividades, si se requiere  mayor detalle puede adjuntar a esta solicitud otro documento"))</f>
        <v>Breve descripción de las actividades, si se requiere  mayor detalle puede adjuntar a esta solicitud otro documento</v>
      </c>
      <c r="D20" s="101"/>
      <c r="E20" s="101"/>
      <c r="F20" s="101"/>
      <c r="G20" s="101"/>
      <c r="H20" s="101"/>
      <c r="I20" s="101"/>
    </row>
    <row r="21" spans="1:9" x14ac:dyDescent="0.25">
      <c r="A21" s="78"/>
      <c r="B21" s="78"/>
      <c r="C21" s="78"/>
      <c r="D21" s="78"/>
      <c r="E21" s="78"/>
      <c r="F21" s="78"/>
      <c r="G21" s="78"/>
      <c r="H21" s="78"/>
      <c r="I21" s="78"/>
    </row>
    <row r="22" spans="1:9" x14ac:dyDescent="0.25">
      <c r="A22" s="78"/>
      <c r="B22" s="78"/>
      <c r="C22" s="78"/>
      <c r="D22" s="78"/>
      <c r="E22" s="78"/>
      <c r="F22" s="78"/>
      <c r="G22" s="78"/>
      <c r="H22" s="78"/>
      <c r="I22" s="78"/>
    </row>
    <row r="23" spans="1:9" x14ac:dyDescent="0.25">
      <c r="A23" s="78"/>
      <c r="B23" s="78"/>
      <c r="C23" s="78"/>
      <c r="D23" s="78"/>
      <c r="E23" s="78"/>
      <c r="F23" s="78"/>
      <c r="G23" s="78"/>
      <c r="H23" s="78"/>
      <c r="I23" s="78"/>
    </row>
    <row r="24" spans="1:9" x14ac:dyDescent="0.25">
      <c r="A24" s="78"/>
      <c r="B24" s="78"/>
      <c r="C24" s="78"/>
      <c r="D24" s="78"/>
      <c r="E24" s="78"/>
      <c r="F24" s="78"/>
      <c r="G24" s="78"/>
      <c r="H24" s="78"/>
      <c r="I24" s="78"/>
    </row>
    <row r="25" spans="1:9" x14ac:dyDescent="0.25">
      <c r="A25" s="78"/>
      <c r="B25" s="78"/>
      <c r="C25" s="78"/>
      <c r="D25" s="78"/>
      <c r="E25" s="78"/>
      <c r="F25" s="78"/>
      <c r="G25" s="78"/>
      <c r="H25" s="78"/>
      <c r="I25" s="78"/>
    </row>
    <row r="26" spans="1:9" x14ac:dyDescent="0.25">
      <c r="A26" s="78"/>
      <c r="B26" s="78"/>
      <c r="C26" s="78"/>
      <c r="D26" s="78"/>
      <c r="E26" s="78"/>
      <c r="F26" s="78"/>
      <c r="G26" s="78"/>
      <c r="H26" s="78"/>
      <c r="I26" s="78"/>
    </row>
    <row r="27" spans="1:9" x14ac:dyDescent="0.25">
      <c r="A27" s="78"/>
      <c r="B27" s="78"/>
      <c r="C27" s="78"/>
      <c r="D27" s="78"/>
      <c r="E27" s="78"/>
      <c r="F27" s="78"/>
      <c r="G27" s="78"/>
      <c r="H27" s="78"/>
      <c r="I27" s="78"/>
    </row>
    <row r="28" spans="1:9" x14ac:dyDescent="0.25">
      <c r="A28" s="78"/>
      <c r="B28" s="78"/>
      <c r="C28" s="78"/>
      <c r="D28" s="78"/>
      <c r="E28" s="78"/>
      <c r="F28" s="78"/>
      <c r="G28" s="78"/>
      <c r="H28" s="78"/>
      <c r="I28" s="78"/>
    </row>
    <row r="29" spans="1:9" x14ac:dyDescent="0.25">
      <c r="A29" s="78"/>
      <c r="B29" s="78"/>
      <c r="C29" s="78"/>
      <c r="D29" s="78"/>
      <c r="E29" s="78"/>
      <c r="F29" s="78"/>
      <c r="G29" s="78"/>
      <c r="H29" s="78"/>
      <c r="I29" s="78"/>
    </row>
    <row r="30" spans="1:9" x14ac:dyDescent="0.25">
      <c r="A30" s="78"/>
      <c r="B30" s="78"/>
      <c r="C30" s="78"/>
      <c r="D30" s="78"/>
      <c r="E30" s="78"/>
      <c r="F30" s="78"/>
      <c r="G30" s="78"/>
      <c r="H30" s="78"/>
      <c r="I30" s="78"/>
    </row>
    <row r="31" spans="1:9" x14ac:dyDescent="0.25">
      <c r="A31" s="78"/>
      <c r="B31" s="78"/>
      <c r="C31" s="78"/>
      <c r="D31" s="78"/>
      <c r="E31" s="78"/>
      <c r="F31" s="78"/>
      <c r="G31" s="78"/>
      <c r="H31" s="78"/>
      <c r="I31" s="78"/>
    </row>
    <row r="32" spans="1:9" x14ac:dyDescent="0.25">
      <c r="A32" s="78"/>
      <c r="B32" s="78"/>
      <c r="C32" s="78"/>
      <c r="D32" s="78"/>
      <c r="E32" s="78"/>
      <c r="F32" s="78"/>
      <c r="G32" s="78"/>
      <c r="H32" s="78"/>
      <c r="I32" s="78"/>
    </row>
    <row r="33" spans="1:10" x14ac:dyDescent="0.25">
      <c r="A33" s="78"/>
      <c r="B33" s="78"/>
      <c r="C33" s="78"/>
      <c r="D33" s="78"/>
      <c r="E33" s="78"/>
      <c r="F33" s="78"/>
      <c r="G33" s="78"/>
      <c r="H33" s="78"/>
      <c r="I33" s="78"/>
    </row>
    <row r="34" spans="1:10" ht="20.25" customHeight="1" x14ac:dyDescent="0.25">
      <c r="A34" s="68" t="str">
        <f>+IF(K9=TRUE,"Si se le suministraron  TKT´s Aéreos Informar si  los utilizó","Requerimiento transporte:")</f>
        <v>Requerimiento transporte:</v>
      </c>
      <c r="B34" s="5" t="s">
        <v>1</v>
      </c>
      <c r="C34" s="4"/>
      <c r="D34" s="56" t="str">
        <f>+IF(K9=TRUE,"Tipo de Transporte Utilizado","Tipo de Transporte Requerido")</f>
        <v>Tipo de Transporte Requerido</v>
      </c>
      <c r="E34" s="56"/>
      <c r="F34" s="56"/>
      <c r="G34" s="6" t="s">
        <v>2</v>
      </c>
      <c r="H34" s="69"/>
      <c r="I34" s="69"/>
    </row>
    <row r="35" spans="1:10" ht="24" customHeight="1" x14ac:dyDescent="0.25">
      <c r="A35" s="68"/>
      <c r="B35" s="5" t="s">
        <v>3</v>
      </c>
      <c r="C35" s="4"/>
      <c r="D35" s="56"/>
      <c r="E35" s="56"/>
      <c r="F35" s="56"/>
      <c r="G35" s="6" t="s">
        <v>4</v>
      </c>
      <c r="H35" s="69"/>
      <c r="I35" s="69"/>
    </row>
    <row r="36" spans="1:10" ht="17.25" customHeight="1" outlineLevel="1" x14ac:dyDescent="0.25">
      <c r="A36" s="67" t="s">
        <v>14</v>
      </c>
      <c r="B36" s="67"/>
      <c r="C36" s="67"/>
      <c r="D36" s="67"/>
      <c r="E36" s="67"/>
      <c r="F36" s="67"/>
      <c r="G36" s="67"/>
      <c r="H36" s="67"/>
      <c r="I36" s="67"/>
    </row>
    <row r="37" spans="1:10" ht="27" customHeight="1" outlineLevel="1" x14ac:dyDescent="0.25">
      <c r="A37" s="7" t="s">
        <v>15</v>
      </c>
      <c r="B37" s="67"/>
      <c r="C37" s="67"/>
      <c r="D37" s="7" t="s">
        <v>9</v>
      </c>
      <c r="E37" s="10"/>
      <c r="F37" s="7" t="s">
        <v>17</v>
      </c>
      <c r="G37" s="11"/>
      <c r="H37" s="70" t="s">
        <v>10</v>
      </c>
      <c r="I37" s="70"/>
    </row>
    <row r="38" spans="1:10" ht="32.25" customHeight="1" outlineLevel="1" x14ac:dyDescent="0.25">
      <c r="A38" s="7" t="s">
        <v>16</v>
      </c>
      <c r="B38" s="67"/>
      <c r="C38" s="67"/>
      <c r="D38" s="7" t="s">
        <v>9</v>
      </c>
      <c r="E38" s="10"/>
      <c r="F38" s="7" t="s">
        <v>18</v>
      </c>
      <c r="G38" s="11"/>
      <c r="H38" s="70"/>
      <c r="I38" s="70"/>
    </row>
    <row r="39" spans="1:10" ht="28.5" customHeight="1" outlineLevel="1" x14ac:dyDescent="0.25">
      <c r="A39" s="7" t="s">
        <v>15</v>
      </c>
      <c r="B39" s="67"/>
      <c r="C39" s="67"/>
      <c r="D39" s="7" t="s">
        <v>9</v>
      </c>
      <c r="E39" s="10"/>
      <c r="F39" s="7" t="s">
        <v>17</v>
      </c>
      <c r="G39" s="11"/>
      <c r="H39" s="70" t="s">
        <v>11</v>
      </c>
      <c r="I39" s="70"/>
    </row>
    <row r="40" spans="1:10" ht="28.5" customHeight="1" outlineLevel="1" x14ac:dyDescent="0.25">
      <c r="A40" s="7" t="s">
        <v>16</v>
      </c>
      <c r="B40" s="67"/>
      <c r="C40" s="67"/>
      <c r="D40" s="7" t="s">
        <v>9</v>
      </c>
      <c r="E40" s="10"/>
      <c r="F40" s="7" t="s">
        <v>18</v>
      </c>
      <c r="G40" s="11"/>
      <c r="H40" s="70"/>
      <c r="I40" s="70"/>
    </row>
    <row r="41" spans="1:10" ht="27.75" customHeight="1" outlineLevel="1" x14ac:dyDescent="0.25">
      <c r="A41" s="7" t="s">
        <v>15</v>
      </c>
      <c r="B41" s="67"/>
      <c r="C41" s="67"/>
      <c r="D41" s="7" t="s">
        <v>9</v>
      </c>
      <c r="E41" s="10"/>
      <c r="F41" s="7" t="s">
        <v>17</v>
      </c>
      <c r="G41" s="11"/>
      <c r="H41" s="70" t="s">
        <v>12</v>
      </c>
      <c r="I41" s="70"/>
    </row>
    <row r="42" spans="1:10" ht="36.75" customHeight="1" outlineLevel="1" x14ac:dyDescent="0.25">
      <c r="A42" s="49" t="s">
        <v>16</v>
      </c>
      <c r="B42" s="71"/>
      <c r="C42" s="71"/>
      <c r="D42" s="49" t="s">
        <v>9</v>
      </c>
      <c r="E42" s="50"/>
      <c r="F42" s="49" t="s">
        <v>18</v>
      </c>
      <c r="G42" s="11"/>
      <c r="H42" s="70"/>
      <c r="I42" s="70"/>
    </row>
    <row r="43" spans="1:10" ht="17.25" customHeight="1" outlineLevel="1" x14ac:dyDescent="0.25">
      <c r="A43" s="112" t="s">
        <v>361</v>
      </c>
      <c r="B43" s="112"/>
      <c r="C43" s="112"/>
      <c r="D43" s="111"/>
      <c r="E43" s="111"/>
      <c r="F43" s="111"/>
      <c r="G43" s="109" t="str">
        <f>+IF(K5=TRUE,"Registre Unicamente los costos Incurridos  en el viaje que pretendia realizarse","Nota:Horarios y destinos sujetos a disponibilidad área")</f>
        <v>Nota:Horarios y destinos sujetos a disponibilidad área</v>
      </c>
      <c r="H43" s="109"/>
      <c r="I43" s="110"/>
    </row>
    <row r="44" spans="1:10" ht="28.5" customHeight="1" thickBot="1" x14ac:dyDescent="0.3">
      <c r="A44" s="121"/>
      <c r="B44" s="122"/>
      <c r="C44" s="123"/>
      <c r="D44" s="145" t="str">
        <f>+IF(K5=TRUE,"Si se emitió TKT aéreo  registre el costo","Digite Valor Tentativo Gastos de  transporte Adicional:")</f>
        <v>Digite Valor Tentativo Gastos de  transporte Adicional:</v>
      </c>
      <c r="E44" s="122"/>
      <c r="F44" s="122"/>
      <c r="G44" s="146" t="s">
        <v>352</v>
      </c>
      <c r="H44" s="147"/>
      <c r="I44" s="148"/>
    </row>
    <row r="45" spans="1:10" ht="24.75" customHeight="1" thickBot="1" x14ac:dyDescent="0.3">
      <c r="A45" s="30" t="str">
        <f>+IF(K2=1,"Digite el Valor  de Gastos de Viaje:", "Digite el Valor de Viáticos:")</f>
        <v>Digite el Valor  de Gastos de Viaje:</v>
      </c>
      <c r="B45" s="57">
        <v>0</v>
      </c>
      <c r="C45" s="58"/>
      <c r="D45" s="63">
        <v>0</v>
      </c>
      <c r="E45" s="64"/>
      <c r="F45" s="64"/>
      <c r="G45" s="115">
        <f>+D45+B47</f>
        <v>0</v>
      </c>
      <c r="H45" s="116"/>
      <c r="I45" s="117"/>
    </row>
    <row r="46" spans="1:10" ht="15.75" thickBot="1" x14ac:dyDescent="0.3">
      <c r="A46" s="14" t="s">
        <v>7</v>
      </c>
      <c r="B46" s="59">
        <f>+IF(K2=2,0,IF(K6=TRUE,ROUND(B45*0.19,0),0))</f>
        <v>0</v>
      </c>
      <c r="C46" s="60"/>
      <c r="D46" s="63"/>
      <c r="E46" s="64"/>
      <c r="F46" s="64"/>
      <c r="G46" s="115"/>
      <c r="H46" s="116"/>
      <c r="I46" s="117"/>
    </row>
    <row r="47" spans="1:10" x14ac:dyDescent="0.25">
      <c r="A47" s="27" t="s">
        <v>6</v>
      </c>
      <c r="B47" s="61">
        <f>+IF(B45="",0,B45+B46)</f>
        <v>0</v>
      </c>
      <c r="C47" s="62"/>
      <c r="D47" s="65"/>
      <c r="E47" s="66"/>
      <c r="F47" s="66"/>
      <c r="G47" s="118"/>
      <c r="H47" s="119"/>
      <c r="I47" s="120"/>
      <c r="J47" s="28"/>
    </row>
    <row r="48" spans="1:10" ht="15" customHeight="1" x14ac:dyDescent="0.25">
      <c r="A48" s="145" t="str">
        <f>+IF(AND(K9=TRUE,K12=TRUE),"Indicar la razón por la que no utilizó  algún trayecto aéreo o los dos","En el evento que el supervisor y/o Jefe Inmediato autorice reembolso de transporte terrestre  debe  registrar la justificación pertinente :" )</f>
        <v>En el evento que el supervisor y/o Jefe Inmediato autorice reembolso de transporte terrestre  debe  registrar la justificación pertinente :</v>
      </c>
      <c r="B48" s="122"/>
      <c r="C48" s="122"/>
      <c r="D48" s="122"/>
      <c r="E48" s="122"/>
      <c r="F48" s="122"/>
      <c r="G48" s="122"/>
      <c r="H48" s="122"/>
      <c r="I48" s="123"/>
    </row>
    <row r="49" spans="1:9" x14ac:dyDescent="0.25">
      <c r="A49" s="131" t="s">
        <v>8</v>
      </c>
      <c r="B49" s="132"/>
      <c r="C49" s="132"/>
      <c r="D49" s="132"/>
      <c r="E49" s="132"/>
      <c r="F49" s="132"/>
      <c r="G49" s="132"/>
      <c r="H49" s="132"/>
      <c r="I49" s="132"/>
    </row>
    <row r="50" spans="1:9" x14ac:dyDescent="0.25">
      <c r="A50" s="132"/>
      <c r="B50" s="132"/>
      <c r="C50" s="132"/>
      <c r="D50" s="132"/>
      <c r="E50" s="132"/>
      <c r="F50" s="132"/>
      <c r="G50" s="132"/>
      <c r="H50" s="132"/>
      <c r="I50" s="132"/>
    </row>
    <row r="51" spans="1:9" x14ac:dyDescent="0.25">
      <c r="A51" s="132"/>
      <c r="B51" s="132"/>
      <c r="C51" s="132"/>
      <c r="D51" s="132"/>
      <c r="E51" s="132"/>
      <c r="F51" s="132"/>
      <c r="G51" s="132"/>
      <c r="H51" s="132"/>
      <c r="I51" s="132"/>
    </row>
    <row r="52" spans="1:9" ht="33.75" customHeight="1" x14ac:dyDescent="0.25">
      <c r="A52" s="149" t="s">
        <v>357</v>
      </c>
      <c r="B52" s="150"/>
      <c r="C52" s="150"/>
      <c r="D52" s="150"/>
      <c r="E52" s="150"/>
      <c r="F52" s="150"/>
      <c r="G52" s="150"/>
      <c r="H52" s="150"/>
      <c r="I52" s="151"/>
    </row>
    <row r="53" spans="1:9" ht="27" customHeight="1" x14ac:dyDescent="0.25">
      <c r="A53" s="133" t="s">
        <v>356</v>
      </c>
      <c r="B53" s="134"/>
      <c r="C53" s="135"/>
      <c r="D53" s="133" t="str">
        <f>+IF(K2=1,"Firma Supervisor", "Firma Jefe Inmediato  y/o Pesona que Autoriza")</f>
        <v>Firma Supervisor</v>
      </c>
      <c r="E53" s="134"/>
      <c r="F53" s="135"/>
      <c r="G53" s="127" t="str">
        <f>+IF(K9=TRUE,"Certifico que revisé y apruebo el informe presentado en la  presente legalización."," V.°B.° Vicepresidente Correspndiente  y/o Jefe de Oficina")</f>
        <v xml:space="preserve"> V.°B.° Vicepresidente Correspndiente  y/o Jefe de Oficina</v>
      </c>
      <c r="H53" s="128"/>
      <c r="I53" s="129"/>
    </row>
    <row r="54" spans="1:9" ht="3" customHeight="1" x14ac:dyDescent="0.25">
      <c r="A54" s="136"/>
      <c r="B54" s="137"/>
      <c r="C54" s="138"/>
      <c r="D54" s="136"/>
      <c r="E54" s="137"/>
      <c r="F54" s="138"/>
      <c r="G54" s="130"/>
      <c r="H54" s="106"/>
      <c r="I54" s="107"/>
    </row>
    <row r="55" spans="1:9" x14ac:dyDescent="0.25">
      <c r="A55" s="139"/>
      <c r="B55" s="140"/>
      <c r="C55" s="141"/>
      <c r="D55" s="139"/>
      <c r="E55" s="140"/>
      <c r="F55" s="141"/>
      <c r="G55" s="31"/>
      <c r="H55" s="32"/>
      <c r="I55" s="33"/>
    </row>
    <row r="56" spans="1:9" x14ac:dyDescent="0.25">
      <c r="A56" s="139"/>
      <c r="B56" s="140"/>
      <c r="C56" s="141"/>
      <c r="D56" s="139"/>
      <c r="E56" s="140"/>
      <c r="F56" s="141"/>
      <c r="G56" s="31"/>
      <c r="H56" s="32"/>
      <c r="I56" s="33"/>
    </row>
    <row r="57" spans="1:9" x14ac:dyDescent="0.25">
      <c r="A57" s="142"/>
      <c r="B57" s="143"/>
      <c r="C57" s="144"/>
      <c r="D57" s="142"/>
      <c r="E57" s="143"/>
      <c r="F57" s="144"/>
      <c r="G57" s="34"/>
      <c r="H57" s="35"/>
      <c r="I57" s="36"/>
    </row>
    <row r="58" spans="1:9" ht="15" customHeight="1" x14ac:dyDescent="0.25">
      <c r="A58" s="124" t="s">
        <v>350</v>
      </c>
      <c r="B58" s="125"/>
      <c r="C58" s="126"/>
      <c r="D58" s="133" t="s">
        <v>351</v>
      </c>
      <c r="E58" s="134"/>
      <c r="F58" s="135"/>
      <c r="G58" s="56" t="str">
        <f>+IF(K9=TRUE,""," Digite Nombre")</f>
        <v xml:space="preserve"> Digite Nombre</v>
      </c>
      <c r="H58" s="56"/>
      <c r="I58" s="56"/>
    </row>
    <row r="59" spans="1:9" x14ac:dyDescent="0.25">
      <c r="A59" s="51" t="s">
        <v>359</v>
      </c>
      <c r="B59" s="52"/>
      <c r="C59" s="52"/>
      <c r="D59" s="52"/>
      <c r="E59" s="52"/>
      <c r="F59" s="52"/>
      <c r="G59" s="52"/>
      <c r="H59" s="52"/>
      <c r="I59" s="53"/>
    </row>
  </sheetData>
  <sheetProtection formatCells="0" formatColumns="0" formatRows="0" insertColumns="0" insertRows="0" deleteColumns="0" deleteRows="0" sort="0" autoFilter="0" pivotTables="0"/>
  <mergeCells count="75">
    <mergeCell ref="G45:I47"/>
    <mergeCell ref="A44:C44"/>
    <mergeCell ref="B39:C39"/>
    <mergeCell ref="G58:I58"/>
    <mergeCell ref="A58:C58"/>
    <mergeCell ref="G53:I54"/>
    <mergeCell ref="A49:I51"/>
    <mergeCell ref="D58:F58"/>
    <mergeCell ref="D53:F53"/>
    <mergeCell ref="D54:F57"/>
    <mergeCell ref="A48:I48"/>
    <mergeCell ref="D44:F44"/>
    <mergeCell ref="G44:I44"/>
    <mergeCell ref="A54:C57"/>
    <mergeCell ref="A52:I52"/>
    <mergeCell ref="A53:C53"/>
    <mergeCell ref="G17:H17"/>
    <mergeCell ref="A17:B17"/>
    <mergeCell ref="A15:B15"/>
    <mergeCell ref="C15:F15"/>
    <mergeCell ref="D17:E17"/>
    <mergeCell ref="B40:C40"/>
    <mergeCell ref="H37:I38"/>
    <mergeCell ref="H39:I40"/>
    <mergeCell ref="G43:I43"/>
    <mergeCell ref="D43:F43"/>
    <mergeCell ref="A43:C43"/>
    <mergeCell ref="B38:C38"/>
    <mergeCell ref="A18:B18"/>
    <mergeCell ref="C18:D18"/>
    <mergeCell ref="C20:I20"/>
    <mergeCell ref="A19:D19"/>
    <mergeCell ref="E19:I19"/>
    <mergeCell ref="A20:B20"/>
    <mergeCell ref="A21:I33"/>
    <mergeCell ref="F5:F6"/>
    <mergeCell ref="H5:H6"/>
    <mergeCell ref="A2:A6"/>
    <mergeCell ref="B5:C6"/>
    <mergeCell ref="D5:E6"/>
    <mergeCell ref="B2:I2"/>
    <mergeCell ref="B3:I4"/>
    <mergeCell ref="G5:G6"/>
    <mergeCell ref="I5:I6"/>
    <mergeCell ref="A9:B9"/>
    <mergeCell ref="A10:B12"/>
    <mergeCell ref="E8:E12"/>
    <mergeCell ref="G8:H8"/>
    <mergeCell ref="G9:H9"/>
    <mergeCell ref="C14:F14"/>
    <mergeCell ref="A13:B13"/>
    <mergeCell ref="A16:B16"/>
    <mergeCell ref="G16:H16"/>
    <mergeCell ref="C16:F16"/>
    <mergeCell ref="G13:H13"/>
    <mergeCell ref="G14:H14"/>
    <mergeCell ref="H15:I15"/>
    <mergeCell ref="C13:F13"/>
    <mergeCell ref="A14:B14"/>
    <mergeCell ref="A59:I59"/>
    <mergeCell ref="E18:G18"/>
    <mergeCell ref="H18:I18"/>
    <mergeCell ref="B45:C45"/>
    <mergeCell ref="B46:C46"/>
    <mergeCell ref="B47:C47"/>
    <mergeCell ref="D45:F47"/>
    <mergeCell ref="A36:I36"/>
    <mergeCell ref="B37:C37"/>
    <mergeCell ref="A34:A35"/>
    <mergeCell ref="D34:F35"/>
    <mergeCell ref="H34:I34"/>
    <mergeCell ref="B41:C41"/>
    <mergeCell ref="H41:I42"/>
    <mergeCell ref="B42:C42"/>
    <mergeCell ref="H35:I35"/>
  </mergeCells>
  <conditionalFormatting sqref="A37:A42">
    <cfRule type="expression" dxfId="37" priority="9">
      <formula>$K$5=TRUE</formula>
    </cfRule>
    <cfRule type="expression" dxfId="36" priority="22">
      <formula>$K$9=TRUE</formula>
    </cfRule>
  </conditionalFormatting>
  <conditionalFormatting sqref="A17:B17">
    <cfRule type="expression" dxfId="35" priority="5">
      <formula>$K$2=2</formula>
    </cfRule>
    <cfRule type="expression" dxfId="34" priority="15">
      <formula>$K$4=TRUE</formula>
    </cfRule>
    <cfRule type="expression" dxfId="33" priority="29">
      <formula>$K$9=TRUE</formula>
    </cfRule>
  </conditionalFormatting>
  <conditionalFormatting sqref="A16:I16">
    <cfRule type="expression" dxfId="32" priority="8">
      <formula>$K$2=2</formula>
    </cfRule>
    <cfRule type="expression" dxfId="31" priority="14">
      <formula>$K$5=TRUE</formula>
    </cfRule>
    <cfRule type="expression" dxfId="30" priority="16">
      <formula>$K$4=TRUE</formula>
    </cfRule>
    <cfRule type="expression" dxfId="29" priority="27">
      <formula>$K$9=TRUE</formula>
    </cfRule>
  </conditionalFormatting>
  <conditionalFormatting sqref="A17:I17">
    <cfRule type="expression" dxfId="28" priority="4" stopIfTrue="1">
      <formula>$K$5=TRUE</formula>
    </cfRule>
    <cfRule type="expression" dxfId="27" priority="31" stopIfTrue="1">
      <formula>$K$9=TRUE</formula>
    </cfRule>
    <cfRule type="expression" dxfId="26" priority="37">
      <formula>$K$2=2</formula>
    </cfRule>
  </conditionalFormatting>
  <conditionalFormatting sqref="A18:I18">
    <cfRule type="expression" dxfId="25" priority="6">
      <formula>$K$2=2</formula>
    </cfRule>
    <cfRule type="expression" dxfId="24" priority="13">
      <formula>$K$5=TRUE</formula>
    </cfRule>
    <cfRule type="expression" dxfId="23" priority="17">
      <formula>$K$4=TRUE</formula>
    </cfRule>
    <cfRule type="expression" dxfId="22" priority="28">
      <formula>$K$9=TRUE</formula>
    </cfRule>
  </conditionalFormatting>
  <conditionalFormatting sqref="A34:I35">
    <cfRule type="expression" dxfId="21" priority="33">
      <formula>$K$5=TRUE</formula>
    </cfRule>
  </conditionalFormatting>
  <conditionalFormatting sqref="A36:I36">
    <cfRule type="expression" dxfId="20" priority="24">
      <formula>$K$9=TRUE</formula>
    </cfRule>
    <cfRule type="expression" dxfId="19" priority="10">
      <formula>$K$5=TRUE</formula>
    </cfRule>
    <cfRule type="expression" dxfId="18" priority="12">
      <formula>$K$5=TRUE</formula>
    </cfRule>
    <cfRule type="expression" dxfId="17" priority="19">
      <formula>$K$9=TRUE</formula>
    </cfRule>
    <cfRule type="expression" dxfId="16" priority="20">
      <formula>$K$9=TRUE</formula>
    </cfRule>
  </conditionalFormatting>
  <conditionalFormatting sqref="A36:I42 D43 G43">
    <cfRule type="expression" dxfId="15" priority="26" stopIfTrue="1">
      <formula>$K$9=TRUE</formula>
    </cfRule>
  </conditionalFormatting>
  <conditionalFormatting sqref="A36:I42">
    <cfRule type="expression" dxfId="14" priority="34">
      <formula>$K$5=TRUE</formula>
    </cfRule>
  </conditionalFormatting>
  <conditionalFormatting sqref="A48:I51 A52">
    <cfRule type="expression" dxfId="13" priority="35">
      <formula>$K$5=TRUE</formula>
    </cfRule>
  </conditionalFormatting>
  <conditionalFormatting sqref="C8:D12">
    <cfRule type="expression" dxfId="12" priority="2">
      <formula>$A$9="Multimodal"</formula>
    </cfRule>
  </conditionalFormatting>
  <conditionalFormatting sqref="D43 G43">
    <cfRule type="expression" dxfId="11" priority="21">
      <formula>$K$9=TRUE</formula>
    </cfRule>
    <cfRule type="expression" dxfId="10" priority="23">
      <formula>$K$9=TRUE</formula>
    </cfRule>
    <cfRule type="expression" dxfId="9" priority="32">
      <formula>$K$5=TRUE</formula>
    </cfRule>
  </conditionalFormatting>
  <conditionalFormatting sqref="G16">
    <cfRule type="expression" dxfId="8" priority="38" stopIfTrue="1">
      <formula>$K$2=2</formula>
    </cfRule>
  </conditionalFormatting>
  <conditionalFormatting sqref="G58:I58">
    <cfRule type="expression" dxfId="7" priority="1">
      <formula>"K9=""VERDADERO"""</formula>
    </cfRule>
    <cfRule type="expression" dxfId="6" priority="39" stopIfTrue="1">
      <formula>K9=TRUE</formula>
    </cfRule>
  </conditionalFormatting>
  <conditionalFormatting sqref="H37:I42">
    <cfRule type="expression" dxfId="5" priority="25">
      <formula>$K$9=TRUE</formula>
    </cfRule>
    <cfRule type="expression" dxfId="4" priority="11">
      <formula>$K$5=TRUE</formula>
    </cfRule>
  </conditionalFormatting>
  <conditionalFormatting sqref="I16">
    <cfRule type="expression" dxfId="3" priority="36" stopIfTrue="1">
      <formula>$K$2=2</formula>
    </cfRule>
  </conditionalFormatting>
  <conditionalFormatting sqref="I17">
    <cfRule type="expression" dxfId="2" priority="30">
      <formula>$K$9=TRUE</formula>
    </cfRule>
    <cfRule type="expression" dxfId="1" priority="18">
      <formula>$K$4=TRUE</formula>
    </cfRule>
    <cfRule type="expression" dxfId="0" priority="7">
      <formula>$K$2=2</formula>
    </cfRule>
  </conditionalFormatting>
  <hyperlinks>
    <hyperlink ref="A52:I52" r:id="rId1" display="https://alissta.gov.co/AutoEvaluacionCOVID/COVID19" xr:uid="{00000000-0004-0000-0000-000000000000}"/>
  </hyperlinks>
  <printOptions horizontalCentered="1"/>
  <pageMargins left="0.19685039370078741" right="0.19685039370078741" top="0.52" bottom="0.36" header="0.31496062992125984" footer="0.14000000000000001"/>
  <pageSetup scale="58" orientation="portrait" horizontalDpi="4294967293" r:id="rId2"/>
  <headerFooter>
    <oddFooter>&amp;CPágina &amp;P de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Casilla 15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9525</xdr:rowOff>
                  </from>
                  <to>
                    <xdr:col>2</xdr:col>
                    <xdr:colOff>304800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asilla 16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247650</xdr:rowOff>
                  </from>
                  <to>
                    <xdr:col>2</xdr:col>
                    <xdr:colOff>266700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asilla 17">
              <controlPr defaultSize="0" autoFill="0" autoLine="0" autoPict="0">
                <anchor moveWithCells="1">
                  <from>
                    <xdr:col>7</xdr:col>
                    <xdr:colOff>180975</xdr:colOff>
                    <xdr:row>33</xdr:row>
                    <xdr:rowOff>28575</xdr:rowOff>
                  </from>
                  <to>
                    <xdr:col>7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asilla 18">
              <controlPr defaultSize="0" autoFill="0" autoLine="0" autoPict="0">
                <anchor moveWithCells="1">
                  <from>
                    <xdr:col>7</xdr:col>
                    <xdr:colOff>180975</xdr:colOff>
                    <xdr:row>34</xdr:row>
                    <xdr:rowOff>19050</xdr:rowOff>
                  </from>
                  <to>
                    <xdr:col>7</xdr:col>
                    <xdr:colOff>476250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asilla 25">
              <controlPr defaultSize="0" autoFill="0" autoLine="0" autoPict="0">
                <anchor moveWithCells="1">
                  <from>
                    <xdr:col>8</xdr:col>
                    <xdr:colOff>552450</xdr:colOff>
                    <xdr:row>8</xdr:row>
                    <xdr:rowOff>85725</xdr:rowOff>
                  </from>
                  <to>
                    <xdr:col>8</xdr:col>
                    <xdr:colOff>800100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asilla 26">
              <controlPr defaultSize="0" autoFill="0" autoLine="0" autoPict="0">
                <anchor moveWithCells="1">
                  <from>
                    <xdr:col>8</xdr:col>
                    <xdr:colOff>180975</xdr:colOff>
                    <xdr:row>15</xdr:row>
                    <xdr:rowOff>28575</xdr:rowOff>
                  </from>
                  <to>
                    <xdr:col>8</xdr:col>
                    <xdr:colOff>428625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asilla 29">
              <controlPr defaultSize="0" autoFill="0" autoLine="0" autoPict="0">
                <anchor moveWithCells="1">
                  <from>
                    <xdr:col>8</xdr:col>
                    <xdr:colOff>552450</xdr:colOff>
                    <xdr:row>9</xdr:row>
                    <xdr:rowOff>38100</xdr:rowOff>
                  </from>
                  <to>
                    <xdr:col>8</xdr:col>
                    <xdr:colOff>800100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Botón de opción 34">
              <controlPr defaultSize="0" autoFill="0" autoLine="0" autoPict="0">
                <anchor moveWithCells="1">
                  <from>
                    <xdr:col>8</xdr:col>
                    <xdr:colOff>542925</xdr:colOff>
                    <xdr:row>11</xdr:row>
                    <xdr:rowOff>38100</xdr:rowOff>
                  </from>
                  <to>
                    <xdr:col>8</xdr:col>
                    <xdr:colOff>809625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Botón de opción 37">
              <controlPr defaultSize="0" autoFill="0" autoLine="0" autoPict="0">
                <anchor moveWithCells="1">
                  <from>
                    <xdr:col>8</xdr:col>
                    <xdr:colOff>533400</xdr:colOff>
                    <xdr:row>10</xdr:row>
                    <xdr:rowOff>95250</xdr:rowOff>
                  </from>
                  <to>
                    <xdr:col>8</xdr:col>
                    <xdr:colOff>809625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asilla 25">
              <controlPr defaultSize="0" autoFill="0" autoLine="0" autoPict="0">
                <anchor moveWithCells="1">
                  <from>
                    <xdr:col>8</xdr:col>
                    <xdr:colOff>552450</xdr:colOff>
                    <xdr:row>7</xdr:row>
                    <xdr:rowOff>47625</xdr:rowOff>
                  </from>
                  <to>
                    <xdr:col>8</xdr:col>
                    <xdr:colOff>800100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Listas!$E$2:$E$11</xm:f>
          </x14:formula1>
          <xm:sqref>C16:F16</xm:sqref>
        </x14:dataValidation>
        <x14:dataValidation type="list" allowBlank="1" showInputMessage="1" showErrorMessage="1" xr:uid="{00000000-0002-0000-0000-000001000000}">
          <x14:formula1>
            <xm:f>Aéropuertos!$D$1:$D$66</xm:f>
          </x14:formula1>
          <xm:sqref>B37:C42</xm:sqref>
        </x14:dataValidation>
        <x14:dataValidation type="list" allowBlank="1" showInputMessage="1" showErrorMessage="1" xr:uid="{00000000-0002-0000-0000-000002000000}">
          <x14:formula1>
            <xm:f>Listas!$A$2:$A$8</xm:f>
          </x14:formula1>
          <xm:sqref>A9:B9</xm:sqref>
        </x14:dataValidation>
        <x14:dataValidation type="list" allowBlank="1" showInputMessage="1" showErrorMessage="1" xr:uid="{00000000-0002-0000-0000-000003000000}">
          <x14:formula1>
            <xm:f>Listas!$C$2:$C$22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K17" sqref="K17"/>
    </sheetView>
  </sheetViews>
  <sheetFormatPr baseColWidth="10" defaultRowHeight="15" x14ac:dyDescent="0.25"/>
  <cols>
    <col min="1" max="1" width="20.140625" bestFit="1" customWidth="1"/>
    <col min="3" max="3" width="11.42578125" style="38"/>
  </cols>
  <sheetData>
    <row r="1" spans="1:5" x14ac:dyDescent="0.25">
      <c r="A1" t="s">
        <v>346</v>
      </c>
      <c r="C1" s="38" t="s">
        <v>355</v>
      </c>
      <c r="E1" t="s">
        <v>347</v>
      </c>
    </row>
    <row r="2" spans="1:5" x14ac:dyDescent="0.25">
      <c r="A2" t="s">
        <v>348</v>
      </c>
      <c r="C2" s="38">
        <v>0</v>
      </c>
      <c r="E2" t="s">
        <v>348</v>
      </c>
    </row>
    <row r="3" spans="1:5" x14ac:dyDescent="0.25">
      <c r="A3" t="s">
        <v>358</v>
      </c>
      <c r="C3" s="38">
        <v>0.05</v>
      </c>
      <c r="E3" s="9" t="s">
        <v>360</v>
      </c>
    </row>
    <row r="4" spans="1:5" x14ac:dyDescent="0.25">
      <c r="A4" t="s">
        <v>353</v>
      </c>
      <c r="C4" s="38">
        <v>0.1</v>
      </c>
      <c r="E4" s="9" t="s">
        <v>29</v>
      </c>
    </row>
    <row r="5" spans="1:5" x14ac:dyDescent="0.25">
      <c r="A5" t="s">
        <v>343</v>
      </c>
      <c r="C5" s="38">
        <v>0.15</v>
      </c>
      <c r="E5" s="9" t="s">
        <v>30</v>
      </c>
    </row>
    <row r="6" spans="1:5" x14ac:dyDescent="0.25">
      <c r="A6" t="s">
        <v>344</v>
      </c>
      <c r="C6" s="38">
        <v>0.2</v>
      </c>
      <c r="E6" s="9" t="s">
        <v>31</v>
      </c>
    </row>
    <row r="7" spans="1:5" x14ac:dyDescent="0.25">
      <c r="A7" t="s">
        <v>354</v>
      </c>
      <c r="C7" s="38">
        <v>0.25</v>
      </c>
      <c r="E7" s="9" t="s">
        <v>32</v>
      </c>
    </row>
    <row r="8" spans="1:5" x14ac:dyDescent="0.25">
      <c r="A8" t="s">
        <v>345</v>
      </c>
      <c r="C8" s="38">
        <v>0.3</v>
      </c>
      <c r="E8" s="9" t="s">
        <v>33</v>
      </c>
    </row>
    <row r="9" spans="1:5" x14ac:dyDescent="0.25">
      <c r="C9" s="38">
        <v>0.35</v>
      </c>
      <c r="E9" s="9" t="s">
        <v>34</v>
      </c>
    </row>
    <row r="10" spans="1:5" x14ac:dyDescent="0.25">
      <c r="C10" s="38">
        <v>0.4</v>
      </c>
      <c r="E10" s="9" t="s">
        <v>35</v>
      </c>
    </row>
    <row r="11" spans="1:5" x14ac:dyDescent="0.25">
      <c r="C11" s="38">
        <v>0.45</v>
      </c>
      <c r="E11" s="9" t="s">
        <v>342</v>
      </c>
    </row>
    <row r="12" spans="1:5" x14ac:dyDescent="0.25">
      <c r="C12" s="38">
        <v>0.5</v>
      </c>
    </row>
    <row r="13" spans="1:5" x14ac:dyDescent="0.25">
      <c r="C13" s="38">
        <v>0.55000000000000004</v>
      </c>
    </row>
    <row r="14" spans="1:5" x14ac:dyDescent="0.25">
      <c r="C14" s="38">
        <v>0.6</v>
      </c>
    </row>
    <row r="15" spans="1:5" x14ac:dyDescent="0.25">
      <c r="C15" s="38">
        <v>0.65</v>
      </c>
    </row>
    <row r="16" spans="1:5" x14ac:dyDescent="0.25">
      <c r="C16" s="38">
        <v>0.7</v>
      </c>
    </row>
    <row r="17" spans="3:3" x14ac:dyDescent="0.25">
      <c r="C17" s="38">
        <v>0.75</v>
      </c>
    </row>
    <row r="18" spans="3:3" x14ac:dyDescent="0.25">
      <c r="C18" s="38">
        <v>0.8</v>
      </c>
    </row>
    <row r="19" spans="3:3" x14ac:dyDescent="0.25">
      <c r="C19" s="38">
        <v>0.85</v>
      </c>
    </row>
    <row r="20" spans="3:3" x14ac:dyDescent="0.25">
      <c r="C20" s="38">
        <v>0.9</v>
      </c>
    </row>
    <row r="21" spans="3:3" x14ac:dyDescent="0.25">
      <c r="C21" s="38">
        <v>0.95</v>
      </c>
    </row>
    <row r="22" spans="3:3" x14ac:dyDescent="0.25">
      <c r="C22" s="3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topLeftCell="A28" workbookViewId="0">
      <selection activeCell="D28" sqref="D28"/>
    </sheetView>
  </sheetViews>
  <sheetFormatPr baseColWidth="10" defaultColWidth="11.42578125" defaultRowHeight="15" x14ac:dyDescent="0.25"/>
  <cols>
    <col min="1" max="1" width="36.140625" customWidth="1"/>
    <col min="3" max="3" width="22.85546875" customWidth="1"/>
    <col min="4" max="4" width="23.85546875" customWidth="1"/>
    <col min="5" max="5" width="14.5703125" customWidth="1"/>
  </cols>
  <sheetData>
    <row r="1" spans="1:5" x14ac:dyDescent="0.25">
      <c r="A1" s="15" t="s">
        <v>36</v>
      </c>
      <c r="B1" s="16" t="s">
        <v>37</v>
      </c>
      <c r="C1" s="15" t="s">
        <v>38</v>
      </c>
      <c r="D1" s="17" t="s">
        <v>312</v>
      </c>
      <c r="E1" s="15" t="s">
        <v>39</v>
      </c>
    </row>
    <row r="2" spans="1:5" x14ac:dyDescent="0.25">
      <c r="A2" s="15" t="s">
        <v>40</v>
      </c>
      <c r="B2" s="16" t="s">
        <v>41</v>
      </c>
      <c r="C2" s="15" t="s">
        <v>42</v>
      </c>
      <c r="D2" s="17" t="s">
        <v>313</v>
      </c>
      <c r="E2" s="15" t="s">
        <v>43</v>
      </c>
    </row>
    <row r="3" spans="1:5" x14ac:dyDescent="0.25">
      <c r="A3" s="15" t="s">
        <v>181</v>
      </c>
      <c r="B3" s="16" t="s">
        <v>182</v>
      </c>
      <c r="C3" s="15" t="s">
        <v>183</v>
      </c>
      <c r="D3" s="15" t="s">
        <v>306</v>
      </c>
      <c r="E3" s="15" t="s">
        <v>161</v>
      </c>
    </row>
    <row r="4" spans="1:5" x14ac:dyDescent="0.25">
      <c r="A4" s="15" t="s">
        <v>98</v>
      </c>
      <c r="B4" s="16" t="s">
        <v>99</v>
      </c>
      <c r="C4" s="15" t="s">
        <v>100</v>
      </c>
      <c r="D4" s="17" t="s">
        <v>318</v>
      </c>
      <c r="E4" s="15" t="s">
        <v>74</v>
      </c>
    </row>
    <row r="5" spans="1:5" x14ac:dyDescent="0.25">
      <c r="A5" s="15" t="s">
        <v>184</v>
      </c>
      <c r="B5" s="16" t="s">
        <v>185</v>
      </c>
      <c r="C5" s="15" t="s">
        <v>186</v>
      </c>
      <c r="D5" s="15" t="s">
        <v>187</v>
      </c>
      <c r="E5" s="15" t="s">
        <v>117</v>
      </c>
    </row>
    <row r="6" spans="1:5" x14ac:dyDescent="0.25">
      <c r="A6" s="15" t="s">
        <v>105</v>
      </c>
      <c r="B6" s="16" t="s">
        <v>106</v>
      </c>
      <c r="C6" s="15" t="s">
        <v>107</v>
      </c>
      <c r="D6" s="15" t="s">
        <v>108</v>
      </c>
      <c r="E6" s="15" t="s">
        <v>108</v>
      </c>
    </row>
    <row r="7" spans="1:5" x14ac:dyDescent="0.25">
      <c r="A7" s="15" t="s">
        <v>188</v>
      </c>
      <c r="B7" s="16" t="s">
        <v>189</v>
      </c>
      <c r="C7" s="15" t="s">
        <v>190</v>
      </c>
      <c r="D7" s="15" t="s">
        <v>307</v>
      </c>
      <c r="E7" s="15" t="s">
        <v>161</v>
      </c>
    </row>
    <row r="8" spans="1:5" x14ac:dyDescent="0.25">
      <c r="A8" s="15" t="s">
        <v>109</v>
      </c>
      <c r="B8" s="16" t="s">
        <v>110</v>
      </c>
      <c r="C8" s="15" t="s">
        <v>111</v>
      </c>
      <c r="D8" s="15" t="s">
        <v>112</v>
      </c>
      <c r="E8" s="15" t="s">
        <v>51</v>
      </c>
    </row>
    <row r="9" spans="1:5" x14ac:dyDescent="0.25">
      <c r="A9" s="15" t="s">
        <v>44</v>
      </c>
      <c r="B9" s="16" t="s">
        <v>45</v>
      </c>
      <c r="C9" s="15" t="s">
        <v>46</v>
      </c>
      <c r="D9" s="15" t="s">
        <v>298</v>
      </c>
      <c r="E9" s="15" t="s">
        <v>47</v>
      </c>
    </row>
    <row r="10" spans="1:5" x14ac:dyDescent="0.25">
      <c r="A10" s="15" t="s">
        <v>48</v>
      </c>
      <c r="B10" s="16" t="s">
        <v>49</v>
      </c>
      <c r="C10" s="15" t="s">
        <v>50</v>
      </c>
      <c r="D10" s="17" t="s">
        <v>314</v>
      </c>
      <c r="E10" s="15" t="s">
        <v>51</v>
      </c>
    </row>
    <row r="11" spans="1:5" x14ac:dyDescent="0.25">
      <c r="A11" s="15" t="s">
        <v>191</v>
      </c>
      <c r="B11" s="16" t="s">
        <v>192</v>
      </c>
      <c r="C11" s="15" t="s">
        <v>193</v>
      </c>
      <c r="D11" s="15" t="s">
        <v>194</v>
      </c>
      <c r="E11" s="15" t="s">
        <v>56</v>
      </c>
    </row>
    <row r="12" spans="1:5" x14ac:dyDescent="0.25">
      <c r="A12" s="15" t="s">
        <v>52</v>
      </c>
      <c r="B12" s="16" t="s">
        <v>53</v>
      </c>
      <c r="C12" s="15" t="s">
        <v>54</v>
      </c>
      <c r="D12" s="17" t="s">
        <v>55</v>
      </c>
      <c r="E12" s="15" t="s">
        <v>56</v>
      </c>
    </row>
    <row r="13" spans="1:5" x14ac:dyDescent="0.25">
      <c r="A13" s="15" t="s">
        <v>199</v>
      </c>
      <c r="B13" s="16" t="s">
        <v>200</v>
      </c>
      <c r="C13" s="15" t="s">
        <v>201</v>
      </c>
      <c r="D13" s="15" t="s">
        <v>300</v>
      </c>
      <c r="E13" s="15" t="s">
        <v>161</v>
      </c>
    </row>
    <row r="14" spans="1:5" x14ac:dyDescent="0.25">
      <c r="A14" s="15" t="s">
        <v>57</v>
      </c>
      <c r="B14" s="16" t="s">
        <v>58</v>
      </c>
      <c r="C14" s="15" t="s">
        <v>59</v>
      </c>
      <c r="D14" s="15" t="s">
        <v>60</v>
      </c>
      <c r="E14" s="15" t="s">
        <v>61</v>
      </c>
    </row>
    <row r="15" spans="1:5" x14ac:dyDescent="0.25">
      <c r="A15" s="15" t="s">
        <v>127</v>
      </c>
      <c r="B15" s="16" t="s">
        <v>128</v>
      </c>
      <c r="C15" s="15" t="s">
        <v>129</v>
      </c>
      <c r="D15" s="15" t="s">
        <v>130</v>
      </c>
      <c r="E15" s="15" t="s">
        <v>56</v>
      </c>
    </row>
    <row r="16" spans="1:5" x14ac:dyDescent="0.25">
      <c r="A16" s="15" t="s">
        <v>195</v>
      </c>
      <c r="B16" s="16" t="s">
        <v>196</v>
      </c>
      <c r="C16" s="15" t="s">
        <v>197</v>
      </c>
      <c r="D16" s="15" t="s">
        <v>198</v>
      </c>
      <c r="E16" s="15" t="s">
        <v>74</v>
      </c>
    </row>
    <row r="17" spans="1:5" x14ac:dyDescent="0.25">
      <c r="A17" s="15" t="s">
        <v>202</v>
      </c>
      <c r="B17" s="16" t="s">
        <v>203</v>
      </c>
      <c r="C17" s="15" t="s">
        <v>204</v>
      </c>
      <c r="D17" s="15" t="s">
        <v>205</v>
      </c>
      <c r="E17" s="15" t="s">
        <v>161</v>
      </c>
    </row>
    <row r="18" spans="1:5" x14ac:dyDescent="0.25">
      <c r="A18" s="15" t="s">
        <v>62</v>
      </c>
      <c r="B18" s="16" t="s">
        <v>63</v>
      </c>
      <c r="C18" s="15" t="s">
        <v>64</v>
      </c>
      <c r="D18" s="15" t="s">
        <v>309</v>
      </c>
      <c r="E18" s="15" t="s">
        <v>65</v>
      </c>
    </row>
    <row r="19" spans="1:5" x14ac:dyDescent="0.25">
      <c r="A19" s="15" t="s">
        <v>206</v>
      </c>
      <c r="B19" s="16" t="s">
        <v>207</v>
      </c>
      <c r="C19" s="16"/>
      <c r="D19" s="15" t="s">
        <v>208</v>
      </c>
      <c r="E19" s="15" t="s">
        <v>209</v>
      </c>
    </row>
    <row r="20" spans="1:5" x14ac:dyDescent="0.25">
      <c r="A20" s="15" t="s">
        <v>210</v>
      </c>
      <c r="B20" s="16" t="s">
        <v>211</v>
      </c>
      <c r="C20" s="15" t="s">
        <v>212</v>
      </c>
      <c r="D20" s="15" t="s">
        <v>213</v>
      </c>
      <c r="E20" s="15" t="s">
        <v>74</v>
      </c>
    </row>
    <row r="21" spans="1:5" x14ac:dyDescent="0.25">
      <c r="A21" s="15" t="s">
        <v>113</v>
      </c>
      <c r="B21" s="16" t="s">
        <v>114</v>
      </c>
      <c r="C21" s="15" t="s">
        <v>115</v>
      </c>
      <c r="D21" s="15" t="s">
        <v>116</v>
      </c>
      <c r="E21" s="15" t="s">
        <v>117</v>
      </c>
    </row>
    <row r="22" spans="1:5" x14ac:dyDescent="0.25">
      <c r="A22" s="15" t="s">
        <v>214</v>
      </c>
      <c r="B22" s="16" t="s">
        <v>215</v>
      </c>
      <c r="C22" s="15" t="s">
        <v>216</v>
      </c>
      <c r="D22" s="17" t="s">
        <v>324</v>
      </c>
      <c r="E22" s="17" t="s">
        <v>217</v>
      </c>
    </row>
    <row r="23" spans="1:5" x14ac:dyDescent="0.25">
      <c r="A23" s="15" t="s">
        <v>218</v>
      </c>
      <c r="B23" s="16" t="s">
        <v>219</v>
      </c>
      <c r="C23" s="15" t="s">
        <v>220</v>
      </c>
      <c r="D23" s="15" t="s">
        <v>221</v>
      </c>
      <c r="E23" s="15" t="s">
        <v>149</v>
      </c>
    </row>
    <row r="24" spans="1:5" x14ac:dyDescent="0.25">
      <c r="A24" s="15" t="s">
        <v>118</v>
      </c>
      <c r="B24" s="16" t="s">
        <v>119</v>
      </c>
      <c r="C24" s="15" t="s">
        <v>120</v>
      </c>
      <c r="D24" s="15" t="s">
        <v>320</v>
      </c>
      <c r="E24" s="15" t="s">
        <v>121</v>
      </c>
    </row>
    <row r="25" spans="1:5" x14ac:dyDescent="0.25">
      <c r="A25" s="15" t="s">
        <v>143</v>
      </c>
      <c r="B25" s="16" t="s">
        <v>144</v>
      </c>
      <c r="C25" s="15" t="s">
        <v>145</v>
      </c>
      <c r="D25" s="17" t="s">
        <v>322</v>
      </c>
      <c r="E25" s="15" t="s">
        <v>142</v>
      </c>
    </row>
    <row r="26" spans="1:5" x14ac:dyDescent="0.25">
      <c r="A26" s="15" t="s">
        <v>222</v>
      </c>
      <c r="B26" s="16" t="s">
        <v>223</v>
      </c>
      <c r="C26" s="16"/>
      <c r="D26" s="15" t="s">
        <v>224</v>
      </c>
      <c r="E26" s="15" t="s">
        <v>70</v>
      </c>
    </row>
    <row r="27" spans="1:5" x14ac:dyDescent="0.25">
      <c r="A27" s="15" t="s">
        <v>225</v>
      </c>
      <c r="B27" s="16" t="s">
        <v>226</v>
      </c>
      <c r="C27" s="15" t="s">
        <v>227</v>
      </c>
      <c r="D27" s="15" t="s">
        <v>228</v>
      </c>
      <c r="E27" s="15" t="s">
        <v>175</v>
      </c>
    </row>
    <row r="28" spans="1:5" x14ac:dyDescent="0.25">
      <c r="A28" s="15" t="s">
        <v>66</v>
      </c>
      <c r="B28" s="16" t="s">
        <v>67</v>
      </c>
      <c r="C28" s="15" t="s">
        <v>68</v>
      </c>
      <c r="D28" s="15" t="s">
        <v>69</v>
      </c>
      <c r="E28" s="15" t="s">
        <v>70</v>
      </c>
    </row>
    <row r="29" spans="1:5" x14ac:dyDescent="0.25">
      <c r="A29" s="15" t="s">
        <v>229</v>
      </c>
      <c r="B29" s="16" t="s">
        <v>230</v>
      </c>
      <c r="C29" s="15" t="s">
        <v>231</v>
      </c>
      <c r="D29" s="15" t="s">
        <v>232</v>
      </c>
      <c r="E29" s="15" t="s">
        <v>88</v>
      </c>
    </row>
    <row r="30" spans="1:5" x14ac:dyDescent="0.25">
      <c r="A30" s="15" t="s">
        <v>122</v>
      </c>
      <c r="B30" s="16" t="s">
        <v>123</v>
      </c>
      <c r="C30" s="15" t="s">
        <v>124</v>
      </c>
      <c r="D30" s="15" t="s">
        <v>125</v>
      </c>
      <c r="E30" s="15" t="s">
        <v>126</v>
      </c>
    </row>
    <row r="31" spans="1:5" x14ac:dyDescent="0.25">
      <c r="A31" s="15" t="s">
        <v>131</v>
      </c>
      <c r="B31" s="16" t="s">
        <v>132</v>
      </c>
      <c r="C31" s="15" t="s">
        <v>133</v>
      </c>
      <c r="D31" s="15" t="s">
        <v>321</v>
      </c>
      <c r="E31" s="15" t="s">
        <v>74</v>
      </c>
    </row>
    <row r="32" spans="1:5" x14ac:dyDescent="0.25">
      <c r="A32" s="15" t="s">
        <v>71</v>
      </c>
      <c r="B32" s="16" t="s">
        <v>72</v>
      </c>
      <c r="C32" s="15" t="s">
        <v>73</v>
      </c>
      <c r="D32" s="17" t="s">
        <v>315</v>
      </c>
      <c r="E32" s="15" t="s">
        <v>74</v>
      </c>
    </row>
    <row r="33" spans="1:5" x14ac:dyDescent="0.25">
      <c r="A33" s="15" t="s">
        <v>233</v>
      </c>
      <c r="B33" s="16" t="s">
        <v>234</v>
      </c>
      <c r="C33" s="15" t="s">
        <v>235</v>
      </c>
      <c r="D33" s="15" t="s">
        <v>310</v>
      </c>
      <c r="E33" s="15" t="s">
        <v>236</v>
      </c>
    </row>
    <row r="34" spans="1:5" x14ac:dyDescent="0.25">
      <c r="A34" s="15" t="s">
        <v>286</v>
      </c>
      <c r="B34" s="16" t="s">
        <v>287</v>
      </c>
      <c r="C34" s="15" t="s">
        <v>288</v>
      </c>
      <c r="D34" s="15" t="s">
        <v>329</v>
      </c>
      <c r="E34" s="15" t="s">
        <v>78</v>
      </c>
    </row>
    <row r="35" spans="1:5" x14ac:dyDescent="0.25">
      <c r="A35" s="15" t="s">
        <v>75</v>
      </c>
      <c r="B35" s="16" t="s">
        <v>76</v>
      </c>
      <c r="C35" s="15" t="s">
        <v>77</v>
      </c>
      <c r="D35" s="15" t="s">
        <v>316</v>
      </c>
      <c r="E35" s="15" t="s">
        <v>78</v>
      </c>
    </row>
    <row r="36" spans="1:5" x14ac:dyDescent="0.25">
      <c r="A36" s="15" t="s">
        <v>134</v>
      </c>
      <c r="B36" s="16" t="s">
        <v>135</v>
      </c>
      <c r="C36" s="15" t="s">
        <v>136</v>
      </c>
      <c r="D36" s="15" t="s">
        <v>137</v>
      </c>
      <c r="E36" s="15" t="s">
        <v>138</v>
      </c>
    </row>
    <row r="37" spans="1:5" x14ac:dyDescent="0.25">
      <c r="A37" s="15" t="s">
        <v>237</v>
      </c>
      <c r="B37" s="16" t="s">
        <v>238</v>
      </c>
      <c r="C37" s="15" t="s">
        <v>239</v>
      </c>
      <c r="D37" s="15" t="s">
        <v>308</v>
      </c>
      <c r="E37" s="15" t="s">
        <v>161</v>
      </c>
    </row>
    <row r="38" spans="1:5" x14ac:dyDescent="0.25">
      <c r="A38" s="15" t="s">
        <v>240</v>
      </c>
      <c r="B38" s="16" t="s">
        <v>241</v>
      </c>
      <c r="C38" s="15" t="s">
        <v>242</v>
      </c>
      <c r="D38" s="15" t="s">
        <v>243</v>
      </c>
      <c r="E38" s="15" t="s">
        <v>65</v>
      </c>
    </row>
    <row r="39" spans="1:5" x14ac:dyDescent="0.25">
      <c r="A39" s="15" t="s">
        <v>139</v>
      </c>
      <c r="B39" s="16" t="s">
        <v>140</v>
      </c>
      <c r="C39" s="15" t="s">
        <v>141</v>
      </c>
      <c r="D39" s="17" t="s">
        <v>305</v>
      </c>
      <c r="E39" s="15" t="s">
        <v>142</v>
      </c>
    </row>
    <row r="40" spans="1:5" x14ac:dyDescent="0.25">
      <c r="A40" s="15" t="s">
        <v>79</v>
      </c>
      <c r="B40" s="16" t="s">
        <v>80</v>
      </c>
      <c r="C40" s="15" t="s">
        <v>81</v>
      </c>
      <c r="D40" s="15" t="s">
        <v>82</v>
      </c>
      <c r="E40" s="15" t="s">
        <v>83</v>
      </c>
    </row>
    <row r="41" spans="1:5" x14ac:dyDescent="0.25">
      <c r="A41" s="15" t="s">
        <v>244</v>
      </c>
      <c r="B41" s="16" t="s">
        <v>245</v>
      </c>
      <c r="C41" s="15" t="s">
        <v>246</v>
      </c>
      <c r="D41" s="15" t="s">
        <v>247</v>
      </c>
      <c r="E41" s="15" t="s">
        <v>138</v>
      </c>
    </row>
    <row r="42" spans="1:5" x14ac:dyDescent="0.25">
      <c r="A42" s="15" t="s">
        <v>146</v>
      </c>
      <c r="B42" s="16" t="s">
        <v>147</v>
      </c>
      <c r="C42" s="15" t="s">
        <v>148</v>
      </c>
      <c r="D42" s="15" t="s">
        <v>299</v>
      </c>
      <c r="E42" s="15" t="s">
        <v>149</v>
      </c>
    </row>
    <row r="43" spans="1:5" x14ac:dyDescent="0.25">
      <c r="A43" s="15" t="s">
        <v>150</v>
      </c>
      <c r="B43" s="16" t="s">
        <v>151</v>
      </c>
      <c r="C43" s="15" t="s">
        <v>152</v>
      </c>
      <c r="D43" s="15" t="s">
        <v>153</v>
      </c>
      <c r="E43" s="15" t="s">
        <v>92</v>
      </c>
    </row>
    <row r="44" spans="1:5" x14ac:dyDescent="0.25">
      <c r="A44" s="15" t="s">
        <v>154</v>
      </c>
      <c r="B44" s="16" t="s">
        <v>155</v>
      </c>
      <c r="C44" s="15" t="s">
        <v>156</v>
      </c>
      <c r="D44" s="15" t="s">
        <v>323</v>
      </c>
      <c r="E44" s="15" t="s">
        <v>157</v>
      </c>
    </row>
    <row r="45" spans="1:5" x14ac:dyDescent="0.25">
      <c r="A45" s="15" t="s">
        <v>248</v>
      </c>
      <c r="B45" s="16" t="s">
        <v>249</v>
      </c>
      <c r="C45" s="15" t="s">
        <v>250</v>
      </c>
      <c r="D45" s="17" t="s">
        <v>325</v>
      </c>
      <c r="E45" s="15" t="s">
        <v>88</v>
      </c>
    </row>
    <row r="46" spans="1:5" x14ac:dyDescent="0.25">
      <c r="A46" s="15" t="s">
        <v>255</v>
      </c>
      <c r="B46" s="16" t="s">
        <v>256</v>
      </c>
      <c r="C46" s="15" t="s">
        <v>257</v>
      </c>
      <c r="D46" s="15" t="s">
        <v>258</v>
      </c>
      <c r="E46" s="15" t="s">
        <v>209</v>
      </c>
    </row>
    <row r="47" spans="1:5" x14ac:dyDescent="0.25">
      <c r="A47" s="15" t="s">
        <v>251</v>
      </c>
      <c r="B47" s="16" t="s">
        <v>252</v>
      </c>
      <c r="C47" s="15" t="s">
        <v>253</v>
      </c>
      <c r="D47" s="15" t="s">
        <v>326</v>
      </c>
      <c r="E47" s="15" t="s">
        <v>254</v>
      </c>
    </row>
    <row r="48" spans="1:5" x14ac:dyDescent="0.25">
      <c r="A48" s="15" t="s">
        <v>259</v>
      </c>
      <c r="B48" s="16" t="s">
        <v>260</v>
      </c>
      <c r="C48" s="15" t="s">
        <v>261</v>
      </c>
      <c r="D48" s="15" t="s">
        <v>327</v>
      </c>
      <c r="E48" s="15" t="s">
        <v>157</v>
      </c>
    </row>
    <row r="49" spans="1:5" x14ac:dyDescent="0.25">
      <c r="A49" s="15" t="s">
        <v>158</v>
      </c>
      <c r="B49" s="16" t="s">
        <v>159</v>
      </c>
      <c r="C49" s="15" t="s">
        <v>160</v>
      </c>
      <c r="D49" s="15" t="s">
        <v>303</v>
      </c>
      <c r="E49" s="15" t="s">
        <v>161</v>
      </c>
    </row>
    <row r="50" spans="1:5" x14ac:dyDescent="0.25">
      <c r="A50" s="15" t="s">
        <v>262</v>
      </c>
      <c r="B50" s="16" t="s">
        <v>263</v>
      </c>
      <c r="C50" s="15" t="s">
        <v>264</v>
      </c>
      <c r="D50" s="15" t="s">
        <v>265</v>
      </c>
      <c r="E50" s="15" t="s">
        <v>74</v>
      </c>
    </row>
    <row r="51" spans="1:5" x14ac:dyDescent="0.25">
      <c r="A51" s="15" t="s">
        <v>84</v>
      </c>
      <c r="B51" s="16" t="s">
        <v>85</v>
      </c>
      <c r="C51" s="15" t="s">
        <v>86</v>
      </c>
      <c r="D51" s="15" t="s">
        <v>87</v>
      </c>
      <c r="E51" s="15" t="s">
        <v>88</v>
      </c>
    </row>
    <row r="52" spans="1:5" x14ac:dyDescent="0.25">
      <c r="A52" s="15" t="s">
        <v>89</v>
      </c>
      <c r="B52" s="16" t="s">
        <v>90</v>
      </c>
      <c r="C52" s="15" t="s">
        <v>91</v>
      </c>
      <c r="D52" s="15" t="s">
        <v>317</v>
      </c>
      <c r="E52" s="15" t="s">
        <v>92</v>
      </c>
    </row>
    <row r="53" spans="1:5" x14ac:dyDescent="0.25">
      <c r="A53" s="15" t="s">
        <v>266</v>
      </c>
      <c r="B53" s="16" t="s">
        <v>267</v>
      </c>
      <c r="C53" s="15" t="s">
        <v>268</v>
      </c>
      <c r="D53" s="15" t="s">
        <v>328</v>
      </c>
      <c r="E53" s="15" t="s">
        <v>269</v>
      </c>
    </row>
    <row r="54" spans="1:5" x14ac:dyDescent="0.25">
      <c r="A54" s="15" t="s">
        <v>270</v>
      </c>
      <c r="B54" s="16" t="s">
        <v>271</v>
      </c>
      <c r="C54" s="15" t="s">
        <v>272</v>
      </c>
      <c r="D54" s="15" t="s">
        <v>301</v>
      </c>
      <c r="E54" s="15" t="s">
        <v>117</v>
      </c>
    </row>
    <row r="55" spans="1:5" x14ac:dyDescent="0.25">
      <c r="A55" s="15" t="s">
        <v>93</v>
      </c>
      <c r="B55" s="16" t="s">
        <v>94</v>
      </c>
      <c r="C55" s="15" t="s">
        <v>95</v>
      </c>
      <c r="D55" s="15" t="s">
        <v>96</v>
      </c>
      <c r="E55" s="15" t="s">
        <v>97</v>
      </c>
    </row>
    <row r="56" spans="1:5" x14ac:dyDescent="0.25">
      <c r="A56" s="15" t="s">
        <v>273</v>
      </c>
      <c r="B56" s="16" t="s">
        <v>274</v>
      </c>
      <c r="C56" s="15" t="s">
        <v>275</v>
      </c>
      <c r="D56" s="15" t="s">
        <v>276</v>
      </c>
      <c r="E56" s="15" t="s">
        <v>108</v>
      </c>
    </row>
    <row r="57" spans="1:5" x14ac:dyDescent="0.25">
      <c r="A57" s="15" t="s">
        <v>101</v>
      </c>
      <c r="B57" s="16" t="s">
        <v>102</v>
      </c>
      <c r="C57" s="15" t="s">
        <v>103</v>
      </c>
      <c r="D57" s="17" t="s">
        <v>319</v>
      </c>
      <c r="E57" s="15" t="s">
        <v>104</v>
      </c>
    </row>
    <row r="58" spans="1:5" x14ac:dyDescent="0.25">
      <c r="A58" s="15" t="s">
        <v>277</v>
      </c>
      <c r="B58" s="16" t="s">
        <v>278</v>
      </c>
      <c r="C58" s="15" t="s">
        <v>279</v>
      </c>
      <c r="D58" s="15" t="s">
        <v>280</v>
      </c>
      <c r="E58" s="15" t="s">
        <v>281</v>
      </c>
    </row>
    <row r="59" spans="1:5" x14ac:dyDescent="0.25">
      <c r="A59" s="15" t="s">
        <v>282</v>
      </c>
      <c r="B59" s="16" t="s">
        <v>283</v>
      </c>
      <c r="C59" s="15" t="s">
        <v>284</v>
      </c>
      <c r="D59" s="15" t="s">
        <v>285</v>
      </c>
      <c r="E59" s="15" t="s">
        <v>108</v>
      </c>
    </row>
    <row r="60" spans="1:5" x14ac:dyDescent="0.25">
      <c r="A60" s="15" t="s">
        <v>289</v>
      </c>
      <c r="B60" s="16" t="s">
        <v>290</v>
      </c>
      <c r="C60" s="15" t="s">
        <v>291</v>
      </c>
      <c r="D60" s="15" t="s">
        <v>311</v>
      </c>
      <c r="E60" s="15" t="s">
        <v>104</v>
      </c>
    </row>
    <row r="61" spans="1:5" x14ac:dyDescent="0.25">
      <c r="A61" s="15" t="s">
        <v>295</v>
      </c>
      <c r="B61" s="16" t="s">
        <v>296</v>
      </c>
      <c r="C61" s="15" t="s">
        <v>297</v>
      </c>
      <c r="D61" s="15" t="s">
        <v>302</v>
      </c>
      <c r="E61" s="15" t="s">
        <v>56</v>
      </c>
    </row>
    <row r="62" spans="1:5" x14ac:dyDescent="0.25">
      <c r="A62" s="15" t="s">
        <v>162</v>
      </c>
      <c r="B62" s="16" t="s">
        <v>163</v>
      </c>
      <c r="C62" s="15" t="s">
        <v>164</v>
      </c>
      <c r="D62" s="15" t="s">
        <v>165</v>
      </c>
      <c r="E62" s="15" t="s">
        <v>142</v>
      </c>
    </row>
    <row r="63" spans="1:5" x14ac:dyDescent="0.25">
      <c r="A63" s="15" t="s">
        <v>166</v>
      </c>
      <c r="B63" s="16" t="s">
        <v>167</v>
      </c>
      <c r="C63" s="15" t="s">
        <v>168</v>
      </c>
      <c r="D63" s="15" t="s">
        <v>169</v>
      </c>
      <c r="E63" s="15" t="s">
        <v>170</v>
      </c>
    </row>
    <row r="64" spans="1:5" x14ac:dyDescent="0.25">
      <c r="A64" s="15" t="s">
        <v>292</v>
      </c>
      <c r="B64" s="16" t="s">
        <v>293</v>
      </c>
      <c r="C64" s="15" t="s">
        <v>294</v>
      </c>
      <c r="D64" s="15" t="s">
        <v>304</v>
      </c>
      <c r="E64" s="15" t="s">
        <v>157</v>
      </c>
    </row>
    <row r="65" spans="1:5" x14ac:dyDescent="0.25">
      <c r="A65" s="15" t="s">
        <v>171</v>
      </c>
      <c r="B65" s="16" t="s">
        <v>172</v>
      </c>
      <c r="C65" s="15" t="s">
        <v>173</v>
      </c>
      <c r="D65" s="15" t="s">
        <v>174</v>
      </c>
      <c r="E65" s="15" t="s">
        <v>175</v>
      </c>
    </row>
    <row r="66" spans="1:5" x14ac:dyDescent="0.25">
      <c r="A66" s="15" t="s">
        <v>176</v>
      </c>
      <c r="B66" s="16" t="s">
        <v>177</v>
      </c>
      <c r="C66" s="15" t="s">
        <v>178</v>
      </c>
      <c r="D66" s="15" t="s">
        <v>179</v>
      </c>
      <c r="E66" s="15" t="s">
        <v>180</v>
      </c>
    </row>
  </sheetData>
  <sortState xmlns:xlrd2="http://schemas.microsoft.com/office/spreadsheetml/2017/richdata2" ref="A3:E66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 GADF-F-049</vt:lpstr>
      <vt:lpstr>Listas</vt:lpstr>
      <vt:lpstr>Aéropuertos</vt:lpstr>
      <vt:lpstr>' GADF-F-049'!Área_de_impresión</vt:lpstr>
      <vt:lpstr>' GADF-F-049'!Títulos_a_imprimir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Cristian Leandro Muñoz Claros</cp:lastModifiedBy>
  <cp:lastPrinted>2024-07-17T14:56:48Z</cp:lastPrinted>
  <dcterms:created xsi:type="dcterms:W3CDTF">2017-11-17T15:24:15Z</dcterms:created>
  <dcterms:modified xsi:type="dcterms:W3CDTF">2024-07-26T02:23:03Z</dcterms:modified>
</cp:coreProperties>
</file>