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anionline-my.sharepoint.com/personal/hvanegas_ani_gov_co/Documents/Documentos HV/HV ANI/2025/Varios/"/>
    </mc:Choice>
  </mc:AlternateContent>
  <xr:revisionPtr revIDLastSave="0" documentId="8_{BB76F66C-4F58-4D35-B86F-EEDA4D54B290}" xr6:coauthVersionLast="47" xr6:coauthVersionMax="47" xr10:uidLastSave="{00000000-0000-0000-0000-000000000000}"/>
  <bookViews>
    <workbookView xWindow="-24120" yWindow="-2010" windowWidth="24240" windowHeight="13140" activeTab="1" xr2:uid="{00000000-000D-0000-FFFF-FFFF00000000}"/>
  </bookViews>
  <sheets>
    <sheet name="INSTRUCCIONES" sheetId="4" r:id="rId1"/>
    <sheet name="FORMATO" sheetId="1" r:id="rId2"/>
    <sheet name="Hoja1" sheetId="7" state="hidden" r:id="rId3"/>
    <sheet name="CATALOGO" sheetId="5" r:id="rId4"/>
  </sheets>
  <externalReferences>
    <externalReference r:id="rId5"/>
    <externalReference r:id="rId6"/>
    <externalReference r:id="rId7"/>
    <externalReference r:id="rId8"/>
    <externalReference r:id="rId9"/>
  </externalReferences>
  <definedNames>
    <definedName name="_xlnm._FilterDatabase" localSheetId="3" hidden="1">CATALOGO!$A$2:$C$421</definedName>
    <definedName name="_xlnm._FilterDatabase" localSheetId="1" hidden="1">FORMATO!#REF!</definedName>
    <definedName name="_xlnm.Print_Area" localSheetId="1">FORMATO!$B$1:$L$672</definedName>
    <definedName name="B6_ESTADO">#REF!</definedName>
    <definedName name="Catalogo" comment="Códigos contables relacionados con formatos concesiones">CATALOGO!$A:$B</definedName>
    <definedName name="concesion">[1]Portada!$B$6</definedName>
    <definedName name="concesion2">[2]Portada!$B$6</definedName>
    <definedName name="CONSOLIDADO">#REF!</definedName>
    <definedName name="d">#REF!</definedName>
    <definedName name="D6_RIESGO">#REF!</definedName>
    <definedName name="MILLON">#REF!</definedName>
    <definedName name="nit">#REF!</definedName>
    <definedName name="PFINANCIERO">#REF!</definedName>
    <definedName name="TasafinCorr">'[3]Modelo Contable Corrientes'!$D$77</definedName>
    <definedName name="TDi">[4]Control!$C$44</definedName>
    <definedName name="xx">[5]Portada!$B$6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9" i="1" l="1"/>
  <c r="D270" i="1"/>
  <c r="J218" i="1"/>
  <c r="E625" i="1" l="1"/>
  <c r="E624" i="1"/>
  <c r="J44" i="1" l="1"/>
  <c r="H148" i="1" l="1"/>
  <c r="H580" i="1"/>
  <c r="H579" i="1"/>
  <c r="H578" i="1"/>
  <c r="H577" i="1"/>
  <c r="H576" i="1"/>
  <c r="H575" i="1"/>
  <c r="D112" i="1"/>
  <c r="D111" i="1"/>
  <c r="K110" i="1"/>
  <c r="K111" i="1" s="1"/>
  <c r="K112" i="1" s="1"/>
  <c r="K114" i="1" s="1"/>
  <c r="D110" i="1"/>
  <c r="D63" i="1"/>
  <c r="D62" i="1"/>
  <c r="D61" i="1"/>
  <c r="D60" i="1"/>
  <c r="D65" i="1"/>
  <c r="D64" i="1"/>
  <c r="D59" i="1"/>
  <c r="K58" i="1"/>
  <c r="K59" i="1" s="1"/>
  <c r="K60" i="1" s="1"/>
  <c r="K61" i="1" s="1"/>
  <c r="K62" i="1" s="1"/>
  <c r="K63" i="1" s="1"/>
  <c r="K64" i="1" s="1"/>
  <c r="K65" i="1" s="1"/>
  <c r="D58" i="1"/>
  <c r="D293" i="1"/>
  <c r="H434" i="1"/>
  <c r="H433" i="1"/>
  <c r="H432" i="1"/>
  <c r="H431" i="1"/>
  <c r="H430" i="1"/>
  <c r="H429" i="1"/>
  <c r="D394" i="1"/>
  <c r="D393" i="1"/>
  <c r="K67" i="1" l="1"/>
  <c r="D292" i="1"/>
  <c r="D291" i="1"/>
  <c r="H247" i="1" l="1"/>
  <c r="H246" i="1"/>
  <c r="H245" i="1"/>
  <c r="H244" i="1"/>
  <c r="H243" i="1"/>
  <c r="H242" i="1"/>
  <c r="H241" i="1"/>
  <c r="H240" i="1"/>
  <c r="H239" i="1"/>
  <c r="H238" i="1"/>
  <c r="H237" i="1"/>
  <c r="H236" i="1"/>
  <c r="H235" i="1"/>
  <c r="H234" i="1"/>
  <c r="H233" i="1"/>
  <c r="H232" i="1"/>
  <c r="H231" i="1"/>
  <c r="H230" i="1"/>
  <c r="H149" i="1"/>
  <c r="H147" i="1"/>
  <c r="H146" i="1"/>
  <c r="H145" i="1"/>
  <c r="H144" i="1"/>
  <c r="H143" i="1"/>
  <c r="D39" i="1" l="1"/>
  <c r="J53" i="1" l="1"/>
  <c r="D51" i="1"/>
  <c r="D50" i="1"/>
  <c r="D49" i="1"/>
  <c r="K48" i="1"/>
  <c r="K49" i="1" s="1"/>
  <c r="K50" i="1" s="1"/>
  <c r="K51" i="1" s="1"/>
  <c r="K53" i="1" s="1"/>
  <c r="D48" i="1"/>
  <c r="H569" i="1" l="1"/>
  <c r="H568" i="1"/>
  <c r="H567" i="1"/>
  <c r="H566" i="1"/>
  <c r="H565" i="1"/>
  <c r="H564"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229" i="1"/>
  <c r="H253" i="1"/>
  <c r="H252" i="1"/>
  <c r="H251" i="1"/>
  <c r="H166" i="1"/>
  <c r="H165" i="1"/>
  <c r="H164" i="1"/>
  <c r="H160" i="1"/>
  <c r="H159" i="1"/>
  <c r="H158" i="1"/>
  <c r="H157" i="1"/>
  <c r="H156" i="1"/>
  <c r="H155" i="1"/>
  <c r="H154" i="1"/>
  <c r="H153" i="1"/>
  <c r="H152" i="1"/>
  <c r="H151" i="1"/>
  <c r="H150" i="1"/>
  <c r="H142" i="1"/>
  <c r="J224" i="1" l="1"/>
  <c r="K223" i="1"/>
  <c r="K224" i="1" s="1"/>
  <c r="K217" i="1"/>
  <c r="K218" i="1" s="1"/>
  <c r="J212" i="1"/>
  <c r="K211" i="1"/>
  <c r="K212" i="1" s="1"/>
  <c r="K203" i="1"/>
  <c r="K202" i="1"/>
  <c r="K201" i="1"/>
  <c r="K200" i="1"/>
  <c r="K199" i="1"/>
  <c r="K198" i="1"/>
  <c r="K197" i="1"/>
  <c r="K196" i="1"/>
  <c r="K195" i="1"/>
  <c r="K194" i="1"/>
  <c r="K193" i="1"/>
  <c r="K192" i="1"/>
  <c r="K191" i="1"/>
  <c r="K190" i="1"/>
  <c r="K189" i="1"/>
  <c r="K188" i="1"/>
  <c r="K187" i="1"/>
  <c r="K186" i="1"/>
  <c r="K185" i="1"/>
  <c r="J204" i="1"/>
  <c r="H621" i="1"/>
  <c r="E621" i="1"/>
  <c r="E622" i="1"/>
  <c r="E623"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J558" i="1"/>
  <c r="J548" i="1"/>
  <c r="J538" i="1"/>
  <c r="J528" i="1"/>
  <c r="J518" i="1"/>
  <c r="J508" i="1"/>
  <c r="J498" i="1"/>
  <c r="J488" i="1"/>
  <c r="J478" i="1"/>
  <c r="J468" i="1"/>
  <c r="D466" i="1"/>
  <c r="D465" i="1"/>
  <c r="D464" i="1"/>
  <c r="D463" i="1"/>
  <c r="K463" i="1"/>
  <c r="K464" i="1" s="1"/>
  <c r="K465" i="1" s="1"/>
  <c r="K466" i="1" s="1"/>
  <c r="K468" i="1" s="1"/>
  <c r="J458" i="1"/>
  <c r="J424" i="1"/>
  <c r="J412" i="1"/>
  <c r="J398" i="1"/>
  <c r="J388" i="1"/>
  <c r="J336" i="1"/>
  <c r="J326" i="1"/>
  <c r="J316" i="1"/>
  <c r="J306" i="1"/>
  <c r="J296" i="1"/>
  <c r="J376" i="1"/>
  <c r="J366" i="1"/>
  <c r="J356" i="1"/>
  <c r="J284" i="1"/>
  <c r="J274" i="1"/>
  <c r="J346" i="1"/>
  <c r="J36" i="1"/>
  <c r="E580" i="1"/>
  <c r="E579" i="1"/>
  <c r="E578" i="1"/>
  <c r="E577" i="1"/>
  <c r="E569" i="1"/>
  <c r="E568" i="1"/>
  <c r="E567" i="1"/>
  <c r="E566" i="1"/>
  <c r="E434" i="1"/>
  <c r="E433" i="1"/>
  <c r="E432" i="1"/>
  <c r="E431" i="1"/>
  <c r="D422" i="1"/>
  <c r="D421" i="1"/>
  <c r="D420" i="1"/>
  <c r="K419" i="1"/>
  <c r="K420" i="1" s="1"/>
  <c r="K421" i="1" s="1"/>
  <c r="K422" i="1" s="1"/>
  <c r="K424" i="1" s="1"/>
  <c r="D419" i="1"/>
  <c r="D410" i="1"/>
  <c r="D409" i="1"/>
  <c r="D408" i="1"/>
  <c r="K407" i="1"/>
  <c r="K408" i="1" s="1"/>
  <c r="K409" i="1" s="1"/>
  <c r="K410" i="1" s="1"/>
  <c r="K412" i="1" s="1"/>
  <c r="D407" i="1"/>
  <c r="H570" i="1" l="1"/>
  <c r="K204" i="1"/>
  <c r="H652" i="1"/>
  <c r="I224" i="1" l="1"/>
  <c r="D223" i="1"/>
  <c r="I218" i="1"/>
  <c r="D217" i="1"/>
  <c r="I212" i="1"/>
  <c r="J125" i="1"/>
  <c r="D123" i="1"/>
  <c r="D122" i="1"/>
  <c r="K121" i="1"/>
  <c r="K122" i="1" s="1"/>
  <c r="K123" i="1" s="1"/>
  <c r="K125" i="1" s="1"/>
  <c r="D121" i="1"/>
  <c r="J105" i="1"/>
  <c r="D103" i="1"/>
  <c r="D102" i="1"/>
  <c r="K101" i="1"/>
  <c r="K102" i="1" s="1"/>
  <c r="K103" i="1" s="1"/>
  <c r="K105" i="1" s="1"/>
  <c r="D101" i="1"/>
  <c r="J92" i="1"/>
  <c r="D90" i="1"/>
  <c r="D89" i="1"/>
  <c r="D88" i="1"/>
  <c r="K87" i="1"/>
  <c r="K88" i="1" s="1"/>
  <c r="K89" i="1" s="1"/>
  <c r="K90" i="1" s="1"/>
  <c r="K92" i="1" s="1"/>
  <c r="D87" i="1"/>
  <c r="J79" i="1"/>
  <c r="D77" i="1"/>
  <c r="D76" i="1"/>
  <c r="D75" i="1"/>
  <c r="K74" i="1"/>
  <c r="K75" i="1" s="1"/>
  <c r="K76" i="1" s="1"/>
  <c r="K77" i="1" s="1"/>
  <c r="K79" i="1" s="1"/>
  <c r="D74" i="1"/>
  <c r="J136" i="1"/>
  <c r="I167" i="1"/>
  <c r="E166" i="1"/>
  <c r="E165" i="1"/>
  <c r="E164" i="1"/>
  <c r="I254" i="1"/>
  <c r="E253" i="1"/>
  <c r="E252" i="1"/>
  <c r="D395" i="1"/>
  <c r="J622" i="1" l="1"/>
  <c r="J624" i="1"/>
  <c r="J626" i="1"/>
  <c r="J628" i="1"/>
  <c r="J630" i="1"/>
  <c r="J632" i="1"/>
  <c r="J634" i="1"/>
  <c r="J636" i="1"/>
  <c r="J638" i="1"/>
  <c r="J641" i="1"/>
  <c r="J644" i="1"/>
  <c r="J647" i="1"/>
  <c r="J650" i="1"/>
  <c r="J625" i="1"/>
  <c r="J627" i="1"/>
  <c r="J642" i="1"/>
  <c r="J648" i="1"/>
  <c r="J629" i="1"/>
  <c r="J631" i="1"/>
  <c r="J633" i="1"/>
  <c r="J635" i="1"/>
  <c r="J637" i="1"/>
  <c r="J651" i="1"/>
  <c r="J640" i="1"/>
  <c r="J643" i="1"/>
  <c r="J646" i="1"/>
  <c r="J649" i="1"/>
  <c r="J623" i="1"/>
  <c r="J639" i="1"/>
  <c r="J645" i="1"/>
  <c r="D271" i="1"/>
  <c r="J621" i="1" l="1"/>
  <c r="I652" i="1"/>
  <c r="J652" i="1" l="1"/>
  <c r="K652" i="1" s="1"/>
  <c r="D555" i="1"/>
  <c r="D515" i="1"/>
  <c r="D3" i="5" l="1"/>
  <c r="D613" i="1" l="1"/>
  <c r="D612" i="1"/>
  <c r="D611" i="1"/>
  <c r="K610" i="1"/>
  <c r="K611" i="1" s="1"/>
  <c r="K612" i="1" s="1"/>
  <c r="K613" i="1" s="1"/>
  <c r="K615" i="1" s="1"/>
  <c r="D610" i="1"/>
  <c r="D604" i="1"/>
  <c r="D603" i="1"/>
  <c r="D602" i="1"/>
  <c r="K601" i="1"/>
  <c r="K602" i="1" s="1"/>
  <c r="K603" i="1" s="1"/>
  <c r="K604" i="1" s="1"/>
  <c r="K606" i="1" s="1"/>
  <c r="D601" i="1"/>
  <c r="D594" i="1"/>
  <c r="D593" i="1"/>
  <c r="D592" i="1"/>
  <c r="K591" i="1"/>
  <c r="K592" i="1" s="1"/>
  <c r="K593" i="1" s="1"/>
  <c r="K594" i="1" s="1"/>
  <c r="K596" i="1" s="1"/>
  <c r="D591" i="1"/>
  <c r="E565" i="1"/>
  <c r="E564" i="1"/>
  <c r="D554" i="1"/>
  <c r="E576" i="1"/>
  <c r="E575" i="1"/>
  <c r="D556" i="1"/>
  <c r="K553" i="1"/>
  <c r="K554" i="1" s="1"/>
  <c r="K555" i="1" s="1"/>
  <c r="K556" i="1" s="1"/>
  <c r="D553" i="1"/>
  <c r="D546" i="1"/>
  <c r="D545" i="1"/>
  <c r="D544" i="1"/>
  <c r="K543" i="1"/>
  <c r="K544" i="1" s="1"/>
  <c r="K545" i="1" s="1"/>
  <c r="K546" i="1" s="1"/>
  <c r="K548" i="1" s="1"/>
  <c r="D543" i="1"/>
  <c r="D536" i="1"/>
  <c r="D535" i="1"/>
  <c r="D534" i="1"/>
  <c r="K533" i="1"/>
  <c r="K534" i="1" s="1"/>
  <c r="K535" i="1" s="1"/>
  <c r="K536" i="1" s="1"/>
  <c r="K538" i="1" s="1"/>
  <c r="D533" i="1"/>
  <c r="D526" i="1"/>
  <c r="D525" i="1"/>
  <c r="D524" i="1"/>
  <c r="K523" i="1"/>
  <c r="K524" i="1" s="1"/>
  <c r="K525" i="1" s="1"/>
  <c r="K526" i="1" s="1"/>
  <c r="K528" i="1" s="1"/>
  <c r="D523" i="1"/>
  <c r="D516" i="1"/>
  <c r="D514" i="1"/>
  <c r="K513" i="1"/>
  <c r="K514" i="1" s="1"/>
  <c r="K515" i="1" s="1"/>
  <c r="D513" i="1"/>
  <c r="D506" i="1"/>
  <c r="D505" i="1"/>
  <c r="D504" i="1"/>
  <c r="K503" i="1"/>
  <c r="K504" i="1" s="1"/>
  <c r="K505" i="1" s="1"/>
  <c r="K506" i="1" s="1"/>
  <c r="K508" i="1" s="1"/>
  <c r="D503" i="1"/>
  <c r="D496" i="1"/>
  <c r="D495" i="1"/>
  <c r="D494" i="1"/>
  <c r="K493" i="1"/>
  <c r="K494" i="1" s="1"/>
  <c r="K495" i="1" s="1"/>
  <c r="K496" i="1" s="1"/>
  <c r="K498" i="1" s="1"/>
  <c r="D493" i="1"/>
  <c r="D486" i="1"/>
  <c r="D485" i="1"/>
  <c r="D484" i="1"/>
  <c r="K483" i="1"/>
  <c r="K484" i="1" s="1"/>
  <c r="K485" i="1" s="1"/>
  <c r="K486" i="1" s="1"/>
  <c r="K488" i="1" s="1"/>
  <c r="D483" i="1"/>
  <c r="D476" i="1"/>
  <c r="D475" i="1"/>
  <c r="D474" i="1"/>
  <c r="K473" i="1"/>
  <c r="K474" i="1" s="1"/>
  <c r="K475" i="1" s="1"/>
  <c r="K476" i="1" s="1"/>
  <c r="K478" i="1" s="1"/>
  <c r="D473" i="1"/>
  <c r="D456" i="1"/>
  <c r="D455" i="1"/>
  <c r="D454" i="1"/>
  <c r="K453" i="1"/>
  <c r="K454" i="1" s="1"/>
  <c r="K455" i="1" s="1"/>
  <c r="K456" i="1" s="1"/>
  <c r="K458" i="1" s="1"/>
  <c r="D453" i="1"/>
  <c r="K269" i="1"/>
  <c r="K270" i="1" s="1"/>
  <c r="K271" i="1" s="1"/>
  <c r="K272" i="1" s="1"/>
  <c r="K274" i="1" s="1"/>
  <c r="E430" i="1"/>
  <c r="D396" i="1"/>
  <c r="K393" i="1"/>
  <c r="K394" i="1" s="1"/>
  <c r="K395" i="1" s="1"/>
  <c r="K396" i="1" s="1"/>
  <c r="D386" i="1"/>
  <c r="D385" i="1"/>
  <c r="D384" i="1"/>
  <c r="K383" i="1"/>
  <c r="K384" i="1" s="1"/>
  <c r="K385" i="1" s="1"/>
  <c r="K386" i="1" s="1"/>
  <c r="K388" i="1" s="1"/>
  <c r="D383" i="1"/>
  <c r="D272" i="1"/>
  <c r="E429" i="1"/>
  <c r="D334" i="1"/>
  <c r="D333" i="1"/>
  <c r="D332" i="1"/>
  <c r="K331" i="1"/>
  <c r="K332" i="1" s="1"/>
  <c r="K333" i="1" s="1"/>
  <c r="K334" i="1" s="1"/>
  <c r="K336" i="1" s="1"/>
  <c r="D331" i="1"/>
  <c r="D324" i="1"/>
  <c r="D323" i="1"/>
  <c r="D322" i="1"/>
  <c r="K321" i="1"/>
  <c r="K322" i="1" s="1"/>
  <c r="K323" i="1" s="1"/>
  <c r="K324" i="1" s="1"/>
  <c r="K326" i="1" s="1"/>
  <c r="D321" i="1"/>
  <c r="D314" i="1"/>
  <c r="D313" i="1"/>
  <c r="D312" i="1"/>
  <c r="K311" i="1"/>
  <c r="K312" i="1" s="1"/>
  <c r="K313" i="1" s="1"/>
  <c r="K314" i="1" s="1"/>
  <c r="K316" i="1" s="1"/>
  <c r="D311" i="1"/>
  <c r="D304" i="1"/>
  <c r="D303" i="1"/>
  <c r="D302" i="1"/>
  <c r="K301" i="1"/>
  <c r="K302" i="1" s="1"/>
  <c r="K303" i="1" s="1"/>
  <c r="K304" i="1" s="1"/>
  <c r="K306" i="1" s="1"/>
  <c r="D301" i="1"/>
  <c r="D294" i="1"/>
  <c r="D290" i="1"/>
  <c r="K289" i="1"/>
  <c r="K290" i="1" s="1"/>
  <c r="D289" i="1"/>
  <c r="D374" i="1"/>
  <c r="D373" i="1"/>
  <c r="D372" i="1"/>
  <c r="K371" i="1"/>
  <c r="K372" i="1" s="1"/>
  <c r="K373" i="1" s="1"/>
  <c r="K374" i="1" s="1"/>
  <c r="K376" i="1" s="1"/>
  <c r="D371" i="1"/>
  <c r="K291" i="1" l="1"/>
  <c r="K292" i="1" s="1"/>
  <c r="K293" i="1" s="1"/>
  <c r="K294" i="1" s="1"/>
  <c r="H581" i="1"/>
  <c r="K398" i="1"/>
  <c r="K516" i="1"/>
  <c r="K518" i="1" s="1"/>
  <c r="K296" i="1" l="1"/>
  <c r="K558" i="1"/>
  <c r="I565" i="1" s="1"/>
  <c r="J565" i="1" s="1"/>
  <c r="D364" i="1"/>
  <c r="D363" i="1"/>
  <c r="D362" i="1"/>
  <c r="K361" i="1"/>
  <c r="K362" i="1" s="1"/>
  <c r="K363" i="1" s="1"/>
  <c r="K364" i="1" s="1"/>
  <c r="K366" i="1" s="1"/>
  <c r="D361" i="1"/>
  <c r="D282" i="1"/>
  <c r="D281" i="1"/>
  <c r="D280" i="1"/>
  <c r="K279" i="1"/>
  <c r="K280" i="1" s="1"/>
  <c r="K281" i="1" s="1"/>
  <c r="K282" i="1" s="1"/>
  <c r="K284" i="1" s="1"/>
  <c r="D279" i="1"/>
  <c r="D354" i="1"/>
  <c r="D353" i="1"/>
  <c r="D352" i="1"/>
  <c r="K351" i="1"/>
  <c r="K352" i="1" s="1"/>
  <c r="K353" i="1" s="1"/>
  <c r="K354" i="1" s="1"/>
  <c r="K356" i="1" s="1"/>
  <c r="D351" i="1"/>
  <c r="D341" i="1"/>
  <c r="D344" i="1"/>
  <c r="D343" i="1"/>
  <c r="D342" i="1"/>
  <c r="K341" i="1"/>
  <c r="K342" i="1" s="1"/>
  <c r="K343" i="1" s="1"/>
  <c r="K344" i="1" s="1"/>
  <c r="K346" i="1" s="1"/>
  <c r="I564" i="1" l="1"/>
  <c r="J564" i="1" s="1"/>
  <c r="I569" i="1"/>
  <c r="J569" i="1" s="1"/>
  <c r="I568" i="1"/>
  <c r="J568" i="1" s="1"/>
  <c r="I567" i="1"/>
  <c r="J567" i="1" s="1"/>
  <c r="I566" i="1"/>
  <c r="J566" i="1" s="1"/>
  <c r="I429" i="1"/>
  <c r="J570" i="1" l="1"/>
  <c r="I570" i="1"/>
  <c r="J429" i="1"/>
  <c r="I571" i="1" l="1"/>
  <c r="R582" i="1"/>
  <c r="K570" i="1"/>
  <c r="E251" i="1" l="1"/>
  <c r="E247" i="1"/>
  <c r="E246" i="1"/>
  <c r="E245" i="1"/>
  <c r="E244" i="1"/>
  <c r="E243" i="1"/>
  <c r="E242" i="1"/>
  <c r="E241" i="1"/>
  <c r="E240" i="1"/>
  <c r="E239" i="1"/>
  <c r="E238" i="1"/>
  <c r="E237" i="1"/>
  <c r="E236" i="1"/>
  <c r="E235" i="1"/>
  <c r="E234" i="1"/>
  <c r="E233" i="1"/>
  <c r="E232" i="1"/>
  <c r="E231" i="1"/>
  <c r="E230" i="1"/>
  <c r="E229" i="1"/>
  <c r="I204" i="1"/>
  <c r="D211" i="1"/>
  <c r="I248" i="1" l="1"/>
  <c r="D203" i="1"/>
  <c r="D202" i="1"/>
  <c r="D185" i="1"/>
  <c r="D186" i="1"/>
  <c r="D187" i="1"/>
  <c r="D188" i="1"/>
  <c r="D189" i="1"/>
  <c r="D190" i="1"/>
  <c r="D191" i="1"/>
  <c r="D192" i="1"/>
  <c r="D193" i="1"/>
  <c r="D194" i="1"/>
  <c r="D195" i="1"/>
  <c r="D196" i="1"/>
  <c r="D197" i="1"/>
  <c r="D198" i="1"/>
  <c r="D199" i="1"/>
  <c r="D200" i="1"/>
  <c r="D201" i="1"/>
  <c r="I161" i="1"/>
  <c r="J160" i="1"/>
  <c r="J159" i="1"/>
  <c r="J158" i="1"/>
  <c r="J155" i="1"/>
  <c r="J154" i="1"/>
  <c r="J150" i="1"/>
  <c r="J148" i="1"/>
  <c r="J147" i="1"/>
  <c r="J146" i="1"/>
  <c r="J145" i="1"/>
  <c r="J144" i="1"/>
  <c r="J142" i="1"/>
  <c r="E160" i="1"/>
  <c r="E159" i="1"/>
  <c r="E158" i="1"/>
  <c r="E157" i="1"/>
  <c r="E156" i="1"/>
  <c r="E155" i="1"/>
  <c r="E154" i="1"/>
  <c r="E153" i="1"/>
  <c r="E152" i="1"/>
  <c r="E151" i="1"/>
  <c r="E150" i="1"/>
  <c r="E149" i="1"/>
  <c r="E148" i="1"/>
  <c r="E147" i="1"/>
  <c r="E146" i="1"/>
  <c r="E145" i="1"/>
  <c r="E144" i="1"/>
  <c r="E143" i="1"/>
  <c r="E142" i="1"/>
  <c r="D134" i="1"/>
  <c r="D133" i="1"/>
  <c r="K132" i="1"/>
  <c r="K133" i="1" s="1"/>
  <c r="K134" i="1" s="1"/>
  <c r="D132" i="1"/>
  <c r="I430" i="1" l="1"/>
  <c r="I434" i="1"/>
  <c r="J434" i="1" s="1"/>
  <c r="I431" i="1"/>
  <c r="J431" i="1" s="1"/>
  <c r="I433" i="1"/>
  <c r="J433" i="1" s="1"/>
  <c r="I432" i="1"/>
  <c r="J432" i="1" s="1"/>
  <c r="J165" i="1"/>
  <c r="J166" i="1"/>
  <c r="J253" i="1"/>
  <c r="J244" i="1"/>
  <c r="J232" i="1"/>
  <c r="J234" i="1"/>
  <c r="J252" i="1"/>
  <c r="J243" i="1"/>
  <c r="J237" i="1"/>
  <c r="J231" i="1"/>
  <c r="J233" i="1"/>
  <c r="J242" i="1"/>
  <c r="J246" i="1"/>
  <c r="J247" i="1"/>
  <c r="J241" i="1"/>
  <c r="J235" i="1"/>
  <c r="J229" i="1"/>
  <c r="J240" i="1"/>
  <c r="J245" i="1"/>
  <c r="J156" i="1"/>
  <c r="J157" i="1"/>
  <c r="J153" i="1"/>
  <c r="K136" i="1"/>
  <c r="I579" i="1" l="1"/>
  <c r="J579" i="1" s="1"/>
  <c r="I576" i="1"/>
  <c r="J576" i="1" s="1"/>
  <c r="I580" i="1"/>
  <c r="J580" i="1" s="1"/>
  <c r="I578" i="1"/>
  <c r="J578" i="1" s="1"/>
  <c r="I575" i="1"/>
  <c r="I577" i="1"/>
  <c r="J577" i="1" s="1"/>
  <c r="J430" i="1"/>
  <c r="J168" i="1"/>
  <c r="H167" i="1"/>
  <c r="H168" i="1" s="1"/>
  <c r="J164" i="1"/>
  <c r="J167" i="1" s="1"/>
  <c r="K167" i="1" s="1"/>
  <c r="H254" i="1"/>
  <c r="J251" i="1"/>
  <c r="J254" i="1" s="1"/>
  <c r="D42" i="1"/>
  <c r="D41" i="1"/>
  <c r="D40" i="1"/>
  <c r="D32" i="1"/>
  <c r="D34" i="1"/>
  <c r="D33" i="1"/>
  <c r="J575" i="1" l="1"/>
  <c r="I581" i="1"/>
  <c r="H255" i="1"/>
  <c r="K254" i="1"/>
  <c r="J238" i="1"/>
  <c r="J151" i="1"/>
  <c r="J239" i="1"/>
  <c r="J152" i="1"/>
  <c r="J149" i="1"/>
  <c r="J230" i="1"/>
  <c r="K31" i="1"/>
  <c r="K32" i="1" s="1"/>
  <c r="K33" i="1" s="1"/>
  <c r="K34" i="1" s="1"/>
  <c r="J581" i="1" l="1"/>
  <c r="I582" i="1" s="1"/>
  <c r="J162" i="1"/>
  <c r="H248" i="1"/>
  <c r="J236" i="1"/>
  <c r="J248" i="1" s="1"/>
  <c r="K248" i="1" s="1"/>
  <c r="J143" i="1"/>
  <c r="J161" i="1" s="1"/>
  <c r="H161" i="1"/>
  <c r="K581" i="1" l="1"/>
  <c r="H249" i="1"/>
  <c r="K161" i="1"/>
  <c r="D31" i="1" l="1"/>
  <c r="C421" i="5"/>
  <c r="C420" i="5"/>
  <c r="C419" i="5"/>
  <c r="C418" i="5"/>
  <c r="C417" i="5"/>
  <c r="C416" i="5"/>
  <c r="C415" i="5"/>
  <c r="C414" i="5"/>
  <c r="C413" i="5"/>
  <c r="C412" i="5"/>
  <c r="C411" i="5"/>
  <c r="C410" i="5"/>
  <c r="C409" i="5"/>
  <c r="C408" i="5"/>
  <c r="C407" i="5"/>
  <c r="C406" i="5"/>
  <c r="C405" i="5"/>
  <c r="C404" i="5"/>
  <c r="C403" i="5"/>
  <c r="C402" i="5"/>
  <c r="C401" i="5"/>
  <c r="C400" i="5"/>
  <c r="C399" i="5"/>
  <c r="C398" i="5"/>
  <c r="C397" i="5"/>
  <c r="C396" i="5"/>
  <c r="C395" i="5"/>
  <c r="C394" i="5"/>
  <c r="C393" i="5"/>
  <c r="C392" i="5"/>
  <c r="C391" i="5"/>
  <c r="C390" i="5"/>
  <c r="C389" i="5"/>
  <c r="C388" i="5"/>
  <c r="C387" i="5"/>
  <c r="C386" i="5"/>
  <c r="C385" i="5"/>
  <c r="C384" i="5"/>
  <c r="C383" i="5"/>
  <c r="C382" i="5"/>
  <c r="C381"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5" i="5"/>
  <c r="C354"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8" i="5"/>
  <c r="C327"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K36" i="1" l="1"/>
  <c r="K39" i="1"/>
  <c r="K40" i="1" s="1"/>
  <c r="K41" i="1" s="1"/>
  <c r="K42" i="1" s="1"/>
  <c r="K44" i="1" s="1"/>
  <c r="H162" i="1" l="1"/>
  <c r="K59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Katheryn Torres Suarez</author>
  </authors>
  <commentList>
    <comment ref="C572" authorId="0" shapeId="0" xr:uid="{00000000-0006-0000-0100-000003000000}">
      <text>
        <r>
          <rPr>
            <b/>
            <sz val="9"/>
            <color indexed="81"/>
            <rFont val="Tahoma"/>
            <family val="2"/>
          </rPr>
          <t>Andrea Katheryn Torres Suarez:</t>
        </r>
        <r>
          <rPr>
            <sz val="9"/>
            <color indexed="81"/>
            <rFont val="Tahoma"/>
            <family val="2"/>
          </rPr>
          <t xml:space="preserve">
Consolidación de todo 2.2</t>
        </r>
      </text>
    </comment>
  </commentList>
</comments>
</file>

<file path=xl/sharedStrings.xml><?xml version="1.0" encoding="utf-8"?>
<sst xmlns="http://schemas.openxmlformats.org/spreadsheetml/2006/main" count="1727" uniqueCount="922">
  <si>
    <t>No. Contrato Concesión:</t>
  </si>
  <si>
    <t>Razón Social Concesionario:</t>
  </si>
  <si>
    <t>Nombre del Proyecto:</t>
  </si>
  <si>
    <t>NIT:</t>
  </si>
  <si>
    <t>Modelo Contable de la Concesión:</t>
  </si>
  <si>
    <t>Plantas de generación</t>
  </si>
  <si>
    <t>Líneas y cables de transmisión</t>
  </si>
  <si>
    <t>Equipo de seguridad y rescate</t>
  </si>
  <si>
    <t>Otra maquinaria y equipo</t>
  </si>
  <si>
    <t>Muebles y enseres</t>
  </si>
  <si>
    <t>Equipo de comunicación</t>
  </si>
  <si>
    <t>Equipo de computación</t>
  </si>
  <si>
    <t>Terrestre</t>
  </si>
  <si>
    <t>Activos intangibles en concesión</t>
  </si>
  <si>
    <t>,</t>
  </si>
  <si>
    <t>Elaboró:</t>
  </si>
  <si>
    <t>Revisó:</t>
  </si>
  <si>
    <t>1. IDENTIFICACIÓN PROYECTO DE CONCESIÓN</t>
  </si>
  <si>
    <t>Diligenciar con el Nombre del Proyecto</t>
  </si>
  <si>
    <t>Diligenciar con la Razón Social del Concesionario</t>
  </si>
  <si>
    <t>Diligenciar con el No del Contrato de Concesión</t>
  </si>
  <si>
    <t>Diligenciar el nombre de quien revisa el formato</t>
  </si>
  <si>
    <t xml:space="preserve">Elaboró: </t>
  </si>
  <si>
    <t>GESTIÓN ADMINISTRATIVA Y FINANCIERA</t>
  </si>
  <si>
    <t>CÓDIGO</t>
  </si>
  <si>
    <t>VERSIÓN</t>
  </si>
  <si>
    <t>FECHA</t>
  </si>
  <si>
    <t xml:space="preserve"> CONTROL DE SALDOS PROYECTOS CARRETEROS</t>
  </si>
  <si>
    <t>PROPIEDADES, PLANTA Y EQUIPO EN CONCESIÓN</t>
  </si>
  <si>
    <t>1.6.83.02.001</t>
  </si>
  <si>
    <t>Edificios y casas</t>
  </si>
  <si>
    <t>1.6.83.02.016</t>
  </si>
  <si>
    <t>Bodegas</t>
  </si>
  <si>
    <t>1.6.83.03.001</t>
  </si>
  <si>
    <t>1.6.83.04.007</t>
  </si>
  <si>
    <t>1.6.83.04.009</t>
  </si>
  <si>
    <t>Líneas y cables de telecomunicaciones</t>
  </si>
  <si>
    <t>1.6.83.05.004</t>
  </si>
  <si>
    <t>Maquinaria industrial</t>
  </si>
  <si>
    <t>1.6.83.05.009</t>
  </si>
  <si>
    <t>Herramientas y accesorios</t>
  </si>
  <si>
    <t>1.6.83.05.010</t>
  </si>
  <si>
    <t>Equipo para estaciones de bombeo</t>
  </si>
  <si>
    <t>1.6.83.05.011</t>
  </si>
  <si>
    <t>Equipo de centros de control</t>
  </si>
  <si>
    <t>1.6.83.05.012</t>
  </si>
  <si>
    <t>Equipo de ayuda audiovisual</t>
  </si>
  <si>
    <t>1.6.83.05.014</t>
  </si>
  <si>
    <t>Maquinaria y equipo de propiedad de terceros</t>
  </si>
  <si>
    <t>1.6.83.05.015</t>
  </si>
  <si>
    <t>1.6.83.05.016</t>
  </si>
  <si>
    <t>1.6.83.06.008</t>
  </si>
  <si>
    <t>Equipo de servicio ambulatorio</t>
  </si>
  <si>
    <t>1.6.83.06.009</t>
  </si>
  <si>
    <t>Equipo médico y científico de propiedad de terceros</t>
  </si>
  <si>
    <t>1.6.83.07.001</t>
  </si>
  <si>
    <t>1.6.83.07.002</t>
  </si>
  <si>
    <t>Equipo y máquina de oficina</t>
  </si>
  <si>
    <t>1.6.83.07.004</t>
  </si>
  <si>
    <t>Muebles, enseres y equipo de oficina de propiedad de terceros</t>
  </si>
  <si>
    <t>1.6.83.07.005</t>
  </si>
  <si>
    <t>Otros muebles, enseres y equipo de oficina</t>
  </si>
  <si>
    <t>1.6.83.08.001</t>
  </si>
  <si>
    <t>1.6.83.08.002</t>
  </si>
  <si>
    <t>1.6.83.08.003</t>
  </si>
  <si>
    <t>Satélites y antenas</t>
  </si>
  <si>
    <t>1.6.83.08.004</t>
  </si>
  <si>
    <t>Equipos de radares</t>
  </si>
  <si>
    <t>1.6.83.08.006</t>
  </si>
  <si>
    <t>Equipos de comunicación y computación de propiedad de terceros</t>
  </si>
  <si>
    <t>1.6.83.08.007</t>
  </si>
  <si>
    <t>Otros equipos de comunicación y computación</t>
  </si>
  <si>
    <t>Terrenos</t>
  </si>
  <si>
    <t>1.6.83.01.001</t>
  </si>
  <si>
    <t>Urbanos</t>
  </si>
  <si>
    <t>1.6.83.01.002</t>
  </si>
  <si>
    <t>Rurales</t>
  </si>
  <si>
    <t>1.6.83.01.003</t>
  </si>
  <si>
    <t>Terrenos con destinación ambiental</t>
  </si>
  <si>
    <t>1.6.83.01.004</t>
  </si>
  <si>
    <t>Terrenos pendientes de legalizar</t>
  </si>
  <si>
    <t>1.6.83.01.005</t>
  </si>
  <si>
    <t>Terrenos de propiedad de terceros</t>
  </si>
  <si>
    <t>1.6.83.01.006</t>
  </si>
  <si>
    <t>Terrenos con uso futuro indeterminado</t>
  </si>
  <si>
    <t>Edificaciones</t>
  </si>
  <si>
    <t>1.6.83.02.002</t>
  </si>
  <si>
    <t>Oficinas</t>
  </si>
  <si>
    <t>1.6.83.02.003</t>
  </si>
  <si>
    <t>Almacenes</t>
  </si>
  <si>
    <t>1.6.83.02.004</t>
  </si>
  <si>
    <t>Locales</t>
  </si>
  <si>
    <t>1.6.83.02.005</t>
  </si>
  <si>
    <t>Fábricas</t>
  </si>
  <si>
    <t>1.6.83.02.006</t>
  </si>
  <si>
    <t>Salas de exhibición, conferencias y ventas</t>
  </si>
  <si>
    <t>1.6.83.02.007</t>
  </si>
  <si>
    <t>Cafeterías y casinos</t>
  </si>
  <si>
    <t>1.6.83.02.008</t>
  </si>
  <si>
    <t>Colegios y escuelas</t>
  </si>
  <si>
    <t>1.6.83.02.009</t>
  </si>
  <si>
    <t>Clínicas y hospitales</t>
  </si>
  <si>
    <t>1.6.83.02.010</t>
  </si>
  <si>
    <t>Clubes</t>
  </si>
  <si>
    <t>1.6.83.02.011</t>
  </si>
  <si>
    <t>Hoteles, hostales y paradores</t>
  </si>
  <si>
    <t>1.6.83.02.012</t>
  </si>
  <si>
    <t>Silos</t>
  </si>
  <si>
    <t>1.6.83.02.013</t>
  </si>
  <si>
    <t>Invernaderos</t>
  </si>
  <si>
    <t>1.6.83.02.014</t>
  </si>
  <si>
    <t>Casetas y campamentos</t>
  </si>
  <si>
    <t>1.6.83.02.015</t>
  </si>
  <si>
    <t>Parqueaderos y garajes</t>
  </si>
  <si>
    <t>1.6.83.02.017</t>
  </si>
  <si>
    <t>Instalaciones deportivas y recreacionales</t>
  </si>
  <si>
    <t>1.6.83.02.018</t>
  </si>
  <si>
    <t>Estanques</t>
  </si>
  <si>
    <t>1.6.83.02.019</t>
  </si>
  <si>
    <t>Pozos</t>
  </si>
  <si>
    <t>1.6.83.02.020</t>
  </si>
  <si>
    <t>Tanques de almacenamiento</t>
  </si>
  <si>
    <t>1.6.83.02.021</t>
  </si>
  <si>
    <t>Estaciones repetidoras</t>
  </si>
  <si>
    <t>1.6.83.02.022</t>
  </si>
  <si>
    <t>Edificaciones pendientes de legalizar</t>
  </si>
  <si>
    <t>1.6.83.02.023</t>
  </si>
  <si>
    <t>Edificaciones de propiedad de terceros</t>
  </si>
  <si>
    <t>1.6.83.02.024</t>
  </si>
  <si>
    <t>Infraestructura portuaria</t>
  </si>
  <si>
    <t>1.6.83.02.025</t>
  </si>
  <si>
    <t>Aeropuertos militares y de policía</t>
  </si>
  <si>
    <t>1.6.83.02.026</t>
  </si>
  <si>
    <t>Edificaciones con uso futuro indeterminado</t>
  </si>
  <si>
    <t>1.6.83.02.027</t>
  </si>
  <si>
    <t>Infraestructura férrea</t>
  </si>
  <si>
    <t>1.6.83.02.028</t>
  </si>
  <si>
    <t>Otras edificaciones</t>
  </si>
  <si>
    <t>1.6.83.02.029</t>
  </si>
  <si>
    <t>Pesebreras</t>
  </si>
  <si>
    <t>1.6.83.02.030</t>
  </si>
  <si>
    <t>Guardias</t>
  </si>
  <si>
    <t>Plantas, ductos y túneles</t>
  </si>
  <si>
    <t>1.6.83.03.002</t>
  </si>
  <si>
    <t>Plantas de tratamiento</t>
  </si>
  <si>
    <t>1.6.83.03.003</t>
  </si>
  <si>
    <t>Plantas de transmisión</t>
  </si>
  <si>
    <t>1.6.83.03.004</t>
  </si>
  <si>
    <t>Plantas de distribución</t>
  </si>
  <si>
    <t>1.6.83.03.005</t>
  </si>
  <si>
    <t>Plantas de producción</t>
  </si>
  <si>
    <t>1.6.83.03.006</t>
  </si>
  <si>
    <t>Plantas de conducción</t>
  </si>
  <si>
    <t>1.6.83.03.007</t>
  </si>
  <si>
    <t>Plantas de telecomunicaciones</t>
  </si>
  <si>
    <t>1.6.83.03.008</t>
  </si>
  <si>
    <t>Subestaciones y/o estaciones de regulación</t>
  </si>
  <si>
    <t>1.6.83.03.009</t>
  </si>
  <si>
    <t>Acueducto y canalización</t>
  </si>
  <si>
    <t>1.6.83.03.010</t>
  </si>
  <si>
    <t>Estaciones de bombeo</t>
  </si>
  <si>
    <t>1.6.83.03.011</t>
  </si>
  <si>
    <t>Plantas, ductos y túneles de propiedad de terceros</t>
  </si>
  <si>
    <t>1.6.83.03.012</t>
  </si>
  <si>
    <t>Otras plantas, ductos y túneles</t>
  </si>
  <si>
    <t>Redes, líneas y cables</t>
  </si>
  <si>
    <t>1.6.83.04.001</t>
  </si>
  <si>
    <t>Redes de distribución</t>
  </si>
  <si>
    <t>1.6.83.04.002</t>
  </si>
  <si>
    <t>Redes de recolección de aguas</t>
  </si>
  <si>
    <t>1.6.83.04.003</t>
  </si>
  <si>
    <t>Redes de distribución de vapor</t>
  </si>
  <si>
    <t>1.6.83.04.004</t>
  </si>
  <si>
    <t>Redes de aire</t>
  </si>
  <si>
    <t>1.6.83.04.005</t>
  </si>
  <si>
    <t>Redes de alimentación de gas</t>
  </si>
  <si>
    <t>1.6.83.04.006</t>
  </si>
  <si>
    <t>Líneas y cables de interconexión</t>
  </si>
  <si>
    <t>1.6.83.04.008</t>
  </si>
  <si>
    <t>Líneas y cables de conducción</t>
  </si>
  <si>
    <t>1.6.83.04.010</t>
  </si>
  <si>
    <t>Redes, líneas y cables de propiedad de terceros</t>
  </si>
  <si>
    <t>1.6.83.04.011</t>
  </si>
  <si>
    <t>Otras redes, líneas y cables</t>
  </si>
  <si>
    <t>Maquinaria y equipo</t>
  </si>
  <si>
    <t>1.6.83.05.001</t>
  </si>
  <si>
    <t>Equipo de construcción</t>
  </si>
  <si>
    <t>1.6.83.05.002</t>
  </si>
  <si>
    <t>Armamento y equipo reservado</t>
  </si>
  <si>
    <t>1.6.83.05.003</t>
  </si>
  <si>
    <t>Equipo de perforación</t>
  </si>
  <si>
    <t>1.6.83.05.005</t>
  </si>
  <si>
    <t>Equipo de música</t>
  </si>
  <si>
    <t>1.6.83.05.006</t>
  </si>
  <si>
    <t>Equipo de recreación y deporte</t>
  </si>
  <si>
    <t>1.6.83.05.007</t>
  </si>
  <si>
    <t>Equipo agropecuario, de silvicultura, avicultura y pesca</t>
  </si>
  <si>
    <t>1.6.83.05.008</t>
  </si>
  <si>
    <t>Equipo de enseñanza</t>
  </si>
  <si>
    <t>1.6.83.05.013</t>
  </si>
  <si>
    <t>Equipo de aseo</t>
  </si>
  <si>
    <t>1.6.83.05.017</t>
  </si>
  <si>
    <t>Maquinaria y equipo de dragado</t>
  </si>
  <si>
    <t>Equipo médico y científico</t>
  </si>
  <si>
    <t>1.6.83.06.001</t>
  </si>
  <si>
    <t>Equipo de investigación</t>
  </si>
  <si>
    <t>1.6.83.06.002</t>
  </si>
  <si>
    <t>Equipo de laboratorio</t>
  </si>
  <si>
    <t>1.6.83.06.003</t>
  </si>
  <si>
    <t>Equipo de urgencias</t>
  </si>
  <si>
    <t>1.6.83.06.004</t>
  </si>
  <si>
    <t>Equipo de hospitalización</t>
  </si>
  <si>
    <t>1.6.83.06.005</t>
  </si>
  <si>
    <t>Equipo de quirófanos y salas de parto</t>
  </si>
  <si>
    <t>1.6.83.06.006</t>
  </si>
  <si>
    <t>Equipo de apoyo diagnóstico</t>
  </si>
  <si>
    <t>1.6.83.06.007</t>
  </si>
  <si>
    <t>Equipo de apoyo terapéutico</t>
  </si>
  <si>
    <t>1.6.83.06.010</t>
  </si>
  <si>
    <t>Otro equipo médico y científico</t>
  </si>
  <si>
    <t>Muebles, enseres y equipo de oficina</t>
  </si>
  <si>
    <t>1.6.83.07.003</t>
  </si>
  <si>
    <t>Muebles, enseres y equipo de oficina pendientes de legalizar</t>
  </si>
  <si>
    <t>1.6.83.07.006</t>
  </si>
  <si>
    <t>Contenedores</t>
  </si>
  <si>
    <t>Equipos de comunicación y computación</t>
  </si>
  <si>
    <t>1.6.83.08.005</t>
  </si>
  <si>
    <t>Equipos de comunicación y computación pendientes de legalizar</t>
  </si>
  <si>
    <t>Equipos de transporte, tracción y elevación</t>
  </si>
  <si>
    <t>1.6.83.09.001</t>
  </si>
  <si>
    <t>Aéreo</t>
  </si>
  <si>
    <t>1.6.83.09.002</t>
  </si>
  <si>
    <t>1.6.83.09.003</t>
  </si>
  <si>
    <t>Marítimo y fluvial</t>
  </si>
  <si>
    <t>1.6.83.09.004</t>
  </si>
  <si>
    <t>De tracción</t>
  </si>
  <si>
    <t>1.6.83.09.005</t>
  </si>
  <si>
    <t>De elevación</t>
  </si>
  <si>
    <t>1.6.83.09.006</t>
  </si>
  <si>
    <t>Equipos de transporte, tracción y elevación pendientes de legalizar</t>
  </si>
  <si>
    <t>1.6.83.09.007</t>
  </si>
  <si>
    <t>Equipos de transporte, tracción y elevación de propiedad de terceros</t>
  </si>
  <si>
    <t>1.6.83.09.008</t>
  </si>
  <si>
    <t>Otros equipos de transporte, tracción y elevación</t>
  </si>
  <si>
    <t>Construcciones en curso</t>
  </si>
  <si>
    <t>1.6.83.10.001</t>
  </si>
  <si>
    <t>Construcciones en curso - edificaciones</t>
  </si>
  <si>
    <t>1.6.83.10.002</t>
  </si>
  <si>
    <t>Construcciones en curso - plantas, ductos y túneles</t>
  </si>
  <si>
    <t>1.6.83.10.003</t>
  </si>
  <si>
    <t>Construcciones en curso - redes, líneas y cables</t>
  </si>
  <si>
    <t>1.6.83.10.004</t>
  </si>
  <si>
    <t>Construcciones en curso - otras construcciones en curso</t>
  </si>
  <si>
    <t>Otras propiedades, planta y equipo en concesión</t>
  </si>
  <si>
    <t>1.6.83.90.001</t>
  </si>
  <si>
    <t>Propiedades, planta y equipo en concesión</t>
  </si>
  <si>
    <t>1.6.85.16.001</t>
  </si>
  <si>
    <t>Terrenos - urbanos</t>
  </si>
  <si>
    <t>1.6.85.16.002</t>
  </si>
  <si>
    <t>Terrenos - rurales</t>
  </si>
  <si>
    <t>1.6.85.16.003</t>
  </si>
  <si>
    <t>Terrenos - terrenos con destinación ambiental</t>
  </si>
  <si>
    <t>1.6.85.16.004</t>
  </si>
  <si>
    <t>Terrenos - terrenos pendientes de legalizar</t>
  </si>
  <si>
    <t>1.6.85.16.005</t>
  </si>
  <si>
    <t>Terrenos - terrenos de propiedad de terceros</t>
  </si>
  <si>
    <t>1.6.85.16.006</t>
  </si>
  <si>
    <t>Terrenos - terrenos con uso futuro indeterminado</t>
  </si>
  <si>
    <t>1.6.85.16.007</t>
  </si>
  <si>
    <t>Edificaciones - edificios y casas</t>
  </si>
  <si>
    <t>1.6.85.16.008</t>
  </si>
  <si>
    <t>Edificaciones - oficinas</t>
  </si>
  <si>
    <t>1.6.85.16.009</t>
  </si>
  <si>
    <t>Edificaciones - almacenes</t>
  </si>
  <si>
    <t>1.6.85.16.010</t>
  </si>
  <si>
    <t>Edificaciones - locales</t>
  </si>
  <si>
    <t>1.6.85.16.011</t>
  </si>
  <si>
    <t>Edificaciones - fábricas</t>
  </si>
  <si>
    <t>1.6.85.16.012</t>
  </si>
  <si>
    <t>Edificaciones - salas de exhibición, conferencias y ventas</t>
  </si>
  <si>
    <t>1.6.85.16.013</t>
  </si>
  <si>
    <t>Edificaciones - cafeterías y casinos</t>
  </si>
  <si>
    <t>1.6.85.16.014</t>
  </si>
  <si>
    <t>Edificaciones - colegios y escuelas</t>
  </si>
  <si>
    <t>1.6.85.16.015</t>
  </si>
  <si>
    <t>Edificaciones - clínicas y hospitales</t>
  </si>
  <si>
    <t>1.6.85.16.016</t>
  </si>
  <si>
    <t>Edificaciones - clubes</t>
  </si>
  <si>
    <t>1.6.85.16.017</t>
  </si>
  <si>
    <t>Edificaciones - hoteles, hostales y paradores</t>
  </si>
  <si>
    <t>1.6.85.16.018</t>
  </si>
  <si>
    <t>Edificaciones - silos</t>
  </si>
  <si>
    <t>1.6.85.16.019</t>
  </si>
  <si>
    <t>Edificaciones - invernaderos</t>
  </si>
  <si>
    <t>1.6.85.16.020</t>
  </si>
  <si>
    <t>Edificaciones - casetas y campamentos</t>
  </si>
  <si>
    <t>1.6.85.16.021</t>
  </si>
  <si>
    <t>Edificaciones - parqueaderos y garajes</t>
  </si>
  <si>
    <t>1.6.85.16.022</t>
  </si>
  <si>
    <t>Edificaciones - bodegas</t>
  </si>
  <si>
    <t>1.6.85.16.023</t>
  </si>
  <si>
    <t>Edificaciones - instalaciones deportivas y recreacionales</t>
  </si>
  <si>
    <t>1.6.85.16.024</t>
  </si>
  <si>
    <t>Edificaciones - estanques</t>
  </si>
  <si>
    <t>1.6.85.16.025</t>
  </si>
  <si>
    <t>Edificaciones - pozos</t>
  </si>
  <si>
    <t>1.6.85.16.026</t>
  </si>
  <si>
    <t>Edificaciones - tanques de almacenamiento</t>
  </si>
  <si>
    <t>1.6.85.16.027</t>
  </si>
  <si>
    <t>Edificaciones - estaciones repetidoras</t>
  </si>
  <si>
    <t>1.6.85.16.028</t>
  </si>
  <si>
    <t>Edificaciones - edificaciones pendientes de legalizar</t>
  </si>
  <si>
    <t>1.6.85.16.029</t>
  </si>
  <si>
    <t>Edificaciones - edificaciones de propiedad de terceros</t>
  </si>
  <si>
    <t>1.6.85.16.030</t>
  </si>
  <si>
    <t>Edificaciones - infraestructura portuaria</t>
  </si>
  <si>
    <t>1.6.85.16.031</t>
  </si>
  <si>
    <t>Edificaciones - aeropuertos militares y de policía</t>
  </si>
  <si>
    <t>1.6.85.16.032</t>
  </si>
  <si>
    <t>Edificaciones - edificaciones con uso futuro indeterminado</t>
  </si>
  <si>
    <t>1.6.85.16.033</t>
  </si>
  <si>
    <t>Edificaciones - infraestructura férrea</t>
  </si>
  <si>
    <t>1.6.85.16.034</t>
  </si>
  <si>
    <t>Edificaciones - otras edificaciones</t>
  </si>
  <si>
    <t>1.6.85.16.035</t>
  </si>
  <si>
    <t>Edificaciones - pesebreras</t>
  </si>
  <si>
    <t>1.6.85.16.036</t>
  </si>
  <si>
    <t>Edificaciones - guardias</t>
  </si>
  <si>
    <t>1.6.85.16.037</t>
  </si>
  <si>
    <t>Plantas, ductos y túneles - plantas de generación</t>
  </si>
  <si>
    <t>1.6.85.16.038</t>
  </si>
  <si>
    <t>Plantas, ductos y túneles - plantas de tratamiento</t>
  </si>
  <si>
    <t>1.6.85.16.039</t>
  </si>
  <si>
    <t>Plantas, ductos y túneles - plantas de transmisión</t>
  </si>
  <si>
    <t>1.6.85.16.040</t>
  </si>
  <si>
    <t>Plantas, ductos y túneles - plantas de distribución</t>
  </si>
  <si>
    <t>1.6.85.16.041</t>
  </si>
  <si>
    <t>Plantas, ductos y túneles - plantas de producción</t>
  </si>
  <si>
    <t>1.6.85.16.042</t>
  </si>
  <si>
    <t>Plantas, ductos y túneles - plantas de conducción</t>
  </si>
  <si>
    <t>1.6.85.16.043</t>
  </si>
  <si>
    <t>Plantas, ductos y túneles - plantas de telecomunicaciones</t>
  </si>
  <si>
    <t>1.6.85.16.044</t>
  </si>
  <si>
    <t>Plantas, ductos y túneles - subestaciones y/o estaciones de regulación</t>
  </si>
  <si>
    <t>1.6.85.16.045</t>
  </si>
  <si>
    <t>Plantas, ductos y túneles - acueducto y canalización</t>
  </si>
  <si>
    <t>1.6.85.16.046</t>
  </si>
  <si>
    <t>Plantas, ductos y túneles - estaciones de bombeo</t>
  </si>
  <si>
    <t>1.6.85.16.047</t>
  </si>
  <si>
    <t>Plantas, ductos y túneles - plantas, ductos y túneles de propiedad de terceros</t>
  </si>
  <si>
    <t>1.6.85.16.048</t>
  </si>
  <si>
    <t>Plantas, ductos y túneles - otras plantas, ductos y túneles</t>
  </si>
  <si>
    <t>1.6.85.16.049</t>
  </si>
  <si>
    <t>Redes, líneas y cables - redes de distribución</t>
  </si>
  <si>
    <t>1.6.85.16.050</t>
  </si>
  <si>
    <t>Redes, líneas y cables - redes de recolección de aguas</t>
  </si>
  <si>
    <t>1.6.85.16.051</t>
  </si>
  <si>
    <t>Redes, líneas y cables - redes de distribución de vapor</t>
  </si>
  <si>
    <t>1.6.85.16.052</t>
  </si>
  <si>
    <t>Redes, líneas y cables - redes de aire</t>
  </si>
  <si>
    <t>1.6.85.16.053</t>
  </si>
  <si>
    <t>Redes, líneas y cables - redes de alimentación de gas</t>
  </si>
  <si>
    <t>1.6.85.16.054</t>
  </si>
  <si>
    <t>Redes, líneas y cables - líneas y cables de interconexión</t>
  </si>
  <si>
    <t>1.6.85.16.055</t>
  </si>
  <si>
    <t>Redes, líneas y cables - líneas y cables de transmisión</t>
  </si>
  <si>
    <t>1.6.85.16.056</t>
  </si>
  <si>
    <t>Redes, líneas y cables - líneas y cables de conducción</t>
  </si>
  <si>
    <t>1.6.85.16.057</t>
  </si>
  <si>
    <t>Redes, líneas y cables - líneas y cables de telecomunicaciones</t>
  </si>
  <si>
    <t>1.6.85.16.058</t>
  </si>
  <si>
    <t>Redes, líneas y cables - redes, líneas y cables de propiedad de terceros</t>
  </si>
  <si>
    <t>1.6.85.16.059</t>
  </si>
  <si>
    <t>Redes, líneas y cables - otras redes, líneas y cables</t>
  </si>
  <si>
    <t>1.6.85.16.060</t>
  </si>
  <si>
    <t>Maquinaria y equipo - equipo de construcción</t>
  </si>
  <si>
    <t>1.6.85.16.061</t>
  </si>
  <si>
    <t>Maquinaria y equipo - armamento y equipo reservado</t>
  </si>
  <si>
    <t>1.6.85.16.062</t>
  </si>
  <si>
    <t>Maquinaria y equipo - equipo de perforación</t>
  </si>
  <si>
    <t>1.6.85.16.063</t>
  </si>
  <si>
    <t>Maquinaria y equipo - maquinaria industrial</t>
  </si>
  <si>
    <t>1.6.85.16.064</t>
  </si>
  <si>
    <t>Maquinaria y equipo - equipo de música</t>
  </si>
  <si>
    <t>1.6.85.16.065</t>
  </si>
  <si>
    <t>Maquinaria y equipo - equipo de recreación y deporte</t>
  </si>
  <si>
    <t>1.6.85.16.066</t>
  </si>
  <si>
    <t>Maquinaria y equipo - equipo agropecuario, de silvicultura, avicultura y pesca</t>
  </si>
  <si>
    <t>1.6.85.16.067</t>
  </si>
  <si>
    <t>Maquinaria y equipo - equipo de enseñanza</t>
  </si>
  <si>
    <t>1.6.85.16.068</t>
  </si>
  <si>
    <t>Maquinaria y equipo - herramientas y accesorios</t>
  </si>
  <si>
    <t>1.6.85.16.069</t>
  </si>
  <si>
    <t>Maquinaria y equipo - equipo para estaciones de bombeo</t>
  </si>
  <si>
    <t>1.6.85.16.070</t>
  </si>
  <si>
    <t>Maquinaria y equipo - equipo de centros de control</t>
  </si>
  <si>
    <t>1.6.85.16.071</t>
  </si>
  <si>
    <t>Maquinaria y equipo - equipo de ayuda audiovisual</t>
  </si>
  <si>
    <t>1.6.85.16.072</t>
  </si>
  <si>
    <t>Maquinaria y equipo - equipo de aseo</t>
  </si>
  <si>
    <t>1.6.85.16.073</t>
  </si>
  <si>
    <t>Maquinaria y equipo - maquinaria y equipo de propiedad de terceros</t>
  </si>
  <si>
    <t>1.6.85.16.074</t>
  </si>
  <si>
    <t>Maquinaria y equipo - equipo de seguridad y rescate</t>
  </si>
  <si>
    <t>1.6.85.16.075</t>
  </si>
  <si>
    <t>Maquinaria y equipo - otra maquinaria y equipo</t>
  </si>
  <si>
    <t>1.6.85.16.076</t>
  </si>
  <si>
    <t>Equipo médico y científico - equipo de investigación</t>
  </si>
  <si>
    <t>1.6.85.16.077</t>
  </si>
  <si>
    <t>Equipo médico y científico - equipo de laboratorio</t>
  </si>
  <si>
    <t>1.6.85.16.078</t>
  </si>
  <si>
    <t>Equipo médico y científico - equipo de urgencias</t>
  </si>
  <si>
    <t>1.6.85.16.079</t>
  </si>
  <si>
    <t>Equipo médico y científico - equipo de hospitalización</t>
  </si>
  <si>
    <t>1.6.85.16.080</t>
  </si>
  <si>
    <t>Equipo médico y científico - equipo de quirófanos y salas de parto</t>
  </si>
  <si>
    <t>1.6.85.16.081</t>
  </si>
  <si>
    <t>Equipo médico y científico - equipo de apoyo diagnóstico</t>
  </si>
  <si>
    <t>1.6.85.16.082</t>
  </si>
  <si>
    <t>Equipo médico y científico - equipo de apoyo terapéutico</t>
  </si>
  <si>
    <t>1.6.85.16.083</t>
  </si>
  <si>
    <t>Equipo médico y científico - equipo de servicio ambulatorio</t>
  </si>
  <si>
    <t>1.6.85.16.084</t>
  </si>
  <si>
    <t>Equipo médico y científico - equipo médico y científico de propiedad de terceros</t>
  </si>
  <si>
    <t>1.6.85.16.085</t>
  </si>
  <si>
    <t>Equipo médico y científico - otro equipo médico y científico</t>
  </si>
  <si>
    <t>1.6.85.16.086</t>
  </si>
  <si>
    <t>Muebles, enseres y equipo de oficina - muebles y enseres</t>
  </si>
  <si>
    <t>1.6.85.16.087</t>
  </si>
  <si>
    <t>Muebles, enseres y equipo de oficina - equipo y máquina de oficina</t>
  </si>
  <si>
    <t>1.6.85.16.088</t>
  </si>
  <si>
    <t>Muebles, enseres y equipo de oficina - muebles, enseres y equipo de oficina pendientes de legalizar</t>
  </si>
  <si>
    <t>1.6.85.16.089</t>
  </si>
  <si>
    <t>Muebles, enseres y equipo de oficina - muebles, enseres y equipo de oficina de propiedad de terceros</t>
  </si>
  <si>
    <t>1.6.85.16.090</t>
  </si>
  <si>
    <t>Muebles, enseres y equipo de oficina - otros muebles, enseres y equipo de oficina</t>
  </si>
  <si>
    <t>1.6.85.16.091</t>
  </si>
  <si>
    <t>Muebles, enseres y equipo de oficina - contenedores</t>
  </si>
  <si>
    <t>1.6.85.16.092</t>
  </si>
  <si>
    <t>Equipos de comunicación y computación - equipo de comunicación</t>
  </si>
  <si>
    <t>1.6.85.16.093</t>
  </si>
  <si>
    <t>Equipos de comunicación y computación - equipo de computación</t>
  </si>
  <si>
    <t>1.6.85.16.094</t>
  </si>
  <si>
    <t>Equipos de comunicación y computación - satélites y antenas</t>
  </si>
  <si>
    <t>1.6.85.16.095</t>
  </si>
  <si>
    <t>Equipos de comunicación y computación - equipos de radares</t>
  </si>
  <si>
    <t>1.6.85.16.096</t>
  </si>
  <si>
    <t>Equipos de comunicación y computación - equipos de comunicación y computación pendientes de legalizar</t>
  </si>
  <si>
    <t>1.6.85.16.097</t>
  </si>
  <si>
    <t>Equipos de comunicación y computación - equipos de comunicación y computación de propiedad de terceros</t>
  </si>
  <si>
    <t>1.6.85.16.098</t>
  </si>
  <si>
    <t>Equipos de comunicación y computación - otros equipos de comunicación y computación</t>
  </si>
  <si>
    <t>1.6.85.16.099</t>
  </si>
  <si>
    <t>Equipos de transporte, tracción y elevación - aéreo</t>
  </si>
  <si>
    <t>1.6.85.16.100</t>
  </si>
  <si>
    <t>Equipos de transporte, tracción y elevación - terrestre</t>
  </si>
  <si>
    <t>1.6.85.16.101</t>
  </si>
  <si>
    <t>Equipos de transporte, tracción y elevación - marítimo y fluvial</t>
  </si>
  <si>
    <t>1.6.85.16.102</t>
  </si>
  <si>
    <t>Equipos de transporte, tracción y elevación - de tracción</t>
  </si>
  <si>
    <t>1.6.85.16.103</t>
  </si>
  <si>
    <t>Equipos de transporte, tracción y elevación - de elevación</t>
  </si>
  <si>
    <t>1.6.85.16.104</t>
  </si>
  <si>
    <t>Equipos de transporte, tracción y elevación - equipos de transporte, tracción y elevación pendientes de legalizar</t>
  </si>
  <si>
    <t>1.6.85.16.105</t>
  </si>
  <si>
    <t>Equipos de transporte, tracción y elevación - equipos de transporte, tracción y elevación de propiedad de terceros</t>
  </si>
  <si>
    <t>1.6.85.16.106</t>
  </si>
  <si>
    <t>Equipos de transporte, tracción y elevación - otros equipos de transporte, tracción y elevación</t>
  </si>
  <si>
    <t>1.6.85.16.107</t>
  </si>
  <si>
    <t>Construcciones en curso-edificaciones</t>
  </si>
  <si>
    <t>1.6.85.16.108</t>
  </si>
  <si>
    <t>Construcciones en curso-plantas, ductos y túneles.</t>
  </si>
  <si>
    <t>1.6.85.16.109</t>
  </si>
  <si>
    <t>Construcciones en curso-redes, lineas y cables</t>
  </si>
  <si>
    <t>1.6.85.16.110</t>
  </si>
  <si>
    <t>Construcciones en curso-otras construcciones en curso</t>
  </si>
  <si>
    <t>1.6.85.16.111</t>
  </si>
  <si>
    <t>1.6.95.22.001</t>
  </si>
  <si>
    <t>1.6.95.22.002</t>
  </si>
  <si>
    <t>1.6.95.22.003</t>
  </si>
  <si>
    <t>1.6.95.22.004</t>
  </si>
  <si>
    <t>1.6.95.22.005</t>
  </si>
  <si>
    <t>1.6.95.22.006</t>
  </si>
  <si>
    <t>1.6.95.22.007</t>
  </si>
  <si>
    <t>1.6.95.22.008</t>
  </si>
  <si>
    <t>1.6.95.22.009</t>
  </si>
  <si>
    <t>1.6.95.22.010</t>
  </si>
  <si>
    <t>1.6.95.22.011</t>
  </si>
  <si>
    <t>1.6.95.22.012</t>
  </si>
  <si>
    <t>1.6.95.22.013</t>
  </si>
  <si>
    <t>1.6.95.22.014</t>
  </si>
  <si>
    <t>1.6.95.22.015</t>
  </si>
  <si>
    <t>1.6.95.22.016</t>
  </si>
  <si>
    <t>1.6.95.22.017</t>
  </si>
  <si>
    <t>1.6.95.22.018</t>
  </si>
  <si>
    <t>1.6.95.22.019</t>
  </si>
  <si>
    <t>1.6.95.22.020</t>
  </si>
  <si>
    <t>1.6.95.22.021</t>
  </si>
  <si>
    <t>1.6.95.22.022</t>
  </si>
  <si>
    <t>1.6.95.22.023</t>
  </si>
  <si>
    <t>1.6.95.22.024</t>
  </si>
  <si>
    <t>1.6.95.22.025</t>
  </si>
  <si>
    <t>1.6.95.22.026</t>
  </si>
  <si>
    <t>1.6.95.22.027</t>
  </si>
  <si>
    <t>1.6.95.22.028</t>
  </si>
  <si>
    <t>1.6.95.22.029</t>
  </si>
  <si>
    <t>1.6.95.22.030</t>
  </si>
  <si>
    <t>1.6.95.22.031</t>
  </si>
  <si>
    <t>1.6.95.22.032</t>
  </si>
  <si>
    <t>1.6.95.22.033</t>
  </si>
  <si>
    <t>1.6.95.22.034</t>
  </si>
  <si>
    <t>1.6.95.22.035</t>
  </si>
  <si>
    <t>1.6.95.22.036</t>
  </si>
  <si>
    <t>1.6.95.22.037</t>
  </si>
  <si>
    <t>1.6.95.22.038</t>
  </si>
  <si>
    <t>1.6.95.22.039</t>
  </si>
  <si>
    <t>1.6.95.22.040</t>
  </si>
  <si>
    <t>1.6.95.22.041</t>
  </si>
  <si>
    <t>1.6.95.22.042</t>
  </si>
  <si>
    <t>1.6.95.22.043</t>
  </si>
  <si>
    <t>1.6.95.22.044</t>
  </si>
  <si>
    <t>1.6.95.22.045</t>
  </si>
  <si>
    <t>1.6.95.22.046</t>
  </si>
  <si>
    <t>1.6.95.22.047</t>
  </si>
  <si>
    <t>1.6.95.22.048</t>
  </si>
  <si>
    <t>1.6.95.22.049</t>
  </si>
  <si>
    <t>1.6.95.22.050</t>
  </si>
  <si>
    <t>1.6.95.22.051</t>
  </si>
  <si>
    <t>1.6.95.22.052</t>
  </si>
  <si>
    <t>1.6.95.22.053</t>
  </si>
  <si>
    <t>1.6.95.22.054</t>
  </si>
  <si>
    <t>1.6.95.22.055</t>
  </si>
  <si>
    <t>1.6.95.22.056</t>
  </si>
  <si>
    <t>1.6.95.22.057</t>
  </si>
  <si>
    <t>1.6.95.22.058</t>
  </si>
  <si>
    <t>1.6.95.22.059</t>
  </si>
  <si>
    <t>1.6.95.22.060</t>
  </si>
  <si>
    <t>1.6.95.22.061</t>
  </si>
  <si>
    <t>1.6.95.22.062</t>
  </si>
  <si>
    <t>1.6.95.22.063</t>
  </si>
  <si>
    <t>1.6.95.22.064</t>
  </si>
  <si>
    <t>1.6.95.22.065</t>
  </si>
  <si>
    <t>1.6.95.22.066</t>
  </si>
  <si>
    <t>1.6.95.22.067</t>
  </si>
  <si>
    <t>1.6.95.22.068</t>
  </si>
  <si>
    <t>1.6.95.22.069</t>
  </si>
  <si>
    <t>1.6.95.22.070</t>
  </si>
  <si>
    <t>1.6.95.22.071</t>
  </si>
  <si>
    <t>1.6.95.22.072</t>
  </si>
  <si>
    <t>1.6.95.22.073</t>
  </si>
  <si>
    <t>1.6.95.22.074</t>
  </si>
  <si>
    <t>1.6.95.22.075</t>
  </si>
  <si>
    <t>1.6.95.22.076</t>
  </si>
  <si>
    <t>1.6.95.22.077</t>
  </si>
  <si>
    <t>1.6.95.22.078</t>
  </si>
  <si>
    <t>1.6.95.22.079</t>
  </si>
  <si>
    <t>1.6.95.22.080</t>
  </si>
  <si>
    <t>1.6.95.22.081</t>
  </si>
  <si>
    <t>1.6.95.22.082</t>
  </si>
  <si>
    <t>1.6.95.22.083</t>
  </si>
  <si>
    <t>1.6.95.22.084</t>
  </si>
  <si>
    <t>1.6.95.22.085</t>
  </si>
  <si>
    <t>1.6.95.22.086</t>
  </si>
  <si>
    <t>1.6.95.22.087</t>
  </si>
  <si>
    <t>1.6.95.22.088</t>
  </si>
  <si>
    <t>1.6.95.22.089</t>
  </si>
  <si>
    <t>1.6.95.22.090</t>
  </si>
  <si>
    <t>1.6.95.22.091</t>
  </si>
  <si>
    <t>1.6.95.22.092</t>
  </si>
  <si>
    <t>1.6.95.22.093</t>
  </si>
  <si>
    <t>1.6.95.22.094</t>
  </si>
  <si>
    <t>1.6.95.22.095</t>
  </si>
  <si>
    <t>1.6.95.22.096</t>
  </si>
  <si>
    <t>1.6.95.22.097</t>
  </si>
  <si>
    <t>1.6.95.22.098</t>
  </si>
  <si>
    <t>1.6.95.22.099</t>
  </si>
  <si>
    <t>1.6.95.22.100</t>
  </si>
  <si>
    <t>1.6.95.22.101</t>
  </si>
  <si>
    <t>1.6.95.22.102</t>
  </si>
  <si>
    <t>1.6.95.22.103</t>
  </si>
  <si>
    <t>1.6.95.22.104</t>
  </si>
  <si>
    <t>1.6.95.22.105</t>
  </si>
  <si>
    <t>1.6.95.22.106</t>
  </si>
  <si>
    <t>1.6.95.22.107</t>
  </si>
  <si>
    <t>Red carretera</t>
  </si>
  <si>
    <t>1.7.06.01.001</t>
  </si>
  <si>
    <t>Red férrea</t>
  </si>
  <si>
    <t>1.7.06.02.001</t>
  </si>
  <si>
    <t>Red fluvial</t>
  </si>
  <si>
    <t>1.7.06.03.001</t>
  </si>
  <si>
    <t>Red marítima</t>
  </si>
  <si>
    <t>1.7.06.04.001</t>
  </si>
  <si>
    <t>Red aeroportuaria</t>
  </si>
  <si>
    <t>1.7.06.05.001</t>
  </si>
  <si>
    <t>1.7.06.06.001</t>
  </si>
  <si>
    <t>Otros bienes de uso público en construcción-concesiones</t>
  </si>
  <si>
    <t>1.7.06.90.001</t>
  </si>
  <si>
    <t>1.7.11.01.001</t>
  </si>
  <si>
    <t>1.7.11.02.001</t>
  </si>
  <si>
    <t>1.7.11.03.001</t>
  </si>
  <si>
    <t>1.7.11.04.001</t>
  </si>
  <si>
    <t>1.7.11.05.001</t>
  </si>
  <si>
    <t>1.7.11.06.001</t>
  </si>
  <si>
    <t>1.7.87.01.001</t>
  </si>
  <si>
    <t>1.7.87.02.001</t>
  </si>
  <si>
    <t>1.7.87.03.001</t>
  </si>
  <si>
    <t>1.7.87.04.001</t>
  </si>
  <si>
    <t>1.7.87.05.001</t>
  </si>
  <si>
    <t>Otros bienes de uso público en servicio - concesiones</t>
  </si>
  <si>
    <t>1.7.87.90.001</t>
  </si>
  <si>
    <t>1.7.91.01.001</t>
  </si>
  <si>
    <t>1.7.91.02.001</t>
  </si>
  <si>
    <t>1.7.91.03.001</t>
  </si>
  <si>
    <t>1.7.91.04.001</t>
  </si>
  <si>
    <t>1.7.91.05.001</t>
  </si>
  <si>
    <t>Bienes de uso público en construcción</t>
  </si>
  <si>
    <t>1.7.91.06.001</t>
  </si>
  <si>
    <t>1.7.91.90.001</t>
  </si>
  <si>
    <t>ACTIVOS INTANGIBLES</t>
  </si>
  <si>
    <t>1.9.70.12.001</t>
  </si>
  <si>
    <t>1.9.75.11.001</t>
  </si>
  <si>
    <t>1.9.76.11.001</t>
  </si>
  <si>
    <t>RECURSOS DE LA ENTIDAD CONCEDENTE EN PATRIMONIOS AUTÓNOMOS CONSTITUIDOS POR CONCESIONARIOS PRIVADOS</t>
  </si>
  <si>
    <t>Recursos de la entidad concedente en patrimonios autónomos constituidos por concesionarios privados</t>
  </si>
  <si>
    <t>1.9.89.01.001</t>
  </si>
  <si>
    <t>2.3.14.13.001</t>
  </si>
  <si>
    <t>Pasivo financiero por acuerdos de concesión (concedente) - capital</t>
  </si>
  <si>
    <t>Ingreso diferido por concesiones - concedente</t>
  </si>
  <si>
    <t>2.9.90.04.001</t>
  </si>
  <si>
    <t>4.8.02.90.002</t>
  </si>
  <si>
    <t>Recursos de la entidad concedente en patrimonios autónomos constituidos por los concesionarios</t>
  </si>
  <si>
    <t>Amortización del pasivo diferido de la entidad concedente</t>
  </si>
  <si>
    <t>4.8.08.52.001</t>
  </si>
  <si>
    <t>4.8.30.06.020</t>
  </si>
  <si>
    <t>Mantenimiento</t>
  </si>
  <si>
    <t>5.1.11.15.001</t>
  </si>
  <si>
    <t>5.3.51.18.001</t>
  </si>
  <si>
    <t>5.3.51.18.002</t>
  </si>
  <si>
    <t>5.3.51.18.003</t>
  </si>
  <si>
    <t>5.3.51.18.004</t>
  </si>
  <si>
    <t>5.3.51.18.005</t>
  </si>
  <si>
    <t>5.3.51.18.006</t>
  </si>
  <si>
    <t>5.3.51.18.007</t>
  </si>
  <si>
    <t>5.3.51.18.008</t>
  </si>
  <si>
    <t>5.3.51.18.009</t>
  </si>
  <si>
    <t>5.3.51.18.010</t>
  </si>
  <si>
    <t>5.3.57.11.001</t>
  </si>
  <si>
    <t>5.3.60.16.001</t>
  </si>
  <si>
    <t>5.3.60.16.002</t>
  </si>
  <si>
    <t>5.3.60.16.003</t>
  </si>
  <si>
    <t>5.3.60.16.004</t>
  </si>
  <si>
    <t>5.3.60.16.005</t>
  </si>
  <si>
    <t>5.3.60.16.006</t>
  </si>
  <si>
    <t>5.3.60.16.007</t>
  </si>
  <si>
    <t>5.3.60.16.008</t>
  </si>
  <si>
    <t>5.3.60.16.009</t>
  </si>
  <si>
    <t>5.3.60.16.010</t>
  </si>
  <si>
    <t>5.3.60.16.011</t>
  </si>
  <si>
    <t>5.3.64.01.002</t>
  </si>
  <si>
    <t>Red carretera en servicio - concesiones</t>
  </si>
  <si>
    <t>5.3.64.04.002</t>
  </si>
  <si>
    <t>Red férrea en servicio - concesiones</t>
  </si>
  <si>
    <t>5.3.64.05.002</t>
  </si>
  <si>
    <t>Red fluvial en servicio - concesiones</t>
  </si>
  <si>
    <t>5.3.64.06.002</t>
  </si>
  <si>
    <t>Red marítima en servicio - concesiones</t>
  </si>
  <si>
    <t>5.3.64.07.002</t>
  </si>
  <si>
    <t>Red aeroportuaria en servicio - concesiones</t>
  </si>
  <si>
    <t>5.3.66.09.001</t>
  </si>
  <si>
    <t>5.3.74.01.002</t>
  </si>
  <si>
    <t>Red carretera en construcción - concesiones</t>
  </si>
  <si>
    <t>5.3.74.01.004</t>
  </si>
  <si>
    <t>5.3.74.06.002</t>
  </si>
  <si>
    <t>Red férrea en construcción - concesiones</t>
  </si>
  <si>
    <t>5.3.74.06.004</t>
  </si>
  <si>
    <t>5.3.74.07.002</t>
  </si>
  <si>
    <t>Red fluvial en construcción - concesión</t>
  </si>
  <si>
    <t>5.3.74.07.004</t>
  </si>
  <si>
    <t>5.3.74.08.002</t>
  </si>
  <si>
    <t>Red marítima en construcción - concesión</t>
  </si>
  <si>
    <t>5.3.74.08.004</t>
  </si>
  <si>
    <t>5.3.74.09.002</t>
  </si>
  <si>
    <t>Red aeroportuaria en construcción - concesiones</t>
  </si>
  <si>
    <t>5.3.74.09.004</t>
  </si>
  <si>
    <t>5.3.75.01.001</t>
  </si>
  <si>
    <t>5.3.75.02.001</t>
  </si>
  <si>
    <t>5.3.75.03.001</t>
  </si>
  <si>
    <t>5.3.75.04.001</t>
  </si>
  <si>
    <t>5.3.75.05.001</t>
  </si>
  <si>
    <t>5.3.75.90.001</t>
  </si>
  <si>
    <t>5.3.76.01.001</t>
  </si>
  <si>
    <t>5.3.76.02.001</t>
  </si>
  <si>
    <t>5.3.76.03.001</t>
  </si>
  <si>
    <t>5.3.76.04.001</t>
  </si>
  <si>
    <t>5.3.76.05.001</t>
  </si>
  <si>
    <t>5.3.76.06.001</t>
  </si>
  <si>
    <t>5.3.76.90.001</t>
  </si>
  <si>
    <t>5.8.04.35.001</t>
  </si>
  <si>
    <t>Costo efectivo-intereses</t>
  </si>
  <si>
    <t>Otros intereses de mora</t>
  </si>
  <si>
    <t>5.8.04.39.001</t>
  </si>
  <si>
    <t>largo</t>
  </si>
  <si>
    <t>FORMATO</t>
  </si>
  <si>
    <t>DATOS DEL PROYECTO DEL CUAL RECIBE LOS SALDOS</t>
  </si>
  <si>
    <t>CÁLCULO</t>
  </si>
  <si>
    <t>DIFERENCIA CÁLCULO VS FORMATO</t>
  </si>
  <si>
    <t>Total</t>
  </si>
  <si>
    <t>Reclasificaciones a PP&amp;E</t>
  </si>
  <si>
    <t>Reclasificaciones a Intangibles</t>
  </si>
  <si>
    <t>Reclasificaciones a Terrenos</t>
  </si>
  <si>
    <t>Subtotal</t>
  </si>
  <si>
    <t>Reclasificaciones (digite otros conceptos por los que se haya reclasificado a otros códigos contables)</t>
  </si>
  <si>
    <t>Experto con funciones de Contador</t>
  </si>
  <si>
    <t>SIIF NACIÓN</t>
  </si>
  <si>
    <t>DIFERENCIA CÁLCULO vs SIIF NACIÓN</t>
  </si>
  <si>
    <t>DESCRIPCIÓN</t>
  </si>
  <si>
    <t>2. ACTIVOS Y PASIVOS DEL PROYECTO - FUENTES DE INFORMACIÓN</t>
  </si>
  <si>
    <t>1.6.83</t>
  </si>
  <si>
    <t>1.6.85</t>
  </si>
  <si>
    <t>DEPRECIACIÓN ACUMULADA DE PROPIEDADES, PLANTA Y EQUIPO (CR)</t>
  </si>
  <si>
    <t>Fuente:</t>
  </si>
  <si>
    <t>1.6.95</t>
  </si>
  <si>
    <t>DETERIORO ACUMULADO DE PROPIEDADES, PLANTA Y EQUIPO (CR)</t>
  </si>
  <si>
    <t>1.9.70</t>
  </si>
  <si>
    <t>1.9.75</t>
  </si>
  <si>
    <t>AMORTIZACIÓN ACUMULADA DE ACTIVOS INTANGIBLES (CR)</t>
  </si>
  <si>
    <t>1.9.76</t>
  </si>
  <si>
    <t>DETERIORO ACUMULADO DE ACTIVOS INTANGIBLES (CR)</t>
  </si>
  <si>
    <t>1.7.87</t>
  </si>
  <si>
    <t>DEPRECIACIÓN ACUMULADA DE BIENES DE USO PÚBLICO EN SERVICIO - CONCESIONES (CR)</t>
  </si>
  <si>
    <t>1.7.91</t>
  </si>
  <si>
    <t>DETERIORO ACUMULADO DE BIENES DE USO PÚBLICO - CONCESIONES (CR)</t>
  </si>
  <si>
    <t>VALIDACIÓN SALDOS CONSOLIDADOS BUP DEL PROYECTO SIN INCLUIR SALDOS RECIBIDOS DE OTROS PROYECTOS</t>
  </si>
  <si>
    <t>TOTAL BIENES DE USO PÚBLICO-CONCESIONES</t>
  </si>
  <si>
    <t>1.9.89</t>
  </si>
  <si>
    <t>2.3.14</t>
  </si>
  <si>
    <t>FINANCIAMIENTO INTERNO DE LARGO PLAZO</t>
  </si>
  <si>
    <t>2.9.90</t>
  </si>
  <si>
    <t>OTROS PASIVOS DIFERIDOS</t>
  </si>
  <si>
    <t>TOTAL CONSOLIDADO</t>
  </si>
  <si>
    <t>1.6</t>
  </si>
  <si>
    <t>PROPIEDADES, PLANTA Y EQUIPO</t>
  </si>
  <si>
    <t>1.9</t>
  </si>
  <si>
    <t>OTROS ACTIVOS</t>
  </si>
  <si>
    <t>1.7</t>
  </si>
  <si>
    <t>BIENES DE USO PÚBLICO E HISTÓRICOS Y CULTURALES</t>
  </si>
  <si>
    <t>TOTAL BIENES DE USO PÚBLICO- PROYECTO RECIBIDO</t>
  </si>
  <si>
    <t>Reclasificaciones a  Red carretera en servicio o a construcción</t>
  </si>
  <si>
    <t xml:space="preserve">Fuente: </t>
  </si>
  <si>
    <t>TOTAL PP&amp;E - GRUPO 16</t>
  </si>
  <si>
    <t>TOTAL ACTIVOS INTANGIBLES - GRUPO 19</t>
  </si>
  <si>
    <t>TOTAL CONSOLIDADO PP&amp;E - GRUPO 16</t>
  </si>
  <si>
    <t>TOTAL CONSOLIDADO ACTIVOS INTANGIBLES - GRUPO 19</t>
  </si>
  <si>
    <t>SIN FÓRMULA ESTA PARTE</t>
  </si>
  <si>
    <t>SIN FÓRMULA ESTA PARTE - POR PRESENTACIÓN</t>
  </si>
  <si>
    <t>Generación del proyecto de concesión:
tiene menú contextual</t>
  </si>
  <si>
    <t>Generación del Proyecto:</t>
  </si>
  <si>
    <t>2.3.1.VALIDACIÓN SALDOS CONSOLIDADOS DEL PROYECTO VS SIIF NACIÓN</t>
  </si>
  <si>
    <t>3. FIRMAS</t>
  </si>
  <si>
    <t xml:space="preserve"> Ejemplo: Formato GCSP-F-301 Propiedades, planta y equipo en los acuerdos de concesión de infraestructura de transporte del modo carretero bajo el nuevo marco normativo para entidades de gobierno</t>
  </si>
  <si>
    <t>CÓDIGO CONTABLE</t>
  </si>
  <si>
    <t>DESCRIPCIÓN DEL REGISTRO REALIZADO</t>
  </si>
  <si>
    <t>NO. DOCUMENTO FUENTE Y COMPROBANTE</t>
  </si>
  <si>
    <t>FECHA REGISTRO DEL COMPROBANTE</t>
  </si>
  <si>
    <t xml:space="preserve">DOCUMENTO SOPORTE (NO. RADICADO, CORREO ELECTRÓNICO, ETC.) </t>
  </si>
  <si>
    <t>DÉBITOS</t>
  </si>
  <si>
    <t>CRÉDITOS</t>
  </si>
  <si>
    <t>SALDO FINAL</t>
  </si>
  <si>
    <t>Ejemplo: 301</t>
  </si>
  <si>
    <t>VALOR EN FORMATO O DOCUMENTOS DEL PROYECTO VIGENTE MENOS DESINCORPORACIONES A ENTIDADES TITULARES</t>
  </si>
  <si>
    <t>DIFERENCIA CÁLCULO VS VALOR EN FORMATO O DOCUMENTOS DEL PROYECTO VIGENTE  MENOS DESINCORPORACIONES A ENTIDADES TITULARES</t>
  </si>
  <si>
    <t>DESCRIPCIÓN DE LA SITUACIÓN POR LA CUAL SE PRODUCE EL TRASLADO DE SALDOS</t>
  </si>
  <si>
    <t>Ejemplo: Informe de inversión del modo carretero según el marco normativo para entidades de gobierno - Obras menores</t>
  </si>
  <si>
    <t>Ejemplo : Incorporación saldos inciales entidades titulares</t>
  </si>
  <si>
    <t>Ejemplo: Fondo de contingencia  Inversión (CAPEX)</t>
  </si>
  <si>
    <t xml:space="preserve">Inversión (CAPEX)  </t>
  </si>
  <si>
    <t xml:space="preserve"> (digite otros conceptos en los que se haya invertido en el proyecto)</t>
  </si>
  <si>
    <t>Ejemplo:  Terrenos - Incorporación saldos inciales entidades titulares</t>
  </si>
  <si>
    <t xml:space="preserve">CÓDIGO CONTABLE </t>
  </si>
  <si>
    <t>CÁLCULO CÓDIGO CONTABLE</t>
  </si>
  <si>
    <t>DIFERENCIACÁLCULO CÓDIGO CONTABLE VS CÁLCULO SUBTOTAL</t>
  </si>
  <si>
    <t>Ejemplo :  Incorporación saldos inciales entidades titulares</t>
  </si>
  <si>
    <t>Ejemplo : Informe de inversión del modo carretero según el marco normativo para entidades de gobierno - CAPEX</t>
  </si>
  <si>
    <t>Ejemplo : (digite otros conceptos en los que se haya invertido en el proyecto)</t>
  </si>
  <si>
    <t>Ejemplo : Terrenos - Incorporación saldos inciales entidades titulares</t>
  </si>
  <si>
    <t>Ejemplo : Terrenos-Formatos remitidos por la VPRE</t>
  </si>
  <si>
    <t>CÁLCULO SUBTOTAL</t>
  </si>
  <si>
    <t>DIFERENCIA CÁLCULO CÓDIGO CONTABLE  VS CÁLCULO SUBTOTAL</t>
  </si>
  <si>
    <t>Generación del proyecto de concesión:</t>
  </si>
  <si>
    <t>No. Contrato de Concesión:</t>
  </si>
  <si>
    <t>Seleccionar de la lista desplegable, el tipo de pasivo correspondiente a la Concesión en el Modelo contable.</t>
  </si>
  <si>
    <t>Diligenciar con el No generación al que pertenece la Concesión</t>
  </si>
  <si>
    <t>Esta sección contiene las cuentas contables del Activo y Pasivo que posee el proyecto de concesión. Cada Grupo contable esta integrado por subsecciones dependiendo la fuente de información y se controla por cada cuenta contable.</t>
  </si>
  <si>
    <t>En caso de requerir más secciones, para códigos contables, insertala a partir de esta línea con el fin de no dañar la formulación, la cual debe estar validandolas.</t>
  </si>
  <si>
    <t>Diligenciar en formato de fecha corta, dd/mm/aaaa.</t>
  </si>
  <si>
    <t>Traslado de saldos contables a la Entidad títular</t>
  </si>
  <si>
    <t>Se deja una sección con la estructura antes indicada, para el diligenciamiento de la depreciación, cuando se implemente en el modo carretero.</t>
  </si>
  <si>
    <t>Se deja una sección con la estructura antes indicada, para el diligenciamiento del deterioro, cuando así se presente en el proyecto carretero.</t>
  </si>
  <si>
    <t>A partir de este anuncio, inicia el desglose del Grupo contable con sus cuentas.</t>
  </si>
  <si>
    <t>Se deja una sección con la estructura antes indicada, para el diligenciamiento de la amortización, cuando se implemente en el modo carretero.</t>
  </si>
  <si>
    <t>2.1.1 INFORMACIÓN DEL PROYECTO PP&amp;E E INTANGIBLES  - SIN INCLUIR SALDOS RECIBIDOS DE OTROS PROYECTOS</t>
  </si>
  <si>
    <t>2.1. PROPIEDADES, PLANTA Y EQUIPO - PP&amp;E E INTANGIBLES</t>
  </si>
  <si>
    <t>2.1.1.1 SALDOS CONSOLIDADOS PPYEQ E INTANGIBLES DEL PROYECTO SIN INCLUIR SALDOS RECIBIDOS DE OTROS PROYECTOS</t>
  </si>
  <si>
    <t>Se debe seleccionar cada uno de los códigos contables utilizados en la sección anterior.</t>
  </si>
  <si>
    <t>Diligenciar el valor del formato recibido y restarle en la misma celda la desincorporación realizada del proyecto.</t>
  </si>
  <si>
    <t>Campo formulado para verificar diferencias. Tener en cuenta validar que la formulación no se haya dañado afectando los resultados.</t>
  </si>
  <si>
    <t>2.1.2. INFORMACIÓN PP&amp;E E INTANGIBLES DE SALDOS TRASLADADOS DE OTROS PROYECTOS</t>
  </si>
  <si>
    <t>Realizar una explicación de la causa que dio origen al traslado.</t>
  </si>
  <si>
    <t>2.1.2.1 SALDOS CONSOLIDADOS PP&amp;E E INTANGIBLES DEL PROYECTO INCLUYENDO SALDOS RECIBIDOS DE OTROS PROYECTOS</t>
  </si>
  <si>
    <t>Para este segmento, se deja una (1) sección para cada cuenta contable, en la cual se debe desplegar de la lista todos los códigos contables que se requiera.</t>
  </si>
  <si>
    <t>SALDO DEL DOCUMENTOS DEL PROYECTO VIGENTE MÁS VALOR QUE LE TRASLADARON</t>
  </si>
  <si>
    <t>DIFERENCIA ENTRE EL CÁLCULO Y EL SALDO DEL DOCUMENTOS DEL PROYECTO VIGENTE MÁS VALOR QUE LE TRASLADARON</t>
  </si>
  <si>
    <t>2.2. BIENES DE USO PÚBLICO -BUP</t>
  </si>
  <si>
    <t>2.2.1 INFORMACIÓN DEL PROYECTO BIENES DE USO PÚBLICO -BUP - SIN INCLUIR SALDOS RECIBIDOS DE OTROS PROYECTOS</t>
  </si>
  <si>
    <t>2.2.1.1 INFRAESTRUCTURA</t>
  </si>
  <si>
    <t>2.2.1.2.TERRENOS</t>
  </si>
  <si>
    <t>2.2.1.3 DEPRECIACIÓN Y DETERIORO</t>
  </si>
  <si>
    <t>2.2.2. INFORMACIÓN SALDOS BUP TRASLADADOS DE OTROS PROYECTOS</t>
  </si>
  <si>
    <t>Esta sección se compone de tres componentes, la Infraestructura, Los Terrenos, y la depreciación junto con el deterioro para cuando se implemente en este modo carretero.</t>
  </si>
  <si>
    <t>Cuenta</t>
  </si>
  <si>
    <t>Descripción</t>
  </si>
  <si>
    <t>CUENTA</t>
  </si>
  <si>
    <t>Diligenciar la descripción de la cuenta contable escogida para el anterior campo.</t>
  </si>
  <si>
    <t>Teniendo en cuenta la fase o estado del proyecto (1706 - En Construcción o 1711 - En Servicio), se debe diligenciar la cuenta contable.</t>
  </si>
  <si>
    <t>INFORME DE INVERSIÓN DEL MODO CARRETERO SEGÚN EL MARCO NORMATIVO PARA ENTIDADES DE GOBIERNO - CAPEX</t>
  </si>
  <si>
    <t>La primera línea de esta sección, por ser el saldo inicial para el primer año, se diligenciará con el valor que trae el informe de inversión en el año 2023, para los casos en que no se tengan cifras detallas.
También se requiere que se discrimine el capex normal, del que se realiza por obras menores.</t>
  </si>
  <si>
    <t>Reclasificaciones a XXXXX</t>
  </si>
  <si>
    <t>Reclasificaciones a Intangibles - GCSP-F-301 Propiedad, planta y equipo en los acuerdos de concesión de infraestructura del modo carretero bajo el nuevo marco normativo para entidades del gobierno.</t>
  </si>
  <si>
    <t>Ejemplo : Terrenos - Formatos GADF-F-107 remitidos por la VPRE</t>
  </si>
  <si>
    <t>Sección diseñada para cuando se implemente la depreciación en el modo carretero, así como, cuando haya lugar al reconocimiento del deterioro en algún proyecto.</t>
  </si>
  <si>
    <t>Esta sección recopila todas las fuentes que trae el proyecto carretero anterior, y que se incorporaría al presente proyecto.</t>
  </si>
  <si>
    <t>VALIDACIÓN SALDOS CONSOLIDADOS BUP DEL PROYECTO RECIBIDO</t>
  </si>
  <si>
    <t>2.2.3.RESUMEN SALDOS CONSOLIDADOS BUP DEL PROYECTO INCLUYENDO SALDOS RECIBIDOS DE OTROS PROYECTOS</t>
  </si>
  <si>
    <t>Se diligencia según la fuente de información que traiga el anterior proyecto.</t>
  </si>
  <si>
    <t>Se diligencia las reclasificaciones según la fuente de información que traiga el anterior proyecto.</t>
  </si>
  <si>
    <t>Esta sección busca validar los saldos  consolidado del proyecto, para ellos se repiten los anteriores campo.</t>
  </si>
  <si>
    <t>2.3.INFORMACIÓN DEL PROYECTO PARA OTROS ACTIVOS Y PASIVOS</t>
  </si>
  <si>
    <t>No requiere discriminar por fuente, no obstante, se debe colocar en cada movimiento la fuente.</t>
  </si>
  <si>
    <t>Se debe diligenciar la información contenida en el reporte de preconsolidado o auxiliar del Concesionario del proyecto.</t>
  </si>
  <si>
    <t>OBSERVACIONES DIFERENCIAS:</t>
  </si>
  <si>
    <t>Sección para justificar las diferencias identificadas y si son subsanables.</t>
  </si>
  <si>
    <t>Pasivo financiero</t>
  </si>
  <si>
    <t>Pasivo diferido</t>
  </si>
  <si>
    <t>Pasivo mixto</t>
  </si>
  <si>
    <t>Recordar que por ser saldo inicial, se coloca el Valor del modelo año 2023, en caso de no tener cifras detalladas.</t>
  </si>
  <si>
    <t>SECCIÓN 1. IDENTIFICACIÓN PROYECTO DE CONCESIÓN</t>
  </si>
  <si>
    <t>SECCIÓN 2. ACTIVOS Y PASIVOS DEL PROYECTO - FUENTES DE INFORMACIÓN</t>
  </si>
  <si>
    <t>SECCIÓN 2.1. PROPIEDADES, PLANTA Y EQUIPO - PP&amp;E E INTANGIBLES</t>
  </si>
  <si>
    <t>SECCIÓN 2.1.1 INFORMACIÓN DEL PROYECTO PP&amp;E E INTANGIBLES  - SIN INCLUIR SALDOS RECIBIDOS DE OTROS PROYECTOS</t>
  </si>
  <si>
    <t>SECCIÓN 2.1.2. INFORMACIÓN PP&amp;E E INTANGIBLES DE SALDOS TRASLADADOS DE OTROS PROYECTOS</t>
  </si>
  <si>
    <t xml:space="preserve"> SECCIÓN 2.1.2.1 SALDOS CONSOLIDADOS PP&amp;E E INTANGIBLES DEL PROYECTO INCLUYENDO SALDOS RECIBIDOS DE OTROS PROYECTOS</t>
  </si>
  <si>
    <t>SECCIÓN 2.2. BIENES DE USO PÚBLICO -BUP</t>
  </si>
  <si>
    <t>SECCIÓN 2.2.1 INFORMACIÓN DEL PROYECTO BIENES DE USO PÚBLICO -BUP - SIN INCLUIR SALDOS RECIBIDOS DE OTROS PROYECTOS</t>
  </si>
  <si>
    <t>SECCIÓN 2.2.1.2.TERRENOS</t>
  </si>
  <si>
    <t>SECCIÓN 2.2.1.3 DEPRECIACIÓN Y DETERIORO</t>
  </si>
  <si>
    <t>SECCIÓN VALIDACIÓN SALDOS CONSOLIDADOS BUP DEL PROYECTO SIN INCLUIR SALDOS RECIBIDOS DE OTROS PROYECTOS</t>
  </si>
  <si>
    <t>SECCIÓN 2.2.2. INFORMACIÓN SALDOS BUP TRASLADADOS DE OTROS PROYECTOS</t>
  </si>
  <si>
    <t>SECCIÓN 2.2.3.RESUMEN SALDOS CONSOLIDADOS BUP DEL PROYECTO INCLUYENDO SALDOS RECIBIDOS DE OTROS PROYECTOS</t>
  </si>
  <si>
    <t>SECCIÓN 2.3.INFORMACIÓN DEL PROYECTO PARA OTROS ACTIVOS Y PASIVOS</t>
  </si>
  <si>
    <t>SECCIÓN 2.3.1.VALIDACIÓN SALDOS CONSOLIDADOS DEL PROYECTO VS SIIF NACIÓN</t>
  </si>
  <si>
    <t>SECCIÓN 3. FIRMAS</t>
  </si>
  <si>
    <t>Diligencie cargo</t>
  </si>
  <si>
    <t>Este formato tiene como objetivo el manejo, control y verificación al interior del área contable al corte de cada cierre, de los saldos contenidos en los estados financieros para los proyecto del modo carretero, frente a los formatos u otros documentos fuente que los soportan.</t>
  </si>
  <si>
    <t>Diligenciar con el Número de Identificación Tributaria del Concesionario</t>
  </si>
  <si>
    <t>En este punto se encuentra la información relacionada con la (Grupo contable 16) Propiedad, planta y equipo, así como, el (Grupo contable 19) Activo Intangible que posee el proyecto de concesión. Se desagrega por fuentes de información para ser diligenciada.</t>
  </si>
  <si>
    <t xml:space="preserve">El formato trae un ejemplo de fuente de información para la propiedad, planta y equipo, el Formato GCSP-F-301. A partir de allí, se deja como modelo tres (3) estructuras para ser diligenciada por cada código contable, las cuales en caso de requerir más, se debe adicionar antes de la última sección para evitar dañar la formulación, la cual debe ser validada al momento del diligenciamiento. </t>
  </si>
  <si>
    <t>La siguiente estructura se conserva en todo el formato, por tanto, con la siguiente explicación se extiende a todas las que continúan.</t>
  </si>
  <si>
    <t>Seleccionar de la lista desplegable el código requerido para diligenciar la información.</t>
  </si>
  <si>
    <t>Este campo es automático, trae el nombre de la cuenta seleccionada, por lo cual no se diligencia.</t>
  </si>
  <si>
    <t>Diligenciar el número consecutivo del documento fuente que se lleva al interior del área contable, y el número de comprobante que arroja el SIIF Nación, al momento de su elaboración en el sistema.</t>
  </si>
  <si>
    <t>Diligenciar el movimiento crédito (que disminuye el saldo) realizado en el comprobante.</t>
  </si>
  <si>
    <t>Celda formulada de forma automática, para que refleje como último saldo el valor del saldo anterior más el movimiento debito, o menos el crédito, según corresponda.</t>
  </si>
  <si>
    <t>Fuente: Traslado de saldos contables a la Entidad titular</t>
  </si>
  <si>
    <t>Esta fuente se diligencia por traslado de saldos contables que se requiera hacer a la Entidad titular, es decir, la reversión total o parcial de proyecto que disminuye en el crédito su saldo inicial. Para esta sección, se trae o selecciona de la lista desplegable, todos los códigos contables que se requieran utilizar. Por esta razón, el subtotal no traerá un código contable, y en su lugar, indicará que esa parte se encuentra sin fórmula.</t>
  </si>
  <si>
    <t>Se deja dos (2) sección con la estructura antes indicada, para el diligenciamiento de los otros activos que tenga el proyecto. La primera fuente, la información que llegue del formato 301, la cual se debe hacer por código. Mientras que la segunda de traslado a titular, puede contener todos los códigos requeridos en la misma sección.</t>
  </si>
  <si>
    <t>Esta sección busca validar los saldos registrados con el formato o documento soporte con el cual se registró.</t>
  </si>
  <si>
    <t>Campo formulado para que traiga el valor total de lo diligenciado anteriormente. Verificar que la formulación no se dañe cuando se inserten más campos o secciones necesarias.</t>
  </si>
  <si>
    <t>Campo formulado para que traiga el valor total de lo diligenciado anteriormente. Verificar que la formulación no se dañe cuando se inserten más campos necesarios.</t>
  </si>
  <si>
    <t>Diligenciar el valor del formato o documento recibido, sumándoles los saldos recibidos de otro proyecto.</t>
  </si>
  <si>
    <t>Esta sección busca validar los saldos registrados sin que se tenga en cuenta el valor de otros proyectos.</t>
  </si>
  <si>
    <t>Esta sección busca validar los saldos registrados del proyecto recibido.</t>
  </si>
  <si>
    <t>Campo formulado para que traiga el valor total de los subtotales de esta sección. Verificar que la formulación no se dañe cuando se inserten más campos necesarios.</t>
  </si>
  <si>
    <t>Campo formulado para que traiga el valor total de lo diligenciado anteriormente.  Verificar que la formulación no se dañe cuando se inserten más campos necesarios.</t>
  </si>
  <si>
    <t>Campo formulado para que traiga el valor total de los subtotales de esta sección.  Verificar que la formulación no se dañe cuando se inserten más campos necesarios.</t>
  </si>
  <si>
    <t>No requiere discriminar por fuente, no obstante, se debe colocar en cada movimiento la fuente. Tener en cuenta que adicional a la información reportada en el formato GCSP-F-007 Informe de Ejecución de Recursos Públicos, también se puede darse incrementos por laudos.</t>
  </si>
  <si>
    <t>SECCIÓN 2.1.1.1 SALDOS CONSOLIDADOS PPYE E INTANGIBLES DEL PROYECTO SIN INCLUIR SALDOS RECIBIDOS DE OTROS PROYECTOS</t>
  </si>
  <si>
    <t>Diligencie nombres y apellidos</t>
  </si>
  <si>
    <t>Diligenciar el nombre y cargo del colaborador que diligencia el formato</t>
  </si>
  <si>
    <t>FECHA DE CORTE A DÍA DE MES DE AÑO</t>
  </si>
  <si>
    <t>En esta sección se debe reemplazar los campos dd/mm/aaaa, en cuyo caso el día corresponde al último del mes (ejemplo, 30, 31), el mes al corte que se reporta y el año al cual corresponde.</t>
  </si>
  <si>
    <t>Fecha:</t>
  </si>
  <si>
    <r>
      <t xml:space="preserve">Fecha: </t>
    </r>
    <r>
      <rPr>
        <b/>
        <i/>
        <sz val="11"/>
        <color theme="2" tint="-0.249977111117893"/>
        <rFont val="Calibri"/>
        <family val="2"/>
      </rPr>
      <t>dd/mm/aaaa</t>
    </r>
  </si>
  <si>
    <t>Diligenciar la fecha en que se elabora y revisa el formato</t>
  </si>
  <si>
    <t>Plazo del acuerdo:</t>
  </si>
  <si>
    <t>Fecha de finalización:</t>
  </si>
  <si>
    <t>Fecha de inicio:</t>
  </si>
  <si>
    <t>Diligenciar la duración del acuerdo de concesión</t>
  </si>
  <si>
    <t>Diligenciar la fecha en formato dd/mm/aaaa, de cuando inicio el proyecto.</t>
  </si>
  <si>
    <t>Diligenciar la fecha en formato dd/mm/aaaa, de cuando finaliza el proyecto.</t>
  </si>
  <si>
    <t>dd/mm/aaaa - dd/mm/aaaa</t>
  </si>
  <si>
    <t>Diligenciar la fecha de inicio y finalización del proyecto.</t>
  </si>
  <si>
    <t>Fecha de inicio - finalización:</t>
  </si>
  <si>
    <r>
      <t xml:space="preserve">FECHA DE CORTE A </t>
    </r>
    <r>
      <rPr>
        <i/>
        <sz val="11"/>
        <color theme="0"/>
        <rFont val="Aptos Narrow"/>
        <family val="2"/>
        <scheme val="minor"/>
      </rPr>
      <t>dd/mm/aaaa</t>
    </r>
  </si>
  <si>
    <t>GADF-F-119</t>
  </si>
  <si>
    <t>SALDO DEL FORMATO O DOCUMENTOS RECIBIDOS DEL PROYECTO VIGENTE MÁS VALOR QUE LE TRASLADARON</t>
  </si>
  <si>
    <t>DIFERENCIA ENTRE EL CÁLCULO Y EL SALDO DEL FORMATO O DOCUMENTOS RECIBIDOS  DEL PROYECTO VIGENTE MÁS VALOR QUE LE TRASLADARON</t>
  </si>
  <si>
    <t>Las reclasificaciones que afectan el modelo se manejan en cada sección, las cuales corresponde al movimiento crédito (disminución) del saldo del modelo financiero. Por cuanto, el incremento ya se encuentra en la sección correspondiente.</t>
  </si>
  <si>
    <t xml:space="preserve">Ejemplo: Laudos arbitrales o Formato GCSP-F-006-Liquidación de la deuda Inversión (CAPEX) </t>
  </si>
  <si>
    <t>Reclasificaciones a PP&amp;E - GCSP-F-301 	Propiedad, planta y equipo en los acuerdos de concesión de infraestructura del modo carretero bajo el nuevo marco normativo para entidades del gobierno</t>
  </si>
  <si>
    <t>INSTRUCCIONES PARA EL DILIGENCIAMIENTO GADF-F-119 CONTROL DE SALDOS PROYECTOS CARRETEROS</t>
  </si>
  <si>
    <t>Corresponde a las incorporaciones adicionales al modelo financiero, las cuales no son saldos recibidos de otros proyectos. Ejemplos: Incorporación saldos iniciales entidades titulares, Fondo de contingencia  Inversión (CAPEX), Laudos arbitrales Inversión (CAPEX), entre otros.</t>
  </si>
  <si>
    <t>Sección con dos (2) fuentes a diligenciar, la incorporación de saldos iniciales de las entidades titulares y las reclasificaciones realizadas por el modelo financiero, producto de la información recibida del área Predial de la VPRE.</t>
  </si>
  <si>
    <r>
      <rPr>
        <b/>
        <sz val="11"/>
        <color theme="1"/>
        <rFont val="Calibri"/>
        <family val="2"/>
      </rPr>
      <t xml:space="preserve">Notas: </t>
    </r>
    <r>
      <rPr>
        <sz val="11"/>
        <color theme="1"/>
        <rFont val="Calibri"/>
        <family val="2"/>
      </rPr>
      <t xml:space="preserve">
1. Se debe remitir por correo electrónico el documento en excel al Experto G3-06 con Funciones de Contador quien realiza la revisión inicialmente, una vez se tenga el visto bueno de este, se debe enviar en pdf con la firma de quien elaboró.
2. Este formato de control, es de uso exclusivo para el área de contabilidad, y aplica a los Activos y Pasivos del proyecto.
3. Está información se debe diligenciar mensualmente.
4. En los casos en que el Proyecto de Concesión no tenga movimientos para la fecha de corte, se debe diligenciar este formato, reflejando que el proyecto no tiene movimiento.
5. Las celdas en azul fuerte, son fijas, es decir, no necesitan diligenciar. Las líneas de azul bajito, requieren incluir información, en algunos casos se tienen ejemplos.
6. Se puede incluir nuevas secciones para códigos contables, o adicionar celdas en las secciones. Validando que la formulación no se dañe.
7. Para el diligenciamiento por primera vez, se puede coloca los saldos acumulados sino se cuenta con el detalle de las transacciones históricas, y la información del documento que soporta el saldo para cada una de las fuentes, ejemplo formato 301, 007, etc.
</t>
    </r>
    <r>
      <rPr>
        <sz val="11"/>
        <rFont val="Calibri"/>
        <family val="2"/>
      </rPr>
      <t>8. Para la pestaña que contiene el catálogo de las cuentas contables, este debe ser descargado del SIIF y reemplazado por el catálogo vigente en la fecha de diligenciamiento, por cuanto este es actualizado o modificado en cualquier momento.</t>
    </r>
  </si>
  <si>
    <r>
      <t xml:space="preserve">Indicar el documento que esta soportando el comprobante realizado.
</t>
    </r>
    <r>
      <rPr>
        <b/>
        <sz val="11"/>
        <color theme="1"/>
        <rFont val="Calibri"/>
        <family val="2"/>
      </rPr>
      <t xml:space="preserve">Nota: </t>
    </r>
    <r>
      <rPr>
        <sz val="11"/>
        <color theme="1"/>
        <rFont val="Calibri"/>
        <family val="2"/>
      </rPr>
      <t>Para el diligenciamiento de los saldos por primera vez del presente control de saldos, se puede colocar los saldos acumulados cuando no se tiene la información de forma detallada, considerando que estos vienen soportados en el último radicado recibido para el formato objeto de diligenciamiento.</t>
    </r>
  </si>
  <si>
    <r>
      <t xml:space="preserve">Diligenciar el movimiento debito (que aumenta el saldo) realizado en el comprobante.
</t>
    </r>
    <r>
      <rPr>
        <b/>
        <sz val="11"/>
        <color theme="1"/>
        <rFont val="Calibri"/>
        <family val="2"/>
      </rPr>
      <t>Nota:</t>
    </r>
    <r>
      <rPr>
        <sz val="11"/>
        <color theme="1"/>
        <rFont val="Calibri"/>
        <family val="2"/>
      </rPr>
      <t xml:space="preserve"> Para el diligenciamiento de la primera vez, se colocaría el valor acumulado.</t>
    </r>
  </si>
  <si>
    <r>
      <rPr>
        <b/>
        <sz val="11"/>
        <rFont val="Calibri"/>
        <family val="2"/>
      </rPr>
      <t xml:space="preserve">Nota: </t>
    </r>
    <r>
      <rPr>
        <sz val="11"/>
        <rFont val="Calibri"/>
        <family val="2"/>
      </rPr>
      <t>Cuando el proyecto pase de un estado a otro, se debe generar una copia o duplicado del archivo para conservar el histórico de la anterior información e iniciar una nueva hoja para la siguiente fase.</t>
    </r>
  </si>
  <si>
    <t>Esta sección controla los saldos de las cuentas en los patrimonio autónomos y el (los) pasivo(s) que corresponda(n) al modelo financiero del proyecto. Para estos códigos contables no se diligenciará por cada documento fuente, sino, por el movimiento del SIIF Nación. Sin embargo, estos registros deben tener su documento soporte.</t>
  </si>
  <si>
    <t>Tener en cuenta descargar el catalogo del SIIF vigente para reemplazar aquí</t>
  </si>
  <si>
    <t>DIFERENCIA ENTRE EL CÁLCULO Y EL SALDO DEL FORMATO O DOCUMENTOS RECIBIDOS DEL PROYECTO VIGENTE MÁS VALOR QUE LE TRASLADARON</t>
  </si>
  <si>
    <t>Código Contable</t>
  </si>
  <si>
    <t>Código Contable C</t>
  </si>
  <si>
    <t>Se diligencia una breve descripción de lo que se esta realizando, por ejemplo, ajuste o actualización  por … ,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</si>
</sst>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_);_(* \(#,##0.00\);_(* &quot;-&quot;??_);_(@_)"/>
    <numFmt numFmtId="165" formatCode="_-* #,##0_-;\-* #,##0_-;_-* &quot;-&quot;??_-;_-@_-"/>
    <numFmt numFmtId="166" formatCode="_-* #,##0.00_-;\-* #,##0.00_-;_-* &quot;-&quot;_-;_-@_-"/>
    <numFmt numFmtId="167" formatCode="&quot;00&quot;#"/>
    <numFmt numFmtId="168" formatCode="#,##0.00_ ;\-#,##0.00\ "/>
    <numFmt numFmtId="169" formatCode="_-* #,##0.000000000_-;\-* #,##0.000000000_-;_-* &quot;-&quot;??_-;_-@_-"/>
    <numFmt numFmtId="170" formatCode="_-* #,##0.0000000000_-;\-* #,##0.0000000000_-;_-* &quot;-&quot;??_-;_-@_-"/>
    <numFmt numFmtId="171" formatCode="_-* #,##0.00000000000_-;\-* #,##0.00000000000_-;_-* &quot;-&quot;??????????_-;_-@_-"/>
    <numFmt numFmtId="172" formatCode="dd/mm/yyyy;@"/>
  </numFmts>
  <fonts count="48" x14ac:knownFonts="1">
    <font>
      <sz val="11"/>
      <color theme="1"/>
      <name val="Aptos Narrow"/>
      <family val="2"/>
      <scheme val="minor"/>
    </font>
    <font>
      <sz val="11"/>
      <color theme="1"/>
      <name val="Aptos Narrow"/>
      <family val="2"/>
      <scheme val="minor"/>
    </font>
    <font>
      <b/>
      <sz val="14"/>
      <color theme="4"/>
      <name val="Aptos Narrow"/>
      <family val="2"/>
      <scheme val="minor"/>
    </font>
    <font>
      <sz val="9"/>
      <color theme="1"/>
      <name val="Aptos Narrow"/>
      <family val="2"/>
      <scheme val="minor"/>
    </font>
    <font>
      <sz val="10"/>
      <name val="Arial"/>
      <family val="2"/>
    </font>
    <font>
      <sz val="10"/>
      <color rgb="FF000000"/>
      <name val="Times New Roman"/>
      <family val="1"/>
    </font>
    <font>
      <b/>
      <sz val="12"/>
      <color theme="1"/>
      <name val="Aptos Narrow"/>
      <family val="2"/>
      <scheme val="minor"/>
    </font>
    <font>
      <sz val="12"/>
      <color theme="1"/>
      <name val="Aptos Narrow"/>
      <family val="2"/>
      <scheme val="minor"/>
    </font>
    <font>
      <sz val="11"/>
      <color theme="1"/>
      <name val="Calibri"/>
      <family val="2"/>
    </font>
    <font>
      <sz val="11"/>
      <color rgb="FF000000"/>
      <name val="Calibri"/>
      <family val="2"/>
    </font>
    <font>
      <b/>
      <sz val="11"/>
      <color theme="0"/>
      <name val="Calibri"/>
      <family val="2"/>
    </font>
    <font>
      <b/>
      <sz val="11"/>
      <name val="Calibri"/>
      <family val="2"/>
    </font>
    <font>
      <sz val="11"/>
      <name val="Calibri"/>
      <family val="2"/>
    </font>
    <font>
      <b/>
      <sz val="11"/>
      <color theme="1"/>
      <name val="Calibri"/>
      <family val="2"/>
    </font>
    <font>
      <sz val="11"/>
      <color theme="0"/>
      <name val="Calibri"/>
      <family val="2"/>
    </font>
    <font>
      <sz val="8"/>
      <name val="Aptos Narrow"/>
      <family val="2"/>
      <scheme val="minor"/>
    </font>
    <font>
      <b/>
      <sz val="11"/>
      <color rgb="FFFF0000"/>
      <name val="Calibri"/>
      <family val="2"/>
    </font>
    <font>
      <sz val="9"/>
      <color rgb="FFFF0000"/>
      <name val="Aptos Narrow"/>
      <family val="2"/>
      <scheme val="minor"/>
    </font>
    <font>
      <sz val="11"/>
      <color rgb="FFFF0000"/>
      <name val="Calibri"/>
      <family val="2"/>
    </font>
    <font>
      <sz val="10"/>
      <color rgb="FFFF0000"/>
      <name val="Calibri"/>
      <family val="2"/>
    </font>
    <font>
      <sz val="12"/>
      <color rgb="FFFF0000"/>
      <name val="Aptos Narrow"/>
      <family val="2"/>
      <scheme val="minor"/>
    </font>
    <font>
      <b/>
      <i/>
      <sz val="11"/>
      <color rgb="FFFF0000"/>
      <name val="Calibri"/>
      <family val="2"/>
    </font>
    <font>
      <sz val="13"/>
      <color rgb="FFFFFFCC"/>
      <name val="Calibri"/>
      <family val="2"/>
    </font>
    <font>
      <b/>
      <sz val="11"/>
      <color rgb="FFFFFFCC"/>
      <name val="Calibri"/>
      <family val="2"/>
    </font>
    <font>
      <b/>
      <sz val="11"/>
      <color theme="0" tint="-4.9989318521683403E-2"/>
      <name val="Calibri"/>
      <family val="2"/>
    </font>
    <font>
      <sz val="9"/>
      <color indexed="81"/>
      <name val="Tahoma"/>
      <family val="2"/>
    </font>
    <font>
      <b/>
      <sz val="9"/>
      <color indexed="81"/>
      <name val="Tahoma"/>
      <family val="2"/>
    </font>
    <font>
      <i/>
      <sz val="11"/>
      <color theme="0" tint="-0.34998626667073579"/>
      <name val="Calibri"/>
      <family val="2"/>
    </font>
    <font>
      <b/>
      <sz val="11"/>
      <color rgb="FFFFFFFF"/>
      <name val="Calibri"/>
      <family val="2"/>
    </font>
    <font>
      <b/>
      <i/>
      <sz val="11"/>
      <color theme="0" tint="-0.34998626667073579"/>
      <name val="Calibri"/>
      <family val="2"/>
    </font>
    <font>
      <sz val="9"/>
      <color theme="1"/>
      <name val="Calibri"/>
      <family val="2"/>
    </font>
    <font>
      <i/>
      <sz val="11"/>
      <color theme="2" tint="-0.249977111117893"/>
      <name val="Calibri"/>
      <family val="2"/>
    </font>
    <font>
      <b/>
      <i/>
      <u/>
      <sz val="11"/>
      <color theme="1"/>
      <name val="Calibri"/>
      <family val="2"/>
    </font>
    <font>
      <b/>
      <i/>
      <sz val="11"/>
      <color theme="0" tint="-0.249977111117893"/>
      <name val="Calibri"/>
      <family val="2"/>
    </font>
    <font>
      <i/>
      <sz val="11"/>
      <color theme="2" tint="-9.9978637043366805E-2"/>
      <name val="Aptos Narrow"/>
      <family val="2"/>
      <scheme val="minor"/>
    </font>
    <font>
      <b/>
      <i/>
      <sz val="11"/>
      <color theme="2" tint="-0.249977111117893"/>
      <name val="Calibri"/>
      <family val="2"/>
    </font>
    <font>
      <i/>
      <sz val="11"/>
      <color theme="0" tint="-0.249977111117893"/>
      <name val="Calibri"/>
      <family val="2"/>
    </font>
    <font>
      <i/>
      <sz val="11"/>
      <color theme="0"/>
      <name val="Aptos Narrow"/>
      <family val="2"/>
      <scheme val="minor"/>
    </font>
    <font>
      <b/>
      <sz val="12"/>
      <color theme="0"/>
      <name val="Calibri"/>
      <family val="2"/>
    </font>
    <font>
      <b/>
      <sz val="12"/>
      <name val="Calibri"/>
      <family val="2"/>
    </font>
    <font>
      <b/>
      <sz val="12"/>
      <color rgb="FFFFFFFF"/>
      <name val="Calibri"/>
      <family val="2"/>
    </font>
    <font>
      <i/>
      <sz val="10"/>
      <color theme="0" tint="-0.34998626667073579"/>
      <name val="Aptos Narrow"/>
      <family val="2"/>
      <scheme val="minor"/>
    </font>
    <font>
      <i/>
      <sz val="11"/>
      <color theme="0" tint="-0.34998626667073579"/>
      <name val="Aptos Narrow"/>
      <family val="2"/>
      <scheme val="minor"/>
    </font>
    <font>
      <sz val="11"/>
      <name val="Aptos Narrow"/>
      <family val="2"/>
      <scheme val="minor"/>
    </font>
    <font>
      <b/>
      <i/>
      <u/>
      <sz val="11"/>
      <name val="Calibri"/>
      <family val="2"/>
    </font>
    <font>
      <b/>
      <sz val="18"/>
      <color theme="1"/>
      <name val="Calibri"/>
      <family val="2"/>
    </font>
    <font>
      <b/>
      <sz val="12"/>
      <color theme="1"/>
      <name val="Calibri"/>
      <family val="2"/>
    </font>
    <font>
      <sz val="12"/>
      <color theme="1"/>
      <name val="Calibri"/>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4.9989318521683403E-2"/>
        <bgColor indexed="64"/>
      </patternFill>
    </fill>
    <fill>
      <patternFill patternType="solid">
        <fgColor rgb="FFCCCCFF"/>
        <bgColor indexed="64"/>
      </patternFill>
    </fill>
    <fill>
      <patternFill patternType="solid">
        <fgColor theme="1"/>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249977111117893"/>
        <bgColor indexed="64"/>
      </patternFill>
    </fill>
  </fills>
  <borders count="59">
    <border>
      <left/>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right style="hair">
        <color auto="1"/>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hair">
        <color indexed="64"/>
      </top>
      <bottom/>
      <diagonal/>
    </border>
    <border>
      <left style="thin">
        <color rgb="FF000000"/>
      </left>
      <right style="thin">
        <color rgb="FF000000"/>
      </right>
      <top style="thin">
        <color rgb="FF000000"/>
      </top>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left>
      <right/>
      <top style="thin">
        <color theme="0"/>
      </top>
      <bottom style="thin">
        <color theme="0"/>
      </bottom>
      <diagonal/>
    </border>
    <border>
      <left/>
      <right/>
      <top/>
      <bottom style="thin">
        <color theme="0"/>
      </bottom>
      <diagonal/>
    </border>
    <border>
      <left/>
      <right/>
      <top style="thin">
        <color theme="0"/>
      </top>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style="thin">
        <color indexed="64"/>
      </bottom>
      <diagonal/>
    </border>
    <border>
      <left style="thin">
        <color theme="1"/>
      </left>
      <right style="thin">
        <color theme="1"/>
      </right>
      <top style="thin">
        <color theme="0"/>
      </top>
      <bottom style="thin">
        <color theme="0"/>
      </bottom>
      <diagonal/>
    </border>
    <border>
      <left/>
      <right style="thin">
        <color theme="0"/>
      </right>
      <top/>
      <bottom/>
      <diagonal/>
    </border>
    <border>
      <left style="medium">
        <color indexed="64"/>
      </left>
      <right style="thin">
        <color theme="0"/>
      </right>
      <top/>
      <bottom/>
      <diagonal/>
    </border>
    <border>
      <left style="thin">
        <color theme="0"/>
      </left>
      <right style="medium">
        <color indexed="64"/>
      </right>
      <top/>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bottom/>
      <diagonal/>
    </border>
    <border>
      <left style="thin">
        <color rgb="FF000000"/>
      </left>
      <right/>
      <top/>
      <bottom style="thin">
        <color rgb="FF000000"/>
      </bottom>
      <diagonal/>
    </border>
    <border>
      <left/>
      <right/>
      <top/>
      <bottom style="thin">
        <color theme="1"/>
      </bottom>
      <diagonal/>
    </border>
    <border>
      <left/>
      <right/>
      <top/>
      <bottom style="thin">
        <color rgb="FF000000"/>
      </bottom>
      <diagonal/>
    </border>
    <border>
      <left/>
      <right/>
      <top/>
      <bottom style="thin">
        <color theme="0" tint="-0.14999847407452621"/>
      </bottom>
      <diagonal/>
    </border>
    <border>
      <left style="medium">
        <color indexed="64"/>
      </left>
      <right/>
      <top style="medium">
        <color indexed="64"/>
      </top>
      <bottom/>
      <diagonal/>
    </border>
    <border>
      <left style="medium">
        <color indexed="64"/>
      </left>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0" fontId="4" fillId="0" borderId="0"/>
    <xf numFmtId="0" fontId="5" fillId="0" borderId="0"/>
  </cellStyleXfs>
  <cellXfs count="383">
    <xf numFmtId="0" fontId="0" fillId="0" borderId="0" xfId="0"/>
    <xf numFmtId="0" fontId="0" fillId="0" borderId="1" xfId="0" applyBorder="1"/>
    <xf numFmtId="0" fontId="0" fillId="0" borderId="2" xfId="0" applyBorder="1"/>
    <xf numFmtId="43" fontId="0" fillId="0" borderId="0" xfId="1" applyFont="1"/>
    <xf numFmtId="0" fontId="3" fillId="0" borderId="1" xfId="0" applyFont="1" applyBorder="1"/>
    <xf numFmtId="0" fontId="3" fillId="0" borderId="0" xfId="0" applyFont="1"/>
    <xf numFmtId="0" fontId="3" fillId="0" borderId="2" xfId="0" applyFont="1" applyBorder="1"/>
    <xf numFmtId="43" fontId="3" fillId="0" borderId="0" xfId="1" applyFont="1"/>
    <xf numFmtId="166" fontId="3" fillId="0" borderId="2" xfId="2" applyNumberFormat="1" applyFont="1" applyBorder="1"/>
    <xf numFmtId="43" fontId="3" fillId="0" borderId="0" xfId="1" applyFont="1" applyFill="1"/>
    <xf numFmtId="166" fontId="3" fillId="0" borderId="2" xfId="2" applyNumberFormat="1" applyFont="1" applyFill="1" applyBorder="1"/>
    <xf numFmtId="0" fontId="3" fillId="0" borderId="10" xfId="0" applyFont="1" applyBorder="1"/>
    <xf numFmtId="0" fontId="0" fillId="0" borderId="0" xfId="0" applyAlignment="1">
      <alignment horizontal="center" vertical="center" wrapText="1"/>
    </xf>
    <xf numFmtId="0" fontId="9" fillId="0" borderId="5" xfId="0" applyFont="1" applyBorder="1" applyAlignment="1">
      <alignment horizontal="center" wrapText="1"/>
    </xf>
    <xf numFmtId="14" fontId="8" fillId="0" borderId="5" xfId="0" applyNumberFormat="1" applyFont="1" applyBorder="1" applyAlignment="1">
      <alignment horizontal="center"/>
    </xf>
    <xf numFmtId="0" fontId="8" fillId="0" borderId="5" xfId="0" applyFont="1" applyBorder="1" applyAlignment="1">
      <alignment wrapText="1"/>
    </xf>
    <xf numFmtId="43" fontId="8" fillId="0" borderId="5" xfId="1" applyFont="1" applyBorder="1"/>
    <xf numFmtId="165" fontId="11" fillId="0" borderId="0" xfId="3" applyNumberFormat="1" applyFont="1" applyFill="1" applyBorder="1"/>
    <xf numFmtId="165" fontId="11" fillId="0" borderId="0" xfId="3" applyNumberFormat="1" applyFont="1" applyFill="1" applyBorder="1" applyAlignment="1">
      <alignment horizontal="left"/>
    </xf>
    <xf numFmtId="165" fontId="11" fillId="0" borderId="0" xfId="3" applyNumberFormat="1" applyFont="1" applyFill="1" applyBorder="1" applyAlignment="1">
      <alignment wrapText="1"/>
    </xf>
    <xf numFmtId="165" fontId="11" fillId="0" borderId="0" xfId="3" applyNumberFormat="1" applyFont="1" applyBorder="1"/>
    <xf numFmtId="165" fontId="11" fillId="0" borderId="0" xfId="3" applyNumberFormat="1" applyFont="1" applyBorder="1" applyAlignment="1">
      <alignment horizontal="left"/>
    </xf>
    <xf numFmtId="165" fontId="11" fillId="0" borderId="0" xfId="3" applyNumberFormat="1" applyFont="1" applyBorder="1" applyAlignment="1">
      <alignment wrapText="1"/>
    </xf>
    <xf numFmtId="1" fontId="11" fillId="0" borderId="0" xfId="3" applyNumberFormat="1" applyFont="1" applyFill="1" applyBorder="1"/>
    <xf numFmtId="166" fontId="8" fillId="0" borderId="0" xfId="2" applyNumberFormat="1" applyFont="1" applyBorder="1"/>
    <xf numFmtId="165" fontId="11" fillId="0" borderId="7" xfId="3" applyNumberFormat="1" applyFont="1" applyBorder="1" applyAlignment="1">
      <alignment vertical="center"/>
    </xf>
    <xf numFmtId="166" fontId="8" fillId="0" borderId="0" xfId="2" applyNumberFormat="1" applyFont="1" applyBorder="1" applyAlignment="1">
      <alignment vertical="center"/>
    </xf>
    <xf numFmtId="0" fontId="8" fillId="0" borderId="9" xfId="0" applyFont="1" applyBorder="1"/>
    <xf numFmtId="0" fontId="8" fillId="0" borderId="9" xfId="0" applyFont="1" applyBorder="1" applyAlignment="1">
      <alignment horizontal="left"/>
    </xf>
    <xf numFmtId="0" fontId="0" fillId="0" borderId="15" xfId="0" applyBorder="1"/>
    <xf numFmtId="0" fontId="2" fillId="0" borderId="15" xfId="0" applyFont="1" applyBorder="1" applyAlignment="1">
      <alignment horizontal="center"/>
    </xf>
    <xf numFmtId="0" fontId="8" fillId="0" borderId="0" xfId="0" applyFont="1"/>
    <xf numFmtId="0" fontId="8" fillId="0" borderId="0" xfId="0" applyFont="1" applyAlignment="1">
      <alignment vertical="center"/>
    </xf>
    <xf numFmtId="43" fontId="14" fillId="4" borderId="6" xfId="0" applyNumberFormat="1" applyFont="1" applyFill="1" applyBorder="1" applyAlignment="1">
      <alignment vertical="center"/>
    </xf>
    <xf numFmtId="43" fontId="17" fillId="0" borderId="0" xfId="1" applyFont="1"/>
    <xf numFmtId="43" fontId="17" fillId="0" borderId="0" xfId="1" applyFont="1" applyFill="1"/>
    <xf numFmtId="43" fontId="8" fillId="0" borderId="18" xfId="1" applyFont="1" applyFill="1" applyBorder="1"/>
    <xf numFmtId="14" fontId="8" fillId="0" borderId="5" xfId="0" applyNumberFormat="1" applyFont="1" applyBorder="1"/>
    <xf numFmtId="166" fontId="8" fillId="0" borderId="5" xfId="2" applyNumberFormat="1" applyFont="1" applyFill="1" applyBorder="1"/>
    <xf numFmtId="0" fontId="8" fillId="0" borderId="5" xfId="0" applyFont="1" applyBorder="1"/>
    <xf numFmtId="0" fontId="8" fillId="0" borderId="8" xfId="0" applyFont="1" applyBorder="1"/>
    <xf numFmtId="165" fontId="11" fillId="0" borderId="0" xfId="3" applyNumberFormat="1" applyFont="1" applyFill="1" applyBorder="1" applyAlignment="1">
      <alignment horizontal="center" vertical="center"/>
    </xf>
    <xf numFmtId="165" fontId="11" fillId="0" borderId="0" xfId="3" applyNumberFormat="1" applyFont="1" applyFill="1" applyBorder="1" applyAlignment="1">
      <alignment horizontal="center"/>
    </xf>
    <xf numFmtId="0" fontId="3" fillId="0" borderId="16" xfId="0" applyFont="1" applyBorder="1"/>
    <xf numFmtId="43" fontId="11" fillId="0" borderId="0" xfId="1" applyFont="1" applyBorder="1"/>
    <xf numFmtId="0" fontId="3" fillId="0" borderId="19" xfId="0" applyFont="1" applyBorder="1"/>
    <xf numFmtId="165" fontId="11" fillId="0" borderId="20" xfId="3" applyNumberFormat="1" applyFont="1" applyFill="1" applyBorder="1"/>
    <xf numFmtId="165" fontId="11" fillId="0" borderId="20" xfId="3" applyNumberFormat="1" applyFont="1" applyFill="1" applyBorder="1" applyAlignment="1">
      <alignment horizontal="left"/>
    </xf>
    <xf numFmtId="165" fontId="11" fillId="0" borderId="20" xfId="3" applyNumberFormat="1" applyFont="1" applyFill="1" applyBorder="1" applyAlignment="1">
      <alignment wrapText="1"/>
    </xf>
    <xf numFmtId="0" fontId="8" fillId="0" borderId="20" xfId="0" applyFont="1" applyBorder="1"/>
    <xf numFmtId="0" fontId="12" fillId="0" borderId="20" xfId="4" applyFont="1" applyBorder="1"/>
    <xf numFmtId="0" fontId="3" fillId="0" borderId="21" xfId="0" applyFont="1" applyBorder="1"/>
    <xf numFmtId="43" fontId="20" fillId="0" borderId="0" xfId="1" applyFont="1" applyFill="1"/>
    <xf numFmtId="43" fontId="8" fillId="0" borderId="0" xfId="1" applyFont="1" applyFill="1" applyBorder="1"/>
    <xf numFmtId="0" fontId="8" fillId="0" borderId="8" xfId="0" applyFont="1" applyBorder="1" applyAlignment="1">
      <alignment wrapText="1"/>
    </xf>
    <xf numFmtId="0" fontId="8" fillId="0" borderId="8" xfId="0" applyFont="1" applyBorder="1" applyAlignment="1">
      <alignment horizontal="center" wrapText="1"/>
    </xf>
    <xf numFmtId="43" fontId="21" fillId="0" borderId="0" xfId="1" applyFont="1" applyBorder="1"/>
    <xf numFmtId="170" fontId="21" fillId="0" borderId="0" xfId="1" applyNumberFormat="1" applyFont="1" applyBorder="1"/>
    <xf numFmtId="169" fontId="8" fillId="0" borderId="0" xfId="0" applyNumberFormat="1" applyFont="1"/>
    <xf numFmtId="171" fontId="3" fillId="0" borderId="0" xfId="0" applyNumberFormat="1" applyFont="1"/>
    <xf numFmtId="43" fontId="3" fillId="0" borderId="0" xfId="0" applyNumberFormat="1" applyFont="1"/>
    <xf numFmtId="165" fontId="11" fillId="0" borderId="0" xfId="3" applyNumberFormat="1" applyFont="1" applyBorder="1" applyAlignment="1">
      <alignment vertical="center"/>
    </xf>
    <xf numFmtId="165" fontId="24" fillId="0" borderId="0" xfId="3" applyNumberFormat="1" applyFont="1" applyFill="1" applyBorder="1" applyAlignment="1">
      <alignment horizontal="center" vertical="center"/>
    </xf>
    <xf numFmtId="165" fontId="11" fillId="0" borderId="2" xfId="3" applyNumberFormat="1" applyFont="1" applyFill="1" applyBorder="1" applyAlignment="1">
      <alignment vertical="center"/>
    </xf>
    <xf numFmtId="49" fontId="8" fillId="0" borderId="5" xfId="0" applyNumberFormat="1" applyFont="1" applyBorder="1" applyAlignment="1">
      <alignment wrapText="1"/>
    </xf>
    <xf numFmtId="43" fontId="14" fillId="4" borderId="24" xfId="0" applyNumberFormat="1" applyFont="1" applyFill="1" applyBorder="1" applyAlignment="1">
      <alignment horizontal="center" vertical="center"/>
    </xf>
    <xf numFmtId="0" fontId="9"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166" fontId="8" fillId="0" borderId="5" xfId="2" applyNumberFormat="1" applyFont="1" applyFill="1" applyBorder="1" applyAlignment="1">
      <alignment horizontal="center" vertical="center" wrapText="1"/>
    </xf>
    <xf numFmtId="43" fontId="8" fillId="0" borderId="5" xfId="1" applyFont="1" applyBorder="1" applyAlignment="1">
      <alignment horizontal="center" vertical="center" wrapText="1"/>
    </xf>
    <xf numFmtId="14" fontId="8" fillId="0" borderId="5" xfId="0" applyNumberFormat="1" applyFont="1" applyBorder="1" applyAlignment="1">
      <alignment horizontal="center" vertical="center"/>
    </xf>
    <xf numFmtId="166" fontId="8" fillId="0" borderId="5" xfId="2" applyNumberFormat="1" applyFont="1" applyFill="1" applyBorder="1" applyAlignment="1">
      <alignment horizontal="center" vertical="center"/>
    </xf>
    <xf numFmtId="43" fontId="8" fillId="0" borderId="5" xfId="1" applyFont="1" applyBorder="1" applyAlignment="1">
      <alignment horizontal="center" vertical="center"/>
    </xf>
    <xf numFmtId="0" fontId="8" fillId="0" borderId="5" xfId="0" applyFont="1" applyBorder="1" applyAlignment="1">
      <alignment horizontal="center" vertical="center"/>
    </xf>
    <xf numFmtId="166" fontId="0" fillId="0" borderId="8" xfId="2" applyNumberFormat="1" applyFont="1" applyFill="1" applyBorder="1" applyAlignment="1">
      <alignment horizontal="center" vertical="center"/>
    </xf>
    <xf numFmtId="43" fontId="8" fillId="0" borderId="5" xfId="1" applyFont="1" applyFill="1" applyBorder="1" applyAlignment="1">
      <alignment horizontal="center" vertical="center"/>
    </xf>
    <xf numFmtId="165" fontId="10" fillId="0" borderId="0" xfId="3" applyNumberFormat="1" applyFont="1" applyFill="1" applyBorder="1" applyAlignment="1">
      <alignment wrapText="1"/>
    </xf>
    <xf numFmtId="43" fontId="8" fillId="0" borderId="5" xfId="1" applyFont="1" applyFill="1" applyBorder="1"/>
    <xf numFmtId="43" fontId="12" fillId="0" borderId="5" xfId="1" applyFont="1" applyFill="1" applyBorder="1"/>
    <xf numFmtId="43" fontId="12" fillId="0" borderId="5" xfId="1" applyFont="1" applyFill="1" applyBorder="1" applyAlignment="1">
      <alignment horizontal="center" vertical="center"/>
    </xf>
    <xf numFmtId="43" fontId="10" fillId="6" borderId="5" xfId="0" applyNumberFormat="1" applyFont="1" applyFill="1" applyBorder="1"/>
    <xf numFmtId="49" fontId="8" fillId="0" borderId="6" xfId="0" applyNumberFormat="1" applyFont="1" applyBorder="1" applyAlignment="1">
      <alignment horizontal="center" vertical="center" wrapText="1"/>
    </xf>
    <xf numFmtId="43" fontId="8" fillId="0" borderId="6" xfId="1" applyFont="1" applyFill="1" applyBorder="1" applyAlignment="1">
      <alignment horizontal="center" vertical="center"/>
    </xf>
    <xf numFmtId="43" fontId="12" fillId="0" borderId="6" xfId="1" applyFont="1" applyFill="1" applyBorder="1" applyAlignment="1">
      <alignment horizontal="center" vertical="center"/>
    </xf>
    <xf numFmtId="49" fontId="8" fillId="0" borderId="8" xfId="0" applyNumberFormat="1" applyFont="1" applyBorder="1" applyAlignment="1">
      <alignment horizontal="center" vertical="center" wrapText="1"/>
    </xf>
    <xf numFmtId="43" fontId="8" fillId="0" borderId="8" xfId="1" applyFont="1" applyFill="1" applyBorder="1" applyAlignment="1">
      <alignment horizontal="center" vertical="center"/>
    </xf>
    <xf numFmtId="43" fontId="12" fillId="0" borderId="8" xfId="1" applyFont="1" applyFill="1" applyBorder="1" applyAlignment="1">
      <alignment horizontal="center" vertical="center"/>
    </xf>
    <xf numFmtId="43" fontId="10" fillId="6" borderId="24" xfId="0" applyNumberFormat="1" applyFont="1" applyFill="1" applyBorder="1"/>
    <xf numFmtId="49" fontId="8" fillId="0" borderId="6" xfId="0" applyNumberFormat="1" applyFont="1" applyBorder="1" applyAlignment="1">
      <alignment wrapText="1"/>
    </xf>
    <xf numFmtId="43" fontId="8" fillId="0" borderId="6" xfId="1" applyFont="1" applyFill="1" applyBorder="1"/>
    <xf numFmtId="43" fontId="10" fillId="6" borderId="5" xfId="1" applyFont="1" applyFill="1" applyBorder="1"/>
    <xf numFmtId="43" fontId="10" fillId="6" borderId="24" xfId="1" applyFont="1" applyFill="1" applyBorder="1"/>
    <xf numFmtId="165" fontId="10" fillId="0" borderId="0" xfId="3" applyNumberFormat="1" applyFont="1" applyFill="1" applyBorder="1" applyAlignment="1">
      <alignment horizontal="center"/>
    </xf>
    <xf numFmtId="43" fontId="10" fillId="0" borderId="0" xfId="1" applyFont="1" applyFill="1" applyBorder="1"/>
    <xf numFmtId="0" fontId="0" fillId="0" borderId="5" xfId="0" applyBorder="1"/>
    <xf numFmtId="14" fontId="0" fillId="0" borderId="5" xfId="0" applyNumberFormat="1" applyBorder="1"/>
    <xf numFmtId="168" fontId="12" fillId="0" borderId="5" xfId="1" applyNumberFormat="1" applyFont="1" applyFill="1" applyBorder="1"/>
    <xf numFmtId="168" fontId="8" fillId="0" borderId="5" xfId="1" applyNumberFormat="1" applyFont="1" applyFill="1" applyBorder="1"/>
    <xf numFmtId="165" fontId="11" fillId="0" borderId="5" xfId="3" applyNumberFormat="1" applyFont="1" applyFill="1" applyBorder="1" applyAlignment="1">
      <alignment horizontal="left"/>
    </xf>
    <xf numFmtId="165" fontId="11" fillId="0" borderId="5" xfId="3" applyNumberFormat="1" applyFont="1" applyFill="1" applyBorder="1" applyAlignment="1">
      <alignment wrapText="1"/>
    </xf>
    <xf numFmtId="165" fontId="11" fillId="0" borderId="8" xfId="3" applyNumberFormat="1" applyFont="1" applyFill="1" applyBorder="1" applyAlignment="1">
      <alignment horizontal="left"/>
    </xf>
    <xf numFmtId="165" fontId="11" fillId="0" borderId="8" xfId="3" applyNumberFormat="1" applyFont="1" applyFill="1" applyBorder="1" applyAlignment="1">
      <alignment wrapText="1"/>
    </xf>
    <xf numFmtId="168" fontId="12" fillId="0" borderId="8" xfId="1" applyNumberFormat="1" applyFont="1" applyFill="1" applyBorder="1"/>
    <xf numFmtId="49" fontId="8" fillId="0" borderId="8" xfId="0" applyNumberFormat="1" applyFont="1" applyBorder="1" applyAlignment="1">
      <alignment wrapText="1"/>
    </xf>
    <xf numFmtId="165" fontId="11" fillId="5" borderId="24" xfId="3" applyNumberFormat="1" applyFont="1" applyFill="1" applyBorder="1" applyAlignment="1">
      <alignment horizontal="center" vertical="center"/>
    </xf>
    <xf numFmtId="43" fontId="8" fillId="0" borderId="23" xfId="1" applyFont="1" applyFill="1" applyBorder="1"/>
    <xf numFmtId="165" fontId="10" fillId="0" borderId="0" xfId="3" applyNumberFormat="1" applyFont="1" applyFill="1" applyBorder="1" applyAlignment="1">
      <alignment vertical="center"/>
    </xf>
    <xf numFmtId="165" fontId="11" fillId="5" borderId="30" xfId="3" applyNumberFormat="1" applyFont="1" applyFill="1" applyBorder="1" applyAlignment="1">
      <alignment horizontal="center" vertical="center"/>
    </xf>
    <xf numFmtId="43" fontId="8" fillId="0" borderId="7" xfId="1" applyFont="1" applyFill="1" applyBorder="1"/>
    <xf numFmtId="165" fontId="11" fillId="0" borderId="32" xfId="3" applyNumberFormat="1" applyFont="1" applyFill="1" applyBorder="1" applyAlignment="1">
      <alignment horizontal="center" vertical="center"/>
    </xf>
    <xf numFmtId="1" fontId="11" fillId="0" borderId="41" xfId="3" applyNumberFormat="1" applyFont="1" applyFill="1" applyBorder="1"/>
    <xf numFmtId="165" fontId="11" fillId="0" borderId="31" xfId="3" applyNumberFormat="1" applyFont="1" applyFill="1" applyBorder="1" applyAlignment="1">
      <alignment horizontal="left"/>
    </xf>
    <xf numFmtId="165" fontId="11" fillId="0" borderId="41" xfId="3" applyNumberFormat="1" applyFont="1" applyFill="1" applyBorder="1"/>
    <xf numFmtId="0" fontId="3" fillId="0" borderId="47" xfId="0" applyFont="1" applyBorder="1"/>
    <xf numFmtId="165" fontId="11" fillId="5" borderId="32" xfId="3" applyNumberFormat="1" applyFont="1" applyFill="1" applyBorder="1" applyAlignment="1">
      <alignment horizontal="center" vertical="center"/>
    </xf>
    <xf numFmtId="0" fontId="8" fillId="0" borderId="31" xfId="0" applyFont="1" applyBorder="1"/>
    <xf numFmtId="0" fontId="3" fillId="0" borderId="48" xfId="0" applyFont="1" applyBorder="1"/>
    <xf numFmtId="0" fontId="12" fillId="0" borderId="31" xfId="4" applyFont="1" applyBorder="1"/>
    <xf numFmtId="165" fontId="11" fillId="5" borderId="42" xfId="3" applyNumberFormat="1" applyFont="1" applyFill="1" applyBorder="1" applyAlignment="1">
      <alignment horizontal="center" vertical="center"/>
    </xf>
    <xf numFmtId="165" fontId="11" fillId="5" borderId="41" xfId="3" applyNumberFormat="1" applyFont="1" applyFill="1" applyBorder="1" applyAlignment="1">
      <alignment horizontal="center" vertical="center"/>
    </xf>
    <xf numFmtId="165" fontId="11" fillId="0" borderId="24" xfId="3" applyNumberFormat="1" applyFont="1" applyFill="1" applyBorder="1" applyAlignment="1">
      <alignment horizontal="center" vertical="center"/>
    </xf>
    <xf numFmtId="165" fontId="11" fillId="0" borderId="24" xfId="3" applyNumberFormat="1" applyFont="1" applyFill="1" applyBorder="1" applyAlignment="1">
      <alignment horizontal="left"/>
    </xf>
    <xf numFmtId="165" fontId="11" fillId="0" borderId="32" xfId="3" applyNumberFormat="1" applyFont="1" applyFill="1" applyBorder="1"/>
    <xf numFmtId="165" fontId="11" fillId="0" borderId="24" xfId="3" applyNumberFormat="1" applyFont="1" applyFill="1" applyBorder="1"/>
    <xf numFmtId="165" fontId="11" fillId="0" borderId="24" xfId="3" applyNumberFormat="1" applyFont="1" applyFill="1" applyBorder="1" applyAlignment="1">
      <alignment horizontal="center"/>
    </xf>
    <xf numFmtId="165" fontId="11" fillId="0" borderId="24" xfId="3" applyNumberFormat="1" applyFont="1" applyFill="1" applyBorder="1" applyAlignment="1"/>
    <xf numFmtId="1" fontId="11" fillId="0" borderId="24" xfId="3" applyNumberFormat="1" applyFont="1" applyFill="1" applyBorder="1"/>
    <xf numFmtId="0" fontId="23" fillId="0" borderId="24" xfId="3" applyNumberFormat="1" applyFont="1" applyFill="1" applyBorder="1" applyAlignment="1"/>
    <xf numFmtId="1" fontId="12" fillId="0" borderId="24" xfId="0" applyNumberFormat="1" applyFont="1" applyBorder="1" applyAlignment="1">
      <alignment horizontal="left" vertical="center" wrapText="1"/>
    </xf>
    <xf numFmtId="43" fontId="12" fillId="0" borderId="24" xfId="0" applyNumberFormat="1" applyFont="1" applyBorder="1" applyAlignment="1">
      <alignment vertical="center"/>
    </xf>
    <xf numFmtId="43" fontId="11" fillId="0" borderId="24" xfId="1" applyFont="1" applyBorder="1"/>
    <xf numFmtId="43" fontId="12" fillId="0" borderId="6" xfId="1" applyFont="1" applyFill="1" applyBorder="1"/>
    <xf numFmtId="43" fontId="8" fillId="0" borderId="8" xfId="1" applyFont="1" applyFill="1" applyBorder="1"/>
    <xf numFmtId="43" fontId="12" fillId="0" borderId="8" xfId="1" applyFont="1" applyFill="1" applyBorder="1"/>
    <xf numFmtId="43" fontId="10" fillId="6" borderId="24" xfId="0" applyNumberFormat="1" applyFont="1" applyFill="1" applyBorder="1" applyAlignment="1">
      <alignment wrapText="1"/>
    </xf>
    <xf numFmtId="165" fontId="11" fillId="5" borderId="24" xfId="3" applyNumberFormat="1" applyFont="1" applyFill="1" applyBorder="1" applyAlignment="1">
      <alignment horizontal="left" vertical="center"/>
    </xf>
    <xf numFmtId="165" fontId="11" fillId="0" borderId="51" xfId="3" applyNumberFormat="1" applyFont="1" applyFill="1" applyBorder="1" applyAlignment="1">
      <alignment horizontal="center" vertical="center"/>
    </xf>
    <xf numFmtId="165" fontId="29" fillId="5" borderId="24" xfId="3" applyNumberFormat="1" applyFont="1" applyFill="1" applyBorder="1" applyAlignment="1">
      <alignment horizontal="center" vertical="center"/>
    </xf>
    <xf numFmtId="14" fontId="31" fillId="0" borderId="5" xfId="0" applyNumberFormat="1" applyFont="1" applyBorder="1"/>
    <xf numFmtId="165" fontId="12" fillId="0" borderId="5" xfId="3" applyNumberFormat="1" applyFont="1" applyFill="1" applyBorder="1" applyAlignment="1">
      <alignment vertical="center" wrapText="1"/>
    </xf>
    <xf numFmtId="1" fontId="12" fillId="0" borderId="5" xfId="3" applyNumberFormat="1" applyFont="1" applyFill="1" applyBorder="1" applyAlignment="1">
      <alignment vertical="center" wrapText="1"/>
    </xf>
    <xf numFmtId="165" fontId="11" fillId="5" borderId="30" xfId="3" applyNumberFormat="1" applyFont="1" applyFill="1" applyBorder="1" applyAlignment="1">
      <alignment horizontal="left" vertical="center"/>
    </xf>
    <xf numFmtId="1" fontId="12" fillId="0" borderId="0" xfId="3" applyNumberFormat="1" applyFont="1" applyFill="1" applyBorder="1" applyAlignment="1">
      <alignment vertical="center" wrapText="1"/>
    </xf>
    <xf numFmtId="1" fontId="12" fillId="0" borderId="0" xfId="3" applyNumberFormat="1" applyFont="1" applyFill="1" applyBorder="1" applyAlignment="1">
      <alignment horizontal="left" vertical="center" wrapText="1"/>
    </xf>
    <xf numFmtId="1" fontId="12" fillId="0" borderId="18" xfId="3" applyNumberFormat="1" applyFont="1" applyFill="1" applyBorder="1" applyAlignment="1">
      <alignment vertical="center" wrapText="1"/>
    </xf>
    <xf numFmtId="1" fontId="12" fillId="0" borderId="52" xfId="3" applyNumberFormat="1" applyFont="1" applyFill="1" applyBorder="1" applyAlignment="1">
      <alignment vertical="center" wrapText="1"/>
    </xf>
    <xf numFmtId="165" fontId="11" fillId="0" borderId="18" xfId="3" applyNumberFormat="1" applyFont="1" applyFill="1" applyBorder="1" applyAlignment="1">
      <alignment horizontal="left" vertical="center" wrapText="1"/>
    </xf>
    <xf numFmtId="14" fontId="31" fillId="0" borderId="5" xfId="0" applyNumberFormat="1" applyFont="1" applyBorder="1" applyAlignment="1">
      <alignment horizontal="center" wrapText="1"/>
    </xf>
    <xf numFmtId="165" fontId="11" fillId="0" borderId="5" xfId="3" applyNumberFormat="1" applyFont="1" applyFill="1" applyBorder="1" applyAlignment="1">
      <alignment horizontal="left" vertical="center" wrapText="1"/>
    </xf>
    <xf numFmtId="165" fontId="11" fillId="0" borderId="5" xfId="3" applyNumberFormat="1" applyFont="1" applyFill="1" applyBorder="1" applyAlignment="1">
      <alignment horizontal="left" vertical="center"/>
    </xf>
    <xf numFmtId="1" fontId="11" fillId="0" borderId="5" xfId="3" applyNumberFormat="1" applyFont="1" applyFill="1" applyBorder="1" applyAlignment="1">
      <alignment horizontal="center" vertical="center"/>
    </xf>
    <xf numFmtId="165" fontId="11" fillId="0" borderId="5" xfId="3" applyNumberFormat="1" applyFont="1" applyFill="1" applyBorder="1" applyAlignment="1"/>
    <xf numFmtId="165" fontId="11" fillId="0" borderId="5" xfId="3" applyNumberFormat="1" applyFont="1" applyFill="1" applyBorder="1" applyAlignment="1">
      <alignment horizontal="center" vertical="center" wrapText="1"/>
    </xf>
    <xf numFmtId="165" fontId="11" fillId="0" borderId="5" xfId="3" applyNumberFormat="1" applyFont="1" applyFill="1" applyBorder="1" applyAlignment="1">
      <alignment vertical="center"/>
    </xf>
    <xf numFmtId="1" fontId="11" fillId="0" borderId="51" xfId="3" applyNumberFormat="1" applyFont="1" applyFill="1" applyBorder="1"/>
    <xf numFmtId="165" fontId="11" fillId="0" borderId="51" xfId="3" applyNumberFormat="1" applyFont="1" applyFill="1" applyBorder="1" applyAlignment="1">
      <alignment horizontal="left"/>
    </xf>
    <xf numFmtId="165" fontId="11" fillId="0" borderId="5" xfId="3" applyNumberFormat="1" applyFont="1" applyFill="1" applyBorder="1" applyAlignment="1">
      <alignment horizontal="center" vertical="center"/>
    </xf>
    <xf numFmtId="165" fontId="11" fillId="0" borderId="5" xfId="3" applyNumberFormat="1" applyFont="1" applyFill="1" applyBorder="1" applyAlignment="1">
      <alignment vertical="center" wrapText="1"/>
    </xf>
    <xf numFmtId="165" fontId="11" fillId="0" borderId="52" xfId="3" applyNumberFormat="1" applyFont="1" applyFill="1" applyBorder="1" applyAlignment="1">
      <alignment horizontal="left" vertical="center" wrapText="1"/>
    </xf>
    <xf numFmtId="1" fontId="11" fillId="0" borderId="5" xfId="3" applyNumberFormat="1" applyFont="1" applyFill="1" applyBorder="1" applyAlignment="1">
      <alignment horizontal="center"/>
    </xf>
    <xf numFmtId="0" fontId="8" fillId="0" borderId="5" xfId="0" applyFont="1" applyBorder="1" applyAlignment="1">
      <alignment horizontal="center"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167" fontId="7" fillId="0" borderId="0" xfId="0" applyNumberFormat="1" applyFont="1" applyAlignment="1">
      <alignment horizontal="center" vertical="center" wrapText="1"/>
    </xf>
    <xf numFmtId="14" fontId="7" fillId="0" borderId="0" xfId="0" applyNumberFormat="1" applyFont="1" applyAlignment="1">
      <alignment horizontal="center" vertical="center" wrapText="1"/>
    </xf>
    <xf numFmtId="0" fontId="41" fillId="0" borderId="17" xfId="0" applyFont="1" applyBorder="1" applyAlignment="1">
      <alignment wrapText="1"/>
    </xf>
    <xf numFmtId="0" fontId="42" fillId="0" borderId="0" xfId="0" applyFont="1"/>
    <xf numFmtId="49" fontId="41" fillId="0" borderId="17" xfId="0" applyNumberFormat="1" applyFont="1" applyBorder="1" applyAlignment="1">
      <alignment wrapText="1"/>
    </xf>
    <xf numFmtId="0" fontId="41" fillId="0" borderId="22" xfId="0" applyFont="1" applyBorder="1" applyAlignment="1">
      <alignment wrapText="1"/>
    </xf>
    <xf numFmtId="0" fontId="41" fillId="0" borderId="0" xfId="0" applyFont="1" applyAlignment="1">
      <alignment wrapText="1"/>
    </xf>
    <xf numFmtId="49" fontId="41" fillId="0" borderId="0" xfId="0" applyNumberFormat="1" applyFont="1" applyAlignment="1">
      <alignment wrapText="1"/>
    </xf>
    <xf numFmtId="0" fontId="43" fillId="0" borderId="0" xfId="0" applyFont="1"/>
    <xf numFmtId="0" fontId="42" fillId="0" borderId="0" xfId="0" applyFont="1" applyAlignment="1">
      <alignment horizontal="center" vertical="center"/>
    </xf>
    <xf numFmtId="0" fontId="41" fillId="0" borderId="17" xfId="0" applyFont="1" applyBorder="1" applyAlignment="1">
      <alignment horizontal="center" vertical="center" wrapText="1"/>
    </xf>
    <xf numFmtId="165" fontId="24" fillId="9" borderId="0" xfId="3" applyNumberFormat="1" applyFont="1" applyFill="1" applyBorder="1" applyAlignment="1" applyProtection="1">
      <alignment horizontal="center" vertical="center"/>
    </xf>
    <xf numFmtId="1" fontId="24" fillId="9" borderId="0" xfId="3" applyNumberFormat="1" applyFont="1" applyFill="1" applyBorder="1" applyAlignment="1">
      <alignment horizontal="center"/>
    </xf>
    <xf numFmtId="0" fontId="28" fillId="9" borderId="44" xfId="0" applyFont="1" applyFill="1" applyBorder="1" applyAlignment="1">
      <alignment horizontal="center" vertical="center" wrapText="1"/>
    </xf>
    <xf numFmtId="0" fontId="28" fillId="9" borderId="24" xfId="0" applyFont="1" applyFill="1" applyBorder="1" applyAlignment="1">
      <alignment horizontal="center" vertical="center" wrapText="1"/>
    </xf>
    <xf numFmtId="1" fontId="10" fillId="9" borderId="24" xfId="0" applyNumberFormat="1" applyFont="1" applyFill="1" applyBorder="1" applyAlignment="1">
      <alignment horizontal="center" vertical="center" wrapText="1"/>
    </xf>
    <xf numFmtId="1" fontId="14" fillId="9" borderId="24" xfId="0" applyNumberFormat="1" applyFont="1" applyFill="1" applyBorder="1" applyAlignment="1">
      <alignment horizontal="center" vertical="center" wrapText="1"/>
    </xf>
    <xf numFmtId="1" fontId="10" fillId="9" borderId="24" xfId="3" applyNumberFormat="1" applyFont="1" applyFill="1" applyBorder="1" applyAlignment="1">
      <alignment horizontal="center" vertical="center"/>
    </xf>
    <xf numFmtId="165" fontId="10" fillId="9" borderId="24" xfId="3" applyNumberFormat="1" applyFont="1" applyFill="1" applyBorder="1" applyAlignment="1">
      <alignment horizontal="center" vertical="center" wrapText="1"/>
    </xf>
    <xf numFmtId="165" fontId="10" fillId="9" borderId="24" xfId="3" applyNumberFormat="1" applyFont="1" applyFill="1" applyBorder="1" applyAlignment="1">
      <alignment horizontal="center" vertical="center"/>
    </xf>
    <xf numFmtId="1" fontId="38" fillId="9" borderId="24" xfId="3" applyNumberFormat="1" applyFont="1" applyFill="1" applyBorder="1" applyAlignment="1">
      <alignment horizontal="left" vertical="center"/>
    </xf>
    <xf numFmtId="1" fontId="38" fillId="9" borderId="24" xfId="0" applyNumberFormat="1" applyFont="1" applyFill="1" applyBorder="1" applyAlignment="1">
      <alignment horizontal="center" vertical="center" wrapText="1"/>
    </xf>
    <xf numFmtId="1" fontId="38" fillId="9" borderId="24" xfId="3" applyNumberFormat="1" applyFont="1" applyFill="1" applyBorder="1" applyAlignment="1">
      <alignment horizontal="center" vertical="center"/>
    </xf>
    <xf numFmtId="0" fontId="38" fillId="9" borderId="24" xfId="0" applyFont="1" applyFill="1" applyBorder="1" applyAlignment="1">
      <alignment horizontal="center" vertical="center" wrapText="1"/>
    </xf>
    <xf numFmtId="165" fontId="38" fillId="9" borderId="24" xfId="3" applyNumberFormat="1" applyFont="1" applyFill="1" applyBorder="1" applyAlignment="1">
      <alignment horizontal="center" vertical="center"/>
    </xf>
    <xf numFmtId="1" fontId="10" fillId="9" borderId="24" xfId="3" applyNumberFormat="1" applyFont="1" applyFill="1" applyBorder="1" applyAlignment="1">
      <alignment horizontal="center"/>
    </xf>
    <xf numFmtId="0" fontId="40" fillId="9" borderId="24" xfId="0" applyFont="1" applyFill="1" applyBorder="1" applyAlignment="1">
      <alignment horizontal="center" vertical="center" wrapText="1"/>
    </xf>
    <xf numFmtId="1" fontId="38" fillId="9" borderId="24" xfId="3" applyNumberFormat="1" applyFont="1" applyFill="1" applyBorder="1"/>
    <xf numFmtId="0" fontId="38" fillId="9" borderId="5" xfId="0" applyFont="1" applyFill="1" applyBorder="1" applyAlignment="1">
      <alignment horizontal="center" vertical="center" wrapText="1"/>
    </xf>
    <xf numFmtId="0" fontId="10" fillId="9" borderId="5" xfId="0" applyFont="1" applyFill="1" applyBorder="1" applyAlignment="1">
      <alignment horizontal="center" vertical="center" wrapText="1"/>
    </xf>
    <xf numFmtId="1" fontId="10" fillId="9" borderId="24" xfId="3" applyNumberFormat="1" applyFont="1" applyFill="1" applyBorder="1" applyAlignment="1">
      <alignment horizontal="left" vertical="center"/>
    </xf>
    <xf numFmtId="0" fontId="10" fillId="9" borderId="24" xfId="0" applyFont="1" applyFill="1" applyBorder="1" applyAlignment="1">
      <alignment horizontal="center" vertical="center" wrapText="1"/>
    </xf>
    <xf numFmtId="1" fontId="10" fillId="9" borderId="24" xfId="3" applyNumberFormat="1" applyFont="1" applyFill="1" applyBorder="1"/>
    <xf numFmtId="0" fontId="11" fillId="2" borderId="53" xfId="5" applyFont="1" applyFill="1" applyBorder="1" applyAlignment="1">
      <alignment horizontal="left" vertical="center" wrapText="1"/>
    </xf>
    <xf numFmtId="0" fontId="8" fillId="0" borderId="6" xfId="0" applyFont="1" applyBorder="1"/>
    <xf numFmtId="0" fontId="11" fillId="2" borderId="11" xfId="5" applyFont="1" applyFill="1" applyBorder="1" applyAlignment="1">
      <alignment horizontal="left" vertical="center" wrapText="1"/>
    </xf>
    <xf numFmtId="0" fontId="12" fillId="0" borderId="5" xfId="0" applyFont="1" applyBorder="1"/>
    <xf numFmtId="49" fontId="12" fillId="0" borderId="5" xfId="3" applyNumberFormat="1" applyFont="1" applyFill="1" applyBorder="1" applyAlignment="1">
      <alignment vertical="center" wrapText="1"/>
    </xf>
    <xf numFmtId="0" fontId="8" fillId="0" borderId="5" xfId="0" applyFont="1" applyBorder="1" applyAlignment="1">
      <alignment vertical="center"/>
    </xf>
    <xf numFmtId="0" fontId="8" fillId="0" borderId="5" xfId="0" applyFont="1" applyBorder="1" applyAlignment="1">
      <alignment vertical="center" wrapText="1"/>
    </xf>
    <xf numFmtId="0" fontId="13" fillId="0" borderId="5" xfId="0" applyFont="1" applyBorder="1" applyAlignment="1">
      <alignment vertical="center" wrapText="1"/>
    </xf>
    <xf numFmtId="0" fontId="11" fillId="0" borderId="5" xfId="0" applyFont="1" applyBorder="1" applyAlignment="1">
      <alignment vertical="center" wrapText="1"/>
    </xf>
    <xf numFmtId="0" fontId="13" fillId="0" borderId="0" xfId="0" applyFont="1" applyAlignment="1">
      <alignment vertical="center" wrapText="1"/>
    </xf>
    <xf numFmtId="0" fontId="8" fillId="0" borderId="0" xfId="0" applyFont="1" applyAlignment="1">
      <alignment vertical="center" wrapText="1"/>
    </xf>
    <xf numFmtId="0" fontId="11" fillId="0" borderId="8" xfId="0" applyFont="1" applyBorder="1" applyAlignment="1">
      <alignment vertical="center" wrapText="1"/>
    </xf>
    <xf numFmtId="0" fontId="8" fillId="0" borderId="8" xfId="0" applyFont="1" applyBorder="1" applyAlignment="1">
      <alignment vertical="center" wrapText="1"/>
    </xf>
    <xf numFmtId="0" fontId="8" fillId="0" borderId="3" xfId="0" applyFont="1" applyBorder="1" applyAlignment="1">
      <alignment vertical="center" wrapText="1"/>
    </xf>
    <xf numFmtId="0" fontId="12" fillId="0" borderId="11" xfId="5" applyFont="1" applyBorder="1" applyAlignment="1">
      <alignment horizontal="left" vertical="center" wrapText="1"/>
    </xf>
    <xf numFmtId="0" fontId="16" fillId="0" borderId="0" xfId="5" applyFont="1" applyAlignment="1">
      <alignment horizontal="left" vertical="center" wrapText="1"/>
    </xf>
    <xf numFmtId="0" fontId="11" fillId="0" borderId="0" xfId="5" applyFont="1" applyAlignment="1">
      <alignment horizontal="left" vertical="center" wrapText="1"/>
    </xf>
    <xf numFmtId="0" fontId="2" fillId="0" borderId="0" xfId="0" applyFont="1" applyAlignment="1">
      <alignment horizontal="center"/>
    </xf>
    <xf numFmtId="165" fontId="10" fillId="0" borderId="2" xfId="3" applyNumberFormat="1" applyFont="1" applyFill="1" applyBorder="1" applyAlignment="1">
      <alignment horizontal="center" vertical="center"/>
    </xf>
    <xf numFmtId="0" fontId="0" fillId="0" borderId="16" xfId="0" applyBorder="1"/>
    <xf numFmtId="0" fontId="0" fillId="0" borderId="57" xfId="0" applyBorder="1"/>
    <xf numFmtId="0" fontId="12" fillId="0" borderId="0" xfId="4" applyFont="1"/>
    <xf numFmtId="49" fontId="8" fillId="0" borderId="0" xfId="0" applyNumberFormat="1" applyFont="1" applyAlignment="1">
      <alignment wrapText="1"/>
    </xf>
    <xf numFmtId="0" fontId="8" fillId="0" borderId="0" xfId="0" applyFont="1" applyAlignment="1">
      <alignment wrapText="1"/>
    </xf>
    <xf numFmtId="0" fontId="9" fillId="0" borderId="0" xfId="0" applyFont="1" applyAlignment="1">
      <alignment horizontal="center" wrapText="1"/>
    </xf>
    <xf numFmtId="14" fontId="8" fillId="0" borderId="0" xfId="0" applyNumberFormat="1" applyFont="1" applyAlignment="1">
      <alignment horizontal="center"/>
    </xf>
    <xf numFmtId="1" fontId="10" fillId="0" borderId="0" xfId="0" applyNumberFormat="1" applyFont="1" applyAlignment="1">
      <alignment horizontal="center" vertical="center" wrapText="1"/>
    </xf>
    <xf numFmtId="1" fontId="14" fillId="0" borderId="0" xfId="0" applyNumberFormat="1" applyFont="1" applyAlignment="1">
      <alignment horizontal="center" vertical="center" wrapText="1"/>
    </xf>
    <xf numFmtId="43" fontId="14" fillId="0" borderId="0" xfId="0" applyNumberFormat="1" applyFont="1" applyAlignment="1">
      <alignment horizontal="center" vertical="center"/>
    </xf>
    <xf numFmtId="0" fontId="14" fillId="0" borderId="0" xfId="0" applyFont="1"/>
    <xf numFmtId="0" fontId="14" fillId="0" borderId="0" xfId="4" applyFont="1"/>
    <xf numFmtId="0" fontId="18" fillId="0" borderId="0" xfId="0" applyFont="1"/>
    <xf numFmtId="43" fontId="18" fillId="0" borderId="0" xfId="0" applyNumberFormat="1" applyFont="1"/>
    <xf numFmtId="43" fontId="19" fillId="0" borderId="0" xfId="4" applyNumberFormat="1" applyFont="1"/>
    <xf numFmtId="43" fontId="18" fillId="0" borderId="0" xfId="4" applyNumberFormat="1" applyFont="1"/>
    <xf numFmtId="0" fontId="22" fillId="0" borderId="0" xfId="4" applyFont="1"/>
    <xf numFmtId="14" fontId="8" fillId="0" borderId="0" xfId="0" applyNumberFormat="1" applyFont="1"/>
    <xf numFmtId="43" fontId="8" fillId="0" borderId="0" xfId="0" applyNumberFormat="1" applyFont="1"/>
    <xf numFmtId="43" fontId="8" fillId="0" borderId="0" xfId="0" applyNumberFormat="1" applyFont="1" applyAlignment="1">
      <alignment vertical="center"/>
    </xf>
    <xf numFmtId="0" fontId="8" fillId="0" borderId="0" xfId="0" applyFont="1" applyAlignment="1">
      <alignment horizontal="center"/>
    </xf>
    <xf numFmtId="1" fontId="16" fillId="0" borderId="0" xfId="0" applyNumberFormat="1" applyFont="1" applyAlignment="1">
      <alignment vertical="center" wrapText="1"/>
    </xf>
    <xf numFmtId="1" fontId="18" fillId="0" borderId="0" xfId="0" applyNumberFormat="1" applyFont="1" applyAlignment="1">
      <alignment vertical="center" wrapText="1"/>
    </xf>
    <xf numFmtId="43" fontId="14" fillId="0" borderId="0" xfId="0" applyNumberFormat="1" applyFont="1" applyAlignment="1">
      <alignment vertical="center"/>
    </xf>
    <xf numFmtId="43" fontId="12" fillId="0" borderId="0" xfId="0" applyNumberFormat="1" applyFont="1" applyAlignment="1">
      <alignment vertical="center"/>
    </xf>
    <xf numFmtId="1" fontId="12" fillId="0" borderId="0" xfId="0" applyNumberFormat="1" applyFont="1" applyAlignment="1">
      <alignment horizontal="left" vertical="center" wrapText="1"/>
    </xf>
    <xf numFmtId="1" fontId="8" fillId="0" borderId="0" xfId="0" applyNumberFormat="1" applyFont="1" applyAlignment="1">
      <alignment horizontal="left" vertical="center" wrapText="1"/>
    </xf>
    <xf numFmtId="43" fontId="18" fillId="0" borderId="0" xfId="0" applyNumberFormat="1" applyFont="1" applyAlignment="1">
      <alignment vertical="center"/>
    </xf>
    <xf numFmtId="170" fontId="8" fillId="0" borderId="0" xfId="0" applyNumberFormat="1" applyFont="1"/>
    <xf numFmtId="43" fontId="8" fillId="0" borderId="0" xfId="1" applyFont="1" applyBorder="1"/>
    <xf numFmtId="0" fontId="13" fillId="0" borderId="0" xfId="0" applyFont="1" applyAlignment="1">
      <alignment horizontal="center"/>
    </xf>
    <xf numFmtId="14" fontId="13" fillId="0" borderId="0" xfId="0" applyNumberFormat="1" applyFont="1"/>
    <xf numFmtId="0" fontId="13" fillId="0" borderId="0" xfId="0" applyFont="1"/>
    <xf numFmtId="172" fontId="34" fillId="0" borderId="0" xfId="5" applyNumberFormat="1" applyFont="1" applyAlignment="1">
      <alignment horizontal="left" vertical="center" shrinkToFit="1"/>
    </xf>
    <xf numFmtId="0" fontId="3" fillId="0" borderId="58" xfId="0" applyFont="1" applyBorder="1"/>
    <xf numFmtId="0" fontId="46" fillId="0" borderId="13" xfId="0" applyFont="1" applyBorder="1" applyAlignment="1">
      <alignment horizontal="center" vertical="center" wrapText="1"/>
    </xf>
    <xf numFmtId="0" fontId="47" fillId="0" borderId="13" xfId="0" applyFont="1" applyBorder="1" applyAlignment="1">
      <alignment horizontal="center" vertical="center" wrapText="1"/>
    </xf>
    <xf numFmtId="167" fontId="47" fillId="0" borderId="13" xfId="0" applyNumberFormat="1" applyFont="1" applyBorder="1" applyAlignment="1">
      <alignment horizontal="center" vertical="center" wrapText="1"/>
    </xf>
    <xf numFmtId="165" fontId="11" fillId="7" borderId="5" xfId="3" applyNumberFormat="1" applyFont="1" applyFill="1" applyBorder="1" applyAlignment="1">
      <alignment horizontal="center" vertical="center" wrapText="1"/>
    </xf>
    <xf numFmtId="165" fontId="11" fillId="7" borderId="5" xfId="3" applyNumberFormat="1" applyFont="1" applyFill="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1" fontId="12" fillId="0" borderId="5" xfId="3" applyNumberFormat="1" applyFont="1" applyFill="1" applyBorder="1" applyAlignment="1">
      <alignment horizontal="left" vertical="center" wrapText="1"/>
    </xf>
    <xf numFmtId="1" fontId="12" fillId="0" borderId="3" xfId="3" applyNumberFormat="1" applyFont="1" applyFill="1" applyBorder="1" applyAlignment="1">
      <alignment horizontal="left" vertical="center" wrapText="1"/>
    </xf>
    <xf numFmtId="1" fontId="12" fillId="0" borderId="4" xfId="3" applyNumberFormat="1" applyFont="1" applyFill="1"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center" wrapText="1"/>
    </xf>
    <xf numFmtId="165" fontId="11" fillId="0" borderId="3" xfId="3" applyNumberFormat="1" applyFont="1" applyFill="1" applyBorder="1" applyAlignment="1">
      <alignment horizontal="left"/>
    </xf>
    <xf numFmtId="165" fontId="11" fillId="0" borderId="4" xfId="3" applyNumberFormat="1" applyFont="1" applyFill="1" applyBorder="1" applyAlignment="1">
      <alignment horizontal="left"/>
    </xf>
    <xf numFmtId="0" fontId="33" fillId="0" borderId="0" xfId="0" applyFont="1" applyAlignment="1">
      <alignment horizontal="center"/>
    </xf>
    <xf numFmtId="0" fontId="0" fillId="0" borderId="0" xfId="0" applyAlignment="1">
      <alignment horizontal="center" vertical="center" wrapText="1"/>
    </xf>
    <xf numFmtId="0" fontId="0" fillId="0" borderId="12" xfId="0" applyBorder="1" applyAlignment="1">
      <alignment horizontal="center" vertical="center" wrapText="1"/>
    </xf>
    <xf numFmtId="0" fontId="46" fillId="0" borderId="13" xfId="0" applyFont="1" applyBorder="1" applyAlignment="1">
      <alignment horizontal="center" vertical="center" wrapText="1"/>
    </xf>
    <xf numFmtId="0" fontId="45" fillId="3" borderId="13" xfId="0" applyFont="1" applyFill="1" applyBorder="1" applyAlignment="1">
      <alignment horizontal="center" vertical="center" wrapText="1"/>
    </xf>
    <xf numFmtId="14" fontId="47" fillId="0" borderId="13" xfId="0" applyNumberFormat="1" applyFont="1" applyBorder="1" applyAlignment="1">
      <alignment horizontal="center" vertical="center" wrapText="1"/>
    </xf>
    <xf numFmtId="165" fontId="10" fillId="9" borderId="24" xfId="3" applyNumberFormat="1" applyFont="1" applyFill="1" applyBorder="1" applyAlignment="1">
      <alignment horizontal="left" vertical="center"/>
    </xf>
    <xf numFmtId="0" fontId="8" fillId="0" borderId="3" xfId="0" applyFont="1" applyBorder="1" applyAlignment="1">
      <alignment horizontal="left" wrapText="1"/>
    </xf>
    <xf numFmtId="0" fontId="8" fillId="0" borderId="18" xfId="0" applyFont="1" applyBorder="1" applyAlignment="1">
      <alignment horizontal="left" wrapText="1"/>
    </xf>
    <xf numFmtId="0" fontId="8" fillId="0" borderId="4" xfId="0" applyFont="1" applyBorder="1" applyAlignment="1">
      <alignment horizontal="left" wrapText="1"/>
    </xf>
    <xf numFmtId="0" fontId="8" fillId="0" borderId="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 xfId="0" applyFont="1" applyBorder="1" applyAlignment="1">
      <alignment horizontal="center" vertical="center" wrapText="1"/>
    </xf>
    <xf numFmtId="165" fontId="10" fillId="9" borderId="56" xfId="3" applyNumberFormat="1" applyFont="1" applyFill="1" applyBorder="1" applyAlignment="1">
      <alignment horizontal="center" vertical="center"/>
    </xf>
    <xf numFmtId="165" fontId="10" fillId="9" borderId="43" xfId="3" applyNumberFormat="1" applyFont="1" applyFill="1" applyBorder="1" applyAlignment="1">
      <alignment horizontal="left" vertical="center"/>
    </xf>
    <xf numFmtId="165" fontId="10" fillId="9" borderId="0" xfId="3" applyNumberFormat="1" applyFont="1" applyFill="1" applyBorder="1" applyAlignment="1">
      <alignment horizontal="left" vertical="center"/>
    </xf>
    <xf numFmtId="165" fontId="10" fillId="9" borderId="43" xfId="3" applyNumberFormat="1" applyFont="1" applyFill="1" applyBorder="1" applyAlignment="1">
      <alignment horizontal="left"/>
    </xf>
    <xf numFmtId="165" fontId="10" fillId="9" borderId="0" xfId="3" applyNumberFormat="1" applyFont="1" applyFill="1" applyBorder="1" applyAlignment="1">
      <alignment horizontal="left"/>
    </xf>
    <xf numFmtId="165" fontId="29" fillId="5" borderId="24" xfId="3" applyNumberFormat="1" applyFont="1" applyFill="1" applyBorder="1" applyAlignment="1">
      <alignment horizontal="left" vertical="center"/>
    </xf>
    <xf numFmtId="165" fontId="10" fillId="9" borderId="24" xfId="3" applyNumberFormat="1" applyFont="1" applyFill="1" applyBorder="1" applyAlignment="1">
      <alignment horizontal="center" vertical="center"/>
    </xf>
    <xf numFmtId="165" fontId="11" fillId="0" borderId="0" xfId="3" applyNumberFormat="1" applyFont="1" applyBorder="1" applyAlignment="1">
      <alignment horizontal="left"/>
    </xf>
    <xf numFmtId="165" fontId="11" fillId="0" borderId="14" xfId="3" applyNumberFormat="1" applyFont="1" applyBorder="1" applyAlignment="1">
      <alignment horizontal="left"/>
    </xf>
    <xf numFmtId="1" fontId="10" fillId="9" borderId="24" xfId="3" applyNumberFormat="1" applyFont="1" applyFill="1" applyBorder="1" applyAlignment="1">
      <alignment horizontal="center"/>
    </xf>
    <xf numFmtId="1" fontId="10" fillId="9" borderId="0" xfId="3" applyNumberFormat="1" applyFont="1" applyFill="1" applyBorder="1" applyAlignment="1">
      <alignment horizontal="center"/>
    </xf>
    <xf numFmtId="0" fontId="10" fillId="9" borderId="3"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4" xfId="0" applyFont="1" applyFill="1" applyBorder="1" applyAlignment="1">
      <alignment horizontal="center" vertical="center" wrapText="1"/>
    </xf>
    <xf numFmtId="165" fontId="10" fillId="9" borderId="5" xfId="3" applyNumberFormat="1" applyFont="1" applyFill="1" applyBorder="1" applyAlignment="1">
      <alignment horizontal="center"/>
    </xf>
    <xf numFmtId="165" fontId="29" fillId="5" borderId="30" xfId="3" applyNumberFormat="1" applyFont="1" applyFill="1" applyBorder="1" applyAlignment="1">
      <alignment horizontal="center" vertical="center"/>
    </xf>
    <xf numFmtId="165" fontId="29" fillId="5" borderId="41" xfId="3" applyNumberFormat="1" applyFont="1" applyFill="1" applyBorder="1" applyAlignment="1">
      <alignment horizontal="center" vertical="center"/>
    </xf>
    <xf numFmtId="165" fontId="29" fillId="5" borderId="42" xfId="3" applyNumberFormat="1" applyFont="1" applyFill="1" applyBorder="1" applyAlignment="1">
      <alignment horizontal="center" vertical="center"/>
    </xf>
    <xf numFmtId="0" fontId="18" fillId="0" borderId="29" xfId="4" applyFont="1" applyBorder="1" applyAlignment="1">
      <alignment horizontal="center" vertical="center" wrapText="1"/>
    </xf>
    <xf numFmtId="0" fontId="18" fillId="0" borderId="0" xfId="4" applyFont="1" applyAlignment="1">
      <alignment horizontal="center" vertical="center" wrapText="1"/>
    </xf>
    <xf numFmtId="0" fontId="18" fillId="0" borderId="14" xfId="4" applyFont="1" applyBorder="1" applyAlignment="1">
      <alignment horizontal="center" vertical="center" wrapText="1"/>
    </xf>
    <xf numFmtId="0" fontId="18" fillId="0" borderId="25" xfId="4" applyFont="1" applyBorder="1" applyAlignment="1">
      <alignment horizontal="center" vertical="center" wrapText="1"/>
    </xf>
    <xf numFmtId="0" fontId="18" fillId="0" borderId="7" xfId="4" applyFont="1" applyBorder="1" applyAlignment="1">
      <alignment horizontal="center" vertical="center" wrapText="1"/>
    </xf>
    <xf numFmtId="0" fontId="18" fillId="0" borderId="26" xfId="4" applyFont="1" applyBorder="1" applyAlignment="1">
      <alignment horizontal="center" vertical="center" wrapText="1"/>
    </xf>
    <xf numFmtId="165" fontId="11" fillId="0" borderId="5" xfId="3" applyNumberFormat="1" applyFont="1" applyFill="1" applyBorder="1" applyAlignment="1">
      <alignment horizontal="center"/>
    </xf>
    <xf numFmtId="165" fontId="10" fillId="9" borderId="46" xfId="3" applyNumberFormat="1" applyFont="1" applyFill="1" applyBorder="1" applyAlignment="1">
      <alignment horizontal="left" vertical="center"/>
    </xf>
    <xf numFmtId="165" fontId="11" fillId="0" borderId="0" xfId="3" applyNumberFormat="1" applyFont="1" applyBorder="1" applyAlignment="1">
      <alignment horizontal="left" wrapText="1"/>
    </xf>
    <xf numFmtId="165" fontId="11" fillId="0" borderId="14" xfId="3" applyNumberFormat="1" applyFont="1" applyBorder="1" applyAlignment="1">
      <alignment horizontal="left" wrapText="1"/>
    </xf>
    <xf numFmtId="165" fontId="10" fillId="9" borderId="24" xfId="3" applyNumberFormat="1" applyFont="1" applyFill="1" applyBorder="1" applyAlignment="1">
      <alignment horizontal="center"/>
    </xf>
    <xf numFmtId="165" fontId="27" fillId="5" borderId="50" xfId="3" applyNumberFormat="1" applyFont="1" applyFill="1" applyBorder="1" applyAlignment="1">
      <alignment horizontal="left" vertical="center"/>
    </xf>
    <xf numFmtId="165" fontId="27" fillId="5" borderId="45" xfId="3" applyNumberFormat="1" applyFont="1" applyFill="1" applyBorder="1" applyAlignment="1">
      <alignment horizontal="left" vertical="center"/>
    </xf>
    <xf numFmtId="165" fontId="27" fillId="5" borderId="49" xfId="3" applyNumberFormat="1" applyFont="1" applyFill="1" applyBorder="1" applyAlignment="1">
      <alignment horizontal="left" vertical="center"/>
    </xf>
    <xf numFmtId="165" fontId="11" fillId="5" borderId="37" xfId="3" applyNumberFormat="1" applyFont="1" applyFill="1" applyBorder="1" applyAlignment="1">
      <alignment horizontal="left" vertical="center"/>
    </xf>
    <xf numFmtId="165" fontId="11" fillId="5" borderId="45" xfId="3" applyNumberFormat="1" applyFont="1" applyFill="1" applyBorder="1" applyAlignment="1">
      <alignment horizontal="left" vertical="center"/>
    </xf>
    <xf numFmtId="165" fontId="11" fillId="5" borderId="36" xfId="3" applyNumberFormat="1" applyFont="1" applyFill="1" applyBorder="1" applyAlignment="1">
      <alignment horizontal="left" vertical="center"/>
    </xf>
    <xf numFmtId="165" fontId="38" fillId="9" borderId="24" xfId="3" applyNumberFormat="1" applyFont="1" applyFill="1" applyBorder="1" applyAlignment="1">
      <alignment horizontal="left"/>
    </xf>
    <xf numFmtId="165" fontId="27" fillId="5" borderId="37" xfId="3" applyNumberFormat="1" applyFont="1" applyFill="1" applyBorder="1" applyAlignment="1">
      <alignment horizontal="left" vertical="center" wrapText="1"/>
    </xf>
    <xf numFmtId="165" fontId="27" fillId="5" borderId="36" xfId="3" applyNumberFormat="1" applyFont="1" applyFill="1" applyBorder="1" applyAlignment="1">
      <alignment horizontal="left" vertical="center"/>
    </xf>
    <xf numFmtId="165" fontId="27" fillId="5" borderId="24" xfId="3" applyNumberFormat="1" applyFont="1" applyFill="1" applyBorder="1" applyAlignment="1">
      <alignment horizontal="left" vertical="center" wrapText="1"/>
    </xf>
    <xf numFmtId="165" fontId="27" fillId="5" borderId="24" xfId="3" applyNumberFormat="1" applyFont="1" applyFill="1" applyBorder="1" applyAlignment="1">
      <alignment horizontal="left" vertical="center"/>
    </xf>
    <xf numFmtId="165" fontId="38" fillId="9" borderId="24" xfId="3" applyNumberFormat="1" applyFont="1" applyFill="1" applyBorder="1" applyAlignment="1">
      <alignment horizontal="center"/>
    </xf>
    <xf numFmtId="0" fontId="38" fillId="9" borderId="24" xfId="0" applyFont="1" applyFill="1" applyBorder="1" applyAlignment="1">
      <alignment horizontal="center" vertical="center" wrapText="1"/>
    </xf>
    <xf numFmtId="165" fontId="29" fillId="5" borderId="0" xfId="3" applyNumberFormat="1" applyFont="1" applyFill="1" applyBorder="1" applyAlignment="1">
      <alignment horizontal="left" vertical="center"/>
    </xf>
    <xf numFmtId="0" fontId="8" fillId="0" borderId="2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6" xfId="0" applyFont="1" applyBorder="1" applyAlignment="1">
      <alignment horizontal="center" vertical="center" wrapText="1"/>
    </xf>
    <xf numFmtId="165" fontId="24" fillId="9" borderId="43" xfId="3" applyNumberFormat="1" applyFont="1" applyFill="1" applyBorder="1" applyAlignment="1">
      <alignment horizontal="center"/>
    </xf>
    <xf numFmtId="165" fontId="24" fillId="9" borderId="0" xfId="3" applyNumberFormat="1" applyFont="1" applyFill="1" applyBorder="1" applyAlignment="1">
      <alignment horizontal="center"/>
    </xf>
    <xf numFmtId="165" fontId="24" fillId="9" borderId="43" xfId="3" applyNumberFormat="1" applyFont="1" applyFill="1" applyBorder="1" applyAlignment="1" applyProtection="1">
      <alignment horizontal="center" vertical="center"/>
    </xf>
    <xf numFmtId="165" fontId="24" fillId="9" borderId="0" xfId="3" applyNumberFormat="1" applyFont="1" applyFill="1" applyBorder="1" applyAlignment="1" applyProtection="1">
      <alignment horizontal="center" vertical="center"/>
    </xf>
    <xf numFmtId="165" fontId="27" fillId="5" borderId="37" xfId="3" applyNumberFormat="1" applyFont="1" applyFill="1" applyBorder="1" applyAlignment="1">
      <alignment horizontal="left" vertical="center"/>
    </xf>
    <xf numFmtId="165" fontId="27" fillId="5" borderId="37" xfId="3" applyNumberFormat="1" applyFont="1" applyFill="1" applyBorder="1" applyAlignment="1">
      <alignment horizontal="center" vertical="center"/>
    </xf>
    <xf numFmtId="165" fontId="27" fillId="5" borderId="45" xfId="3" applyNumberFormat="1" applyFont="1" applyFill="1" applyBorder="1" applyAlignment="1">
      <alignment horizontal="center" vertical="center"/>
    </xf>
    <xf numFmtId="165" fontId="27" fillId="5" borderId="49" xfId="3" applyNumberFormat="1" applyFont="1" applyFill="1" applyBorder="1" applyAlignment="1">
      <alignment horizontal="center" vertical="center"/>
    </xf>
    <xf numFmtId="165" fontId="31" fillId="0" borderId="0" xfId="3" applyNumberFormat="1" applyFont="1" applyFill="1" applyBorder="1" applyAlignment="1">
      <alignment horizontal="left" vertical="top"/>
    </xf>
    <xf numFmtId="0" fontId="8" fillId="0" borderId="2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165" fontId="11" fillId="0" borderId="6" xfId="3" applyNumberFormat="1" applyFont="1" applyFill="1" applyBorder="1" applyAlignment="1">
      <alignment horizontal="center"/>
    </xf>
    <xf numFmtId="165" fontId="38" fillId="9" borderId="5" xfId="3" applyNumberFormat="1" applyFont="1" applyFill="1" applyBorder="1" applyAlignment="1">
      <alignment horizontal="center"/>
    </xf>
    <xf numFmtId="165" fontId="38" fillId="9" borderId="5" xfId="3" applyNumberFormat="1" applyFont="1" applyFill="1" applyBorder="1" applyAlignment="1">
      <alignment horizontal="center" vertical="center"/>
    </xf>
    <xf numFmtId="0" fontId="38" fillId="9" borderId="24" xfId="4" applyFont="1" applyFill="1" applyBorder="1" applyAlignment="1">
      <alignment horizontal="center" vertical="center" wrapText="1"/>
    </xf>
    <xf numFmtId="165" fontId="38" fillId="9" borderId="24" xfId="3" applyNumberFormat="1" applyFont="1" applyFill="1" applyBorder="1" applyAlignment="1">
      <alignment horizontal="center" vertical="center"/>
    </xf>
    <xf numFmtId="165" fontId="39" fillId="0" borderId="0" xfId="3" applyNumberFormat="1" applyFont="1" applyFill="1" applyBorder="1" applyAlignment="1">
      <alignment horizontal="center"/>
    </xf>
    <xf numFmtId="165" fontId="36" fillId="0" borderId="3" xfId="3" applyNumberFormat="1" applyFont="1" applyFill="1" applyBorder="1" applyAlignment="1">
      <alignment horizontal="center"/>
    </xf>
    <xf numFmtId="165" fontId="11" fillId="0" borderId="18" xfId="3" applyNumberFormat="1" applyFont="1" applyFill="1" applyBorder="1" applyAlignment="1">
      <alignment horizontal="center"/>
    </xf>
    <xf numFmtId="165" fontId="11" fillId="0" borderId="4" xfId="3" applyNumberFormat="1" applyFont="1" applyFill="1" applyBorder="1" applyAlignment="1">
      <alignment horizontal="center"/>
    </xf>
    <xf numFmtId="0" fontId="8" fillId="0" borderId="3" xfId="0" applyFont="1" applyBorder="1" applyAlignment="1">
      <alignment horizontal="center" wrapText="1"/>
    </xf>
    <xf numFmtId="0" fontId="8" fillId="0" borderId="18" xfId="0" applyFont="1" applyBorder="1" applyAlignment="1">
      <alignment horizontal="center" wrapText="1"/>
    </xf>
    <xf numFmtId="0" fontId="8" fillId="0" borderId="4" xfId="0" applyFont="1" applyBorder="1" applyAlignment="1">
      <alignment horizontal="center" wrapText="1"/>
    </xf>
    <xf numFmtId="0" fontId="38" fillId="9" borderId="3" xfId="0" applyFont="1" applyFill="1" applyBorder="1" applyAlignment="1">
      <alignment horizontal="center" vertical="center" wrapText="1"/>
    </xf>
    <xf numFmtId="0" fontId="38" fillId="9" borderId="18" xfId="0" applyFont="1" applyFill="1" applyBorder="1" applyAlignment="1">
      <alignment horizontal="center" vertical="center" wrapText="1"/>
    </xf>
    <xf numFmtId="0" fontId="38" fillId="9" borderId="4" xfId="0" applyFont="1" applyFill="1" applyBorder="1" applyAlignment="1">
      <alignment horizontal="center" vertical="center" wrapText="1"/>
    </xf>
    <xf numFmtId="165" fontId="11" fillId="0" borderId="0" xfId="3" applyNumberFormat="1" applyFont="1" applyFill="1" applyBorder="1" applyAlignment="1">
      <alignment horizontal="center"/>
    </xf>
    <xf numFmtId="0" fontId="8" fillId="0" borderId="27" xfId="0" applyFont="1" applyBorder="1" applyAlignment="1">
      <alignment horizontal="center" wrapText="1"/>
    </xf>
    <xf numFmtId="0" fontId="8" fillId="0" borderId="23" xfId="0" applyFont="1" applyBorder="1" applyAlignment="1">
      <alignment horizontal="center" wrapText="1"/>
    </xf>
    <xf numFmtId="0" fontId="8" fillId="0" borderId="28" xfId="0" applyFont="1" applyBorder="1" applyAlignment="1">
      <alignment horizontal="center" wrapText="1"/>
    </xf>
    <xf numFmtId="0" fontId="10" fillId="9" borderId="24" xfId="0" applyFont="1" applyFill="1" applyBorder="1" applyAlignment="1">
      <alignment horizontal="center" vertical="center" wrapText="1"/>
    </xf>
    <xf numFmtId="0" fontId="8" fillId="0" borderId="25" xfId="0" applyFont="1" applyBorder="1" applyAlignment="1">
      <alignment horizontal="center" wrapText="1"/>
    </xf>
    <xf numFmtId="0" fontId="8" fillId="0" borderId="7" xfId="0" applyFont="1" applyBorder="1" applyAlignment="1">
      <alignment horizontal="center" wrapText="1"/>
    </xf>
    <xf numFmtId="0" fontId="8" fillId="0" borderId="26" xfId="0" applyFont="1" applyBorder="1" applyAlignment="1">
      <alignment horizontal="center" wrapText="1"/>
    </xf>
    <xf numFmtId="0" fontId="10" fillId="9" borderId="24" xfId="4" applyFont="1" applyFill="1" applyBorder="1" applyAlignment="1">
      <alignment horizontal="center" vertical="center" wrapText="1"/>
    </xf>
    <xf numFmtId="165" fontId="36" fillId="0" borderId="18" xfId="3" applyNumberFormat="1" applyFont="1" applyFill="1" applyBorder="1" applyAlignment="1">
      <alignment horizontal="center"/>
    </xf>
    <xf numFmtId="165" fontId="36" fillId="0" borderId="4" xfId="3" applyNumberFormat="1" applyFont="1" applyFill="1" applyBorder="1" applyAlignment="1">
      <alignment horizontal="center"/>
    </xf>
    <xf numFmtId="165" fontId="10" fillId="9" borderId="24" xfId="3" applyNumberFormat="1" applyFont="1" applyFill="1" applyBorder="1" applyAlignment="1">
      <alignment horizontal="left" vertical="center" wrapText="1"/>
    </xf>
    <xf numFmtId="165" fontId="10" fillId="0" borderId="0" xfId="3" applyNumberFormat="1" applyFont="1" applyFill="1" applyBorder="1" applyAlignment="1">
      <alignment horizontal="center" vertical="center"/>
    </xf>
    <xf numFmtId="0" fontId="32" fillId="0" borderId="54" xfId="0" applyFont="1" applyBorder="1" applyAlignment="1">
      <alignment horizontal="left"/>
    </xf>
    <xf numFmtId="0" fontId="3" fillId="0" borderId="33"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24" xfId="0" applyFont="1" applyBorder="1" applyAlignment="1">
      <alignment horizontal="center"/>
    </xf>
    <xf numFmtId="0" fontId="3" fillId="0" borderId="37"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0" fillId="0" borderId="0" xfId="0" applyFont="1" applyAlignment="1">
      <alignment horizontal="left"/>
    </xf>
    <xf numFmtId="0" fontId="8" fillId="0" borderId="9" xfId="0" applyFont="1" applyBorder="1" applyAlignment="1">
      <alignment horizontal="center"/>
    </xf>
    <xf numFmtId="1" fontId="8" fillId="0" borderId="9" xfId="0" applyNumberFormat="1" applyFont="1" applyBorder="1" applyAlignment="1">
      <alignment horizontal="center" vertical="center" wrapText="1"/>
    </xf>
    <xf numFmtId="0" fontId="13" fillId="0" borderId="0" xfId="0" applyFont="1" applyAlignment="1">
      <alignment horizontal="center"/>
    </xf>
    <xf numFmtId="0" fontId="13" fillId="0" borderId="0" xfId="0" applyFont="1" applyAlignment="1">
      <alignment horizontal="left"/>
    </xf>
    <xf numFmtId="165" fontId="10" fillId="9" borderId="24" xfId="3" applyNumberFormat="1" applyFont="1" applyFill="1" applyBorder="1" applyAlignment="1">
      <alignment horizontal="left"/>
    </xf>
    <xf numFmtId="0" fontId="44" fillId="8" borderId="55" xfId="0" applyFont="1" applyFill="1" applyBorder="1" applyAlignment="1">
      <alignment horizontal="center" vertical="center" wrapText="1"/>
    </xf>
  </cellXfs>
  <cellStyles count="6">
    <cellStyle name="Comma 2" xfId="3" xr:uid="{00000000-0005-0000-0000-000000000000}"/>
    <cellStyle name="Millares" xfId="1" builtinId="3"/>
    <cellStyle name="Millares [0]" xfId="2" builtinId="6"/>
    <cellStyle name="Normal" xfId="0" builtinId="0"/>
    <cellStyle name="Normal 11" xfId="4" xr:uid="{00000000-0005-0000-0000-000004000000}"/>
    <cellStyle name="Normal 177" xfId="5" xr:uid="{00000000-0005-0000-0000-000005000000}"/>
  </cellStyles>
  <dxfs count="0"/>
  <tableStyles count="0" defaultTableStyle="TableStyleMedium2" defaultPivotStyle="PivotStyleLight16"/>
  <colors>
    <mruColors>
      <color rgb="FFCCCCFF"/>
      <color rgb="FF001746"/>
      <color rgb="FFFFFF66"/>
      <color rgb="FF6699FF"/>
      <color rgb="FF3333CC"/>
      <color rgb="FFD373C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107157</xdr:colOff>
      <xdr:row>0</xdr:row>
      <xdr:rowOff>0</xdr:rowOff>
    </xdr:from>
    <xdr:to>
      <xdr:col>2</xdr:col>
      <xdr:colOff>908380</xdr:colOff>
      <xdr:row>3</xdr:row>
      <xdr:rowOff>127666</xdr:rowOff>
    </xdr:to>
    <xdr:pic>
      <xdr:nvPicPr>
        <xdr:cNvPr id="3" name="Imagen 2">
          <a:extLst>
            <a:ext uri="{FF2B5EF4-FFF2-40B4-BE49-F238E27FC236}">
              <a16:creationId xmlns:a16="http://schemas.microsoft.com/office/drawing/2014/main" id="{3A5FCB07-E31B-477A-9BB2-3DC58D49AE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830" y="0"/>
          <a:ext cx="1045454" cy="9336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quinche/Desktop/ANI%20NICSP%20Fase%20II/ENTREGABLES%20FINALES%20PARA%20CONTRATO%201/20161222%20ANI%20NICSP%20-%20Malla%20Vial%20del%20Meta%20PENDIETE%20ULTIMA%20ACTUALIZACION%20F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ernmendez/Desktop/Modelos/ANI%20NICSP%20-%20Cordoba%20Sucre%2020160825%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caro/Documents/CLIENTES%20DELOITTE/ANI/Presentaci&#243;n%20y%20entrega%20Dr%20Andrade%2026%20ago/ANI%20NICSP%20-%20Cordoba%20Sucre%2020160825%20v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sebastian/Desktop/ANI%20MEFs/1.%20Pendientes/10.%20ANI%20NICSP%20-%20Puerta%20del%20Hierr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mahecha/AppData/Local/Microsoft/Windows/INetCache/Content.Outlook/AH7SHB0S/ANI%20NICSP%20-%20Mulal&#243;%20Loboguerrero%20201608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Índice"/>
      <sheetName val="Justificación"/>
      <sheetName val="Manual"/>
      <sheetName val="Relación Info. Suministrada"/>
      <sheetName val="Control"/>
      <sheetName val="IPC"/>
      <sheetName val="Recaudo peajes"/>
      <sheetName val="Otros ingresos y egresos"/>
      <sheetName val="Series de pagos"/>
      <sheetName val="Capex y Opex"/>
      <sheetName val="Modelo Contable Constantes"/>
      <sheetName val="Modelo Contable Corrientes"/>
      <sheetName val="Tabla Amortización"/>
      <sheetName val="Impactos Contables"/>
      <sheetName val="Saldos Contratos"/>
    </sheetNames>
    <sheetDataSet>
      <sheetData sheetId="0">
        <row r="6">
          <cell r="B6" t="str">
            <v>IP Malla Vial del Meta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Justificación"/>
      <sheetName val="Manual"/>
      <sheetName val="Relación Info. Suministrada"/>
      <sheetName val="Control"/>
      <sheetName val="IPC"/>
      <sheetName val="Series de pagos mensuales"/>
      <sheetName val="Series de pagos anuales"/>
      <sheetName val="Capex y Opex"/>
      <sheetName val="Verificación pasivo"/>
      <sheetName val="Modelo Contable Constantes"/>
      <sheetName val="Modelo Contable Corrientes"/>
      <sheetName val="Tabla Amortización"/>
      <sheetName val="Impactos contables"/>
      <sheetName val="Saldos Contables"/>
      <sheetName val="Reg Posterior"/>
    </sheetNames>
    <sheetDataSet>
      <sheetData sheetId="0">
        <row r="6">
          <cell r="B6" t="str">
            <v>Córdoba - Sucre</v>
          </cell>
        </row>
      </sheetData>
      <sheetData sheetId="1"/>
      <sheetData sheetId="2"/>
      <sheetData sheetId="3"/>
      <sheetData sheetId="4"/>
      <sheetData sheetId="5"/>
      <sheetData sheetId="6"/>
      <sheetData sheetId="7"/>
      <sheetData sheetId="8"/>
      <sheetData sheetId="9"/>
      <sheetData sheetId="10"/>
      <sheetData sheetId="11"/>
      <sheetData sheetId="12">
        <row r="77">
          <cell r="D77">
            <v>0.14558480720440145</v>
          </cell>
        </row>
      </sheetData>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Justificación"/>
      <sheetName val="Manual"/>
      <sheetName val="Relación Info. Suministrada"/>
      <sheetName val="Control"/>
      <sheetName val="IPC"/>
      <sheetName val="Series de pagos mensuales"/>
      <sheetName val="Series de pagos anuales"/>
      <sheetName val="Capex y Opex"/>
      <sheetName val="Verificación pasivo"/>
      <sheetName val="Modelo Contable Constantes"/>
      <sheetName val="Modelo Contable Corrientes"/>
      <sheetName val="Tabla Amortización"/>
      <sheetName val="Sheet2"/>
      <sheetName val="Impactos contables"/>
      <sheetName val="Sheet1"/>
      <sheetName val="Saldos Contables"/>
      <sheetName val="Reg Posterior"/>
    </sheetNames>
    <sheetDataSet>
      <sheetData sheetId="0">
        <row r="6">
          <cell r="B6" t="str">
            <v>Córdoba - Sucre</v>
          </cell>
        </row>
      </sheetData>
      <sheetData sheetId="1"/>
      <sheetData sheetId="2"/>
      <sheetData sheetId="3"/>
      <sheetData sheetId="4"/>
      <sheetData sheetId="5"/>
      <sheetData sheetId="6"/>
      <sheetData sheetId="7"/>
      <sheetData sheetId="8"/>
      <sheetData sheetId="9"/>
      <sheetData sheetId="10"/>
      <sheetData sheetId="11"/>
      <sheetData sheetId="12">
        <row r="77">
          <cell r="D77">
            <v>0.14558480720440145</v>
          </cell>
        </row>
      </sheetData>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Índice "/>
      <sheetName val="Justificación"/>
      <sheetName val="Manual"/>
      <sheetName val="Relación Info. Suministrada"/>
      <sheetName val="Control"/>
      <sheetName val="IPC"/>
      <sheetName val="TRM"/>
      <sheetName val="VPAA "/>
      <sheetName val="Otros ingresos y egresos "/>
      <sheetName val="Series de pagos "/>
      <sheetName val="Capex y Opex "/>
      <sheetName val="Modelo Contable Corrientes"/>
      <sheetName val="Tabla de Amortización"/>
      <sheetName val="Tabla Amortización"/>
      <sheetName val="Impactos Contables"/>
      <sheetName val="Saldos Contables"/>
      <sheetName val="Reg Posterior"/>
    </sheetNames>
    <sheetDataSet>
      <sheetData sheetId="0"/>
      <sheetData sheetId="1"/>
      <sheetData sheetId="2"/>
      <sheetData sheetId="3"/>
      <sheetData sheetId="4"/>
      <sheetData sheetId="5">
        <row r="44">
          <cell r="C44">
            <v>5.5710000000000004E-3</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Manual"/>
      <sheetName val="Relación Info. Suministrada"/>
      <sheetName val="IPC"/>
      <sheetName val="TRM"/>
      <sheetName val="Control"/>
      <sheetName val="Peajes"/>
      <sheetName val="VF Dolares"/>
      <sheetName val="Series de pagos"/>
      <sheetName val="Capex y Opex"/>
      <sheetName val="Verificación Activo"/>
      <sheetName val="Modelo Contable Constantes"/>
      <sheetName val="Modelo Contable Corrientes"/>
    </sheetNames>
    <sheetDataSet>
      <sheetData sheetId="0">
        <row r="6">
          <cell r="B6" t="str">
            <v>Concesionaria Nueva Vía al mar S.A.S./Mulaló-Loboguerrero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95"/>
  <sheetViews>
    <sheetView showGridLines="0" zoomScale="96" zoomScaleNormal="96" workbookViewId="0">
      <selection activeCell="B2" sqref="B2:C2"/>
    </sheetView>
  </sheetViews>
  <sheetFormatPr baseColWidth="10" defaultRowHeight="15" x14ac:dyDescent="0.25"/>
  <cols>
    <col min="1" max="1" width="1.28515625" style="31" customWidth="1"/>
    <col min="2" max="2" width="39.28515625" style="31" customWidth="1"/>
    <col min="3" max="3" width="95.42578125" style="31" customWidth="1"/>
    <col min="4" max="16384" width="11.42578125" style="31"/>
  </cols>
  <sheetData>
    <row r="2" spans="2:3" ht="33" customHeight="1" x14ac:dyDescent="0.25">
      <c r="B2" s="255" t="s">
        <v>909</v>
      </c>
      <c r="C2" s="256"/>
    </row>
    <row r="3" spans="2:3" ht="15.75" customHeight="1" x14ac:dyDescent="0.25"/>
    <row r="4" spans="2:3" ht="36.75" customHeight="1" x14ac:dyDescent="0.25">
      <c r="B4" s="264" t="s">
        <v>862</v>
      </c>
      <c r="C4" s="264"/>
    </row>
    <row r="5" spans="2:3" ht="16.5" customHeight="1" x14ac:dyDescent="0.25"/>
    <row r="6" spans="2:3" ht="16.5" customHeight="1" x14ac:dyDescent="0.25">
      <c r="B6" s="255" t="s">
        <v>888</v>
      </c>
      <c r="C6" s="256"/>
    </row>
    <row r="7" spans="2:3" ht="26.25" customHeight="1" x14ac:dyDescent="0.25">
      <c r="B7" s="257" t="s">
        <v>889</v>
      </c>
      <c r="C7" s="258"/>
    </row>
    <row r="8" spans="2:3" ht="16.5" customHeight="1" x14ac:dyDescent="0.25"/>
    <row r="9" spans="2:3" ht="36" customHeight="1" x14ac:dyDescent="0.25">
      <c r="B9" s="255" t="s">
        <v>845</v>
      </c>
      <c r="C9" s="256"/>
    </row>
    <row r="10" spans="2:3" x14ac:dyDescent="0.25">
      <c r="B10" s="198" t="s">
        <v>789</v>
      </c>
      <c r="C10" s="199" t="s">
        <v>20</v>
      </c>
    </row>
    <row r="11" spans="2:3" x14ac:dyDescent="0.25">
      <c r="B11" s="200" t="s">
        <v>1</v>
      </c>
      <c r="C11" s="39" t="s">
        <v>19</v>
      </c>
    </row>
    <row r="12" spans="2:3" x14ac:dyDescent="0.25">
      <c r="B12" s="200" t="s">
        <v>2</v>
      </c>
      <c r="C12" s="39" t="s">
        <v>18</v>
      </c>
    </row>
    <row r="13" spans="2:3" x14ac:dyDescent="0.25">
      <c r="B13" s="200" t="s">
        <v>3</v>
      </c>
      <c r="C13" s="39" t="s">
        <v>863</v>
      </c>
    </row>
    <row r="14" spans="2:3" x14ac:dyDescent="0.25">
      <c r="B14" s="200" t="s">
        <v>893</v>
      </c>
      <c r="C14" s="201" t="s">
        <v>896</v>
      </c>
    </row>
    <row r="15" spans="2:3" x14ac:dyDescent="0.25">
      <c r="B15" s="200" t="s">
        <v>895</v>
      </c>
      <c r="C15" s="201" t="s">
        <v>897</v>
      </c>
    </row>
    <row r="16" spans="2:3" x14ac:dyDescent="0.25">
      <c r="B16" s="200" t="s">
        <v>894</v>
      </c>
      <c r="C16" s="201" t="s">
        <v>898</v>
      </c>
    </row>
    <row r="17" spans="2:3" ht="30" x14ac:dyDescent="0.25">
      <c r="B17" s="200" t="s">
        <v>4</v>
      </c>
      <c r="C17" s="15" t="s">
        <v>790</v>
      </c>
    </row>
    <row r="18" spans="2:3" x14ac:dyDescent="0.25">
      <c r="B18" s="200" t="s">
        <v>788</v>
      </c>
      <c r="C18" s="39" t="s">
        <v>791</v>
      </c>
    </row>
    <row r="20" spans="2:3" x14ac:dyDescent="0.25">
      <c r="B20" s="256" t="s">
        <v>846</v>
      </c>
      <c r="C20" s="256"/>
    </row>
    <row r="21" spans="2:3" ht="35.25" customHeight="1" x14ac:dyDescent="0.25">
      <c r="B21" s="257" t="s">
        <v>792</v>
      </c>
      <c r="C21" s="258"/>
    </row>
    <row r="23" spans="2:3" x14ac:dyDescent="0.25">
      <c r="B23" s="256" t="s">
        <v>847</v>
      </c>
      <c r="C23" s="256"/>
    </row>
    <row r="24" spans="2:3" x14ac:dyDescent="0.25">
      <c r="B24" s="256" t="s">
        <v>848</v>
      </c>
      <c r="C24" s="256"/>
    </row>
    <row r="25" spans="2:3" ht="15" customHeight="1" x14ac:dyDescent="0.25">
      <c r="B25" s="152" t="s">
        <v>740</v>
      </c>
      <c r="C25" s="153" t="s">
        <v>741</v>
      </c>
    </row>
    <row r="26" spans="2:3" x14ac:dyDescent="0.25">
      <c r="B26" s="152" t="s">
        <v>717</v>
      </c>
      <c r="C26" s="153" t="s">
        <v>28</v>
      </c>
    </row>
    <row r="27" spans="2:3" ht="27.75" customHeight="1" x14ac:dyDescent="0.25">
      <c r="B27" s="257" t="s">
        <v>864</v>
      </c>
      <c r="C27" s="258"/>
    </row>
    <row r="29" spans="2:3" ht="63.75" customHeight="1" x14ac:dyDescent="0.25">
      <c r="B29" s="151" t="s">
        <v>748</v>
      </c>
      <c r="C29" s="202" t="s">
        <v>865</v>
      </c>
    </row>
    <row r="31" spans="2:3" x14ac:dyDescent="0.25">
      <c r="B31" s="31" t="s">
        <v>866</v>
      </c>
    </row>
    <row r="32" spans="2:3" x14ac:dyDescent="0.25">
      <c r="B32" s="150" t="s">
        <v>760</v>
      </c>
      <c r="C32" s="203" t="s">
        <v>867</v>
      </c>
    </row>
    <row r="33" spans="2:3" x14ac:dyDescent="0.25">
      <c r="B33" s="150" t="s">
        <v>715</v>
      </c>
      <c r="C33" s="204" t="s">
        <v>868</v>
      </c>
    </row>
    <row r="34" spans="2:3" ht="30" x14ac:dyDescent="0.25">
      <c r="B34" s="150" t="s">
        <v>761</v>
      </c>
      <c r="C34" s="204" t="s">
        <v>921</v>
      </c>
    </row>
    <row r="35" spans="2:3" ht="30" x14ac:dyDescent="0.25">
      <c r="B35" s="150" t="s">
        <v>762</v>
      </c>
      <c r="C35" s="204" t="s">
        <v>869</v>
      </c>
    </row>
    <row r="36" spans="2:3" x14ac:dyDescent="0.25">
      <c r="B36" s="150" t="s">
        <v>763</v>
      </c>
      <c r="C36" s="203" t="s">
        <v>794</v>
      </c>
    </row>
    <row r="37" spans="2:3" ht="60" x14ac:dyDescent="0.25">
      <c r="B37" s="150" t="s">
        <v>764</v>
      </c>
      <c r="C37" s="204" t="s">
        <v>913</v>
      </c>
    </row>
    <row r="38" spans="2:3" ht="30" x14ac:dyDescent="0.25">
      <c r="B38" s="150" t="s">
        <v>765</v>
      </c>
      <c r="C38" s="204" t="s">
        <v>914</v>
      </c>
    </row>
    <row r="39" spans="2:3" x14ac:dyDescent="0.25">
      <c r="B39" s="150" t="s">
        <v>766</v>
      </c>
      <c r="C39" s="203" t="s">
        <v>870</v>
      </c>
    </row>
    <row r="40" spans="2:3" ht="30" x14ac:dyDescent="0.25">
      <c r="B40" s="150" t="s">
        <v>767</v>
      </c>
      <c r="C40" s="204" t="s">
        <v>871</v>
      </c>
    </row>
    <row r="42" spans="2:3" ht="75" x14ac:dyDescent="0.25">
      <c r="B42" s="154" t="s">
        <v>872</v>
      </c>
      <c r="C42" s="202" t="s">
        <v>873</v>
      </c>
    </row>
    <row r="44" spans="2:3" x14ac:dyDescent="0.25">
      <c r="B44" s="152" t="s">
        <v>718</v>
      </c>
      <c r="C44" s="153" t="s">
        <v>719</v>
      </c>
    </row>
    <row r="45" spans="2:3" ht="29.25" customHeight="1" x14ac:dyDescent="0.25">
      <c r="B45" s="259" t="s">
        <v>796</v>
      </c>
      <c r="C45" s="259"/>
    </row>
    <row r="47" spans="2:3" x14ac:dyDescent="0.25">
      <c r="B47" s="152" t="s">
        <v>721</v>
      </c>
      <c r="C47" s="153" t="s">
        <v>722</v>
      </c>
    </row>
    <row r="48" spans="2:3" ht="21.75" customHeight="1" x14ac:dyDescent="0.25">
      <c r="B48" s="259" t="s">
        <v>797</v>
      </c>
      <c r="C48" s="259"/>
    </row>
    <row r="50" spans="2:5" x14ac:dyDescent="0.25">
      <c r="B50" s="154" t="s">
        <v>742</v>
      </c>
      <c r="C50" s="155" t="s">
        <v>743</v>
      </c>
    </row>
    <row r="51" spans="2:5" x14ac:dyDescent="0.25">
      <c r="B51" s="260" t="s">
        <v>798</v>
      </c>
      <c r="C51" s="261"/>
    </row>
    <row r="52" spans="2:5" x14ac:dyDescent="0.25">
      <c r="B52" s="138"/>
      <c r="C52" s="138"/>
      <c r="D52" s="122"/>
      <c r="E52" s="123"/>
    </row>
    <row r="53" spans="2:5" x14ac:dyDescent="0.25">
      <c r="B53" s="152" t="s">
        <v>723</v>
      </c>
      <c r="C53" s="153" t="s">
        <v>618</v>
      </c>
    </row>
    <row r="54" spans="2:5" ht="40.5" customHeight="1" x14ac:dyDescent="0.25">
      <c r="B54" s="259" t="s">
        <v>874</v>
      </c>
      <c r="C54" s="259"/>
    </row>
    <row r="56" spans="2:5" x14ac:dyDescent="0.25">
      <c r="B56" s="152" t="s">
        <v>724</v>
      </c>
      <c r="C56" s="153" t="s">
        <v>725</v>
      </c>
    </row>
    <row r="57" spans="2:5" ht="21" customHeight="1" x14ac:dyDescent="0.25">
      <c r="B57" s="259" t="s">
        <v>799</v>
      </c>
      <c r="C57" s="259"/>
    </row>
    <row r="59" spans="2:5" x14ac:dyDescent="0.25">
      <c r="B59" s="152" t="s">
        <v>726</v>
      </c>
      <c r="C59" s="153" t="s">
        <v>727</v>
      </c>
    </row>
    <row r="60" spans="2:5" ht="19.5" customHeight="1" x14ac:dyDescent="0.25">
      <c r="B60" s="259" t="s">
        <v>797</v>
      </c>
      <c r="C60" s="259"/>
    </row>
    <row r="62" spans="2:5" x14ac:dyDescent="0.25">
      <c r="B62" s="256" t="s">
        <v>885</v>
      </c>
      <c r="C62" s="256"/>
    </row>
    <row r="63" spans="2:5" x14ac:dyDescent="0.25">
      <c r="B63" s="259" t="s">
        <v>875</v>
      </c>
      <c r="C63" s="259"/>
    </row>
    <row r="65" spans="2:3" x14ac:dyDescent="0.25">
      <c r="B65" s="205" t="s">
        <v>760</v>
      </c>
      <c r="C65" s="39" t="s">
        <v>803</v>
      </c>
    </row>
    <row r="66" spans="2:3" x14ac:dyDescent="0.25">
      <c r="B66" s="205" t="s">
        <v>715</v>
      </c>
      <c r="C66" s="204" t="s">
        <v>868</v>
      </c>
    </row>
    <row r="67" spans="2:3" ht="30" x14ac:dyDescent="0.25">
      <c r="B67" s="205" t="s">
        <v>704</v>
      </c>
      <c r="C67" s="204" t="s">
        <v>876</v>
      </c>
    </row>
    <row r="68" spans="2:3" ht="60" x14ac:dyDescent="0.25">
      <c r="B68" s="205" t="s">
        <v>769</v>
      </c>
      <c r="C68" s="204" t="s">
        <v>804</v>
      </c>
    </row>
    <row r="69" spans="2:3" ht="75" x14ac:dyDescent="0.25">
      <c r="B69" s="205" t="s">
        <v>770</v>
      </c>
      <c r="C69" s="204" t="s">
        <v>805</v>
      </c>
    </row>
    <row r="71" spans="2:3" x14ac:dyDescent="0.25">
      <c r="B71" s="256" t="s">
        <v>849</v>
      </c>
      <c r="C71" s="256"/>
    </row>
    <row r="73" spans="2:3" x14ac:dyDescent="0.25">
      <c r="B73" s="265" t="s">
        <v>703</v>
      </c>
      <c r="C73" s="266"/>
    </row>
    <row r="74" spans="2:3" x14ac:dyDescent="0.25">
      <c r="B74" s="205" t="s">
        <v>0</v>
      </c>
      <c r="C74" s="39" t="s">
        <v>20</v>
      </c>
    </row>
    <row r="75" spans="2:3" x14ac:dyDescent="0.25">
      <c r="B75" s="205" t="s">
        <v>1</v>
      </c>
      <c r="C75" s="39" t="s">
        <v>19</v>
      </c>
    </row>
    <row r="76" spans="2:3" x14ac:dyDescent="0.25">
      <c r="B76" s="205" t="s">
        <v>2</v>
      </c>
      <c r="C76" s="39" t="s">
        <v>18</v>
      </c>
    </row>
    <row r="77" spans="2:3" x14ac:dyDescent="0.25">
      <c r="B77" s="205" t="s">
        <v>3</v>
      </c>
      <c r="C77" s="39" t="s">
        <v>863</v>
      </c>
    </row>
    <row r="78" spans="2:3" x14ac:dyDescent="0.25">
      <c r="B78" s="206" t="s">
        <v>901</v>
      </c>
      <c r="C78" s="201" t="s">
        <v>900</v>
      </c>
    </row>
    <row r="79" spans="2:3" x14ac:dyDescent="0.25">
      <c r="B79" s="205" t="s">
        <v>756</v>
      </c>
      <c r="C79" s="203" t="s">
        <v>791</v>
      </c>
    </row>
    <row r="81" spans="2:3" ht="45" x14ac:dyDescent="0.25">
      <c r="B81" s="206" t="s">
        <v>771</v>
      </c>
      <c r="C81" s="204" t="s">
        <v>807</v>
      </c>
    </row>
    <row r="83" spans="2:3" ht="16.5" customHeight="1" x14ac:dyDescent="0.25">
      <c r="B83" s="259" t="s">
        <v>809</v>
      </c>
      <c r="C83" s="259"/>
    </row>
    <row r="85" spans="2:3" x14ac:dyDescent="0.25">
      <c r="B85" s="256" t="s">
        <v>850</v>
      </c>
      <c r="C85" s="256"/>
    </row>
    <row r="86" spans="2:3" x14ac:dyDescent="0.25">
      <c r="B86" s="259" t="s">
        <v>875</v>
      </c>
      <c r="C86" s="259"/>
    </row>
    <row r="88" spans="2:3" x14ac:dyDescent="0.25">
      <c r="B88" s="206" t="s">
        <v>760</v>
      </c>
      <c r="C88" s="39" t="s">
        <v>803</v>
      </c>
    </row>
    <row r="89" spans="2:3" x14ac:dyDescent="0.25">
      <c r="B89" s="206" t="s">
        <v>715</v>
      </c>
      <c r="C89" s="204" t="s">
        <v>868</v>
      </c>
    </row>
    <row r="90" spans="2:3" ht="30" x14ac:dyDescent="0.25">
      <c r="B90" s="206" t="s">
        <v>704</v>
      </c>
      <c r="C90" s="204" t="s">
        <v>877</v>
      </c>
    </row>
    <row r="91" spans="2:3" ht="45" x14ac:dyDescent="0.25">
      <c r="B91" s="206" t="s">
        <v>904</v>
      </c>
      <c r="C91" s="204" t="s">
        <v>878</v>
      </c>
    </row>
    <row r="92" spans="2:3" ht="60" x14ac:dyDescent="0.25">
      <c r="B92" s="206" t="s">
        <v>905</v>
      </c>
      <c r="C92" s="204" t="s">
        <v>805</v>
      </c>
    </row>
    <row r="95" spans="2:3" x14ac:dyDescent="0.25">
      <c r="B95" s="256" t="s">
        <v>851</v>
      </c>
      <c r="C95" s="256"/>
    </row>
    <row r="96" spans="2:3" x14ac:dyDescent="0.25">
      <c r="B96" s="256" t="s">
        <v>852</v>
      </c>
      <c r="C96" s="256"/>
    </row>
    <row r="97" spans="2:3" ht="33.75" customHeight="1" x14ac:dyDescent="0.25">
      <c r="B97" s="259" t="s">
        <v>818</v>
      </c>
      <c r="C97" s="259"/>
    </row>
    <row r="98" spans="2:3" x14ac:dyDescent="0.25">
      <c r="B98" s="138"/>
      <c r="C98" s="138"/>
    </row>
    <row r="99" spans="2:3" x14ac:dyDescent="0.25">
      <c r="B99" s="158" t="s">
        <v>744</v>
      </c>
      <c r="C99" s="155" t="s">
        <v>745</v>
      </c>
    </row>
    <row r="100" spans="2:3" ht="30" x14ac:dyDescent="0.25">
      <c r="B100" s="206" t="s">
        <v>821</v>
      </c>
      <c r="C100" s="204" t="s">
        <v>823</v>
      </c>
    </row>
    <row r="101" spans="2:3" x14ac:dyDescent="0.25">
      <c r="B101" s="206" t="s">
        <v>715</v>
      </c>
      <c r="C101" s="204" t="s">
        <v>822</v>
      </c>
    </row>
    <row r="102" spans="2:3" ht="30" customHeight="1" x14ac:dyDescent="0.25">
      <c r="B102" s="259" t="s">
        <v>915</v>
      </c>
      <c r="C102" s="259"/>
    </row>
    <row r="103" spans="2:3" x14ac:dyDescent="0.25">
      <c r="B103" s="156"/>
      <c r="C103" s="157"/>
    </row>
    <row r="104" spans="2:3" x14ac:dyDescent="0.25">
      <c r="B104" s="256" t="s">
        <v>814</v>
      </c>
      <c r="C104" s="256"/>
    </row>
    <row r="105" spans="2:3" ht="30" x14ac:dyDescent="0.25">
      <c r="B105" s="158" t="s">
        <v>720</v>
      </c>
      <c r="C105" s="141" t="s">
        <v>824</v>
      </c>
    </row>
    <row r="106" spans="2:3" ht="46.5" customHeight="1" x14ac:dyDescent="0.25">
      <c r="B106" s="259" t="s">
        <v>825</v>
      </c>
      <c r="C106" s="259"/>
    </row>
    <row r="108" spans="2:3" ht="45" x14ac:dyDescent="0.25">
      <c r="B108" s="155" t="s">
        <v>826</v>
      </c>
      <c r="C108" s="141" t="s">
        <v>906</v>
      </c>
    </row>
    <row r="109" spans="2:3" ht="45" x14ac:dyDescent="0.25">
      <c r="B109" s="150" t="s">
        <v>720</v>
      </c>
      <c r="C109" s="142" t="s">
        <v>910</v>
      </c>
    </row>
    <row r="111" spans="2:3" x14ac:dyDescent="0.25">
      <c r="B111" s="256" t="s">
        <v>853</v>
      </c>
      <c r="C111" s="256"/>
    </row>
    <row r="112" spans="2:3" ht="30" customHeight="1" x14ac:dyDescent="0.25">
      <c r="B112" s="259" t="s">
        <v>911</v>
      </c>
      <c r="C112" s="259"/>
    </row>
    <row r="114" spans="2:3" x14ac:dyDescent="0.25">
      <c r="B114" s="256" t="s">
        <v>854</v>
      </c>
      <c r="C114" s="256"/>
    </row>
    <row r="115" spans="2:3" ht="31.5" customHeight="1" x14ac:dyDescent="0.25">
      <c r="B115" s="259" t="s">
        <v>829</v>
      </c>
      <c r="C115" s="259"/>
    </row>
    <row r="117" spans="2:3" x14ac:dyDescent="0.25">
      <c r="B117" s="256" t="s">
        <v>855</v>
      </c>
      <c r="C117" s="256"/>
    </row>
    <row r="118" spans="2:3" ht="15" customHeight="1" x14ac:dyDescent="0.25">
      <c r="B118" s="259" t="s">
        <v>879</v>
      </c>
      <c r="C118" s="259"/>
    </row>
    <row r="120" spans="2:3" x14ac:dyDescent="0.25">
      <c r="B120" s="206" t="s">
        <v>778</v>
      </c>
      <c r="C120" s="39" t="s">
        <v>803</v>
      </c>
    </row>
    <row r="121" spans="2:3" x14ac:dyDescent="0.25">
      <c r="B121" s="206" t="s">
        <v>715</v>
      </c>
      <c r="C121" s="204" t="s">
        <v>868</v>
      </c>
    </row>
    <row r="122" spans="2:3" ht="30" x14ac:dyDescent="0.25">
      <c r="B122" s="206" t="s">
        <v>779</v>
      </c>
      <c r="C122" s="204" t="s">
        <v>877</v>
      </c>
    </row>
    <row r="123" spans="2:3" ht="30" x14ac:dyDescent="0.25">
      <c r="B123" s="206" t="s">
        <v>786</v>
      </c>
      <c r="C123" s="204" t="s">
        <v>883</v>
      </c>
    </row>
    <row r="124" spans="2:3" ht="30" x14ac:dyDescent="0.25">
      <c r="B124" s="206" t="s">
        <v>780</v>
      </c>
      <c r="C124" s="204" t="s">
        <v>805</v>
      </c>
    </row>
    <row r="126" spans="2:3" x14ac:dyDescent="0.25">
      <c r="B126" s="256" t="s">
        <v>856</v>
      </c>
      <c r="C126" s="256"/>
    </row>
    <row r="127" spans="2:3" x14ac:dyDescent="0.25">
      <c r="B127" s="259" t="s">
        <v>830</v>
      </c>
      <c r="C127" s="259"/>
    </row>
    <row r="128" spans="2:3" x14ac:dyDescent="0.25">
      <c r="B128" s="145"/>
      <c r="C128" s="145"/>
    </row>
    <row r="129" spans="2:3" x14ac:dyDescent="0.25">
      <c r="B129" s="265" t="s">
        <v>703</v>
      </c>
      <c r="C129" s="266"/>
    </row>
    <row r="130" spans="2:3" x14ac:dyDescent="0.25">
      <c r="B130" s="206" t="s">
        <v>0</v>
      </c>
      <c r="C130" s="39" t="s">
        <v>20</v>
      </c>
    </row>
    <row r="131" spans="2:3" x14ac:dyDescent="0.25">
      <c r="B131" s="206" t="s">
        <v>1</v>
      </c>
      <c r="C131" s="39" t="s">
        <v>19</v>
      </c>
    </row>
    <row r="132" spans="2:3" x14ac:dyDescent="0.25">
      <c r="B132" s="206" t="s">
        <v>2</v>
      </c>
      <c r="C132" s="39" t="s">
        <v>18</v>
      </c>
    </row>
    <row r="133" spans="2:3" x14ac:dyDescent="0.25">
      <c r="B133" s="206" t="s">
        <v>3</v>
      </c>
      <c r="C133" s="39" t="s">
        <v>863</v>
      </c>
    </row>
    <row r="134" spans="2:3" x14ac:dyDescent="0.25">
      <c r="B134" s="206" t="s">
        <v>901</v>
      </c>
      <c r="C134" s="201" t="s">
        <v>900</v>
      </c>
    </row>
    <row r="135" spans="2:3" x14ac:dyDescent="0.25">
      <c r="B135" s="206" t="s">
        <v>756</v>
      </c>
      <c r="C135" s="203" t="s">
        <v>791</v>
      </c>
    </row>
    <row r="137" spans="2:3" ht="45" x14ac:dyDescent="0.25">
      <c r="B137" s="206" t="s">
        <v>771</v>
      </c>
      <c r="C137" s="204" t="s">
        <v>807</v>
      </c>
    </row>
    <row r="138" spans="2:3" x14ac:dyDescent="0.25">
      <c r="B138" s="207"/>
      <c r="C138" s="208"/>
    </row>
    <row r="139" spans="2:3" x14ac:dyDescent="0.25">
      <c r="B139" s="158" t="s">
        <v>744</v>
      </c>
      <c r="C139" s="155" t="s">
        <v>745</v>
      </c>
    </row>
    <row r="140" spans="2:3" ht="30" x14ac:dyDescent="0.25">
      <c r="B140" s="206" t="s">
        <v>821</v>
      </c>
      <c r="C140" s="204" t="s">
        <v>823</v>
      </c>
    </row>
    <row r="141" spans="2:3" x14ac:dyDescent="0.25">
      <c r="B141" s="209" t="s">
        <v>715</v>
      </c>
      <c r="C141" s="210" t="s">
        <v>822</v>
      </c>
    </row>
    <row r="142" spans="2:3" x14ac:dyDescent="0.25">
      <c r="B142" s="146"/>
      <c r="C142" s="146"/>
    </row>
    <row r="143" spans="2:3" x14ac:dyDescent="0.25">
      <c r="B143" s="160" t="s">
        <v>720</v>
      </c>
      <c r="C143" s="147" t="s">
        <v>833</v>
      </c>
    </row>
    <row r="144" spans="2:3" x14ac:dyDescent="0.25">
      <c r="B144" s="148"/>
      <c r="C144" s="146"/>
    </row>
    <row r="145" spans="2:3" x14ac:dyDescent="0.25">
      <c r="B145" s="155" t="s">
        <v>826</v>
      </c>
      <c r="C145" s="142" t="s">
        <v>834</v>
      </c>
    </row>
    <row r="146" spans="2:3" x14ac:dyDescent="0.25">
      <c r="B146" s="144"/>
      <c r="C146" s="144"/>
    </row>
    <row r="147" spans="2:3" x14ac:dyDescent="0.25">
      <c r="B147" s="256" t="s">
        <v>831</v>
      </c>
      <c r="C147" s="256"/>
    </row>
    <row r="148" spans="2:3" x14ac:dyDescent="0.25">
      <c r="B148" s="259" t="s">
        <v>880</v>
      </c>
      <c r="C148" s="259"/>
    </row>
    <row r="150" spans="2:3" x14ac:dyDescent="0.25">
      <c r="B150" s="206" t="s">
        <v>778</v>
      </c>
      <c r="C150" s="39" t="s">
        <v>803</v>
      </c>
    </row>
    <row r="151" spans="2:3" x14ac:dyDescent="0.25">
      <c r="B151" s="206" t="s">
        <v>715</v>
      </c>
      <c r="C151" s="204" t="s">
        <v>868</v>
      </c>
    </row>
    <row r="152" spans="2:3" ht="30" x14ac:dyDescent="0.25">
      <c r="B152" s="206" t="s">
        <v>779</v>
      </c>
      <c r="C152" s="204" t="s">
        <v>877</v>
      </c>
    </row>
    <row r="153" spans="2:3" ht="30" x14ac:dyDescent="0.25">
      <c r="B153" s="206" t="s">
        <v>786</v>
      </c>
      <c r="C153" s="204" t="s">
        <v>881</v>
      </c>
    </row>
    <row r="154" spans="2:3" ht="30" x14ac:dyDescent="0.25">
      <c r="B154" s="206" t="s">
        <v>787</v>
      </c>
      <c r="C154" s="204" t="s">
        <v>805</v>
      </c>
    </row>
    <row r="155" spans="2:3" x14ac:dyDescent="0.25">
      <c r="B155" s="144"/>
      <c r="C155" s="144"/>
    </row>
    <row r="156" spans="2:3" x14ac:dyDescent="0.25">
      <c r="B156" s="256" t="s">
        <v>857</v>
      </c>
      <c r="C156" s="256"/>
    </row>
    <row r="157" spans="2:3" ht="15" customHeight="1" x14ac:dyDescent="0.25">
      <c r="B157" s="260" t="s">
        <v>835</v>
      </c>
      <c r="C157" s="261"/>
    </row>
    <row r="158" spans="2:3" x14ac:dyDescent="0.25">
      <c r="B158" s="144"/>
      <c r="C158" s="144"/>
    </row>
    <row r="159" spans="2:3" x14ac:dyDescent="0.25">
      <c r="B159" s="205" t="s">
        <v>778</v>
      </c>
      <c r="C159" s="39" t="s">
        <v>803</v>
      </c>
    </row>
    <row r="160" spans="2:3" x14ac:dyDescent="0.25">
      <c r="B160" s="205" t="s">
        <v>715</v>
      </c>
      <c r="C160" s="204" t="s">
        <v>868</v>
      </c>
    </row>
    <row r="161" spans="2:3" ht="30" x14ac:dyDescent="0.25">
      <c r="B161" s="205" t="s">
        <v>779</v>
      </c>
      <c r="C161" s="204" t="s">
        <v>882</v>
      </c>
    </row>
    <row r="162" spans="2:3" ht="30" x14ac:dyDescent="0.25">
      <c r="B162" s="205" t="s">
        <v>786</v>
      </c>
      <c r="C162" s="204" t="s">
        <v>883</v>
      </c>
    </row>
    <row r="163" spans="2:3" ht="30" x14ac:dyDescent="0.25">
      <c r="B163" s="205" t="s">
        <v>787</v>
      </c>
      <c r="C163" s="204" t="s">
        <v>805</v>
      </c>
    </row>
    <row r="164" spans="2:3" x14ac:dyDescent="0.25">
      <c r="B164" s="144"/>
      <c r="C164" s="144"/>
    </row>
    <row r="165" spans="2:3" x14ac:dyDescent="0.25">
      <c r="B165" s="256" t="s">
        <v>858</v>
      </c>
      <c r="C165" s="256"/>
    </row>
    <row r="166" spans="2:3" ht="49.5" customHeight="1" x14ac:dyDescent="0.25">
      <c r="B166" s="259" t="s">
        <v>916</v>
      </c>
      <c r="C166" s="259"/>
    </row>
    <row r="167" spans="2:3" x14ac:dyDescent="0.25">
      <c r="B167" s="144"/>
      <c r="C167" s="144"/>
    </row>
    <row r="168" spans="2:3" x14ac:dyDescent="0.25">
      <c r="B168" s="158" t="s">
        <v>742</v>
      </c>
      <c r="C168" s="155" t="s">
        <v>743</v>
      </c>
    </row>
    <row r="169" spans="2:3" ht="15" customHeight="1" x14ac:dyDescent="0.25">
      <c r="B169" s="161" t="s">
        <v>734</v>
      </c>
      <c r="C169" s="159" t="s">
        <v>622</v>
      </c>
    </row>
    <row r="170" spans="2:3" ht="48" customHeight="1" x14ac:dyDescent="0.25">
      <c r="B170" s="259" t="s">
        <v>884</v>
      </c>
      <c r="C170" s="259"/>
    </row>
    <row r="171" spans="2:3" x14ac:dyDescent="0.25">
      <c r="B171" s="144"/>
      <c r="C171" s="144"/>
    </row>
    <row r="172" spans="2:3" x14ac:dyDescent="0.25">
      <c r="B172" s="152" t="s">
        <v>735</v>
      </c>
      <c r="C172" s="158" t="s">
        <v>736</v>
      </c>
    </row>
    <row r="173" spans="2:3" x14ac:dyDescent="0.25">
      <c r="B173" s="259" t="s">
        <v>837</v>
      </c>
      <c r="C173" s="259"/>
    </row>
    <row r="174" spans="2:3" x14ac:dyDescent="0.25">
      <c r="B174" s="144"/>
      <c r="C174" s="144"/>
    </row>
    <row r="175" spans="2:3" x14ac:dyDescent="0.25">
      <c r="B175" s="152" t="s">
        <v>737</v>
      </c>
      <c r="C175" s="158" t="s">
        <v>738</v>
      </c>
    </row>
    <row r="176" spans="2:3" x14ac:dyDescent="0.25">
      <c r="B176" s="259" t="s">
        <v>837</v>
      </c>
      <c r="C176" s="259"/>
    </row>
    <row r="177" spans="2:3" x14ac:dyDescent="0.25">
      <c r="B177" s="144"/>
      <c r="C177" s="144"/>
    </row>
    <row r="178" spans="2:3" x14ac:dyDescent="0.25">
      <c r="B178" s="256" t="s">
        <v>859</v>
      </c>
      <c r="C178" s="256"/>
    </row>
    <row r="179" spans="2:3" ht="15" customHeight="1" x14ac:dyDescent="0.25">
      <c r="B179" s="259" t="s">
        <v>835</v>
      </c>
      <c r="C179" s="259"/>
    </row>
    <row r="180" spans="2:3" x14ac:dyDescent="0.25">
      <c r="B180" s="144"/>
      <c r="C180" s="144"/>
    </row>
    <row r="181" spans="2:3" x14ac:dyDescent="0.25">
      <c r="B181" s="206" t="s">
        <v>778</v>
      </c>
      <c r="C181" s="39" t="s">
        <v>803</v>
      </c>
    </row>
    <row r="182" spans="2:3" x14ac:dyDescent="0.25">
      <c r="B182" s="206" t="s">
        <v>715</v>
      </c>
      <c r="C182" s="204" t="s">
        <v>868</v>
      </c>
    </row>
    <row r="183" spans="2:3" ht="30" x14ac:dyDescent="0.25">
      <c r="B183" s="206" t="s">
        <v>779</v>
      </c>
      <c r="C183" s="204" t="s">
        <v>882</v>
      </c>
    </row>
    <row r="184" spans="2:3" ht="30" x14ac:dyDescent="0.25">
      <c r="B184" s="206" t="s">
        <v>713</v>
      </c>
      <c r="C184" s="204" t="s">
        <v>838</v>
      </c>
    </row>
    <row r="185" spans="2:3" ht="30" customHeight="1" x14ac:dyDescent="0.25">
      <c r="B185" s="206" t="s">
        <v>714</v>
      </c>
      <c r="C185" s="204" t="s">
        <v>805</v>
      </c>
    </row>
    <row r="186" spans="2:3" ht="15.75" customHeight="1" x14ac:dyDescent="0.25">
      <c r="B186" s="206" t="s">
        <v>839</v>
      </c>
      <c r="C186" s="204" t="s">
        <v>840</v>
      </c>
    </row>
    <row r="188" spans="2:3" x14ac:dyDescent="0.25">
      <c r="B188" s="256" t="s">
        <v>860</v>
      </c>
      <c r="C188" s="256"/>
    </row>
    <row r="189" spans="2:3" x14ac:dyDescent="0.25">
      <c r="B189" s="211" t="s">
        <v>22</v>
      </c>
      <c r="C189" s="204" t="s">
        <v>887</v>
      </c>
    </row>
    <row r="190" spans="2:3" x14ac:dyDescent="0.25">
      <c r="B190" s="212" t="s">
        <v>16</v>
      </c>
      <c r="C190" s="203" t="s">
        <v>21</v>
      </c>
    </row>
    <row r="191" spans="2:3" x14ac:dyDescent="0.25">
      <c r="B191" s="212" t="s">
        <v>890</v>
      </c>
      <c r="C191" s="203" t="s">
        <v>892</v>
      </c>
    </row>
    <row r="192" spans="2:3" ht="222" customHeight="1" x14ac:dyDescent="0.25">
      <c r="B192" s="262" t="s">
        <v>912</v>
      </c>
      <c r="C192" s="263"/>
    </row>
    <row r="193" spans="2:3" x14ac:dyDescent="0.25">
      <c r="B193" s="213"/>
    </row>
    <row r="194" spans="2:3" x14ac:dyDescent="0.25">
      <c r="B194" s="214"/>
      <c r="C194" s="32"/>
    </row>
    <row r="195" spans="2:3" x14ac:dyDescent="0.25">
      <c r="C195" s="32"/>
    </row>
  </sheetData>
  <mergeCells count="51">
    <mergeCell ref="B2:C2"/>
    <mergeCell ref="B9:C9"/>
    <mergeCell ref="B192:C192"/>
    <mergeCell ref="B20:C20"/>
    <mergeCell ref="B21:C21"/>
    <mergeCell ref="B188:C188"/>
    <mergeCell ref="B4:C4"/>
    <mergeCell ref="B24:C24"/>
    <mergeCell ref="B27:C27"/>
    <mergeCell ref="B73:C73"/>
    <mergeCell ref="B129:C129"/>
    <mergeCell ref="B71:C71"/>
    <mergeCell ref="B60:C60"/>
    <mergeCell ref="B62:C62"/>
    <mergeCell ref="B63:C63"/>
    <mergeCell ref="B23:C23"/>
    <mergeCell ref="B54:C54"/>
    <mergeCell ref="B51:C51"/>
    <mergeCell ref="B57:C57"/>
    <mergeCell ref="B45:C45"/>
    <mergeCell ref="B48:C48"/>
    <mergeCell ref="B95:C95"/>
    <mergeCell ref="B96:C96"/>
    <mergeCell ref="B104:C104"/>
    <mergeCell ref="B97:C97"/>
    <mergeCell ref="B83:C83"/>
    <mergeCell ref="B85:C85"/>
    <mergeCell ref="B86:C86"/>
    <mergeCell ref="B115:C115"/>
    <mergeCell ref="B117:C117"/>
    <mergeCell ref="B118:C118"/>
    <mergeCell ref="B102:C102"/>
    <mergeCell ref="B106:C106"/>
    <mergeCell ref="B112:C112"/>
    <mergeCell ref="B111:C111"/>
    <mergeCell ref="B6:C6"/>
    <mergeCell ref="B7:C7"/>
    <mergeCell ref="B176:C176"/>
    <mergeCell ref="B178:C178"/>
    <mergeCell ref="B179:C179"/>
    <mergeCell ref="B170:C170"/>
    <mergeCell ref="B173:C173"/>
    <mergeCell ref="B156:C156"/>
    <mergeCell ref="B157:C157"/>
    <mergeCell ref="B165:C165"/>
    <mergeCell ref="B166:C166"/>
    <mergeCell ref="B126:C126"/>
    <mergeCell ref="B127:C127"/>
    <mergeCell ref="B147:C147"/>
    <mergeCell ref="B148:C148"/>
    <mergeCell ref="B114:C114"/>
  </mergeCells>
  <pageMargins left="0.70866141732283472" right="0.70866141732283472" top="0.74803149606299213" bottom="0.74803149606299213" header="0.31496062992125984" footer="0.31496062992125984"/>
  <pageSetup scale="95"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672"/>
  <sheetViews>
    <sheetView showGridLines="0" tabSelected="1" zoomScale="78" zoomScaleNormal="78" workbookViewId="0">
      <selection activeCell="J12" sqref="J12"/>
    </sheetView>
  </sheetViews>
  <sheetFormatPr baseColWidth="10" defaultColWidth="11.42578125" defaultRowHeight="15" customHeight="1" x14ac:dyDescent="0.2"/>
  <cols>
    <col min="1" max="1" width="1.5703125" style="5" customWidth="1"/>
    <col min="2" max="2" width="3.5703125" style="5" customWidth="1"/>
    <col min="3" max="3" width="16.42578125" style="5" customWidth="1"/>
    <col min="4" max="5" width="28.28515625" style="5" customWidth="1"/>
    <col min="6" max="6" width="25.7109375" style="5" customWidth="1"/>
    <col min="7" max="7" width="23.7109375" style="5" customWidth="1"/>
    <col min="8" max="8" width="29.85546875" style="5" customWidth="1"/>
    <col min="9" max="9" width="36.28515625" style="5" customWidth="1"/>
    <col min="10" max="10" width="41.7109375" style="5" customWidth="1"/>
    <col min="11" max="11" width="28.42578125" style="5" customWidth="1"/>
    <col min="12" max="12" width="2.28515625" style="5" customWidth="1"/>
    <col min="13" max="13" width="3.85546875" style="5" customWidth="1"/>
    <col min="14" max="14" width="19.5703125" style="7" customWidth="1"/>
    <col min="15" max="15" width="8.85546875" style="5" customWidth="1"/>
    <col min="16" max="16" width="32" style="7" customWidth="1"/>
    <col min="17" max="17" width="19.42578125" style="7" customWidth="1"/>
    <col min="18" max="16384" width="11.42578125" style="5"/>
  </cols>
  <sheetData>
    <row r="1" spans="2:17" s="12" customFormat="1" ht="23.25" customHeight="1" x14ac:dyDescent="0.25">
      <c r="B1" s="268"/>
      <c r="C1" s="269"/>
      <c r="D1" s="271" t="s">
        <v>27</v>
      </c>
      <c r="E1" s="271"/>
      <c r="F1" s="271"/>
      <c r="G1" s="271"/>
      <c r="H1" s="271"/>
      <c r="I1" s="271"/>
      <c r="J1" s="271"/>
      <c r="K1" s="271"/>
      <c r="L1" s="271"/>
    </row>
    <row r="2" spans="2:17" s="12" customFormat="1" ht="18.75" customHeight="1" x14ac:dyDescent="0.25">
      <c r="B2" s="268"/>
      <c r="C2" s="269"/>
      <c r="D2" s="270" t="s">
        <v>23</v>
      </c>
      <c r="E2" s="270"/>
      <c r="F2" s="270"/>
      <c r="G2" s="270"/>
      <c r="H2" s="270"/>
      <c r="I2" s="270"/>
      <c r="J2" s="270"/>
      <c r="K2" s="270"/>
      <c r="L2" s="270"/>
    </row>
    <row r="3" spans="2:17" s="12" customFormat="1" ht="21" customHeight="1" x14ac:dyDescent="0.25">
      <c r="B3" s="268"/>
      <c r="C3" s="269"/>
      <c r="D3" s="270" t="s">
        <v>24</v>
      </c>
      <c r="E3" s="270"/>
      <c r="F3" s="270"/>
      <c r="G3" s="253" t="s">
        <v>903</v>
      </c>
      <c r="H3" s="252" t="s">
        <v>25</v>
      </c>
      <c r="I3" s="254">
        <v>1</v>
      </c>
      <c r="J3" s="252" t="s">
        <v>26</v>
      </c>
      <c r="K3" s="272">
        <v>45686</v>
      </c>
      <c r="L3" s="272"/>
    </row>
    <row r="4" spans="2:17" s="12" customFormat="1" ht="10.5" customHeight="1" thickBot="1" x14ac:dyDescent="0.3">
      <c r="D4" s="163"/>
      <c r="E4" s="163"/>
      <c r="F4" s="163"/>
      <c r="G4" s="164"/>
      <c r="H4" s="163"/>
      <c r="I4" s="165"/>
      <c r="J4" s="163"/>
      <c r="K4" s="166"/>
      <c r="L4" s="166"/>
    </row>
    <row r="5" spans="2:17" customFormat="1" ht="15" customHeight="1" x14ac:dyDescent="0.3">
      <c r="B5" s="218"/>
      <c r="C5" s="29"/>
      <c r="D5" s="30"/>
      <c r="E5" s="30"/>
      <c r="F5" s="30"/>
      <c r="G5" s="30"/>
      <c r="H5" s="30"/>
      <c r="I5" s="30"/>
      <c r="J5" s="30"/>
      <c r="K5" s="29"/>
      <c r="L5" s="217"/>
      <c r="N5" s="3"/>
      <c r="P5" s="3"/>
      <c r="Q5" s="3"/>
    </row>
    <row r="6" spans="2:17" customFormat="1" ht="15" customHeight="1" x14ac:dyDescent="0.25">
      <c r="B6" s="1"/>
      <c r="C6" s="280" t="s">
        <v>902</v>
      </c>
      <c r="D6" s="280"/>
      <c r="E6" s="280"/>
      <c r="F6" s="280"/>
      <c r="G6" s="280"/>
      <c r="H6" s="280"/>
      <c r="I6" s="280"/>
      <c r="J6" s="280"/>
      <c r="K6" s="280"/>
      <c r="L6" s="216"/>
      <c r="N6" s="3"/>
      <c r="P6" s="3"/>
      <c r="Q6" s="3"/>
    </row>
    <row r="7" spans="2:17" customFormat="1" ht="15" customHeight="1" x14ac:dyDescent="0.3">
      <c r="B7" s="1"/>
      <c r="D7" s="215"/>
      <c r="E7" s="215"/>
      <c r="F7" s="215"/>
      <c r="G7" s="215"/>
      <c r="H7" s="215"/>
      <c r="I7" s="215"/>
      <c r="J7" s="215"/>
      <c r="L7" s="2"/>
      <c r="N7" s="3"/>
      <c r="P7" s="3"/>
      <c r="Q7" s="3"/>
    </row>
    <row r="8" spans="2:17" customFormat="1" ht="15" customHeight="1" x14ac:dyDescent="0.25">
      <c r="B8" s="1"/>
      <c r="C8" s="282" t="s">
        <v>17</v>
      </c>
      <c r="D8" s="282"/>
      <c r="E8" s="282"/>
      <c r="F8" s="282"/>
      <c r="G8" s="282"/>
      <c r="H8" s="282"/>
      <c r="I8" s="282"/>
      <c r="J8" s="282"/>
      <c r="K8" s="305"/>
      <c r="L8" s="2"/>
      <c r="N8" s="3"/>
      <c r="P8" s="3"/>
      <c r="Q8" s="3"/>
    </row>
    <row r="9" spans="2:17" ht="15" customHeight="1" x14ac:dyDescent="0.25">
      <c r="B9" s="4"/>
      <c r="C9" s="17"/>
      <c r="D9" s="18"/>
      <c r="E9" s="18"/>
      <c r="F9" s="18"/>
      <c r="G9" s="19"/>
      <c r="H9" s="31"/>
      <c r="I9" s="219"/>
      <c r="J9" s="219"/>
      <c r="K9" s="31"/>
      <c r="L9" s="6"/>
      <c r="O9"/>
    </row>
    <row r="10" spans="2:17" ht="15" customHeight="1" x14ac:dyDescent="0.25">
      <c r="B10" s="4"/>
      <c r="C10" s="20"/>
      <c r="D10" s="31"/>
      <c r="E10" s="31"/>
      <c r="F10" s="287" t="s">
        <v>0</v>
      </c>
      <c r="G10" s="288"/>
      <c r="H10" s="277"/>
      <c r="I10" s="279"/>
      <c r="J10" s="31"/>
      <c r="K10" s="31"/>
      <c r="L10" s="6"/>
      <c r="O10"/>
    </row>
    <row r="11" spans="2:17" ht="15" customHeight="1" x14ac:dyDescent="0.25">
      <c r="B11" s="4"/>
      <c r="C11" s="20"/>
      <c r="D11" s="31"/>
      <c r="E11" s="31"/>
      <c r="F11" s="287" t="s">
        <v>1</v>
      </c>
      <c r="G11" s="288"/>
      <c r="H11" s="277"/>
      <c r="I11" s="279"/>
      <c r="J11" s="31"/>
      <c r="K11" s="31"/>
      <c r="L11" s="6"/>
      <c r="O11"/>
    </row>
    <row r="12" spans="2:17" ht="15" customHeight="1" x14ac:dyDescent="0.25">
      <c r="B12" s="4"/>
      <c r="C12" s="20"/>
      <c r="D12" s="31"/>
      <c r="E12" s="31"/>
      <c r="F12" s="287" t="s">
        <v>2</v>
      </c>
      <c r="G12" s="288"/>
      <c r="H12" s="277"/>
      <c r="I12" s="279"/>
      <c r="J12" s="31"/>
      <c r="K12" s="31"/>
      <c r="L12" s="6"/>
    </row>
    <row r="13" spans="2:17" ht="15" customHeight="1" x14ac:dyDescent="0.25">
      <c r="B13" s="4"/>
      <c r="C13" s="20"/>
      <c r="D13" s="31"/>
      <c r="E13" s="31"/>
      <c r="F13" s="287" t="s">
        <v>3</v>
      </c>
      <c r="G13" s="288"/>
      <c r="H13" s="277"/>
      <c r="I13" s="279"/>
      <c r="J13" s="31"/>
      <c r="K13" s="31"/>
      <c r="L13" s="6"/>
    </row>
    <row r="14" spans="2:17" ht="15" customHeight="1" x14ac:dyDescent="0.25">
      <c r="B14" s="4"/>
      <c r="C14" s="20"/>
      <c r="D14" s="31"/>
      <c r="E14" s="31"/>
      <c r="F14" s="287" t="s">
        <v>893</v>
      </c>
      <c r="G14" s="288"/>
      <c r="H14" s="277"/>
      <c r="I14" s="279"/>
      <c r="J14" s="31"/>
      <c r="K14" s="31"/>
      <c r="L14" s="6"/>
    </row>
    <row r="15" spans="2:17" ht="15" customHeight="1" x14ac:dyDescent="0.25">
      <c r="B15" s="4"/>
      <c r="C15" s="20"/>
      <c r="D15" s="31"/>
      <c r="E15" s="31"/>
      <c r="F15" s="287" t="s">
        <v>895</v>
      </c>
      <c r="G15" s="288"/>
      <c r="H15" s="277"/>
      <c r="I15" s="279"/>
      <c r="J15" s="31"/>
      <c r="K15" s="31"/>
      <c r="L15" s="6"/>
    </row>
    <row r="16" spans="2:17" ht="15" customHeight="1" x14ac:dyDescent="0.25">
      <c r="B16" s="4"/>
      <c r="C16" s="20"/>
      <c r="D16" s="31"/>
      <c r="E16" s="31"/>
      <c r="F16" s="287" t="s">
        <v>894</v>
      </c>
      <c r="G16" s="288"/>
      <c r="H16" s="277"/>
      <c r="I16" s="279"/>
      <c r="J16" s="31"/>
      <c r="K16" s="31"/>
      <c r="L16" s="6"/>
    </row>
    <row r="17" spans="2:17" ht="15" customHeight="1" x14ac:dyDescent="0.25">
      <c r="B17" s="4"/>
      <c r="C17" s="20"/>
      <c r="D17" s="31"/>
      <c r="E17" s="31"/>
      <c r="F17" s="287" t="s">
        <v>4</v>
      </c>
      <c r="G17" s="288"/>
      <c r="H17" s="277"/>
      <c r="I17" s="279"/>
      <c r="J17" s="31"/>
      <c r="K17" s="31"/>
      <c r="L17" s="6"/>
    </row>
    <row r="18" spans="2:17" ht="15" customHeight="1" x14ac:dyDescent="0.25">
      <c r="B18" s="4"/>
      <c r="C18" s="20"/>
      <c r="D18" s="31"/>
      <c r="E18" s="31"/>
      <c r="F18" s="306" t="s">
        <v>755</v>
      </c>
      <c r="G18" s="307"/>
      <c r="H18" s="277"/>
      <c r="I18" s="279"/>
      <c r="J18" s="31"/>
      <c r="K18" s="31"/>
      <c r="L18" s="6"/>
    </row>
    <row r="19" spans="2:17" ht="15" customHeight="1" x14ac:dyDescent="0.25">
      <c r="B19" s="4"/>
      <c r="C19" s="20"/>
      <c r="D19" s="21"/>
      <c r="E19" s="21"/>
      <c r="F19" s="21"/>
      <c r="G19" s="22"/>
      <c r="H19" s="31"/>
      <c r="I19" s="219"/>
      <c r="J19" s="219"/>
      <c r="K19" s="31"/>
      <c r="L19" s="6"/>
    </row>
    <row r="20" spans="2:17" ht="15" customHeight="1" x14ac:dyDescent="0.2">
      <c r="B20" s="4"/>
      <c r="C20" s="273" t="s">
        <v>716</v>
      </c>
      <c r="D20" s="273"/>
      <c r="E20" s="273"/>
      <c r="F20" s="273"/>
      <c r="G20" s="273"/>
      <c r="H20" s="273"/>
      <c r="I20" s="273"/>
      <c r="J20" s="273"/>
      <c r="K20" s="273"/>
      <c r="L20" s="6"/>
    </row>
    <row r="21" spans="2:17" ht="15" customHeight="1" x14ac:dyDescent="0.2">
      <c r="B21" s="4"/>
      <c r="C21" s="273" t="s">
        <v>801</v>
      </c>
      <c r="D21" s="273"/>
      <c r="E21" s="273"/>
      <c r="F21" s="273"/>
      <c r="G21" s="273"/>
      <c r="H21" s="273"/>
      <c r="I21" s="273"/>
      <c r="J21" s="273"/>
      <c r="K21" s="273"/>
      <c r="L21" s="6"/>
    </row>
    <row r="22" spans="2:17" ht="15" customHeight="1" x14ac:dyDescent="0.2">
      <c r="B22" s="4"/>
      <c r="C22" s="273" t="s">
        <v>800</v>
      </c>
      <c r="D22" s="273"/>
      <c r="E22" s="273"/>
      <c r="F22" s="273"/>
      <c r="G22" s="273"/>
      <c r="H22" s="273"/>
      <c r="I22" s="273"/>
      <c r="J22" s="273"/>
      <c r="K22" s="273"/>
      <c r="L22" s="6"/>
      <c r="N22" s="9"/>
      <c r="P22" s="9"/>
      <c r="Q22" s="9"/>
    </row>
    <row r="23" spans="2:17" ht="15" customHeight="1" x14ac:dyDescent="0.2">
      <c r="B23" s="4"/>
      <c r="C23" s="41"/>
      <c r="D23" s="41"/>
      <c r="E23" s="41"/>
      <c r="F23" s="111"/>
      <c r="G23" s="41"/>
      <c r="H23" s="41"/>
      <c r="I23" s="41"/>
      <c r="J23" s="41"/>
      <c r="K23" s="41"/>
      <c r="L23" s="6"/>
      <c r="N23" s="9"/>
      <c r="P23" s="9"/>
      <c r="Q23" s="9"/>
    </row>
    <row r="24" spans="2:17" ht="15" customHeight="1" x14ac:dyDescent="0.2">
      <c r="B24" s="4"/>
      <c r="C24" s="176" t="s">
        <v>740</v>
      </c>
      <c r="D24" s="328" t="s">
        <v>741</v>
      </c>
      <c r="E24" s="329"/>
      <c r="F24" s="329"/>
      <c r="G24" s="62"/>
      <c r="H24" s="62"/>
      <c r="I24" s="62"/>
      <c r="J24" s="62"/>
      <c r="K24" s="62"/>
      <c r="L24" s="6"/>
      <c r="N24" s="9"/>
      <c r="P24" s="9"/>
      <c r="Q24" s="9"/>
    </row>
    <row r="25" spans="2:17" ht="5.25" customHeight="1" x14ac:dyDescent="0.2">
      <c r="B25" s="4"/>
      <c r="C25" s="41"/>
      <c r="D25" s="41"/>
      <c r="E25" s="41"/>
      <c r="F25" s="41"/>
      <c r="G25" s="41"/>
      <c r="H25" s="41"/>
      <c r="I25" s="41"/>
      <c r="J25" s="41"/>
      <c r="K25" s="41"/>
      <c r="L25" s="6"/>
      <c r="N25" s="9"/>
      <c r="P25" s="9"/>
      <c r="Q25" s="9"/>
    </row>
    <row r="26" spans="2:17" ht="15" customHeight="1" x14ac:dyDescent="0.25">
      <c r="B26" s="4"/>
      <c r="C26" s="177" t="s">
        <v>717</v>
      </c>
      <c r="D26" s="326" t="s">
        <v>28</v>
      </c>
      <c r="E26" s="327"/>
      <c r="F26" s="327"/>
      <c r="G26" s="19"/>
      <c r="H26" s="19"/>
      <c r="I26" s="219"/>
      <c r="J26" s="219"/>
      <c r="K26" s="31"/>
      <c r="L26" s="6"/>
    </row>
    <row r="27" spans="2:17" ht="15" customHeight="1" x14ac:dyDescent="0.25">
      <c r="B27" s="4"/>
      <c r="C27" s="23"/>
      <c r="D27" s="18"/>
      <c r="E27" s="18"/>
      <c r="F27" s="18"/>
      <c r="G27" s="19"/>
      <c r="H27" s="31"/>
      <c r="I27" s="219"/>
      <c r="J27" s="219"/>
      <c r="K27" s="31"/>
      <c r="L27" s="6"/>
      <c r="N27" s="9"/>
      <c r="P27" s="9"/>
      <c r="Q27" s="9"/>
    </row>
    <row r="28" spans="2:17" ht="20.25" customHeight="1" x14ac:dyDescent="0.2">
      <c r="B28" s="4"/>
      <c r="C28" s="106" t="s">
        <v>748</v>
      </c>
      <c r="D28" s="330" t="s">
        <v>759</v>
      </c>
      <c r="E28" s="310"/>
      <c r="F28" s="310"/>
      <c r="G28" s="310"/>
      <c r="H28" s="310"/>
      <c r="I28" s="310"/>
      <c r="J28" s="310"/>
      <c r="K28" s="317"/>
      <c r="L28" s="63"/>
    </row>
    <row r="29" spans="2:17" ht="15" customHeight="1" x14ac:dyDescent="0.25">
      <c r="B29" s="4"/>
      <c r="C29" s="112"/>
      <c r="D29" s="113"/>
      <c r="E29" s="113"/>
      <c r="F29" s="18"/>
      <c r="G29" s="19"/>
      <c r="H29" s="31"/>
      <c r="I29" s="219"/>
      <c r="J29" s="219"/>
      <c r="K29" s="31"/>
      <c r="L29" s="6"/>
      <c r="N29" s="9"/>
      <c r="P29" s="9"/>
      <c r="Q29" s="9"/>
    </row>
    <row r="30" spans="2:17" ht="62.25" customHeight="1" x14ac:dyDescent="0.2">
      <c r="B30" s="4"/>
      <c r="C30" s="178" t="s">
        <v>760</v>
      </c>
      <c r="D30" s="179" t="s">
        <v>715</v>
      </c>
      <c r="E30" s="179" t="s">
        <v>761</v>
      </c>
      <c r="F30" s="179" t="s">
        <v>762</v>
      </c>
      <c r="G30" s="179" t="s">
        <v>763</v>
      </c>
      <c r="H30" s="179" t="s">
        <v>764</v>
      </c>
      <c r="I30" s="179" t="s">
        <v>765</v>
      </c>
      <c r="J30" s="179" t="s">
        <v>766</v>
      </c>
      <c r="K30" s="179" t="s">
        <v>767</v>
      </c>
      <c r="L30" s="8"/>
    </row>
    <row r="31" spans="2:17" ht="33.75" customHeight="1" x14ac:dyDescent="0.2">
      <c r="B31" s="4"/>
      <c r="C31" s="68"/>
      <c r="D31" s="69" t="e">
        <f>VLOOKUP(C31,Catalogo,2,0)</f>
        <v>#N/A</v>
      </c>
      <c r="E31" s="69"/>
      <c r="F31" s="66"/>
      <c r="G31" s="67"/>
      <c r="H31" s="69"/>
      <c r="I31" s="70"/>
      <c r="J31" s="71"/>
      <c r="K31" s="71">
        <f>+I31-J31</f>
        <v>0</v>
      </c>
      <c r="L31" s="6"/>
      <c r="N31" s="34"/>
    </row>
    <row r="32" spans="2:17" ht="59.25" customHeight="1" x14ac:dyDescent="0.2">
      <c r="B32" s="4"/>
      <c r="C32" s="68"/>
      <c r="D32" s="69" t="e">
        <f>VLOOKUP(C32,Catalogo,2,0)</f>
        <v>#N/A</v>
      </c>
      <c r="E32" s="69"/>
      <c r="F32" s="69"/>
      <c r="G32" s="67"/>
      <c r="H32" s="69"/>
      <c r="I32" s="70"/>
      <c r="J32" s="71"/>
      <c r="K32" s="71">
        <f>K31+I32-J32</f>
        <v>0</v>
      </c>
      <c r="L32" s="6"/>
      <c r="N32" s="34"/>
    </row>
    <row r="33" spans="2:17" ht="15" customHeight="1" x14ac:dyDescent="0.2">
      <c r="B33" s="4"/>
      <c r="C33" s="68"/>
      <c r="D33" s="69" t="e">
        <f>VLOOKUP(C33,Catalogo,2,0)</f>
        <v>#N/A</v>
      </c>
      <c r="E33" s="69"/>
      <c r="F33" s="66"/>
      <c r="G33" s="67"/>
      <c r="H33" s="69"/>
      <c r="I33" s="70"/>
      <c r="J33" s="71"/>
      <c r="K33" s="71">
        <f>K32+I33-J33</f>
        <v>0</v>
      </c>
      <c r="L33" s="6"/>
      <c r="N33" s="34"/>
    </row>
    <row r="34" spans="2:17" ht="15" customHeight="1" x14ac:dyDescent="0.2">
      <c r="B34" s="4"/>
      <c r="C34" s="68"/>
      <c r="D34" s="69" t="e">
        <f>VLOOKUP(C34,Catalogo,2,0)</f>
        <v>#N/A</v>
      </c>
      <c r="E34" s="69"/>
      <c r="F34" s="66"/>
      <c r="G34" s="67"/>
      <c r="H34" s="69"/>
      <c r="I34" s="71"/>
      <c r="J34" s="71"/>
      <c r="K34" s="71">
        <f>K33+I34-J34</f>
        <v>0</v>
      </c>
      <c r="L34" s="6"/>
      <c r="N34" s="34"/>
    </row>
    <row r="35" spans="2:17" ht="15" customHeight="1" x14ac:dyDescent="0.25">
      <c r="B35" s="4"/>
      <c r="C35" s="220"/>
      <c r="D35" s="221"/>
      <c r="E35" s="221"/>
      <c r="F35" s="222"/>
      <c r="G35" s="223"/>
      <c r="H35" s="221"/>
      <c r="I35" s="36"/>
      <c r="J35" s="36"/>
      <c r="K35" s="36"/>
      <c r="L35" s="6"/>
      <c r="N35" s="35"/>
      <c r="P35" s="9"/>
      <c r="Q35" s="9"/>
    </row>
    <row r="36" spans="2:17" ht="15" customHeight="1" x14ac:dyDescent="0.25">
      <c r="B36" s="4"/>
      <c r="C36" s="17"/>
      <c r="D36" s="18"/>
      <c r="E36" s="18"/>
      <c r="F36" s="18"/>
      <c r="G36" s="19"/>
      <c r="H36" s="31"/>
      <c r="I36" s="180" t="s">
        <v>710</v>
      </c>
      <c r="J36" s="181">
        <f>C31</f>
        <v>0</v>
      </c>
      <c r="K36" s="65">
        <f>K34</f>
        <v>0</v>
      </c>
      <c r="L36" s="6"/>
      <c r="N36" s="34"/>
    </row>
    <row r="37" spans="2:17" ht="15" customHeight="1" x14ac:dyDescent="0.25">
      <c r="B37" s="4"/>
      <c r="C37" s="17"/>
      <c r="D37" s="18"/>
      <c r="E37" s="18"/>
      <c r="F37" s="18"/>
      <c r="G37" s="19"/>
      <c r="H37" s="31"/>
      <c r="I37" s="219"/>
      <c r="J37" s="219"/>
      <c r="K37" s="31"/>
      <c r="L37" s="6"/>
    </row>
    <row r="38" spans="2:17" ht="65.25" customHeight="1" x14ac:dyDescent="0.2">
      <c r="B38" s="4"/>
      <c r="C38" s="179" t="s">
        <v>760</v>
      </c>
      <c r="D38" s="179" t="s">
        <v>715</v>
      </c>
      <c r="E38" s="179" t="s">
        <v>761</v>
      </c>
      <c r="F38" s="179" t="s">
        <v>762</v>
      </c>
      <c r="G38" s="179" t="s">
        <v>763</v>
      </c>
      <c r="H38" s="179" t="s">
        <v>764</v>
      </c>
      <c r="I38" s="179" t="s">
        <v>765</v>
      </c>
      <c r="J38" s="179" t="s">
        <v>766</v>
      </c>
      <c r="K38" s="179" t="s">
        <v>767</v>
      </c>
      <c r="L38" s="6"/>
    </row>
    <row r="39" spans="2:17" ht="30" customHeight="1" x14ac:dyDescent="0.2">
      <c r="B39" s="4"/>
      <c r="C39" s="68"/>
      <c r="D39" s="69" t="e">
        <f>VLOOKUP(C39,Catalogo,2,0)</f>
        <v>#N/A</v>
      </c>
      <c r="E39" s="69"/>
      <c r="F39" s="66"/>
      <c r="G39" s="72"/>
      <c r="H39" s="69"/>
      <c r="I39" s="73"/>
      <c r="J39" s="74"/>
      <c r="K39" s="74">
        <f>+I39-J39</f>
        <v>0</v>
      </c>
      <c r="L39" s="6"/>
    </row>
    <row r="40" spans="2:17" ht="15" customHeight="1" x14ac:dyDescent="0.2">
      <c r="B40" s="4"/>
      <c r="C40" s="68"/>
      <c r="D40" s="69" t="e">
        <f>VLOOKUP(C40,Catalogo,2,0)</f>
        <v>#N/A</v>
      </c>
      <c r="E40" s="69"/>
      <c r="F40" s="75"/>
      <c r="G40" s="72"/>
      <c r="H40" s="69"/>
      <c r="I40" s="76"/>
      <c r="J40" s="74"/>
      <c r="K40" s="74">
        <f>K39+I40-J40</f>
        <v>0</v>
      </c>
      <c r="L40" s="6"/>
    </row>
    <row r="41" spans="2:17" ht="15" customHeight="1" x14ac:dyDescent="0.2">
      <c r="B41" s="4"/>
      <c r="C41" s="68"/>
      <c r="D41" s="69" t="e">
        <f>VLOOKUP(C41,Catalogo,2,0)</f>
        <v>#N/A</v>
      </c>
      <c r="E41" s="69"/>
      <c r="F41" s="66"/>
      <c r="G41" s="72"/>
      <c r="H41" s="69"/>
      <c r="I41" s="74"/>
      <c r="J41" s="74"/>
      <c r="K41" s="74">
        <f>K40+I41-J41</f>
        <v>0</v>
      </c>
      <c r="L41" s="6"/>
    </row>
    <row r="42" spans="2:17" ht="15" customHeight="1" x14ac:dyDescent="0.2">
      <c r="B42" s="4"/>
      <c r="C42" s="68"/>
      <c r="D42" s="69" t="e">
        <f>VLOOKUP(C42,Catalogo,2,0)</f>
        <v>#N/A</v>
      </c>
      <c r="E42" s="69"/>
      <c r="F42" s="66"/>
      <c r="G42" s="72"/>
      <c r="H42" s="69"/>
      <c r="I42" s="74"/>
      <c r="J42" s="74"/>
      <c r="K42" s="74">
        <f>K41+I42-J42</f>
        <v>0</v>
      </c>
      <c r="L42" s="6"/>
      <c r="N42" s="9"/>
    </row>
    <row r="43" spans="2:17" ht="15" customHeight="1" x14ac:dyDescent="0.25">
      <c r="B43" s="4"/>
      <c r="C43" s="220"/>
      <c r="D43" s="221"/>
      <c r="E43" s="221"/>
      <c r="F43" s="222"/>
      <c r="G43" s="223"/>
      <c r="H43" s="221"/>
      <c r="I43" s="36"/>
      <c r="J43" s="36"/>
      <c r="K43" s="36"/>
      <c r="L43" s="6"/>
      <c r="N43" s="9"/>
      <c r="P43" s="9"/>
      <c r="Q43" s="9"/>
    </row>
    <row r="44" spans="2:17" ht="15" customHeight="1" x14ac:dyDescent="0.25">
      <c r="B44" s="4"/>
      <c r="C44" s="17"/>
      <c r="E44" s="18"/>
      <c r="F44" s="18"/>
      <c r="G44" s="19"/>
      <c r="H44" s="31"/>
      <c r="I44" s="180" t="s">
        <v>710</v>
      </c>
      <c r="J44" s="181">
        <f>C39</f>
        <v>0</v>
      </c>
      <c r="K44" s="65">
        <f>K42</f>
        <v>0</v>
      </c>
      <c r="L44" s="6"/>
    </row>
    <row r="45" spans="2:17" ht="15" customHeight="1" x14ac:dyDescent="0.2">
      <c r="B45" s="4"/>
      <c r="C45" s="334" t="s">
        <v>793</v>
      </c>
      <c r="D45" s="334"/>
      <c r="E45" s="334"/>
      <c r="F45" s="334"/>
      <c r="G45" s="334"/>
      <c r="H45" s="334"/>
      <c r="I45" s="224"/>
      <c r="J45" s="225"/>
      <c r="K45" s="226"/>
      <c r="L45" s="6"/>
    </row>
    <row r="46" spans="2:17" ht="15" customHeight="1" x14ac:dyDescent="0.25">
      <c r="B46" s="4"/>
      <c r="C46" s="17"/>
      <c r="D46" s="18"/>
      <c r="E46" s="18"/>
      <c r="F46" s="18"/>
      <c r="G46" s="19"/>
      <c r="H46" s="31"/>
      <c r="I46" s="219"/>
      <c r="J46" s="219"/>
      <c r="K46" s="31"/>
      <c r="L46" s="6"/>
    </row>
    <row r="47" spans="2:17" ht="63" customHeight="1" x14ac:dyDescent="0.2">
      <c r="B47" s="4"/>
      <c r="C47" s="179" t="s">
        <v>760</v>
      </c>
      <c r="D47" s="179" t="s">
        <v>715</v>
      </c>
      <c r="E47" s="179" t="s">
        <v>761</v>
      </c>
      <c r="F47" s="179" t="s">
        <v>762</v>
      </c>
      <c r="G47" s="179" t="s">
        <v>763</v>
      </c>
      <c r="H47" s="179" t="s">
        <v>764</v>
      </c>
      <c r="I47" s="179" t="s">
        <v>765</v>
      </c>
      <c r="J47" s="179" t="s">
        <v>766</v>
      </c>
      <c r="K47" s="179" t="s">
        <v>767</v>
      </c>
      <c r="L47" s="6"/>
    </row>
    <row r="48" spans="2:17" ht="15" customHeight="1" x14ac:dyDescent="0.2">
      <c r="B48" s="4"/>
      <c r="C48" s="68"/>
      <c r="D48" s="69" t="e">
        <f>VLOOKUP(C48,Catalogo,2,0)</f>
        <v>#N/A</v>
      </c>
      <c r="E48" s="69"/>
      <c r="F48" s="66"/>
      <c r="G48" s="72"/>
      <c r="H48" s="69"/>
      <c r="I48" s="77"/>
      <c r="J48" s="77"/>
      <c r="K48" s="77">
        <f>+I48-J48</f>
        <v>0</v>
      </c>
      <c r="L48" s="6"/>
    </row>
    <row r="49" spans="2:12" ht="15" customHeight="1" x14ac:dyDescent="0.2">
      <c r="B49" s="4"/>
      <c r="C49" s="68"/>
      <c r="D49" s="69" t="e">
        <f>VLOOKUP(C49,Catalogo,2,0)</f>
        <v>#N/A</v>
      </c>
      <c r="E49" s="69"/>
      <c r="F49" s="66"/>
      <c r="G49" s="72"/>
      <c r="H49" s="69"/>
      <c r="I49" s="77"/>
      <c r="J49" s="77"/>
      <c r="K49" s="77">
        <f>K48+I49-J49</f>
        <v>0</v>
      </c>
      <c r="L49" s="6"/>
    </row>
    <row r="50" spans="2:12" ht="15" customHeight="1" x14ac:dyDescent="0.2">
      <c r="B50" s="4"/>
      <c r="C50" s="68"/>
      <c r="D50" s="69" t="e">
        <f>VLOOKUP(C50,Catalogo,2,0)</f>
        <v>#N/A</v>
      </c>
      <c r="E50" s="69"/>
      <c r="F50" s="66"/>
      <c r="G50" s="72"/>
      <c r="H50" s="69"/>
      <c r="I50" s="77"/>
      <c r="J50" s="77"/>
      <c r="K50" s="77">
        <f>K49+I50-J50</f>
        <v>0</v>
      </c>
      <c r="L50" s="6"/>
    </row>
    <row r="51" spans="2:12" ht="15" customHeight="1" x14ac:dyDescent="0.2">
      <c r="B51" s="4"/>
      <c r="C51" s="68"/>
      <c r="D51" s="69" t="e">
        <f>VLOOKUP(C51,Catalogo,2,0)</f>
        <v>#N/A</v>
      </c>
      <c r="E51" s="69"/>
      <c r="F51" s="66"/>
      <c r="G51" s="72"/>
      <c r="H51" s="69"/>
      <c r="I51" s="77"/>
      <c r="J51" s="77"/>
      <c r="K51" s="77">
        <f>K50+I51-J51</f>
        <v>0</v>
      </c>
      <c r="L51" s="6"/>
    </row>
    <row r="52" spans="2:12" ht="15" customHeight="1" x14ac:dyDescent="0.25">
      <c r="B52" s="4"/>
      <c r="C52" s="220"/>
      <c r="D52" s="221"/>
      <c r="E52" s="221"/>
      <c r="F52" s="222"/>
      <c r="G52" s="223"/>
      <c r="H52" s="221"/>
      <c r="I52" s="36"/>
      <c r="J52" s="36"/>
      <c r="K52" s="36"/>
      <c r="L52" s="6"/>
    </row>
    <row r="53" spans="2:12" ht="15" customHeight="1" x14ac:dyDescent="0.25">
      <c r="B53" s="4"/>
      <c r="C53" s="17"/>
      <c r="D53" s="18"/>
      <c r="E53" s="18"/>
      <c r="F53" s="18"/>
      <c r="G53" s="19"/>
      <c r="H53" s="31"/>
      <c r="I53" s="180" t="s">
        <v>710</v>
      </c>
      <c r="J53" s="181">
        <f>C48</f>
        <v>0</v>
      </c>
      <c r="K53" s="65">
        <f>K51</f>
        <v>0</v>
      </c>
      <c r="L53" s="6"/>
    </row>
    <row r="54" spans="2:12" x14ac:dyDescent="0.25">
      <c r="B54" s="4"/>
      <c r="C54" s="17"/>
      <c r="D54" s="18"/>
      <c r="E54" s="18"/>
      <c r="F54" s="18"/>
      <c r="G54" s="19"/>
      <c r="H54" s="31"/>
      <c r="I54" s="219"/>
      <c r="J54" s="219"/>
      <c r="K54" s="31"/>
      <c r="L54" s="6"/>
    </row>
    <row r="55" spans="2:12" ht="15" customHeight="1" x14ac:dyDescent="0.2">
      <c r="B55" s="4"/>
      <c r="C55" s="106" t="s">
        <v>748</v>
      </c>
      <c r="D55" s="330" t="s">
        <v>795</v>
      </c>
      <c r="E55" s="310"/>
      <c r="F55" s="310"/>
      <c r="G55" s="310"/>
      <c r="H55" s="310"/>
      <c r="I55" s="310"/>
      <c r="J55" s="310"/>
      <c r="K55" s="317"/>
      <c r="L55" s="6"/>
    </row>
    <row r="56" spans="2:12" ht="15" customHeight="1" x14ac:dyDescent="0.25">
      <c r="B56" s="4"/>
      <c r="C56" s="114"/>
      <c r="D56" s="18"/>
      <c r="E56" s="18"/>
      <c r="F56" s="18"/>
      <c r="G56" s="19"/>
      <c r="H56" s="31"/>
      <c r="I56" s="219"/>
      <c r="J56" s="219"/>
      <c r="K56" s="31"/>
      <c r="L56" s="6"/>
    </row>
    <row r="57" spans="2:12" ht="77.25" customHeight="1" x14ac:dyDescent="0.2">
      <c r="B57" s="4"/>
      <c r="C57" s="179" t="s">
        <v>760</v>
      </c>
      <c r="D57" s="179" t="s">
        <v>715</v>
      </c>
      <c r="E57" s="179" t="s">
        <v>761</v>
      </c>
      <c r="F57" s="179" t="s">
        <v>762</v>
      </c>
      <c r="G57" s="179" t="s">
        <v>763</v>
      </c>
      <c r="H57" s="179" t="s">
        <v>764</v>
      </c>
      <c r="I57" s="179" t="s">
        <v>765</v>
      </c>
      <c r="J57" s="179" t="s">
        <v>766</v>
      </c>
      <c r="K57" s="179" t="s">
        <v>767</v>
      </c>
      <c r="L57" s="6"/>
    </row>
    <row r="58" spans="2:12" ht="15" customHeight="1" x14ac:dyDescent="0.2">
      <c r="B58" s="4"/>
      <c r="C58" s="68"/>
      <c r="D58" s="69" t="e">
        <f t="shared" ref="D58:D65" si="0">VLOOKUP(C58,Catalogo,2,0)</f>
        <v>#N/A</v>
      </c>
      <c r="E58" s="69"/>
      <c r="F58" s="66"/>
      <c r="G58" s="72"/>
      <c r="H58" s="69"/>
      <c r="I58" s="74"/>
      <c r="J58" s="74"/>
      <c r="K58" s="74">
        <f>+I58-J58</f>
        <v>0</v>
      </c>
      <c r="L58" s="6"/>
    </row>
    <row r="59" spans="2:12" ht="83.25" customHeight="1" x14ac:dyDescent="0.2">
      <c r="B59" s="4"/>
      <c r="C59" s="68"/>
      <c r="D59" s="69" t="e">
        <f t="shared" si="0"/>
        <v>#N/A</v>
      </c>
      <c r="E59" s="69"/>
      <c r="F59" s="66"/>
      <c r="G59" s="72"/>
      <c r="H59" s="69"/>
      <c r="I59" s="74"/>
      <c r="J59" s="74"/>
      <c r="K59" s="74">
        <f>K58+I59-J59</f>
        <v>0</v>
      </c>
      <c r="L59" s="6"/>
    </row>
    <row r="60" spans="2:12" ht="15" customHeight="1" x14ac:dyDescent="0.2">
      <c r="B60" s="4"/>
      <c r="C60" s="68"/>
      <c r="D60" s="69" t="e">
        <f t="shared" si="0"/>
        <v>#N/A</v>
      </c>
      <c r="E60" s="69"/>
      <c r="F60" s="66"/>
      <c r="G60" s="72"/>
      <c r="H60" s="69"/>
      <c r="I60" s="74"/>
      <c r="J60" s="74"/>
      <c r="K60" s="74">
        <f>K59+I60-J60</f>
        <v>0</v>
      </c>
      <c r="L60" s="6"/>
    </row>
    <row r="61" spans="2:12" ht="15" customHeight="1" x14ac:dyDescent="0.2">
      <c r="B61" s="4"/>
      <c r="C61" s="68"/>
      <c r="D61" s="69" t="e">
        <f t="shared" si="0"/>
        <v>#N/A</v>
      </c>
      <c r="E61" s="69"/>
      <c r="F61" s="66"/>
      <c r="G61" s="72"/>
      <c r="H61" s="69"/>
      <c r="I61" s="74"/>
      <c r="J61" s="74"/>
      <c r="K61" s="74">
        <f t="shared" ref="K61:K65" si="1">K60+I61-J61</f>
        <v>0</v>
      </c>
      <c r="L61" s="6"/>
    </row>
    <row r="62" spans="2:12" ht="15" customHeight="1" x14ac:dyDescent="0.2">
      <c r="B62" s="4"/>
      <c r="C62" s="68"/>
      <c r="D62" s="69" t="e">
        <f t="shared" si="0"/>
        <v>#N/A</v>
      </c>
      <c r="E62" s="69"/>
      <c r="F62" s="66"/>
      <c r="G62" s="72"/>
      <c r="H62" s="69"/>
      <c r="I62" s="74"/>
      <c r="J62" s="74"/>
      <c r="K62" s="74">
        <f t="shared" si="1"/>
        <v>0</v>
      </c>
      <c r="L62" s="6"/>
    </row>
    <row r="63" spans="2:12" ht="15" customHeight="1" x14ac:dyDescent="0.2">
      <c r="B63" s="4"/>
      <c r="C63" s="68"/>
      <c r="D63" s="69" t="e">
        <f t="shared" si="0"/>
        <v>#N/A</v>
      </c>
      <c r="E63" s="69"/>
      <c r="F63" s="66"/>
      <c r="G63" s="72"/>
      <c r="H63" s="69"/>
      <c r="I63" s="74"/>
      <c r="J63" s="74"/>
      <c r="K63" s="74">
        <f t="shared" si="1"/>
        <v>0</v>
      </c>
      <c r="L63" s="6"/>
    </row>
    <row r="64" spans="2:12" ht="15" customHeight="1" x14ac:dyDescent="0.2">
      <c r="B64" s="4"/>
      <c r="C64" s="68"/>
      <c r="D64" s="69" t="e">
        <f t="shared" si="0"/>
        <v>#N/A</v>
      </c>
      <c r="E64" s="69"/>
      <c r="F64" s="66"/>
      <c r="G64" s="72"/>
      <c r="H64" s="69"/>
      <c r="I64" s="74"/>
      <c r="J64" s="74"/>
      <c r="K64" s="74">
        <f t="shared" si="1"/>
        <v>0</v>
      </c>
      <c r="L64" s="6"/>
    </row>
    <row r="65" spans="2:12" ht="15" customHeight="1" x14ac:dyDescent="0.2">
      <c r="B65" s="4"/>
      <c r="C65" s="68"/>
      <c r="D65" s="69" t="e">
        <f t="shared" si="0"/>
        <v>#N/A</v>
      </c>
      <c r="E65" s="69"/>
      <c r="F65" s="66"/>
      <c r="G65" s="72"/>
      <c r="H65" s="69"/>
      <c r="I65" s="74"/>
      <c r="J65" s="74"/>
      <c r="K65" s="74">
        <f t="shared" si="1"/>
        <v>0</v>
      </c>
      <c r="L65" s="6"/>
    </row>
    <row r="66" spans="2:12" ht="15" customHeight="1" x14ac:dyDescent="0.25">
      <c r="B66" s="4"/>
      <c r="C66" s="220"/>
      <c r="D66" s="221"/>
      <c r="E66" s="221"/>
      <c r="F66" s="222"/>
      <c r="G66" s="223"/>
      <c r="H66" s="221"/>
      <c r="I66" s="36"/>
      <c r="J66" s="36"/>
      <c r="K66" s="36"/>
      <c r="L66" s="6"/>
    </row>
    <row r="67" spans="2:12" ht="36" customHeight="1" x14ac:dyDescent="0.25">
      <c r="B67" s="4"/>
      <c r="C67" s="17"/>
      <c r="D67" s="18"/>
      <c r="E67" s="18"/>
      <c r="F67" s="18"/>
      <c r="G67" s="19"/>
      <c r="H67" s="31"/>
      <c r="I67" s="180" t="s">
        <v>710</v>
      </c>
      <c r="J67" s="181" t="s">
        <v>753</v>
      </c>
      <c r="K67" s="65">
        <f>K65</f>
        <v>0</v>
      </c>
      <c r="L67" s="6"/>
    </row>
    <row r="68" spans="2:12" ht="15" customHeight="1" x14ac:dyDescent="0.25">
      <c r="B68" s="4"/>
      <c r="C68" s="17"/>
      <c r="D68" s="18"/>
      <c r="E68" s="18"/>
      <c r="F68" s="18"/>
      <c r="G68" s="19"/>
      <c r="H68" s="31"/>
      <c r="I68" s="219"/>
      <c r="J68" s="219"/>
      <c r="K68" s="31"/>
      <c r="L68" s="6"/>
    </row>
    <row r="69" spans="2:12" ht="15" customHeight="1" x14ac:dyDescent="0.25">
      <c r="B69" s="4"/>
      <c r="C69" s="182" t="s">
        <v>718</v>
      </c>
      <c r="D69" s="308" t="s">
        <v>719</v>
      </c>
      <c r="E69" s="308"/>
      <c r="F69" s="308"/>
      <c r="G69" s="78"/>
      <c r="H69" s="19"/>
      <c r="I69" s="219"/>
      <c r="J69" s="219"/>
      <c r="K69" s="31"/>
      <c r="L69" s="6"/>
    </row>
    <row r="70" spans="2:12" ht="15" customHeight="1" x14ac:dyDescent="0.25">
      <c r="B70" s="4"/>
      <c r="C70" s="17"/>
      <c r="D70" s="18"/>
      <c r="E70" s="18"/>
      <c r="F70" s="18"/>
      <c r="G70" s="19"/>
      <c r="H70" s="31"/>
      <c r="I70" s="219"/>
      <c r="J70" s="219"/>
      <c r="K70" s="31"/>
      <c r="L70" s="6"/>
    </row>
    <row r="71" spans="2:12" ht="15" customHeight="1" x14ac:dyDescent="0.2">
      <c r="B71" s="115"/>
      <c r="C71" s="116" t="s">
        <v>748</v>
      </c>
      <c r="D71" s="331"/>
      <c r="E71" s="332"/>
      <c r="F71" s="332"/>
      <c r="G71" s="332"/>
      <c r="H71" s="332"/>
      <c r="I71" s="332"/>
      <c r="J71" s="332"/>
      <c r="K71" s="333"/>
      <c r="L71" s="118"/>
    </row>
    <row r="72" spans="2:12" ht="15" customHeight="1" x14ac:dyDescent="0.25">
      <c r="B72" s="4"/>
      <c r="C72" s="114"/>
      <c r="D72" s="113"/>
      <c r="E72" s="18"/>
      <c r="F72" s="18"/>
      <c r="G72" s="19"/>
      <c r="H72" s="117"/>
      <c r="I72" s="219"/>
      <c r="J72" s="219"/>
      <c r="K72" s="31"/>
      <c r="L72" s="6"/>
    </row>
    <row r="73" spans="2:12" ht="71.25" customHeight="1" x14ac:dyDescent="0.2">
      <c r="B73" s="4"/>
      <c r="C73" s="179" t="s">
        <v>760</v>
      </c>
      <c r="D73" s="179" t="s">
        <v>715</v>
      </c>
      <c r="E73" s="179" t="s">
        <v>761</v>
      </c>
      <c r="F73" s="179" t="s">
        <v>762</v>
      </c>
      <c r="G73" s="179" t="s">
        <v>763</v>
      </c>
      <c r="H73" s="179" t="s">
        <v>764</v>
      </c>
      <c r="I73" s="179" t="s">
        <v>765</v>
      </c>
      <c r="J73" s="179" t="s">
        <v>766</v>
      </c>
      <c r="K73" s="179" t="s">
        <v>767</v>
      </c>
      <c r="L73" s="6"/>
    </row>
    <row r="74" spans="2:12" ht="15" customHeight="1" x14ac:dyDescent="0.25">
      <c r="B74" s="4"/>
      <c r="C74" s="64"/>
      <c r="D74" s="15" t="e">
        <f>VLOOKUP(C74,Catalogo,2,0)</f>
        <v>#N/A</v>
      </c>
      <c r="E74" s="15"/>
      <c r="F74" s="13"/>
      <c r="G74" s="37"/>
      <c r="H74" s="15"/>
      <c r="I74" s="38"/>
      <c r="J74" s="16"/>
      <c r="K74" s="16">
        <f>+I74-J74</f>
        <v>0</v>
      </c>
      <c r="L74" s="6"/>
    </row>
    <row r="75" spans="2:12" ht="15" customHeight="1" x14ac:dyDescent="0.25">
      <c r="B75" s="4"/>
      <c r="C75" s="64"/>
      <c r="D75" s="15" t="e">
        <f>VLOOKUP(C75,Catalogo,2,0)</f>
        <v>#N/A</v>
      </c>
      <c r="E75" s="15"/>
      <c r="F75" s="39"/>
      <c r="G75" s="37"/>
      <c r="H75" s="40"/>
      <c r="I75" s="38"/>
      <c r="J75" s="16"/>
      <c r="K75" s="16">
        <f>K74+I75-J75</f>
        <v>0</v>
      </c>
      <c r="L75" s="6"/>
    </row>
    <row r="76" spans="2:12" ht="15" customHeight="1" x14ac:dyDescent="0.25">
      <c r="B76" s="4"/>
      <c r="C76" s="64"/>
      <c r="D76" s="15" t="e">
        <f>VLOOKUP(C76,Catalogo,2,0)</f>
        <v>#N/A</v>
      </c>
      <c r="E76" s="15"/>
      <c r="F76" s="13"/>
      <c r="G76" s="14"/>
      <c r="H76" s="15"/>
      <c r="I76" s="38"/>
      <c r="J76" s="16"/>
      <c r="K76" s="16">
        <f>K75+I76-J76</f>
        <v>0</v>
      </c>
      <c r="L76" s="6"/>
    </row>
    <row r="77" spans="2:12" ht="15" customHeight="1" x14ac:dyDescent="0.25">
      <c r="B77" s="4"/>
      <c r="C77" s="64"/>
      <c r="D77" s="15" t="e">
        <f>VLOOKUP(C77,Catalogo,2,0)</f>
        <v>#N/A</v>
      </c>
      <c r="E77" s="15"/>
      <c r="F77" s="13"/>
      <c r="G77" s="14"/>
      <c r="H77" s="15"/>
      <c r="I77" s="16"/>
      <c r="J77" s="16"/>
      <c r="K77" s="16">
        <f>K76+I77-J77</f>
        <v>0</v>
      </c>
      <c r="L77" s="6"/>
    </row>
    <row r="78" spans="2:12" ht="15" customHeight="1" x14ac:dyDescent="0.25">
      <c r="B78" s="4"/>
      <c r="C78" s="220"/>
      <c r="D78" s="221"/>
      <c r="E78" s="221"/>
      <c r="F78" s="222"/>
      <c r="G78" s="223"/>
      <c r="H78" s="221"/>
      <c r="I78" s="36"/>
      <c r="J78" s="36"/>
      <c r="K78" s="36"/>
      <c r="L78" s="6"/>
    </row>
    <row r="79" spans="2:12" ht="15" customHeight="1" x14ac:dyDescent="0.25">
      <c r="B79" s="4"/>
      <c r="C79" s="17"/>
      <c r="D79" s="18"/>
      <c r="E79" s="18"/>
      <c r="F79" s="18"/>
      <c r="G79" s="19"/>
      <c r="H79" s="31"/>
      <c r="I79" s="180" t="s">
        <v>710</v>
      </c>
      <c r="J79" s="181">
        <f>C74</f>
        <v>0</v>
      </c>
      <c r="K79" s="65">
        <f>K77</f>
        <v>0</v>
      </c>
      <c r="L79" s="6"/>
    </row>
    <row r="80" spans="2:12" ht="15" customHeight="1" x14ac:dyDescent="0.25">
      <c r="B80" s="4"/>
      <c r="C80" s="17"/>
      <c r="D80" s="18"/>
      <c r="E80" s="18"/>
      <c r="F80" s="18"/>
      <c r="G80" s="19"/>
      <c r="H80" s="31"/>
      <c r="I80" s="219"/>
      <c r="J80" s="219"/>
      <c r="K80" s="31"/>
      <c r="L80" s="6"/>
    </row>
    <row r="81" spans="2:17" ht="15" customHeight="1" x14ac:dyDescent="0.25">
      <c r="B81" s="4"/>
      <c r="C81" s="17"/>
      <c r="D81" s="18"/>
      <c r="E81" s="18"/>
      <c r="F81" s="18"/>
      <c r="G81" s="19"/>
      <c r="H81" s="31"/>
      <c r="I81" s="219"/>
      <c r="J81" s="219"/>
      <c r="K81" s="31"/>
      <c r="L81" s="6"/>
    </row>
    <row r="82" spans="2:17" ht="15" customHeight="1" x14ac:dyDescent="0.25">
      <c r="B82" s="4"/>
      <c r="C82" s="182" t="s">
        <v>721</v>
      </c>
      <c r="D82" s="308" t="s">
        <v>722</v>
      </c>
      <c r="E82" s="308"/>
      <c r="F82" s="308"/>
      <c r="G82" s="78"/>
      <c r="H82" s="19"/>
      <c r="I82" s="219"/>
      <c r="J82" s="219"/>
      <c r="K82" s="31"/>
      <c r="L82" s="6"/>
    </row>
    <row r="83" spans="2:17" ht="15" customHeight="1" x14ac:dyDescent="0.25">
      <c r="B83" s="4"/>
      <c r="C83" s="17"/>
      <c r="D83" s="18"/>
      <c r="E83" s="18"/>
      <c r="F83" s="18"/>
      <c r="G83" s="19"/>
      <c r="H83" s="31"/>
      <c r="I83" s="219"/>
      <c r="J83" s="219"/>
      <c r="K83" s="31"/>
      <c r="L83" s="6"/>
    </row>
    <row r="84" spans="2:17" ht="15" customHeight="1" x14ac:dyDescent="0.2">
      <c r="B84" s="4"/>
      <c r="C84" s="106" t="s">
        <v>748</v>
      </c>
      <c r="D84" s="331"/>
      <c r="E84" s="332"/>
      <c r="F84" s="332"/>
      <c r="G84" s="332"/>
      <c r="H84" s="332"/>
      <c r="I84" s="332"/>
      <c r="J84" s="332"/>
      <c r="K84" s="333"/>
      <c r="L84" s="118"/>
    </row>
    <row r="85" spans="2:17" ht="15" customHeight="1" x14ac:dyDescent="0.25">
      <c r="B85" s="4"/>
      <c r="C85" s="114"/>
      <c r="D85" s="113"/>
      <c r="E85" s="18"/>
      <c r="F85" s="18"/>
      <c r="G85" s="19"/>
      <c r="H85" s="31"/>
      <c r="I85" s="219"/>
      <c r="J85" s="219"/>
      <c r="K85" s="31"/>
      <c r="L85" s="6"/>
    </row>
    <row r="86" spans="2:17" ht="78" customHeight="1" x14ac:dyDescent="0.2">
      <c r="B86" s="4"/>
      <c r="C86" s="179" t="s">
        <v>760</v>
      </c>
      <c r="D86" s="179" t="s">
        <v>715</v>
      </c>
      <c r="E86" s="179" t="s">
        <v>761</v>
      </c>
      <c r="F86" s="179" t="s">
        <v>762</v>
      </c>
      <c r="G86" s="179" t="s">
        <v>763</v>
      </c>
      <c r="H86" s="179" t="s">
        <v>764</v>
      </c>
      <c r="I86" s="179" t="s">
        <v>765</v>
      </c>
      <c r="J86" s="179" t="s">
        <v>766</v>
      </c>
      <c r="K86" s="179" t="s">
        <v>767</v>
      </c>
      <c r="L86" s="6"/>
    </row>
    <row r="87" spans="2:17" ht="15" customHeight="1" x14ac:dyDescent="0.25">
      <c r="B87" s="4"/>
      <c r="C87" s="64"/>
      <c r="D87" s="15" t="e">
        <f>VLOOKUP(C87,Catalogo,2,0)</f>
        <v>#N/A</v>
      </c>
      <c r="E87" s="15"/>
      <c r="F87" s="13"/>
      <c r="G87" s="37"/>
      <c r="H87" s="15"/>
      <c r="I87" s="38"/>
      <c r="J87" s="16"/>
      <c r="K87" s="16">
        <f>+I87-J87</f>
        <v>0</v>
      </c>
      <c r="L87" s="6"/>
    </row>
    <row r="88" spans="2:17" ht="15" customHeight="1" x14ac:dyDescent="0.25">
      <c r="B88" s="4"/>
      <c r="C88" s="64"/>
      <c r="D88" s="15" t="e">
        <f>VLOOKUP(C88,Catalogo,2,0)</f>
        <v>#N/A</v>
      </c>
      <c r="E88" s="15"/>
      <c r="F88" s="39"/>
      <c r="G88" s="37"/>
      <c r="H88" s="40"/>
      <c r="I88" s="38"/>
      <c r="J88" s="16"/>
      <c r="K88" s="16">
        <f>K87+I88-J88</f>
        <v>0</v>
      </c>
      <c r="L88" s="6"/>
    </row>
    <row r="89" spans="2:17" ht="15" customHeight="1" x14ac:dyDescent="0.25">
      <c r="B89" s="4"/>
      <c r="C89" s="64"/>
      <c r="D89" s="15" t="e">
        <f>VLOOKUP(C89,Catalogo,2,0)</f>
        <v>#N/A</v>
      </c>
      <c r="E89" s="15"/>
      <c r="F89" s="13"/>
      <c r="G89" s="14"/>
      <c r="H89" s="15"/>
      <c r="I89" s="38"/>
      <c r="J89" s="16"/>
      <c r="K89" s="16">
        <f>K88+I89-J89</f>
        <v>0</v>
      </c>
      <c r="L89" s="6"/>
    </row>
    <row r="90" spans="2:17" ht="15" customHeight="1" x14ac:dyDescent="0.25">
      <c r="B90" s="4"/>
      <c r="C90" s="64"/>
      <c r="D90" s="15" t="e">
        <f>VLOOKUP(C90,Catalogo,2,0)</f>
        <v>#N/A</v>
      </c>
      <c r="E90" s="15"/>
      <c r="F90" s="13"/>
      <c r="G90" s="14"/>
      <c r="H90" s="15"/>
      <c r="I90" s="16"/>
      <c r="J90" s="16"/>
      <c r="K90" s="16">
        <f>K89+I90-J90</f>
        <v>0</v>
      </c>
      <c r="L90" s="6"/>
    </row>
    <row r="91" spans="2:17" ht="15" customHeight="1" x14ac:dyDescent="0.25">
      <c r="B91" s="4"/>
      <c r="C91" s="220"/>
      <c r="D91" s="221"/>
      <c r="E91" s="221"/>
      <c r="F91" s="222"/>
      <c r="G91" s="223"/>
      <c r="H91" s="221"/>
      <c r="I91" s="36"/>
      <c r="J91" s="36"/>
      <c r="K91" s="36"/>
      <c r="L91" s="6"/>
    </row>
    <row r="92" spans="2:17" ht="15" customHeight="1" x14ac:dyDescent="0.25">
      <c r="B92" s="4"/>
      <c r="C92" s="17"/>
      <c r="D92" s="18"/>
      <c r="E92" s="18"/>
      <c r="F92" s="18"/>
      <c r="G92" s="19"/>
      <c r="H92" s="31"/>
      <c r="I92" s="180" t="s">
        <v>710</v>
      </c>
      <c r="J92" s="181">
        <f>C87</f>
        <v>0</v>
      </c>
      <c r="K92" s="65">
        <f>K90</f>
        <v>0</v>
      </c>
      <c r="L92" s="6"/>
    </row>
    <row r="93" spans="2:17" ht="15" customHeight="1" x14ac:dyDescent="0.25">
      <c r="B93" s="4"/>
      <c r="C93" s="17"/>
      <c r="D93" s="18"/>
      <c r="E93" s="18"/>
      <c r="F93" s="18"/>
      <c r="G93" s="19"/>
      <c r="H93" s="31"/>
      <c r="I93" s="219"/>
      <c r="J93" s="219"/>
      <c r="K93" s="31"/>
      <c r="L93" s="6"/>
    </row>
    <row r="94" spans="2:17" ht="15" customHeight="1" x14ac:dyDescent="0.25">
      <c r="B94" s="4"/>
      <c r="C94" s="183" t="s">
        <v>742</v>
      </c>
      <c r="D94" s="286" t="s">
        <v>743</v>
      </c>
      <c r="E94" s="286"/>
      <c r="F94" s="286"/>
      <c r="G94" s="78"/>
      <c r="H94" s="227"/>
      <c r="I94" s="228"/>
      <c r="J94" s="228"/>
      <c r="K94" s="227"/>
      <c r="L94" s="6"/>
      <c r="N94" s="9"/>
      <c r="P94" s="9"/>
      <c r="Q94" s="9"/>
    </row>
    <row r="95" spans="2:17" ht="5.25" customHeight="1" x14ac:dyDescent="0.25">
      <c r="B95" s="4"/>
      <c r="C95" s="122"/>
      <c r="D95" s="122"/>
      <c r="E95" s="122"/>
      <c r="F95" s="123"/>
      <c r="G95" s="19"/>
      <c r="H95" s="31"/>
      <c r="I95" s="219"/>
      <c r="J95" s="219"/>
      <c r="K95" s="31"/>
      <c r="L95" s="6"/>
    </row>
    <row r="96" spans="2:17" ht="15" customHeight="1" x14ac:dyDescent="0.25">
      <c r="B96" s="4"/>
      <c r="C96" s="182" t="s">
        <v>723</v>
      </c>
      <c r="D96" s="308" t="s">
        <v>618</v>
      </c>
      <c r="E96" s="308"/>
      <c r="F96" s="308"/>
      <c r="G96" s="19"/>
      <c r="H96" s="19"/>
      <c r="I96" s="219"/>
      <c r="J96" s="219"/>
      <c r="K96" s="31"/>
      <c r="L96" s="6"/>
    </row>
    <row r="97" spans="2:12" ht="15" customHeight="1" x14ac:dyDescent="0.25">
      <c r="B97" s="4"/>
      <c r="C97" s="17"/>
      <c r="D97" s="18"/>
      <c r="E97" s="18"/>
      <c r="F97" s="18"/>
      <c r="G97" s="19"/>
      <c r="H97" s="31"/>
      <c r="I97" s="219"/>
      <c r="J97" s="219"/>
      <c r="K97" s="31"/>
      <c r="L97" s="6"/>
    </row>
    <row r="98" spans="2:12" ht="15" customHeight="1" x14ac:dyDescent="0.2">
      <c r="B98" s="115"/>
      <c r="C98" s="120" t="s">
        <v>748</v>
      </c>
      <c r="D98" s="309" t="s">
        <v>768</v>
      </c>
      <c r="E98" s="310"/>
      <c r="F98" s="310"/>
      <c r="G98" s="310"/>
      <c r="H98" s="310"/>
      <c r="I98" s="310"/>
      <c r="J98" s="310"/>
      <c r="K98" s="311"/>
      <c r="L98" s="118"/>
    </row>
    <row r="99" spans="2:12" ht="15" customHeight="1" x14ac:dyDescent="0.25">
      <c r="B99" s="4"/>
      <c r="C99" s="17"/>
      <c r="D99" s="113"/>
      <c r="E99" s="113"/>
      <c r="F99" s="18"/>
      <c r="G99" s="19"/>
      <c r="H99" s="117"/>
      <c r="I99" s="119"/>
      <c r="J99" s="119"/>
      <c r="K99" s="31"/>
      <c r="L99" s="6"/>
    </row>
    <row r="100" spans="2:12" ht="68.25" customHeight="1" x14ac:dyDescent="0.2">
      <c r="B100" s="4"/>
      <c r="C100" s="179" t="s">
        <v>760</v>
      </c>
      <c r="D100" s="179" t="s">
        <v>715</v>
      </c>
      <c r="E100" s="179" t="s">
        <v>761</v>
      </c>
      <c r="F100" s="179" t="s">
        <v>762</v>
      </c>
      <c r="G100" s="179" t="s">
        <v>763</v>
      </c>
      <c r="H100" s="179" t="s">
        <v>764</v>
      </c>
      <c r="I100" s="179" t="s">
        <v>765</v>
      </c>
      <c r="J100" s="179" t="s">
        <v>766</v>
      </c>
      <c r="K100" s="179" t="s">
        <v>767</v>
      </c>
      <c r="L100" s="6"/>
    </row>
    <row r="101" spans="2:12" ht="51" customHeight="1" x14ac:dyDescent="0.25">
      <c r="B101" s="4"/>
      <c r="C101" s="64"/>
      <c r="D101" s="15" t="e">
        <f>VLOOKUP(C101,Catalogo,2,0)</f>
        <v>#N/A</v>
      </c>
      <c r="E101" s="15"/>
      <c r="F101" s="13"/>
      <c r="G101" s="14"/>
      <c r="H101" s="15"/>
      <c r="I101" s="16"/>
      <c r="J101" s="16"/>
      <c r="K101" s="16">
        <f>+I101-J101</f>
        <v>0</v>
      </c>
      <c r="L101" s="6"/>
    </row>
    <row r="102" spans="2:12" ht="15" customHeight="1" x14ac:dyDescent="0.25">
      <c r="B102" s="4"/>
      <c r="C102" s="64"/>
      <c r="D102" s="15" t="e">
        <f>VLOOKUP(C102,Catalogo,2,0)</f>
        <v>#N/A</v>
      </c>
      <c r="E102" s="15"/>
      <c r="F102" s="13"/>
      <c r="G102" s="14"/>
      <c r="H102" s="15"/>
      <c r="I102" s="16"/>
      <c r="J102" s="16"/>
      <c r="K102" s="16">
        <f>K101+I102-J102</f>
        <v>0</v>
      </c>
      <c r="L102" s="6"/>
    </row>
    <row r="103" spans="2:12" ht="15" customHeight="1" x14ac:dyDescent="0.25">
      <c r="B103" s="4"/>
      <c r="C103" s="64"/>
      <c r="D103" s="15" t="e">
        <f>VLOOKUP(C103,Catalogo,2,0)</f>
        <v>#N/A</v>
      </c>
      <c r="E103" s="15"/>
      <c r="F103" s="13"/>
      <c r="G103" s="14"/>
      <c r="H103" s="15"/>
      <c r="I103" s="16"/>
      <c r="J103" s="16"/>
      <c r="K103" s="16">
        <f>K102+I103-J103</f>
        <v>0</v>
      </c>
      <c r="L103" s="6"/>
    </row>
    <row r="104" spans="2:12" ht="15" customHeight="1" x14ac:dyDescent="0.25">
      <c r="B104" s="4"/>
      <c r="C104" s="220"/>
      <c r="D104" s="221"/>
      <c r="E104" s="221"/>
      <c r="F104" s="222"/>
      <c r="G104" s="223"/>
      <c r="H104" s="221"/>
      <c r="I104" s="36"/>
      <c r="J104" s="36"/>
      <c r="K104" s="36"/>
      <c r="L104" s="6"/>
    </row>
    <row r="105" spans="2:12" ht="15" customHeight="1" x14ac:dyDescent="0.25">
      <c r="B105" s="4"/>
      <c r="C105" s="17"/>
      <c r="D105" s="18"/>
      <c r="E105" s="18"/>
      <c r="F105" s="18"/>
      <c r="G105" s="19"/>
      <c r="H105" s="31"/>
      <c r="I105" s="180" t="s">
        <v>710</v>
      </c>
      <c r="J105" s="181">
        <f>C101</f>
        <v>0</v>
      </c>
      <c r="K105" s="65">
        <f>K103</f>
        <v>0</v>
      </c>
      <c r="L105" s="6"/>
    </row>
    <row r="106" spans="2:12" x14ac:dyDescent="0.25">
      <c r="B106" s="4"/>
      <c r="C106" s="17"/>
      <c r="D106" s="18"/>
      <c r="E106" s="18"/>
      <c r="F106" s="18"/>
      <c r="G106" s="19"/>
      <c r="H106" s="31"/>
      <c r="I106" s="219"/>
      <c r="J106" s="219"/>
      <c r="K106" s="31"/>
      <c r="L106" s="6"/>
    </row>
    <row r="107" spans="2:12" ht="15" customHeight="1" x14ac:dyDescent="0.2">
      <c r="B107" s="115"/>
      <c r="C107" s="121" t="s">
        <v>748</v>
      </c>
      <c r="D107" s="312" t="s">
        <v>795</v>
      </c>
      <c r="E107" s="313"/>
      <c r="F107" s="313"/>
      <c r="G107" s="313"/>
      <c r="H107" s="313"/>
      <c r="I107" s="313"/>
      <c r="J107" s="313"/>
      <c r="K107" s="314"/>
      <c r="L107" s="6"/>
    </row>
    <row r="108" spans="2:12" ht="15" customHeight="1" x14ac:dyDescent="0.25">
      <c r="B108" s="4"/>
      <c r="C108" s="114"/>
      <c r="D108" s="113"/>
      <c r="E108" s="18"/>
      <c r="F108" s="18"/>
      <c r="G108" s="19"/>
      <c r="H108" s="31"/>
      <c r="I108" s="219"/>
      <c r="J108" s="219"/>
      <c r="K108" s="31"/>
      <c r="L108" s="6"/>
    </row>
    <row r="109" spans="2:12" ht="65.25" customHeight="1" x14ac:dyDescent="0.2">
      <c r="B109" s="4"/>
      <c r="C109" s="179" t="s">
        <v>760</v>
      </c>
      <c r="D109" s="179" t="s">
        <v>715</v>
      </c>
      <c r="E109" s="179" t="s">
        <v>761</v>
      </c>
      <c r="F109" s="179" t="s">
        <v>762</v>
      </c>
      <c r="G109" s="179" t="s">
        <v>763</v>
      </c>
      <c r="H109" s="179" t="s">
        <v>764</v>
      </c>
      <c r="I109" s="179" t="s">
        <v>765</v>
      </c>
      <c r="J109" s="179" t="s">
        <v>766</v>
      </c>
      <c r="K109" s="179" t="s">
        <v>767</v>
      </c>
      <c r="L109" s="6"/>
    </row>
    <row r="110" spans="2:12" ht="15" customHeight="1" x14ac:dyDescent="0.25">
      <c r="B110" s="4"/>
      <c r="C110" s="64"/>
      <c r="D110" s="15" t="e">
        <f>VLOOKUP(C110,Catalogo,2,0)</f>
        <v>#N/A</v>
      </c>
      <c r="E110" s="15"/>
      <c r="F110" s="13"/>
      <c r="G110" s="14"/>
      <c r="H110" s="15"/>
      <c r="I110" s="16"/>
      <c r="J110" s="16"/>
      <c r="K110" s="16">
        <f>+I110-J110</f>
        <v>0</v>
      </c>
      <c r="L110" s="6"/>
    </row>
    <row r="111" spans="2:12" ht="15" customHeight="1" x14ac:dyDescent="0.25">
      <c r="B111" s="4"/>
      <c r="C111" s="64"/>
      <c r="D111" s="15" t="e">
        <f>VLOOKUP(C111,Catalogo,2,0)</f>
        <v>#N/A</v>
      </c>
      <c r="E111" s="15"/>
      <c r="F111" s="13"/>
      <c r="G111" s="14"/>
      <c r="H111" s="15"/>
      <c r="I111" s="16"/>
      <c r="J111" s="16"/>
      <c r="K111" s="16">
        <f>K110+I111-J111</f>
        <v>0</v>
      </c>
      <c r="L111" s="6"/>
    </row>
    <row r="112" spans="2:12" ht="15" customHeight="1" x14ac:dyDescent="0.25">
      <c r="B112" s="4"/>
      <c r="C112" s="64"/>
      <c r="D112" s="15" t="e">
        <f>VLOOKUP(C112,Catalogo,2,0)</f>
        <v>#N/A</v>
      </c>
      <c r="E112" s="15"/>
      <c r="F112" s="13"/>
      <c r="G112" s="14"/>
      <c r="H112" s="15"/>
      <c r="I112" s="16"/>
      <c r="J112" s="16"/>
      <c r="K112" s="16">
        <f>K111+I112-J112</f>
        <v>0</v>
      </c>
      <c r="L112" s="6"/>
    </row>
    <row r="113" spans="2:12" ht="15" customHeight="1" x14ac:dyDescent="0.25">
      <c r="B113" s="4"/>
      <c r="C113" s="220"/>
      <c r="D113" s="221"/>
      <c r="E113" s="221"/>
      <c r="F113" s="222"/>
      <c r="G113" s="223"/>
      <c r="H113" s="221"/>
      <c r="I113" s="36"/>
      <c r="J113" s="36"/>
      <c r="K113" s="36"/>
      <c r="L113" s="6"/>
    </row>
    <row r="114" spans="2:12" ht="31.5" customHeight="1" x14ac:dyDescent="0.25">
      <c r="B114" s="4"/>
      <c r="C114" s="17"/>
      <c r="D114" s="18"/>
      <c r="E114" s="18"/>
      <c r="F114" s="18"/>
      <c r="G114" s="19"/>
      <c r="H114" s="31"/>
      <c r="I114" s="180" t="s">
        <v>710</v>
      </c>
      <c r="J114" s="181" t="s">
        <v>754</v>
      </c>
      <c r="K114" s="65">
        <f>K112</f>
        <v>0</v>
      </c>
      <c r="L114" s="6"/>
    </row>
    <row r="115" spans="2:12" ht="15" customHeight="1" x14ac:dyDescent="0.25">
      <c r="B115" s="4"/>
      <c r="C115" s="17"/>
      <c r="D115" s="18"/>
      <c r="E115" s="18"/>
      <c r="F115" s="18"/>
      <c r="G115" s="19"/>
      <c r="H115" s="31"/>
      <c r="I115" s="219"/>
      <c r="J115" s="219"/>
      <c r="K115" s="31"/>
      <c r="L115" s="6"/>
    </row>
    <row r="116" spans="2:12" ht="15" customHeight="1" x14ac:dyDescent="0.25">
      <c r="B116" s="4"/>
      <c r="C116" s="185" t="s">
        <v>724</v>
      </c>
      <c r="D116" s="315" t="s">
        <v>725</v>
      </c>
      <c r="E116" s="315"/>
      <c r="F116" s="315"/>
      <c r="G116" s="78"/>
      <c r="H116" s="19"/>
      <c r="I116" s="219"/>
      <c r="J116" s="219"/>
      <c r="K116" s="31"/>
      <c r="L116" s="6"/>
    </row>
    <row r="117" spans="2:12" ht="15" customHeight="1" x14ac:dyDescent="0.25">
      <c r="B117" s="4"/>
      <c r="C117" s="17"/>
      <c r="D117" s="18"/>
      <c r="E117" s="18"/>
      <c r="F117" s="18"/>
      <c r="G117" s="19"/>
      <c r="H117" s="31"/>
      <c r="I117" s="219"/>
      <c r="J117" s="219"/>
      <c r="K117" s="31"/>
      <c r="L117" s="6"/>
    </row>
    <row r="118" spans="2:12" ht="15" customHeight="1" x14ac:dyDescent="0.2">
      <c r="B118" s="4"/>
      <c r="C118" s="106" t="s">
        <v>748</v>
      </c>
      <c r="D118" s="316"/>
      <c r="E118" s="310"/>
      <c r="F118" s="310"/>
      <c r="G118" s="310"/>
      <c r="H118" s="310"/>
      <c r="I118" s="310"/>
      <c r="J118" s="310"/>
      <c r="K118" s="317"/>
      <c r="L118" s="6"/>
    </row>
    <row r="119" spans="2:12" ht="15" customHeight="1" x14ac:dyDescent="0.25">
      <c r="B119" s="4"/>
      <c r="C119" s="17"/>
      <c r="D119" s="113"/>
      <c r="E119" s="113"/>
      <c r="F119" s="18"/>
      <c r="G119" s="19"/>
      <c r="H119" s="31"/>
      <c r="I119" s="219"/>
      <c r="J119" s="219"/>
      <c r="K119" s="31"/>
      <c r="L119" s="6"/>
    </row>
    <row r="120" spans="2:12" ht="61.5" customHeight="1" x14ac:dyDescent="0.2">
      <c r="B120" s="4"/>
      <c r="C120" s="179" t="s">
        <v>760</v>
      </c>
      <c r="D120" s="179" t="s">
        <v>715</v>
      </c>
      <c r="E120" s="179" t="s">
        <v>761</v>
      </c>
      <c r="F120" s="179" t="s">
        <v>762</v>
      </c>
      <c r="G120" s="179" t="s">
        <v>763</v>
      </c>
      <c r="H120" s="179" t="s">
        <v>764</v>
      </c>
      <c r="I120" s="179" t="s">
        <v>765</v>
      </c>
      <c r="J120" s="179" t="s">
        <v>766</v>
      </c>
      <c r="K120" s="179" t="s">
        <v>767</v>
      </c>
      <c r="L120" s="6"/>
    </row>
    <row r="121" spans="2:12" ht="15" customHeight="1" x14ac:dyDescent="0.25">
      <c r="B121" s="4"/>
      <c r="C121" s="64"/>
      <c r="D121" s="15" t="e">
        <f>VLOOKUP(C121,Catalogo,2,0)</f>
        <v>#N/A</v>
      </c>
      <c r="E121" s="15"/>
      <c r="F121" s="13"/>
      <c r="G121" s="14"/>
      <c r="H121" s="15"/>
      <c r="I121" s="16"/>
      <c r="J121" s="16"/>
      <c r="K121" s="16">
        <f>+I121-J121</f>
        <v>0</v>
      </c>
      <c r="L121" s="6"/>
    </row>
    <row r="122" spans="2:12" ht="15" customHeight="1" x14ac:dyDescent="0.25">
      <c r="B122" s="4"/>
      <c r="C122" s="64"/>
      <c r="D122" s="15" t="e">
        <f>VLOOKUP(C122,Catalogo,2,0)</f>
        <v>#N/A</v>
      </c>
      <c r="E122" s="15"/>
      <c r="F122" s="13"/>
      <c r="G122" s="14"/>
      <c r="H122" s="15"/>
      <c r="I122" s="16"/>
      <c r="J122" s="16"/>
      <c r="K122" s="16">
        <f>K121+I122-J122</f>
        <v>0</v>
      </c>
      <c r="L122" s="6"/>
    </row>
    <row r="123" spans="2:12" ht="15" customHeight="1" x14ac:dyDescent="0.25">
      <c r="B123" s="4"/>
      <c r="C123" s="64"/>
      <c r="D123" s="15" t="e">
        <f>VLOOKUP(C123,Catalogo,2,0)</f>
        <v>#N/A</v>
      </c>
      <c r="E123" s="15"/>
      <c r="F123" s="13"/>
      <c r="G123" s="14"/>
      <c r="H123" s="15"/>
      <c r="I123" s="16">
        <v>0</v>
      </c>
      <c r="J123" s="16">
        <v>0</v>
      </c>
      <c r="K123" s="16">
        <f>K122+I123-J123</f>
        <v>0</v>
      </c>
      <c r="L123" s="6"/>
    </row>
    <row r="124" spans="2:12" ht="15" customHeight="1" x14ac:dyDescent="0.25">
      <c r="B124" s="4"/>
      <c r="C124" s="220"/>
      <c r="D124" s="221"/>
      <c r="E124" s="221"/>
      <c r="F124" s="222"/>
      <c r="G124" s="223"/>
      <c r="H124" s="221"/>
      <c r="I124" s="36"/>
      <c r="J124" s="36"/>
      <c r="K124" s="36"/>
      <c r="L124" s="6"/>
    </row>
    <row r="125" spans="2:12" ht="15" customHeight="1" x14ac:dyDescent="0.25">
      <c r="B125" s="4"/>
      <c r="C125" s="17"/>
      <c r="D125" s="18"/>
      <c r="E125" s="18"/>
      <c r="F125" s="18"/>
      <c r="G125" s="19"/>
      <c r="H125" s="31"/>
      <c r="I125" s="186" t="s">
        <v>710</v>
      </c>
      <c r="J125" s="181">
        <f>C121</f>
        <v>0</v>
      </c>
      <c r="K125" s="65">
        <f>K123</f>
        <v>0</v>
      </c>
      <c r="L125" s="6"/>
    </row>
    <row r="126" spans="2:12" ht="15" customHeight="1" x14ac:dyDescent="0.25">
      <c r="B126" s="4"/>
      <c r="C126" s="17"/>
      <c r="D126" s="18"/>
      <c r="E126" s="18"/>
      <c r="F126" s="18"/>
      <c r="G126" s="19"/>
      <c r="H126" s="31"/>
      <c r="I126" s="219"/>
      <c r="J126" s="219"/>
      <c r="K126" s="31"/>
      <c r="L126" s="6"/>
    </row>
    <row r="127" spans="2:12" ht="15" customHeight="1" x14ac:dyDescent="0.25">
      <c r="B127" s="4"/>
      <c r="C127" s="187" t="s">
        <v>726</v>
      </c>
      <c r="D127" s="320" t="s">
        <v>727</v>
      </c>
      <c r="E127" s="320"/>
      <c r="F127" s="320"/>
      <c r="G127" s="78"/>
      <c r="H127" s="19"/>
      <c r="I127" s="219"/>
      <c r="J127" s="219"/>
      <c r="K127" s="31"/>
      <c r="L127" s="6"/>
    </row>
    <row r="128" spans="2:12" ht="15" customHeight="1" x14ac:dyDescent="0.25">
      <c r="B128" s="4"/>
      <c r="C128" s="124"/>
      <c r="D128" s="18"/>
      <c r="E128" s="18"/>
      <c r="F128" s="18"/>
      <c r="G128" s="19"/>
      <c r="H128" s="31"/>
      <c r="I128" s="219"/>
      <c r="J128" s="219"/>
      <c r="K128" s="31"/>
      <c r="L128" s="6"/>
    </row>
    <row r="129" spans="2:12" ht="15" customHeight="1" x14ac:dyDescent="0.2">
      <c r="B129" s="4"/>
      <c r="C129" s="106" t="s">
        <v>748</v>
      </c>
      <c r="D129" s="318"/>
      <c r="E129" s="319"/>
      <c r="F129" s="319"/>
      <c r="G129" s="319"/>
      <c r="H129" s="319"/>
      <c r="I129" s="319"/>
      <c r="J129" s="319"/>
      <c r="K129" s="319"/>
      <c r="L129" s="6"/>
    </row>
    <row r="130" spans="2:12" ht="15" customHeight="1" x14ac:dyDescent="0.25">
      <c r="B130" s="4"/>
      <c r="C130" s="17"/>
      <c r="D130" s="18"/>
      <c r="E130" s="18"/>
      <c r="F130" s="18"/>
      <c r="G130" s="19"/>
      <c r="H130" s="31"/>
      <c r="I130" s="219"/>
      <c r="J130" s="219"/>
      <c r="K130" s="31"/>
      <c r="L130" s="6"/>
    </row>
    <row r="131" spans="2:12" ht="55.5" customHeight="1" x14ac:dyDescent="0.2">
      <c r="B131" s="4"/>
      <c r="C131" s="179" t="s">
        <v>760</v>
      </c>
      <c r="D131" s="179" t="s">
        <v>715</v>
      </c>
      <c r="E131" s="179" t="s">
        <v>761</v>
      </c>
      <c r="F131" s="179" t="s">
        <v>762</v>
      </c>
      <c r="G131" s="179" t="s">
        <v>763</v>
      </c>
      <c r="H131" s="179" t="s">
        <v>764</v>
      </c>
      <c r="I131" s="179" t="s">
        <v>765</v>
      </c>
      <c r="J131" s="179" t="s">
        <v>766</v>
      </c>
      <c r="K131" s="179" t="s">
        <v>767</v>
      </c>
      <c r="L131" s="6"/>
    </row>
    <row r="132" spans="2:12" ht="33" customHeight="1" x14ac:dyDescent="0.25">
      <c r="B132" s="4"/>
      <c r="C132" s="64"/>
      <c r="D132" s="15" t="e">
        <f>VLOOKUP(C132,Catalogo,2,0)</f>
        <v>#N/A</v>
      </c>
      <c r="E132" s="15"/>
      <c r="F132" s="13"/>
      <c r="G132" s="14"/>
      <c r="H132" s="15"/>
      <c r="I132" s="16"/>
      <c r="J132" s="16"/>
      <c r="K132" s="16">
        <f>+I132-J132</f>
        <v>0</v>
      </c>
      <c r="L132" s="6"/>
    </row>
    <row r="133" spans="2:12" ht="15" customHeight="1" x14ac:dyDescent="0.25">
      <c r="B133" s="4"/>
      <c r="C133" s="64"/>
      <c r="D133" s="15" t="e">
        <f>VLOOKUP(C133,Catalogo,2,0)</f>
        <v>#N/A</v>
      </c>
      <c r="E133" s="15"/>
      <c r="F133" s="13"/>
      <c r="G133" s="14"/>
      <c r="H133" s="15"/>
      <c r="I133" s="16"/>
      <c r="J133" s="16"/>
      <c r="K133" s="16">
        <f>K132+I133-J133</f>
        <v>0</v>
      </c>
      <c r="L133" s="6"/>
    </row>
    <row r="134" spans="2:12" ht="15" customHeight="1" x14ac:dyDescent="0.25">
      <c r="B134" s="4"/>
      <c r="C134" s="64"/>
      <c r="D134" s="15" t="e">
        <f>VLOOKUP(C134,Catalogo,2,0)</f>
        <v>#N/A</v>
      </c>
      <c r="E134" s="15"/>
      <c r="F134" s="13"/>
      <c r="G134" s="14"/>
      <c r="H134" s="15"/>
      <c r="I134" s="16">
        <v>0</v>
      </c>
      <c r="J134" s="16">
        <v>0</v>
      </c>
      <c r="K134" s="16">
        <f>K133+I134-J134</f>
        <v>0</v>
      </c>
      <c r="L134" s="6"/>
    </row>
    <row r="135" spans="2:12" ht="15" customHeight="1" x14ac:dyDescent="0.25">
      <c r="B135" s="4"/>
      <c r="C135" s="220"/>
      <c r="D135" s="221"/>
      <c r="E135" s="221"/>
      <c r="F135" s="222"/>
      <c r="G135" s="223"/>
      <c r="H135" s="221"/>
      <c r="I135" s="36"/>
      <c r="J135" s="36"/>
      <c r="K135" s="36"/>
      <c r="L135" s="6"/>
    </row>
    <row r="136" spans="2:12" ht="15" customHeight="1" x14ac:dyDescent="0.25">
      <c r="B136" s="4"/>
      <c r="C136" s="17"/>
      <c r="D136" s="18"/>
      <c r="E136" s="18"/>
      <c r="F136" s="18"/>
      <c r="G136" s="19"/>
      <c r="H136" s="31"/>
      <c r="I136" s="180" t="s">
        <v>710</v>
      </c>
      <c r="J136" s="181">
        <f>C132</f>
        <v>0</v>
      </c>
      <c r="K136" s="65">
        <f>K134</f>
        <v>0</v>
      </c>
      <c r="L136" s="6"/>
    </row>
    <row r="137" spans="2:12" ht="15" customHeight="1" x14ac:dyDescent="0.25">
      <c r="B137" s="4"/>
      <c r="C137" s="17"/>
      <c r="D137" s="18"/>
      <c r="E137" s="18"/>
      <c r="F137" s="18"/>
      <c r="G137" s="19"/>
      <c r="H137" s="31"/>
      <c r="I137" s="219"/>
      <c r="J137" s="219"/>
      <c r="K137" s="31"/>
      <c r="L137" s="6"/>
    </row>
    <row r="138" spans="2:12" ht="15" customHeight="1" x14ac:dyDescent="0.25">
      <c r="B138" s="45"/>
      <c r="C138" s="46"/>
      <c r="D138" s="47"/>
      <c r="E138" s="47"/>
      <c r="F138" s="47"/>
      <c r="G138" s="48"/>
      <c r="H138" s="49"/>
      <c r="I138" s="50"/>
      <c r="J138" s="50"/>
      <c r="K138" s="49"/>
      <c r="L138" s="51"/>
    </row>
    <row r="139" spans="2:12" ht="15" customHeight="1" x14ac:dyDescent="0.2">
      <c r="B139" s="4"/>
      <c r="C139" s="286" t="s">
        <v>802</v>
      </c>
      <c r="D139" s="286"/>
      <c r="E139" s="286"/>
      <c r="F139" s="286"/>
      <c r="G139" s="286"/>
      <c r="H139" s="286"/>
      <c r="I139" s="286"/>
      <c r="J139" s="286"/>
      <c r="K139" s="286"/>
      <c r="L139" s="6"/>
    </row>
    <row r="140" spans="2:12" ht="15" customHeight="1" x14ac:dyDescent="0.25">
      <c r="B140" s="4"/>
      <c r="C140" s="17"/>
      <c r="D140" s="18"/>
      <c r="E140" s="18"/>
      <c r="F140" s="18"/>
      <c r="G140" s="19"/>
      <c r="H140" s="31"/>
      <c r="I140" s="219"/>
      <c r="J140" s="219"/>
      <c r="K140" s="31"/>
      <c r="L140" s="6"/>
    </row>
    <row r="141" spans="2:12" ht="99" customHeight="1" x14ac:dyDescent="0.25">
      <c r="B141" s="4"/>
      <c r="C141" s="17"/>
      <c r="D141" s="188" t="s">
        <v>760</v>
      </c>
      <c r="E141" s="321" t="s">
        <v>715</v>
      </c>
      <c r="F141" s="321"/>
      <c r="G141" s="321"/>
      <c r="H141" s="188" t="s">
        <v>704</v>
      </c>
      <c r="I141" s="188" t="s">
        <v>769</v>
      </c>
      <c r="J141" s="188" t="s">
        <v>770</v>
      </c>
      <c r="K141" s="31"/>
      <c r="L141" s="6"/>
    </row>
    <row r="142" spans="2:12" ht="15.95" customHeight="1" x14ac:dyDescent="0.25">
      <c r="B142" s="4"/>
      <c r="C142" s="17"/>
      <c r="D142" s="83"/>
      <c r="E142" s="323" t="e">
        <f t="shared" ref="E142:E160" si="2">VLOOKUP(D142,Catalogo,2,0)</f>
        <v>#N/A</v>
      </c>
      <c r="F142" s="324"/>
      <c r="G142" s="325"/>
      <c r="H142" s="84">
        <f t="shared" ref="H142:H160" si="3">ABS(SUMIF($C$30:$C$136,D142,$I$30:$I$136)-SUMIF($C$30:$C$136,D142,$J$30:$J$136))</f>
        <v>0</v>
      </c>
      <c r="I142" s="85"/>
      <c r="J142" s="85">
        <f>H142-I142</f>
        <v>0</v>
      </c>
      <c r="K142" s="31"/>
      <c r="L142" s="6"/>
    </row>
    <row r="143" spans="2:12" ht="15.95" customHeight="1" x14ac:dyDescent="0.25">
      <c r="B143" s="4"/>
      <c r="C143" s="17"/>
      <c r="D143" s="68"/>
      <c r="E143" s="277" t="e">
        <f t="shared" si="2"/>
        <v>#N/A</v>
      </c>
      <c r="F143" s="278"/>
      <c r="G143" s="279"/>
      <c r="H143" s="77">
        <f t="shared" si="3"/>
        <v>0</v>
      </c>
      <c r="I143" s="81"/>
      <c r="J143" s="81">
        <f t="shared" ref="J143:J160" si="4">H143-I143</f>
        <v>0</v>
      </c>
      <c r="K143" s="31"/>
      <c r="L143" s="6"/>
    </row>
    <row r="144" spans="2:12" ht="15.95" customHeight="1" x14ac:dyDescent="0.25">
      <c r="B144" s="4"/>
      <c r="C144" s="17"/>
      <c r="D144" s="68"/>
      <c r="E144" s="277" t="e">
        <f t="shared" si="2"/>
        <v>#N/A</v>
      </c>
      <c r="F144" s="278"/>
      <c r="G144" s="279"/>
      <c r="H144" s="77">
        <f t="shared" si="3"/>
        <v>0</v>
      </c>
      <c r="I144" s="81"/>
      <c r="J144" s="81">
        <f t="shared" si="4"/>
        <v>0</v>
      </c>
      <c r="K144" s="31"/>
      <c r="L144" s="6"/>
    </row>
    <row r="145" spans="2:12" ht="15.95" customHeight="1" x14ac:dyDescent="0.25">
      <c r="B145" s="4"/>
      <c r="C145" s="17"/>
      <c r="D145" s="68"/>
      <c r="E145" s="277" t="e">
        <f t="shared" si="2"/>
        <v>#N/A</v>
      </c>
      <c r="F145" s="278"/>
      <c r="G145" s="279"/>
      <c r="H145" s="77">
        <f t="shared" si="3"/>
        <v>0</v>
      </c>
      <c r="I145" s="81"/>
      <c r="J145" s="81">
        <f t="shared" si="4"/>
        <v>0</v>
      </c>
      <c r="K145" s="31"/>
      <c r="L145" s="6"/>
    </row>
    <row r="146" spans="2:12" ht="15.95" customHeight="1" x14ac:dyDescent="0.25">
      <c r="B146" s="4"/>
      <c r="C146" s="17"/>
      <c r="D146" s="68"/>
      <c r="E146" s="277" t="e">
        <f t="shared" si="2"/>
        <v>#N/A</v>
      </c>
      <c r="F146" s="278"/>
      <c r="G146" s="279"/>
      <c r="H146" s="77">
        <f t="shared" si="3"/>
        <v>0</v>
      </c>
      <c r="I146" s="81"/>
      <c r="J146" s="81">
        <f t="shared" si="4"/>
        <v>0</v>
      </c>
      <c r="K146" s="31"/>
      <c r="L146" s="6"/>
    </row>
    <row r="147" spans="2:12" ht="15.95" customHeight="1" x14ac:dyDescent="0.25">
      <c r="B147" s="4"/>
      <c r="C147" s="17"/>
      <c r="D147" s="68"/>
      <c r="E147" s="277" t="e">
        <f t="shared" si="2"/>
        <v>#N/A</v>
      </c>
      <c r="F147" s="278"/>
      <c r="G147" s="279"/>
      <c r="H147" s="77">
        <f t="shared" si="3"/>
        <v>0</v>
      </c>
      <c r="I147" s="81"/>
      <c r="J147" s="81">
        <f t="shared" si="4"/>
        <v>0</v>
      </c>
      <c r="K147" s="31"/>
      <c r="L147" s="6"/>
    </row>
    <row r="148" spans="2:12" ht="15.95" customHeight="1" x14ac:dyDescent="0.25">
      <c r="B148" s="4"/>
      <c r="C148" s="17"/>
      <c r="D148" s="68"/>
      <c r="E148" s="277" t="e">
        <f t="shared" si="2"/>
        <v>#N/A</v>
      </c>
      <c r="F148" s="278"/>
      <c r="G148" s="279"/>
      <c r="H148" s="77">
        <f t="shared" si="3"/>
        <v>0</v>
      </c>
      <c r="I148" s="81"/>
      <c r="J148" s="81">
        <f t="shared" si="4"/>
        <v>0</v>
      </c>
      <c r="K148" s="31"/>
      <c r="L148" s="6"/>
    </row>
    <row r="149" spans="2:12" ht="15.95" customHeight="1" x14ac:dyDescent="0.25">
      <c r="B149" s="4"/>
      <c r="C149" s="17"/>
      <c r="D149" s="68"/>
      <c r="E149" s="277" t="e">
        <f t="shared" si="2"/>
        <v>#N/A</v>
      </c>
      <c r="F149" s="278"/>
      <c r="G149" s="279"/>
      <c r="H149" s="77">
        <f t="shared" si="3"/>
        <v>0</v>
      </c>
      <c r="I149" s="81"/>
      <c r="J149" s="81">
        <f t="shared" si="4"/>
        <v>0</v>
      </c>
      <c r="K149" s="31"/>
      <c r="L149" s="6"/>
    </row>
    <row r="150" spans="2:12" ht="15.95" customHeight="1" x14ac:dyDescent="0.25">
      <c r="B150" s="4"/>
      <c r="C150" s="17"/>
      <c r="D150" s="68"/>
      <c r="E150" s="277" t="e">
        <f t="shared" si="2"/>
        <v>#N/A</v>
      </c>
      <c r="F150" s="278"/>
      <c r="G150" s="279"/>
      <c r="H150" s="77">
        <f t="shared" si="3"/>
        <v>0</v>
      </c>
      <c r="I150" s="81"/>
      <c r="J150" s="81">
        <f t="shared" si="4"/>
        <v>0</v>
      </c>
      <c r="K150" s="31"/>
      <c r="L150" s="6"/>
    </row>
    <row r="151" spans="2:12" ht="15.95" customHeight="1" x14ac:dyDescent="0.25">
      <c r="B151" s="4"/>
      <c r="C151" s="17"/>
      <c r="D151" s="68"/>
      <c r="E151" s="277" t="e">
        <f t="shared" si="2"/>
        <v>#N/A</v>
      </c>
      <c r="F151" s="278"/>
      <c r="G151" s="279"/>
      <c r="H151" s="77">
        <f t="shared" si="3"/>
        <v>0</v>
      </c>
      <c r="I151" s="81"/>
      <c r="J151" s="81">
        <f t="shared" si="4"/>
        <v>0</v>
      </c>
      <c r="K151" s="31"/>
      <c r="L151" s="6"/>
    </row>
    <row r="152" spans="2:12" ht="15.95" customHeight="1" x14ac:dyDescent="0.25">
      <c r="B152" s="4"/>
      <c r="C152" s="17"/>
      <c r="D152" s="68"/>
      <c r="E152" s="277" t="e">
        <f t="shared" si="2"/>
        <v>#N/A</v>
      </c>
      <c r="F152" s="278"/>
      <c r="G152" s="279"/>
      <c r="H152" s="77">
        <f t="shared" si="3"/>
        <v>0</v>
      </c>
      <c r="I152" s="81"/>
      <c r="J152" s="81">
        <f>H152-I152</f>
        <v>0</v>
      </c>
      <c r="K152" s="31"/>
      <c r="L152" s="6"/>
    </row>
    <row r="153" spans="2:12" ht="15.95" customHeight="1" x14ac:dyDescent="0.25">
      <c r="B153" s="4"/>
      <c r="C153" s="17"/>
      <c r="D153" s="68"/>
      <c r="E153" s="277" t="e">
        <f t="shared" si="2"/>
        <v>#N/A</v>
      </c>
      <c r="F153" s="278"/>
      <c r="G153" s="279"/>
      <c r="H153" s="77">
        <f t="shared" si="3"/>
        <v>0</v>
      </c>
      <c r="I153" s="81"/>
      <c r="J153" s="81">
        <f>H153-I153</f>
        <v>0</v>
      </c>
      <c r="K153" s="31"/>
      <c r="L153" s="6"/>
    </row>
    <row r="154" spans="2:12" ht="15.95" customHeight="1" x14ac:dyDescent="0.25">
      <c r="B154" s="4"/>
      <c r="C154" s="17"/>
      <c r="D154" s="68"/>
      <c r="E154" s="277" t="e">
        <f t="shared" si="2"/>
        <v>#N/A</v>
      </c>
      <c r="F154" s="278"/>
      <c r="G154" s="279"/>
      <c r="H154" s="77">
        <f t="shared" si="3"/>
        <v>0</v>
      </c>
      <c r="I154" s="81"/>
      <c r="J154" s="81">
        <f t="shared" si="4"/>
        <v>0</v>
      </c>
      <c r="K154" s="31"/>
      <c r="L154" s="6"/>
    </row>
    <row r="155" spans="2:12" ht="15.95" customHeight="1" x14ac:dyDescent="0.25">
      <c r="B155" s="4"/>
      <c r="C155" s="17"/>
      <c r="D155" s="68"/>
      <c r="E155" s="277" t="e">
        <f t="shared" si="2"/>
        <v>#N/A</v>
      </c>
      <c r="F155" s="278"/>
      <c r="G155" s="279"/>
      <c r="H155" s="77">
        <f t="shared" si="3"/>
        <v>0</v>
      </c>
      <c r="I155" s="81"/>
      <c r="J155" s="81">
        <f t="shared" si="4"/>
        <v>0</v>
      </c>
      <c r="K155" s="31"/>
      <c r="L155" s="6"/>
    </row>
    <row r="156" spans="2:12" ht="15.95" customHeight="1" x14ac:dyDescent="0.25">
      <c r="B156" s="4"/>
      <c r="C156" s="17"/>
      <c r="D156" s="68"/>
      <c r="E156" s="277" t="e">
        <f t="shared" si="2"/>
        <v>#N/A</v>
      </c>
      <c r="F156" s="278"/>
      <c r="G156" s="279"/>
      <c r="H156" s="77">
        <f t="shared" si="3"/>
        <v>0</v>
      </c>
      <c r="I156" s="81"/>
      <c r="J156" s="81">
        <f t="shared" si="4"/>
        <v>0</v>
      </c>
      <c r="K156" s="31"/>
      <c r="L156" s="6"/>
    </row>
    <row r="157" spans="2:12" ht="15.95" customHeight="1" x14ac:dyDescent="0.25">
      <c r="B157" s="4"/>
      <c r="C157" s="17"/>
      <c r="D157" s="68"/>
      <c r="E157" s="277" t="e">
        <f t="shared" si="2"/>
        <v>#N/A</v>
      </c>
      <c r="F157" s="278"/>
      <c r="G157" s="279"/>
      <c r="H157" s="77">
        <f t="shared" si="3"/>
        <v>0</v>
      </c>
      <c r="I157" s="81"/>
      <c r="J157" s="81">
        <f t="shared" si="4"/>
        <v>0</v>
      </c>
      <c r="K157" s="31"/>
      <c r="L157" s="6"/>
    </row>
    <row r="158" spans="2:12" ht="15.95" customHeight="1" x14ac:dyDescent="0.25">
      <c r="B158" s="4"/>
      <c r="C158" s="17"/>
      <c r="D158" s="68"/>
      <c r="E158" s="277" t="e">
        <f t="shared" si="2"/>
        <v>#N/A</v>
      </c>
      <c r="F158" s="278"/>
      <c r="G158" s="279"/>
      <c r="H158" s="77">
        <f t="shared" si="3"/>
        <v>0</v>
      </c>
      <c r="I158" s="81"/>
      <c r="J158" s="81">
        <f t="shared" si="4"/>
        <v>0</v>
      </c>
      <c r="K158" s="31"/>
      <c r="L158" s="6"/>
    </row>
    <row r="159" spans="2:12" ht="15.95" customHeight="1" x14ac:dyDescent="0.25">
      <c r="B159" s="4"/>
      <c r="C159" s="17"/>
      <c r="D159" s="68"/>
      <c r="E159" s="277" t="e">
        <f t="shared" si="2"/>
        <v>#N/A</v>
      </c>
      <c r="F159" s="278"/>
      <c r="G159" s="279"/>
      <c r="H159" s="77">
        <f t="shared" si="3"/>
        <v>0</v>
      </c>
      <c r="I159" s="81"/>
      <c r="J159" s="81">
        <f t="shared" si="4"/>
        <v>0</v>
      </c>
      <c r="K159" s="31"/>
      <c r="L159" s="6"/>
    </row>
    <row r="160" spans="2:12" ht="15.95" customHeight="1" x14ac:dyDescent="0.25">
      <c r="B160" s="4"/>
      <c r="C160" s="17"/>
      <c r="D160" s="86"/>
      <c r="E160" s="335" t="e">
        <f t="shared" si="2"/>
        <v>#N/A</v>
      </c>
      <c r="F160" s="336"/>
      <c r="G160" s="337"/>
      <c r="H160" s="87">
        <f t="shared" si="3"/>
        <v>0</v>
      </c>
      <c r="I160" s="88"/>
      <c r="J160" s="88">
        <f t="shared" si="4"/>
        <v>0</v>
      </c>
      <c r="K160" s="31"/>
      <c r="L160" s="6"/>
    </row>
    <row r="161" spans="2:17" ht="15.95" customHeight="1" x14ac:dyDescent="0.25">
      <c r="B161" s="4"/>
      <c r="C161" s="17"/>
      <c r="D161" s="308" t="s">
        <v>749</v>
      </c>
      <c r="E161" s="308"/>
      <c r="F161" s="308"/>
      <c r="G161" s="308"/>
      <c r="H161" s="89">
        <f>SUM(H142:H160)</f>
        <v>0</v>
      </c>
      <c r="I161" s="89">
        <f>SUM(I142:I160)</f>
        <v>0</v>
      </c>
      <c r="J161" s="89">
        <f>SUM(J142:J160)</f>
        <v>0</v>
      </c>
      <c r="K161" s="229" t="str">
        <f>IF(SUM(J142:J160)=J161,"Ok",SUM(J142:J160)-J161)</f>
        <v>Ok</v>
      </c>
      <c r="L161" s="6"/>
    </row>
    <row r="162" spans="2:17" ht="15" customHeight="1" x14ac:dyDescent="0.25">
      <c r="B162" s="4"/>
      <c r="C162" s="17"/>
      <c r="D162" s="18"/>
      <c r="E162" s="18"/>
      <c r="F162" s="18"/>
      <c r="G162" s="19"/>
      <c r="H162" s="230" t="str">
        <f>IF(SUMIFS($K$30:$K$92,$I$30:$I$92,"Subtotal")-H161=0,"Ok",(SUMIFS($K$30:$K$92,$I$30:$I$92,"Subtotal")-H161))</f>
        <v>Ok</v>
      </c>
      <c r="I162" s="219"/>
      <c r="J162" s="231">
        <f>SUM($H$142:$H$160)-SUM(I142:I160)</f>
        <v>0</v>
      </c>
      <c r="K162" s="31"/>
      <c r="L162" s="6"/>
    </row>
    <row r="163" spans="2:17" ht="31.5" customHeight="1" x14ac:dyDescent="0.25">
      <c r="B163" s="4"/>
      <c r="C163" s="17"/>
      <c r="D163" s="188" t="s">
        <v>760</v>
      </c>
      <c r="E163" s="321" t="s">
        <v>715</v>
      </c>
      <c r="F163" s="321"/>
      <c r="G163" s="321"/>
      <c r="H163" s="188" t="s">
        <v>704</v>
      </c>
      <c r="I163" s="188" t="s">
        <v>702</v>
      </c>
      <c r="J163" s="188" t="s">
        <v>705</v>
      </c>
      <c r="K163" s="31"/>
      <c r="L163" s="6"/>
    </row>
    <row r="164" spans="2:17" ht="15" customHeight="1" x14ac:dyDescent="0.25">
      <c r="B164" s="4"/>
      <c r="C164" s="17"/>
      <c r="D164" s="83"/>
      <c r="E164" s="323" t="e">
        <f>VLOOKUP(D164,Catalogo,2,0)</f>
        <v>#N/A</v>
      </c>
      <c r="F164" s="324"/>
      <c r="G164" s="325"/>
      <c r="H164" s="84">
        <f>ABS(SUMIF($C$30:$C$136,D164,$I$30:$I$136)-SUMIF($C$30:$C$136,D164,$J$30:$J$136))</f>
        <v>0</v>
      </c>
      <c r="I164" s="84"/>
      <c r="J164" s="84">
        <f t="shared" ref="J164:J166" si="5">H164-I164</f>
        <v>0</v>
      </c>
      <c r="K164" s="31"/>
      <c r="L164" s="6"/>
    </row>
    <row r="165" spans="2:17" ht="15" customHeight="1" x14ac:dyDescent="0.25">
      <c r="B165" s="4"/>
      <c r="C165" s="17"/>
      <c r="D165" s="68"/>
      <c r="E165" s="277" t="e">
        <f>VLOOKUP(D165,Catalogo,2,0)</f>
        <v>#N/A</v>
      </c>
      <c r="F165" s="278"/>
      <c r="G165" s="279"/>
      <c r="H165" s="77">
        <f>ABS(SUMIF($C$30:$C$136,D165,$I$30:$I$136)-SUMIF($C$30:$C$136,D165,$J$30:$J$136))</f>
        <v>0</v>
      </c>
      <c r="I165" s="77"/>
      <c r="J165" s="77">
        <f t="shared" si="5"/>
        <v>0</v>
      </c>
      <c r="K165" s="31"/>
      <c r="L165" s="6"/>
    </row>
    <row r="166" spans="2:17" ht="15" customHeight="1" x14ac:dyDescent="0.25">
      <c r="B166" s="4"/>
      <c r="C166" s="17"/>
      <c r="D166" s="68"/>
      <c r="E166" s="277" t="e">
        <f>VLOOKUP(D166,Catalogo,2,0)</f>
        <v>#N/A</v>
      </c>
      <c r="F166" s="278"/>
      <c r="G166" s="279"/>
      <c r="H166" s="77">
        <f>ABS(SUMIF($C$30:$C$136,D166,$I$30:$I$136)-SUMIF($C$30:$C$136,D166,$J$30:$J$136))</f>
        <v>0</v>
      </c>
      <c r="I166" s="77"/>
      <c r="J166" s="77">
        <f t="shared" si="5"/>
        <v>0</v>
      </c>
      <c r="K166" s="31"/>
      <c r="L166" s="6"/>
    </row>
    <row r="167" spans="2:17" ht="15" customHeight="1" x14ac:dyDescent="0.25">
      <c r="B167" s="4"/>
      <c r="C167" s="17"/>
      <c r="D167" s="339" t="s">
        <v>750</v>
      </c>
      <c r="E167" s="339"/>
      <c r="F167" s="339"/>
      <c r="G167" s="339"/>
      <c r="H167" s="82">
        <f>SUM(H164:H166)</f>
        <v>0</v>
      </c>
      <c r="I167" s="82">
        <f>SUM(I164:I166)</f>
        <v>0</v>
      </c>
      <c r="J167" s="82">
        <f>SUM(J164:J166)</f>
        <v>0</v>
      </c>
      <c r="K167" s="229" t="str">
        <f>IF(SUM(J164:J166)=J167,"Ok",SUM(J164:J166)-J167)</f>
        <v>Ok</v>
      </c>
      <c r="L167" s="6"/>
    </row>
    <row r="168" spans="2:17" ht="15" customHeight="1" x14ac:dyDescent="0.25">
      <c r="B168" s="4"/>
      <c r="C168" s="17"/>
      <c r="D168" s="18"/>
      <c r="E168" s="18"/>
      <c r="F168" s="18"/>
      <c r="G168" s="19"/>
      <c r="H168" s="230" t="str">
        <f>IF(SUMIFS($K$100:$K$136,$I$100:$I$136,"Subtotal")-H167=0,"Ok",(SUMIFS($K$100:$K$136,$I$100:$I$136,"Subtotal")-H167))</f>
        <v>Ok</v>
      </c>
      <c r="I168" s="219"/>
      <c r="J168" s="232">
        <f>SUM(H164:H166)-SUM(I164:I166)</f>
        <v>0</v>
      </c>
      <c r="K168" s="31"/>
      <c r="L168" s="6"/>
    </row>
    <row r="169" spans="2:17" ht="15" customHeight="1" x14ac:dyDescent="0.25">
      <c r="B169" s="4"/>
      <c r="C169" s="17"/>
      <c r="D169" s="18"/>
      <c r="E169" s="18"/>
      <c r="F169" s="18"/>
      <c r="G169" s="19"/>
      <c r="H169" s="31"/>
      <c r="I169" s="219"/>
      <c r="J169" s="231"/>
      <c r="K169" s="31"/>
      <c r="L169" s="6"/>
    </row>
    <row r="170" spans="2:17" ht="15" customHeight="1" x14ac:dyDescent="0.2">
      <c r="B170" s="4"/>
      <c r="C170" s="340" t="s">
        <v>806</v>
      </c>
      <c r="D170" s="340"/>
      <c r="E170" s="340"/>
      <c r="F170" s="340"/>
      <c r="G170" s="340"/>
      <c r="H170" s="340"/>
      <c r="I170" s="340"/>
      <c r="J170" s="340"/>
      <c r="K170" s="340"/>
      <c r="L170" s="6"/>
    </row>
    <row r="171" spans="2:17" ht="15" customHeight="1" x14ac:dyDescent="0.2">
      <c r="B171" s="4"/>
      <c r="C171" s="41"/>
      <c r="D171" s="41"/>
      <c r="E171" s="41"/>
      <c r="F171" s="41"/>
      <c r="G171" s="41"/>
      <c r="H171" s="41"/>
      <c r="I171" s="41"/>
      <c r="J171" s="41"/>
      <c r="K171" s="41"/>
      <c r="L171" s="6"/>
      <c r="N171" s="9"/>
      <c r="P171" s="9"/>
      <c r="Q171" s="9"/>
    </row>
    <row r="172" spans="2:17" ht="40.5" customHeight="1" x14ac:dyDescent="0.2">
      <c r="B172" s="4"/>
      <c r="C172" s="342" t="s">
        <v>703</v>
      </c>
      <c r="D172" s="342"/>
      <c r="E172" s="342"/>
      <c r="F172" s="342"/>
      <c r="G172" s="342"/>
      <c r="H172" s="342"/>
      <c r="I172" s="341" t="s">
        <v>771</v>
      </c>
      <c r="J172" s="341"/>
      <c r="K172" s="341"/>
      <c r="L172" s="6"/>
    </row>
    <row r="173" spans="2:17" ht="21" customHeight="1" x14ac:dyDescent="0.25">
      <c r="B173" s="4"/>
      <c r="C173" s="343" t="s">
        <v>0</v>
      </c>
      <c r="D173" s="343"/>
      <c r="E173" s="338"/>
      <c r="F173" s="338"/>
      <c r="G173" s="338"/>
      <c r="H173" s="338"/>
      <c r="I173" s="298"/>
      <c r="J173" s="299"/>
      <c r="K173" s="300"/>
      <c r="L173" s="6"/>
    </row>
    <row r="174" spans="2:17" ht="15.95" customHeight="1" x14ac:dyDescent="0.25">
      <c r="B174" s="4"/>
      <c r="C174" s="343" t="s">
        <v>1</v>
      </c>
      <c r="D174" s="343"/>
      <c r="E174" s="304"/>
      <c r="F174" s="304"/>
      <c r="G174" s="304"/>
      <c r="H174" s="304"/>
      <c r="I174" s="298"/>
      <c r="J174" s="299"/>
      <c r="K174" s="300"/>
      <c r="L174" s="6"/>
    </row>
    <row r="175" spans="2:17" ht="15.95" customHeight="1" x14ac:dyDescent="0.25">
      <c r="B175" s="4"/>
      <c r="C175" s="343" t="s">
        <v>2</v>
      </c>
      <c r="D175" s="343"/>
      <c r="E175" s="304"/>
      <c r="F175" s="304"/>
      <c r="G175" s="304"/>
      <c r="H175" s="304"/>
      <c r="I175" s="298"/>
      <c r="J175" s="299"/>
      <c r="K175" s="300"/>
      <c r="L175" s="6"/>
    </row>
    <row r="176" spans="2:17" ht="17.25" customHeight="1" x14ac:dyDescent="0.25">
      <c r="B176" s="4"/>
      <c r="C176" s="343" t="s">
        <v>3</v>
      </c>
      <c r="D176" s="343"/>
      <c r="E176" s="304"/>
      <c r="F176" s="304"/>
      <c r="G176" s="304"/>
      <c r="H176" s="304"/>
      <c r="I176" s="298"/>
      <c r="J176" s="299"/>
      <c r="K176" s="300"/>
      <c r="L176" s="6"/>
    </row>
    <row r="177" spans="2:12" ht="17.25" customHeight="1" x14ac:dyDescent="0.25">
      <c r="B177" s="4"/>
      <c r="C177" s="343" t="s">
        <v>901</v>
      </c>
      <c r="D177" s="343"/>
      <c r="E177" s="344" t="s">
        <v>899</v>
      </c>
      <c r="F177" s="345"/>
      <c r="G177" s="345"/>
      <c r="H177" s="346"/>
      <c r="I177" s="298"/>
      <c r="J177" s="299"/>
      <c r="K177" s="300"/>
      <c r="L177" s="6"/>
    </row>
    <row r="178" spans="2:12" ht="17.25" customHeight="1" x14ac:dyDescent="0.25">
      <c r="B178" s="4"/>
      <c r="C178" s="343" t="s">
        <v>756</v>
      </c>
      <c r="D178" s="343"/>
      <c r="E178" s="304"/>
      <c r="F178" s="304"/>
      <c r="G178" s="304"/>
      <c r="H178" s="304"/>
      <c r="I178" s="301"/>
      <c r="J178" s="302"/>
      <c r="K178" s="303"/>
      <c r="L178" s="6"/>
    </row>
    <row r="179" spans="2:12" ht="15" customHeight="1" x14ac:dyDescent="0.25">
      <c r="B179" s="4"/>
      <c r="C179" s="17"/>
      <c r="D179" s="18"/>
      <c r="E179" s="18"/>
      <c r="F179" s="18"/>
      <c r="G179" s="19"/>
      <c r="H179" s="31"/>
      <c r="I179" s="219"/>
      <c r="J179" s="219"/>
      <c r="K179" s="31"/>
      <c r="L179" s="6"/>
    </row>
    <row r="180" spans="2:12" ht="15" customHeight="1" x14ac:dyDescent="0.25">
      <c r="B180" s="4"/>
      <c r="C180" s="189" t="s">
        <v>740</v>
      </c>
      <c r="D180" s="342" t="s">
        <v>741</v>
      </c>
      <c r="E180" s="342"/>
      <c r="F180" s="342"/>
      <c r="G180" s="19"/>
      <c r="H180" s="31"/>
      <c r="I180" s="219"/>
      <c r="J180" s="219"/>
      <c r="K180" s="31"/>
      <c r="L180" s="6"/>
    </row>
    <row r="181" spans="2:12" ht="6" customHeight="1" x14ac:dyDescent="0.3">
      <c r="B181" s="4"/>
      <c r="C181" s="125"/>
      <c r="D181" s="123"/>
      <c r="E181" s="123"/>
      <c r="F181" s="123"/>
      <c r="G181" s="19"/>
      <c r="H181" s="31"/>
      <c r="I181" s="233"/>
      <c r="J181" s="219"/>
      <c r="K181" s="31"/>
      <c r="L181" s="6"/>
    </row>
    <row r="182" spans="2:12" ht="15" customHeight="1" x14ac:dyDescent="0.25">
      <c r="B182" s="4"/>
      <c r="C182" s="187" t="s">
        <v>717</v>
      </c>
      <c r="D182" s="342" t="s">
        <v>28</v>
      </c>
      <c r="E182" s="342"/>
      <c r="F182" s="342"/>
      <c r="G182" s="19"/>
      <c r="H182" s="19"/>
      <c r="I182" s="219"/>
      <c r="J182" s="219"/>
      <c r="K182" s="31"/>
      <c r="L182" s="6"/>
    </row>
    <row r="183" spans="2:12" ht="15" customHeight="1" x14ac:dyDescent="0.25">
      <c r="B183" s="4"/>
      <c r="C183" s="17"/>
      <c r="D183" s="18"/>
      <c r="E183" s="18"/>
      <c r="F183" s="18"/>
      <c r="G183" s="19"/>
      <c r="H183" s="31"/>
      <c r="I183" s="219"/>
      <c r="J183" s="219"/>
      <c r="K183" s="31"/>
      <c r="L183" s="6"/>
    </row>
    <row r="184" spans="2:12" ht="63.75" customHeight="1" x14ac:dyDescent="0.2">
      <c r="B184" s="4"/>
      <c r="C184" s="179" t="s">
        <v>760</v>
      </c>
      <c r="D184" s="179" t="s">
        <v>715</v>
      </c>
      <c r="E184" s="179" t="s">
        <v>761</v>
      </c>
      <c r="F184" s="179" t="s">
        <v>762</v>
      </c>
      <c r="G184" s="179" t="s">
        <v>763</v>
      </c>
      <c r="H184" s="179" t="s">
        <v>764</v>
      </c>
      <c r="I184" s="179" t="s">
        <v>765</v>
      </c>
      <c r="J184" s="179" t="s">
        <v>766</v>
      </c>
      <c r="K184" s="179" t="s">
        <v>767</v>
      </c>
      <c r="L184" s="6"/>
    </row>
    <row r="185" spans="2:12" ht="15.95" customHeight="1" x14ac:dyDescent="0.25">
      <c r="B185" s="4"/>
      <c r="C185" s="64"/>
      <c r="D185" s="15" t="e">
        <f t="shared" ref="D185:D203" si="6">VLOOKUP(C185,Catalogo,2,0)</f>
        <v>#N/A</v>
      </c>
      <c r="E185" s="15"/>
      <c r="F185" s="13"/>
      <c r="G185" s="14"/>
      <c r="H185" s="15"/>
      <c r="I185" s="99"/>
      <c r="J185" s="99"/>
      <c r="K185" s="99">
        <f>I185-J185</f>
        <v>0</v>
      </c>
      <c r="L185" s="6"/>
    </row>
    <row r="186" spans="2:12" ht="15.95" customHeight="1" x14ac:dyDescent="0.25">
      <c r="B186" s="4"/>
      <c r="C186" s="64"/>
      <c r="D186" s="15" t="e">
        <f t="shared" si="6"/>
        <v>#N/A</v>
      </c>
      <c r="E186" s="15"/>
      <c r="F186" s="100"/>
      <c r="G186" s="101"/>
      <c r="H186" s="39"/>
      <c r="I186" s="98"/>
      <c r="J186" s="98"/>
      <c r="K186" s="98">
        <f t="shared" ref="K186:K203" si="7">I186-J186</f>
        <v>0</v>
      </c>
      <c r="L186" s="6"/>
    </row>
    <row r="187" spans="2:12" ht="15.95" customHeight="1" x14ac:dyDescent="0.25">
      <c r="B187" s="4"/>
      <c r="C187" s="64"/>
      <c r="D187" s="15" t="e">
        <f t="shared" si="6"/>
        <v>#N/A</v>
      </c>
      <c r="E187" s="15"/>
      <c r="F187" s="100"/>
      <c r="G187" s="101"/>
      <c r="H187" s="39"/>
      <c r="I187" s="98"/>
      <c r="J187" s="98"/>
      <c r="K187" s="98">
        <f t="shared" si="7"/>
        <v>0</v>
      </c>
      <c r="L187" s="6"/>
    </row>
    <row r="188" spans="2:12" ht="15.95" customHeight="1" x14ac:dyDescent="0.25">
      <c r="B188" s="4"/>
      <c r="C188" s="64"/>
      <c r="D188" s="15" t="e">
        <f t="shared" si="6"/>
        <v>#N/A</v>
      </c>
      <c r="E188" s="15"/>
      <c r="F188" s="100"/>
      <c r="G188" s="101"/>
      <c r="H188" s="39"/>
      <c r="I188" s="98"/>
      <c r="J188" s="98"/>
      <c r="K188" s="98">
        <f t="shared" si="7"/>
        <v>0</v>
      </c>
      <c r="L188" s="6"/>
    </row>
    <row r="189" spans="2:12" ht="15.95" customHeight="1" x14ac:dyDescent="0.25">
      <c r="B189" s="4"/>
      <c r="C189" s="64"/>
      <c r="D189" s="15" t="e">
        <f t="shared" si="6"/>
        <v>#N/A</v>
      </c>
      <c r="E189" s="15"/>
      <c r="F189" s="100"/>
      <c r="G189" s="101"/>
      <c r="H189" s="39"/>
      <c r="I189" s="98"/>
      <c r="J189" s="98"/>
      <c r="K189" s="98">
        <f t="shared" si="7"/>
        <v>0</v>
      </c>
      <c r="L189" s="6"/>
    </row>
    <row r="190" spans="2:12" ht="15.95" customHeight="1" x14ac:dyDescent="0.25">
      <c r="B190" s="4"/>
      <c r="C190" s="64"/>
      <c r="D190" s="15" t="e">
        <f t="shared" si="6"/>
        <v>#N/A</v>
      </c>
      <c r="E190" s="15"/>
      <c r="F190" s="100"/>
      <c r="G190" s="101"/>
      <c r="H190" s="39"/>
      <c r="I190" s="98"/>
      <c r="J190" s="98"/>
      <c r="K190" s="98">
        <f t="shared" si="7"/>
        <v>0</v>
      </c>
      <c r="L190" s="6"/>
    </row>
    <row r="191" spans="2:12" ht="15.95" customHeight="1" x14ac:dyDescent="0.25">
      <c r="B191" s="4"/>
      <c r="C191" s="64"/>
      <c r="D191" s="15" t="e">
        <f t="shared" si="6"/>
        <v>#N/A</v>
      </c>
      <c r="E191" s="15"/>
      <c r="F191" s="100"/>
      <c r="G191" s="101"/>
      <c r="H191" s="39"/>
      <c r="I191" s="98"/>
      <c r="J191" s="98"/>
      <c r="K191" s="98">
        <f t="shared" si="7"/>
        <v>0</v>
      </c>
      <c r="L191" s="6"/>
    </row>
    <row r="192" spans="2:12" ht="15.95" customHeight="1" x14ac:dyDescent="0.25">
      <c r="B192" s="4"/>
      <c r="C192" s="64"/>
      <c r="D192" s="15" t="e">
        <f t="shared" si="6"/>
        <v>#N/A</v>
      </c>
      <c r="E192" s="15"/>
      <c r="F192" s="96"/>
      <c r="G192" s="97"/>
      <c r="H192" s="39"/>
      <c r="I192" s="98"/>
      <c r="J192" s="98"/>
      <c r="K192" s="98">
        <f t="shared" si="7"/>
        <v>0</v>
      </c>
      <c r="L192" s="6"/>
    </row>
    <row r="193" spans="2:17" ht="15.95" customHeight="1" x14ac:dyDescent="0.25">
      <c r="B193" s="4"/>
      <c r="C193" s="64"/>
      <c r="D193" s="15" t="e">
        <f t="shared" si="6"/>
        <v>#N/A</v>
      </c>
      <c r="E193" s="15"/>
      <c r="F193" s="100"/>
      <c r="G193" s="101"/>
      <c r="H193" s="39"/>
      <c r="I193" s="98"/>
      <c r="J193" s="98"/>
      <c r="K193" s="98">
        <f t="shared" si="7"/>
        <v>0</v>
      </c>
      <c r="L193" s="6"/>
    </row>
    <row r="194" spans="2:17" ht="15.95" customHeight="1" x14ac:dyDescent="0.25">
      <c r="B194" s="4"/>
      <c r="C194" s="64"/>
      <c r="D194" s="15" t="e">
        <f t="shared" si="6"/>
        <v>#N/A</v>
      </c>
      <c r="E194" s="15"/>
      <c r="F194" s="100"/>
      <c r="G194" s="101"/>
      <c r="H194" s="39"/>
      <c r="I194" s="98"/>
      <c r="J194" s="98"/>
      <c r="K194" s="98">
        <f t="shared" si="7"/>
        <v>0</v>
      </c>
      <c r="L194" s="6"/>
    </row>
    <row r="195" spans="2:17" ht="15.95" customHeight="1" x14ac:dyDescent="0.25">
      <c r="B195" s="4"/>
      <c r="C195" s="64"/>
      <c r="D195" s="15" t="e">
        <f t="shared" si="6"/>
        <v>#N/A</v>
      </c>
      <c r="E195" s="15"/>
      <c r="F195" s="96"/>
      <c r="G195" s="97"/>
      <c r="H195" s="39"/>
      <c r="I195" s="98"/>
      <c r="J195" s="98"/>
      <c r="K195" s="98">
        <f t="shared" si="7"/>
        <v>0</v>
      </c>
      <c r="L195" s="6"/>
    </row>
    <row r="196" spans="2:17" ht="15.95" customHeight="1" x14ac:dyDescent="0.25">
      <c r="B196" s="4"/>
      <c r="C196" s="64"/>
      <c r="D196" s="15" t="e">
        <f t="shared" si="6"/>
        <v>#N/A</v>
      </c>
      <c r="E196" s="15"/>
      <c r="F196" s="100"/>
      <c r="G196" s="101"/>
      <c r="H196" s="39"/>
      <c r="I196" s="98"/>
      <c r="J196" s="98"/>
      <c r="K196" s="98">
        <f t="shared" si="7"/>
        <v>0</v>
      </c>
      <c r="L196" s="6"/>
    </row>
    <row r="197" spans="2:17" ht="15.95" customHeight="1" x14ac:dyDescent="0.25">
      <c r="B197" s="4"/>
      <c r="C197" s="64"/>
      <c r="D197" s="15" t="e">
        <f t="shared" si="6"/>
        <v>#N/A</v>
      </c>
      <c r="E197" s="15"/>
      <c r="F197" s="100"/>
      <c r="G197" s="101"/>
      <c r="H197" s="39"/>
      <c r="I197" s="98"/>
      <c r="J197" s="98"/>
      <c r="K197" s="98">
        <f t="shared" si="7"/>
        <v>0</v>
      </c>
      <c r="L197" s="6"/>
    </row>
    <row r="198" spans="2:17" ht="15.95" customHeight="1" x14ac:dyDescent="0.25">
      <c r="B198" s="4"/>
      <c r="C198" s="64"/>
      <c r="D198" s="15" t="e">
        <f t="shared" si="6"/>
        <v>#N/A</v>
      </c>
      <c r="E198" s="15"/>
      <c r="F198" s="96"/>
      <c r="G198" s="97"/>
      <c r="H198" s="39"/>
      <c r="I198" s="98"/>
      <c r="J198" s="98"/>
      <c r="K198" s="98">
        <f t="shared" si="7"/>
        <v>0</v>
      </c>
      <c r="L198" s="6"/>
    </row>
    <row r="199" spans="2:17" ht="15.95" customHeight="1" x14ac:dyDescent="0.25">
      <c r="B199" s="4"/>
      <c r="C199" s="64"/>
      <c r="D199" s="15" t="e">
        <f t="shared" si="6"/>
        <v>#N/A</v>
      </c>
      <c r="E199" s="15"/>
      <c r="F199" s="96"/>
      <c r="G199" s="97"/>
      <c r="H199" s="39"/>
      <c r="I199" s="98"/>
      <c r="J199" s="98"/>
      <c r="K199" s="98">
        <f t="shared" si="7"/>
        <v>0</v>
      </c>
      <c r="L199" s="6"/>
    </row>
    <row r="200" spans="2:17" ht="15.95" customHeight="1" x14ac:dyDescent="0.25">
      <c r="B200" s="4"/>
      <c r="C200" s="64"/>
      <c r="D200" s="15" t="e">
        <f t="shared" si="6"/>
        <v>#N/A</v>
      </c>
      <c r="E200" s="15"/>
      <c r="F200" s="100"/>
      <c r="G200" s="101"/>
      <c r="H200" s="39"/>
      <c r="I200" s="98"/>
      <c r="J200" s="98"/>
      <c r="K200" s="98">
        <f t="shared" si="7"/>
        <v>0</v>
      </c>
      <c r="L200" s="6"/>
    </row>
    <row r="201" spans="2:17" ht="15.95" customHeight="1" x14ac:dyDescent="0.25">
      <c r="B201" s="4"/>
      <c r="C201" s="64"/>
      <c r="D201" s="15" t="e">
        <f t="shared" si="6"/>
        <v>#N/A</v>
      </c>
      <c r="E201" s="15"/>
      <c r="F201" s="100"/>
      <c r="G201" s="101"/>
      <c r="H201" s="39"/>
      <c r="I201" s="98"/>
      <c r="J201" s="98"/>
      <c r="K201" s="98">
        <f t="shared" si="7"/>
        <v>0</v>
      </c>
      <c r="L201" s="6"/>
    </row>
    <row r="202" spans="2:17" x14ac:dyDescent="0.25">
      <c r="B202" s="4"/>
      <c r="C202" s="64"/>
      <c r="D202" s="15" t="e">
        <f t="shared" si="6"/>
        <v>#N/A</v>
      </c>
      <c r="E202" s="15"/>
      <c r="F202" s="100"/>
      <c r="G202" s="101"/>
      <c r="H202" s="39"/>
      <c r="I202" s="98"/>
      <c r="J202" s="98"/>
      <c r="K202" s="98">
        <f t="shared" si="7"/>
        <v>0</v>
      </c>
      <c r="L202" s="6"/>
    </row>
    <row r="203" spans="2:17" x14ac:dyDescent="0.25">
      <c r="B203" s="4"/>
      <c r="C203" s="105"/>
      <c r="D203" s="54" t="e">
        <f t="shared" si="6"/>
        <v>#N/A</v>
      </c>
      <c r="E203" s="54"/>
      <c r="F203" s="102"/>
      <c r="G203" s="103"/>
      <c r="H203" s="40"/>
      <c r="I203" s="104"/>
      <c r="J203" s="104"/>
      <c r="K203" s="104">
        <f t="shared" si="7"/>
        <v>0</v>
      </c>
      <c r="L203" s="6"/>
    </row>
    <row r="204" spans="2:17" ht="15" customHeight="1" x14ac:dyDescent="0.25">
      <c r="B204" s="4"/>
      <c r="C204" s="308" t="s">
        <v>706</v>
      </c>
      <c r="D204" s="308"/>
      <c r="E204" s="308"/>
      <c r="F204" s="308"/>
      <c r="G204" s="308"/>
      <c r="H204" s="308"/>
      <c r="I204" s="93">
        <f>SUM(I185:I203)</f>
        <v>0</v>
      </c>
      <c r="J204" s="93">
        <f>SUM(J185:J203)</f>
        <v>0</v>
      </c>
      <c r="K204" s="93">
        <f>SUM(K185:K203)</f>
        <v>0</v>
      </c>
      <c r="L204" s="6"/>
    </row>
    <row r="205" spans="2:17" ht="15" customHeight="1" x14ac:dyDescent="0.25">
      <c r="B205" s="4"/>
      <c r="C205" s="42"/>
      <c r="D205" s="42"/>
      <c r="E205" s="42"/>
      <c r="F205" s="42"/>
      <c r="G205" s="42"/>
      <c r="H205" s="42"/>
      <c r="I205" s="44"/>
      <c r="J205" s="219"/>
      <c r="K205" s="31"/>
      <c r="L205" s="6"/>
    </row>
    <row r="206" spans="2:17" ht="15" customHeight="1" x14ac:dyDescent="0.25">
      <c r="B206" s="4"/>
      <c r="C206" s="184" t="s">
        <v>742</v>
      </c>
      <c r="D206" s="286" t="s">
        <v>743</v>
      </c>
      <c r="E206" s="286"/>
      <c r="F206" s="286"/>
      <c r="G206" s="94"/>
      <c r="H206" s="94"/>
      <c r="I206" s="95"/>
      <c r="J206" s="219"/>
      <c r="K206" s="31"/>
      <c r="L206" s="6"/>
      <c r="N206" s="9"/>
      <c r="P206" s="9"/>
      <c r="Q206" s="9"/>
    </row>
    <row r="207" spans="2:17" ht="6" customHeight="1" x14ac:dyDescent="0.25">
      <c r="B207" s="4"/>
      <c r="C207" s="126"/>
      <c r="D207" s="126"/>
      <c r="E207" s="126"/>
      <c r="F207" s="126"/>
      <c r="G207" s="42"/>
      <c r="H207" s="42"/>
      <c r="I207" s="44"/>
      <c r="J207" s="219"/>
      <c r="K207" s="31"/>
      <c r="L207" s="6"/>
    </row>
    <row r="208" spans="2:17" ht="15" customHeight="1" x14ac:dyDescent="0.25">
      <c r="B208" s="4"/>
      <c r="C208" s="190" t="s">
        <v>723</v>
      </c>
      <c r="D208" s="308" t="s">
        <v>618</v>
      </c>
      <c r="E208" s="308"/>
      <c r="F208" s="308"/>
      <c r="G208" s="42"/>
      <c r="H208" s="19"/>
      <c r="I208" s="44"/>
      <c r="J208" s="219"/>
      <c r="K208" s="31"/>
      <c r="L208" s="6"/>
    </row>
    <row r="209" spans="2:12" ht="15" customHeight="1" x14ac:dyDescent="0.25">
      <c r="B209" s="4"/>
      <c r="C209" s="42"/>
      <c r="D209" s="42"/>
      <c r="E209" s="42"/>
      <c r="F209" s="42"/>
      <c r="G209" s="42"/>
      <c r="H209" s="42"/>
      <c r="I209" s="44"/>
      <c r="J209" s="219"/>
      <c r="K209" s="31"/>
      <c r="L209" s="6"/>
    </row>
    <row r="210" spans="2:12" ht="48.75" customHeight="1" x14ac:dyDescent="0.2">
      <c r="B210" s="4"/>
      <c r="C210" s="191" t="s">
        <v>760</v>
      </c>
      <c r="D210" s="191" t="s">
        <v>715</v>
      </c>
      <c r="E210" s="191" t="s">
        <v>761</v>
      </c>
      <c r="F210" s="191" t="s">
        <v>762</v>
      </c>
      <c r="G210" s="191" t="s">
        <v>763</v>
      </c>
      <c r="H210" s="191" t="s">
        <v>764</v>
      </c>
      <c r="I210" s="191" t="s">
        <v>765</v>
      </c>
      <c r="J210" s="191" t="s">
        <v>766</v>
      </c>
      <c r="K210" s="191" t="s">
        <v>767</v>
      </c>
      <c r="L210" s="6"/>
    </row>
    <row r="211" spans="2:12" ht="36.75" customHeight="1" x14ac:dyDescent="0.25">
      <c r="B211" s="4"/>
      <c r="C211" s="64"/>
      <c r="D211" s="15" t="e">
        <f>VLOOKUP(C211,Catalogo,2,0)</f>
        <v>#N/A</v>
      </c>
      <c r="E211" s="15"/>
      <c r="F211" s="96"/>
      <c r="G211" s="97"/>
      <c r="H211" s="39"/>
      <c r="I211" s="98"/>
      <c r="J211" s="99"/>
      <c r="K211" s="99">
        <f>I211-J211</f>
        <v>0</v>
      </c>
      <c r="L211" s="6"/>
    </row>
    <row r="212" spans="2:12" ht="15" customHeight="1" x14ac:dyDescent="0.25">
      <c r="B212" s="4"/>
      <c r="C212" s="294" t="s">
        <v>706</v>
      </c>
      <c r="D212" s="294"/>
      <c r="E212" s="294"/>
      <c r="F212" s="294"/>
      <c r="G212" s="294"/>
      <c r="H212" s="294"/>
      <c r="I212" s="92">
        <f>SUM(I211:I211)</f>
        <v>0</v>
      </c>
      <c r="J212" s="92">
        <f>SUM(J211:J211)</f>
        <v>0</v>
      </c>
      <c r="K212" s="92">
        <f>SUM(K211:K211)</f>
        <v>0</v>
      </c>
      <c r="L212" s="6"/>
    </row>
    <row r="213" spans="2:12" ht="15" customHeight="1" x14ac:dyDescent="0.25">
      <c r="B213" s="4"/>
      <c r="C213" s="42"/>
      <c r="D213" s="42"/>
      <c r="E213" s="42"/>
      <c r="F213" s="42"/>
      <c r="G213" s="42"/>
      <c r="H213" s="42"/>
      <c r="I213" s="44"/>
      <c r="J213" s="219"/>
      <c r="K213" s="31"/>
      <c r="L213" s="6"/>
    </row>
    <row r="214" spans="2:12" ht="15" customHeight="1" x14ac:dyDescent="0.25">
      <c r="B214" s="4"/>
      <c r="C214" s="187" t="s">
        <v>724</v>
      </c>
      <c r="D214" s="320" t="s">
        <v>725</v>
      </c>
      <c r="E214" s="320"/>
      <c r="F214" s="320"/>
      <c r="G214" s="42"/>
      <c r="H214" s="42"/>
      <c r="I214" s="44"/>
      <c r="J214" s="219"/>
      <c r="K214" s="31"/>
      <c r="L214" s="6"/>
    </row>
    <row r="215" spans="2:12" ht="15" customHeight="1" x14ac:dyDescent="0.25">
      <c r="B215" s="4"/>
      <c r="C215" s="42"/>
      <c r="D215" s="42"/>
      <c r="E215" s="42"/>
      <c r="F215" s="42"/>
      <c r="G215" s="42"/>
      <c r="H215" s="42"/>
      <c r="I215" s="44"/>
      <c r="J215" s="219"/>
      <c r="K215" s="31"/>
      <c r="L215" s="6"/>
    </row>
    <row r="216" spans="2:12" ht="42" customHeight="1" x14ac:dyDescent="0.2">
      <c r="B216" s="4"/>
      <c r="C216" s="191" t="s">
        <v>760</v>
      </c>
      <c r="D216" s="191" t="s">
        <v>715</v>
      </c>
      <c r="E216" s="191" t="s">
        <v>761</v>
      </c>
      <c r="F216" s="191" t="s">
        <v>762</v>
      </c>
      <c r="G216" s="191" t="s">
        <v>763</v>
      </c>
      <c r="H216" s="191" t="s">
        <v>764</v>
      </c>
      <c r="I216" s="191" t="s">
        <v>765</v>
      </c>
      <c r="J216" s="191" t="s">
        <v>766</v>
      </c>
      <c r="K216" s="191" t="s">
        <v>767</v>
      </c>
      <c r="L216" s="6"/>
    </row>
    <row r="217" spans="2:12" ht="36.75" customHeight="1" x14ac:dyDescent="0.25">
      <c r="B217" s="4"/>
      <c r="C217" s="64"/>
      <c r="D217" s="15" t="e">
        <f>VLOOKUP(C217,Catalogo,2,0)</f>
        <v>#N/A</v>
      </c>
      <c r="E217" s="15"/>
      <c r="F217" s="96"/>
      <c r="G217" s="97"/>
      <c r="H217" s="39"/>
      <c r="I217" s="98"/>
      <c r="J217" s="99"/>
      <c r="K217" s="99">
        <f>I217-J217</f>
        <v>0</v>
      </c>
      <c r="L217" s="6"/>
    </row>
    <row r="218" spans="2:12" ht="15" customHeight="1" x14ac:dyDescent="0.25">
      <c r="B218" s="4"/>
      <c r="C218" s="339" t="s">
        <v>706</v>
      </c>
      <c r="D218" s="339"/>
      <c r="E218" s="339"/>
      <c r="F218" s="339"/>
      <c r="G218" s="339"/>
      <c r="H218" s="339"/>
      <c r="I218" s="92">
        <f>SUM(I217:I217)</f>
        <v>0</v>
      </c>
      <c r="J218" s="92">
        <f>SUM(J217:J217)</f>
        <v>0</v>
      </c>
      <c r="K218" s="92">
        <f>SUM(K217:K217)</f>
        <v>0</v>
      </c>
      <c r="L218" s="6"/>
    </row>
    <row r="219" spans="2:12" ht="15" customHeight="1" x14ac:dyDescent="0.25">
      <c r="B219" s="4"/>
      <c r="C219" s="42"/>
      <c r="D219" s="42"/>
      <c r="E219" s="42"/>
      <c r="F219" s="42"/>
      <c r="G219" s="42"/>
      <c r="H219" s="42"/>
      <c r="I219" s="44"/>
      <c r="J219" s="219"/>
      <c r="K219" s="31"/>
      <c r="L219" s="6"/>
    </row>
    <row r="220" spans="2:12" ht="15" customHeight="1" x14ac:dyDescent="0.25">
      <c r="B220" s="4"/>
      <c r="C220" s="192" t="s">
        <v>726</v>
      </c>
      <c r="D220" s="320" t="s">
        <v>727</v>
      </c>
      <c r="E220" s="320"/>
      <c r="F220" s="320"/>
      <c r="G220" s="42"/>
      <c r="H220" s="42"/>
      <c r="I220" s="44"/>
      <c r="J220" s="219"/>
      <c r="K220" s="31"/>
      <c r="L220" s="6"/>
    </row>
    <row r="221" spans="2:12" ht="15" customHeight="1" x14ac:dyDescent="0.25">
      <c r="B221" s="4"/>
      <c r="C221" s="42"/>
      <c r="D221" s="42"/>
      <c r="E221" s="42"/>
      <c r="F221" s="42"/>
      <c r="H221" s="42"/>
      <c r="I221" s="44"/>
      <c r="J221" s="219"/>
      <c r="K221" s="31"/>
      <c r="L221" s="6"/>
    </row>
    <row r="222" spans="2:12" ht="52.5" customHeight="1" x14ac:dyDescent="0.2">
      <c r="B222" s="4"/>
      <c r="C222" s="191" t="s">
        <v>760</v>
      </c>
      <c r="D222" s="191" t="s">
        <v>715</v>
      </c>
      <c r="E222" s="191" t="s">
        <v>761</v>
      </c>
      <c r="F222" s="191" t="s">
        <v>762</v>
      </c>
      <c r="G222" s="191" t="s">
        <v>763</v>
      </c>
      <c r="H222" s="191" t="s">
        <v>764</v>
      </c>
      <c r="I222" s="191" t="s">
        <v>765</v>
      </c>
      <c r="J222" s="191" t="s">
        <v>766</v>
      </c>
      <c r="K222" s="191" t="s">
        <v>767</v>
      </c>
      <c r="L222" s="6"/>
    </row>
    <row r="223" spans="2:12" ht="15" customHeight="1" x14ac:dyDescent="0.25">
      <c r="B223" s="4"/>
      <c r="C223" s="64"/>
      <c r="D223" s="15" t="e">
        <f>VLOOKUP(C223,Catalogo,2,0)</f>
        <v>#N/A</v>
      </c>
      <c r="E223" s="15"/>
      <c r="F223" s="96"/>
      <c r="G223" s="97"/>
      <c r="H223" s="39"/>
      <c r="I223" s="98"/>
      <c r="J223" s="99"/>
      <c r="K223" s="99">
        <f>I223-J223</f>
        <v>0</v>
      </c>
      <c r="L223" s="6"/>
    </row>
    <row r="224" spans="2:12" ht="15" customHeight="1" x14ac:dyDescent="0.25">
      <c r="B224" s="4"/>
      <c r="C224" s="339" t="s">
        <v>706</v>
      </c>
      <c r="D224" s="339"/>
      <c r="E224" s="339"/>
      <c r="F224" s="339"/>
      <c r="G224" s="339"/>
      <c r="H224" s="339"/>
      <c r="I224" s="92">
        <f>SUM(I223:I223)</f>
        <v>0</v>
      </c>
      <c r="J224" s="92">
        <f>SUM(J223:J223)</f>
        <v>0</v>
      </c>
      <c r="K224" s="92">
        <f>SUM(K223:K223)</f>
        <v>0</v>
      </c>
      <c r="L224" s="6"/>
    </row>
    <row r="225" spans="2:12" ht="15" customHeight="1" x14ac:dyDescent="0.25">
      <c r="B225" s="4"/>
      <c r="C225" s="42"/>
      <c r="D225" s="42"/>
      <c r="E225" s="42"/>
      <c r="F225" s="42"/>
      <c r="G225" s="42"/>
      <c r="H225" s="42"/>
      <c r="I225" s="44"/>
      <c r="J225" s="219"/>
      <c r="K225" s="31"/>
      <c r="L225" s="6"/>
    </row>
    <row r="226" spans="2:12" ht="15" customHeight="1" x14ac:dyDescent="0.2">
      <c r="B226" s="4"/>
      <c r="C226" s="342" t="s">
        <v>808</v>
      </c>
      <c r="D226" s="342"/>
      <c r="E226" s="342"/>
      <c r="F226" s="342"/>
      <c r="G226" s="342"/>
      <c r="H226" s="342"/>
      <c r="I226" s="342"/>
      <c r="J226" s="342"/>
      <c r="K226" s="342"/>
      <c r="L226" s="6"/>
    </row>
    <row r="227" spans="2:12" ht="15" customHeight="1" x14ac:dyDescent="0.25">
      <c r="B227" s="4"/>
      <c r="C227" s="42"/>
      <c r="D227" s="42"/>
      <c r="E227" s="42"/>
      <c r="F227" s="42"/>
      <c r="G227" s="42"/>
      <c r="H227" s="42"/>
      <c r="I227" s="44"/>
      <c r="J227" s="219"/>
      <c r="K227" s="31"/>
      <c r="L227" s="6"/>
    </row>
    <row r="228" spans="2:12" ht="105" customHeight="1" x14ac:dyDescent="0.25">
      <c r="B228" s="4"/>
      <c r="C228" s="42"/>
      <c r="D228" s="193" t="s">
        <v>760</v>
      </c>
      <c r="E228" s="350" t="s">
        <v>715</v>
      </c>
      <c r="F228" s="351"/>
      <c r="G228" s="352"/>
      <c r="H228" s="193" t="s">
        <v>704</v>
      </c>
      <c r="I228" s="193" t="s">
        <v>904</v>
      </c>
      <c r="J228" s="193" t="s">
        <v>918</v>
      </c>
      <c r="K228" s="31"/>
      <c r="L228" s="6"/>
    </row>
    <row r="229" spans="2:12" ht="15" customHeight="1" x14ac:dyDescent="0.25">
      <c r="B229" s="4"/>
      <c r="C229" s="42"/>
      <c r="D229" s="64"/>
      <c r="E229" s="274" t="e">
        <f t="shared" ref="E229:E247" si="8">VLOOKUP(D229,Catalogo,2,0)</f>
        <v>#N/A</v>
      </c>
      <c r="F229" s="275"/>
      <c r="G229" s="276"/>
      <c r="H229" s="80">
        <f t="shared" ref="H229:H247" si="9">ABS(SUMIF($C$30:$C$136,D229,$I$30:$I$136)-SUMIF($C$30:$C$136,D229,$J$30:$J$136)+(SUMIF($C$184:$C$224,D229,$I$184:$I$224)-SUMIF($C$184:$C$224,D229,$J$184:$J$224)))</f>
        <v>0</v>
      </c>
      <c r="I229" s="80"/>
      <c r="J229" s="80">
        <f>H229-I229</f>
        <v>0</v>
      </c>
      <c r="K229" s="31"/>
      <c r="L229" s="6"/>
    </row>
    <row r="230" spans="2:12" ht="15" customHeight="1" x14ac:dyDescent="0.25">
      <c r="B230" s="4"/>
      <c r="C230" s="42"/>
      <c r="D230" s="64"/>
      <c r="E230" s="274" t="e">
        <f t="shared" si="8"/>
        <v>#N/A</v>
      </c>
      <c r="F230" s="275"/>
      <c r="G230" s="276"/>
      <c r="H230" s="80">
        <f t="shared" si="9"/>
        <v>0</v>
      </c>
      <c r="I230" s="80"/>
      <c r="J230" s="80">
        <f t="shared" ref="J230:J247" si="10">H230-I230</f>
        <v>0</v>
      </c>
      <c r="K230" s="31"/>
      <c r="L230" s="6"/>
    </row>
    <row r="231" spans="2:12" ht="15" customHeight="1" x14ac:dyDescent="0.25">
      <c r="B231" s="4"/>
      <c r="C231" s="42"/>
      <c r="D231" s="64"/>
      <c r="E231" s="274" t="e">
        <f t="shared" si="8"/>
        <v>#N/A</v>
      </c>
      <c r="F231" s="275"/>
      <c r="G231" s="276"/>
      <c r="H231" s="80">
        <f t="shared" si="9"/>
        <v>0</v>
      </c>
      <c r="I231" s="80"/>
      <c r="J231" s="80">
        <f t="shared" si="10"/>
        <v>0</v>
      </c>
      <c r="K231" s="31"/>
      <c r="L231" s="6"/>
    </row>
    <row r="232" spans="2:12" ht="15" customHeight="1" x14ac:dyDescent="0.25">
      <c r="B232" s="4"/>
      <c r="C232" s="42"/>
      <c r="D232" s="64"/>
      <c r="E232" s="274" t="e">
        <f t="shared" si="8"/>
        <v>#N/A</v>
      </c>
      <c r="F232" s="275"/>
      <c r="G232" s="276"/>
      <c r="H232" s="80">
        <f t="shared" si="9"/>
        <v>0</v>
      </c>
      <c r="I232" s="80"/>
      <c r="J232" s="80">
        <f t="shared" si="10"/>
        <v>0</v>
      </c>
      <c r="K232" s="31"/>
      <c r="L232" s="6"/>
    </row>
    <row r="233" spans="2:12" ht="15" customHeight="1" x14ac:dyDescent="0.25">
      <c r="B233" s="4"/>
      <c r="C233" s="42"/>
      <c r="D233" s="64"/>
      <c r="E233" s="274" t="e">
        <f t="shared" si="8"/>
        <v>#N/A</v>
      </c>
      <c r="F233" s="275"/>
      <c r="G233" s="276"/>
      <c r="H233" s="80">
        <f t="shared" si="9"/>
        <v>0</v>
      </c>
      <c r="I233" s="80"/>
      <c r="J233" s="80">
        <f t="shared" si="10"/>
        <v>0</v>
      </c>
      <c r="K233" s="31"/>
      <c r="L233" s="6"/>
    </row>
    <row r="234" spans="2:12" ht="15" customHeight="1" x14ac:dyDescent="0.25">
      <c r="B234" s="4"/>
      <c r="C234" s="42"/>
      <c r="D234" s="64"/>
      <c r="E234" s="274" t="e">
        <f t="shared" si="8"/>
        <v>#N/A</v>
      </c>
      <c r="F234" s="275"/>
      <c r="G234" s="276"/>
      <c r="H234" s="80">
        <f t="shared" si="9"/>
        <v>0</v>
      </c>
      <c r="I234" s="80"/>
      <c r="J234" s="80">
        <f t="shared" si="10"/>
        <v>0</v>
      </c>
      <c r="K234" s="31"/>
      <c r="L234" s="6"/>
    </row>
    <row r="235" spans="2:12" ht="15" customHeight="1" x14ac:dyDescent="0.25">
      <c r="B235" s="4"/>
      <c r="C235" s="42"/>
      <c r="D235" s="64"/>
      <c r="E235" s="274" t="e">
        <f t="shared" si="8"/>
        <v>#N/A</v>
      </c>
      <c r="F235" s="275"/>
      <c r="G235" s="276"/>
      <c r="H235" s="80">
        <f t="shared" si="9"/>
        <v>0</v>
      </c>
      <c r="I235" s="80"/>
      <c r="J235" s="80">
        <f t="shared" si="10"/>
        <v>0</v>
      </c>
      <c r="K235" s="31"/>
      <c r="L235" s="6"/>
    </row>
    <row r="236" spans="2:12" ht="15" customHeight="1" x14ac:dyDescent="0.25">
      <c r="B236" s="4"/>
      <c r="C236" s="42"/>
      <c r="D236" s="64"/>
      <c r="E236" s="274" t="e">
        <f t="shared" si="8"/>
        <v>#N/A</v>
      </c>
      <c r="F236" s="275"/>
      <c r="G236" s="276"/>
      <c r="H236" s="80">
        <f t="shared" si="9"/>
        <v>0</v>
      </c>
      <c r="I236" s="80"/>
      <c r="J236" s="80">
        <f t="shared" si="10"/>
        <v>0</v>
      </c>
      <c r="K236" s="31"/>
      <c r="L236" s="6"/>
    </row>
    <row r="237" spans="2:12" ht="15" customHeight="1" x14ac:dyDescent="0.25">
      <c r="B237" s="4"/>
      <c r="C237" s="42"/>
      <c r="D237" s="64"/>
      <c r="E237" s="274" t="e">
        <f t="shared" si="8"/>
        <v>#N/A</v>
      </c>
      <c r="F237" s="275"/>
      <c r="G237" s="276"/>
      <c r="H237" s="80">
        <f t="shared" si="9"/>
        <v>0</v>
      </c>
      <c r="I237" s="80"/>
      <c r="J237" s="80">
        <f t="shared" si="10"/>
        <v>0</v>
      </c>
      <c r="K237" s="31"/>
      <c r="L237" s="6"/>
    </row>
    <row r="238" spans="2:12" ht="15" customHeight="1" x14ac:dyDescent="0.25">
      <c r="B238" s="4"/>
      <c r="C238" s="42"/>
      <c r="D238" s="64"/>
      <c r="E238" s="274" t="e">
        <f t="shared" si="8"/>
        <v>#N/A</v>
      </c>
      <c r="F238" s="275"/>
      <c r="G238" s="276"/>
      <c r="H238" s="80">
        <f t="shared" si="9"/>
        <v>0</v>
      </c>
      <c r="I238" s="80"/>
      <c r="J238" s="80">
        <f t="shared" si="10"/>
        <v>0</v>
      </c>
      <c r="K238" s="31"/>
      <c r="L238" s="6"/>
    </row>
    <row r="239" spans="2:12" ht="15" customHeight="1" x14ac:dyDescent="0.25">
      <c r="B239" s="4"/>
      <c r="C239" s="42"/>
      <c r="D239" s="64"/>
      <c r="E239" s="274" t="e">
        <f t="shared" si="8"/>
        <v>#N/A</v>
      </c>
      <c r="F239" s="275"/>
      <c r="G239" s="276"/>
      <c r="H239" s="80">
        <f t="shared" si="9"/>
        <v>0</v>
      </c>
      <c r="I239" s="80"/>
      <c r="J239" s="80">
        <f t="shared" si="10"/>
        <v>0</v>
      </c>
      <c r="K239" s="31"/>
      <c r="L239" s="6"/>
    </row>
    <row r="240" spans="2:12" ht="15" customHeight="1" x14ac:dyDescent="0.25">
      <c r="B240" s="4"/>
      <c r="C240" s="42"/>
      <c r="D240" s="64"/>
      <c r="E240" s="274" t="e">
        <f t="shared" si="8"/>
        <v>#N/A</v>
      </c>
      <c r="F240" s="275"/>
      <c r="G240" s="276"/>
      <c r="H240" s="80">
        <f t="shared" si="9"/>
        <v>0</v>
      </c>
      <c r="I240" s="80"/>
      <c r="J240" s="80">
        <f t="shared" si="10"/>
        <v>0</v>
      </c>
      <c r="K240" s="31"/>
      <c r="L240" s="6"/>
    </row>
    <row r="241" spans="2:12" ht="15" customHeight="1" x14ac:dyDescent="0.25">
      <c r="B241" s="4"/>
      <c r="C241" s="42"/>
      <c r="D241" s="64"/>
      <c r="E241" s="274" t="e">
        <f t="shared" si="8"/>
        <v>#N/A</v>
      </c>
      <c r="F241" s="275"/>
      <c r="G241" s="276"/>
      <c r="H241" s="80">
        <f t="shared" si="9"/>
        <v>0</v>
      </c>
      <c r="I241" s="80"/>
      <c r="J241" s="80">
        <f t="shared" si="10"/>
        <v>0</v>
      </c>
      <c r="K241" s="31"/>
      <c r="L241" s="6"/>
    </row>
    <row r="242" spans="2:12" ht="15" customHeight="1" x14ac:dyDescent="0.25">
      <c r="B242" s="4"/>
      <c r="C242" s="42"/>
      <c r="D242" s="64"/>
      <c r="E242" s="274" t="e">
        <f t="shared" si="8"/>
        <v>#N/A</v>
      </c>
      <c r="F242" s="275"/>
      <c r="G242" s="276"/>
      <c r="H242" s="80">
        <f t="shared" si="9"/>
        <v>0</v>
      </c>
      <c r="I242" s="80"/>
      <c r="J242" s="80">
        <f t="shared" si="10"/>
        <v>0</v>
      </c>
      <c r="K242" s="31"/>
      <c r="L242" s="6"/>
    </row>
    <row r="243" spans="2:12" ht="15" customHeight="1" x14ac:dyDescent="0.25">
      <c r="B243" s="4"/>
      <c r="C243" s="42"/>
      <c r="D243" s="64"/>
      <c r="E243" s="274" t="e">
        <f t="shared" si="8"/>
        <v>#N/A</v>
      </c>
      <c r="F243" s="275"/>
      <c r="G243" s="276"/>
      <c r="H243" s="80">
        <f t="shared" si="9"/>
        <v>0</v>
      </c>
      <c r="I243" s="80"/>
      <c r="J243" s="80">
        <f t="shared" si="10"/>
        <v>0</v>
      </c>
      <c r="K243" s="31"/>
      <c r="L243" s="6"/>
    </row>
    <row r="244" spans="2:12" ht="15" customHeight="1" x14ac:dyDescent="0.25">
      <c r="B244" s="4"/>
      <c r="C244" s="42"/>
      <c r="D244" s="64"/>
      <c r="E244" s="274" t="e">
        <f t="shared" si="8"/>
        <v>#N/A</v>
      </c>
      <c r="F244" s="275"/>
      <c r="G244" s="276"/>
      <c r="H244" s="80">
        <f t="shared" si="9"/>
        <v>0</v>
      </c>
      <c r="I244" s="80"/>
      <c r="J244" s="80">
        <f t="shared" si="10"/>
        <v>0</v>
      </c>
      <c r="K244" s="31"/>
      <c r="L244" s="6"/>
    </row>
    <row r="245" spans="2:12" ht="15" customHeight="1" x14ac:dyDescent="0.25">
      <c r="B245" s="4"/>
      <c r="C245" s="42"/>
      <c r="D245" s="64"/>
      <c r="E245" s="274" t="e">
        <f t="shared" si="8"/>
        <v>#N/A</v>
      </c>
      <c r="F245" s="275"/>
      <c r="G245" s="276"/>
      <c r="H245" s="80">
        <f t="shared" si="9"/>
        <v>0</v>
      </c>
      <c r="I245" s="80"/>
      <c r="J245" s="80">
        <f t="shared" si="10"/>
        <v>0</v>
      </c>
      <c r="K245" s="31"/>
      <c r="L245" s="6"/>
    </row>
    <row r="246" spans="2:12" ht="15" customHeight="1" x14ac:dyDescent="0.25">
      <c r="B246" s="4"/>
      <c r="C246" s="42"/>
      <c r="D246" s="64"/>
      <c r="E246" s="274" t="e">
        <f t="shared" si="8"/>
        <v>#N/A</v>
      </c>
      <c r="F246" s="275"/>
      <c r="G246" s="276"/>
      <c r="H246" s="80">
        <f t="shared" si="9"/>
        <v>0</v>
      </c>
      <c r="I246" s="80"/>
      <c r="J246" s="80">
        <f t="shared" si="10"/>
        <v>0</v>
      </c>
      <c r="K246" s="31"/>
      <c r="L246" s="6"/>
    </row>
    <row r="247" spans="2:12" ht="15" customHeight="1" x14ac:dyDescent="0.25">
      <c r="B247" s="4"/>
      <c r="C247" s="42"/>
      <c r="D247" s="64"/>
      <c r="E247" s="274" t="e">
        <f t="shared" si="8"/>
        <v>#N/A</v>
      </c>
      <c r="F247" s="275"/>
      <c r="G247" s="276"/>
      <c r="H247" s="80">
        <f t="shared" si="9"/>
        <v>0</v>
      </c>
      <c r="I247" s="80"/>
      <c r="J247" s="80">
        <f t="shared" si="10"/>
        <v>0</v>
      </c>
      <c r="K247" s="31"/>
      <c r="L247" s="6"/>
    </row>
    <row r="248" spans="2:12" ht="15" customHeight="1" x14ac:dyDescent="0.25">
      <c r="B248" s="4"/>
      <c r="C248" s="42"/>
      <c r="D248" s="294" t="s">
        <v>751</v>
      </c>
      <c r="E248" s="294"/>
      <c r="F248" s="294"/>
      <c r="G248" s="294"/>
      <c r="H248" s="82">
        <f>SUM(H229:H247)</f>
        <v>0</v>
      </c>
      <c r="I248" s="82">
        <f>SUM(I229:I247)</f>
        <v>0</v>
      </c>
      <c r="J248" s="82">
        <f>SUM(J229:J247)</f>
        <v>0</v>
      </c>
      <c r="K248" s="229" t="str">
        <f>IF(SUM(J229:J247)=J248,"Ok",SUM(J229:J247)-J248)</f>
        <v>Ok</v>
      </c>
      <c r="L248" s="6"/>
    </row>
    <row r="249" spans="2:12" ht="15" customHeight="1" x14ac:dyDescent="0.25">
      <c r="B249" s="4"/>
      <c r="C249" s="42"/>
      <c r="D249" s="18"/>
      <c r="E249" s="18"/>
      <c r="F249" s="18"/>
      <c r="G249" s="19"/>
      <c r="H249" s="230" t="str">
        <f>IF((H161+I204-J204-H248)=0,"Ok",H161+I204-J204-H248)</f>
        <v>Ok</v>
      </c>
      <c r="I249" s="219"/>
      <c r="J249" s="231"/>
      <c r="K249" s="31"/>
      <c r="L249" s="6"/>
    </row>
    <row r="250" spans="2:12" ht="99.75" customHeight="1" x14ac:dyDescent="0.25">
      <c r="B250" s="4"/>
      <c r="C250" s="42"/>
      <c r="D250" s="194" t="s">
        <v>760</v>
      </c>
      <c r="E250" s="291" t="s">
        <v>715</v>
      </c>
      <c r="F250" s="292"/>
      <c r="G250" s="293"/>
      <c r="H250" s="194" t="s">
        <v>704</v>
      </c>
      <c r="I250" s="194" t="s">
        <v>810</v>
      </c>
      <c r="J250" s="194" t="s">
        <v>811</v>
      </c>
      <c r="K250" s="31"/>
      <c r="L250" s="6"/>
    </row>
    <row r="251" spans="2:12" ht="15" customHeight="1" x14ac:dyDescent="0.25">
      <c r="B251" s="4"/>
      <c r="C251" s="17"/>
      <c r="D251" s="64"/>
      <c r="E251" s="274" t="e">
        <f>VLOOKUP(D251,Catalogo,2,0)</f>
        <v>#N/A</v>
      </c>
      <c r="F251" s="275"/>
      <c r="G251" s="276"/>
      <c r="H251" s="80">
        <f>ABS(SUMIF($C$30:$C$136,D251,$I$30:$I$136)-SUMIF($C$30:$C$136,D251,$J$30:$J$136)+(SUMIF($C$184:$C$224,D251,$I$184:$I$224)-SUMIF($C$184:$C$224,D251,$J$184:$J$224)))</f>
        <v>0</v>
      </c>
      <c r="I251" s="80"/>
      <c r="J251" s="80">
        <f t="shared" ref="J251:J253" si="11">H251-I251</f>
        <v>0</v>
      </c>
      <c r="K251" s="31"/>
      <c r="L251" s="6"/>
    </row>
    <row r="252" spans="2:12" ht="15" customHeight="1" x14ac:dyDescent="0.25">
      <c r="B252" s="4"/>
      <c r="C252" s="17"/>
      <c r="D252" s="64"/>
      <c r="E252" s="274" t="e">
        <f>VLOOKUP(D252,Catalogo,2,0)</f>
        <v>#N/A</v>
      </c>
      <c r="F252" s="275"/>
      <c r="G252" s="276"/>
      <c r="H252" s="80">
        <f>ABS(SUMIF($C$30:$C$136,D252,$I$30:$I$136)-SUMIF($C$30:$C$136,D252,$J$30:$J$136)+(SUMIF($C$184:$C$224,D252,$I$184:$I$224)-SUMIF($C$184:$C$224,D252,$J$184:$J$224)))</f>
        <v>0</v>
      </c>
      <c r="I252" s="80"/>
      <c r="J252" s="80">
        <f t="shared" si="11"/>
        <v>0</v>
      </c>
      <c r="K252" s="31"/>
      <c r="L252" s="6"/>
    </row>
    <row r="253" spans="2:12" ht="15" customHeight="1" x14ac:dyDescent="0.25">
      <c r="B253" s="4"/>
      <c r="C253" s="17"/>
      <c r="D253" s="64"/>
      <c r="E253" s="274" t="e">
        <f>VLOOKUP(D253,Catalogo,2,0)</f>
        <v>#N/A</v>
      </c>
      <c r="F253" s="275"/>
      <c r="G253" s="276"/>
      <c r="H253" s="80">
        <f>ABS(SUMIF($C$30:$C$136,D253,$I$30:$I$136)-SUMIF($C$30:$C$136,D253,$J$30:$J$136)+(SUMIF($C$184:$C$224,D253,$I$184:$I$224)-SUMIF($C$184:$C$224,D253,$J$184:$J$224)))</f>
        <v>0</v>
      </c>
      <c r="I253" s="80"/>
      <c r="J253" s="80">
        <f t="shared" si="11"/>
        <v>0</v>
      </c>
      <c r="K253" s="31"/>
      <c r="L253" s="6"/>
    </row>
    <row r="254" spans="2:12" ht="15" customHeight="1" x14ac:dyDescent="0.25">
      <c r="B254" s="4"/>
      <c r="C254" s="17"/>
      <c r="D254" s="294" t="s">
        <v>752</v>
      </c>
      <c r="E254" s="294"/>
      <c r="F254" s="294"/>
      <c r="G254" s="294"/>
      <c r="H254" s="82">
        <f>SUM(H251:H253)</f>
        <v>0</v>
      </c>
      <c r="I254" s="82">
        <f>SUM(I251:I253)</f>
        <v>0</v>
      </c>
      <c r="J254" s="82">
        <f>SUM(J251:J253)</f>
        <v>0</v>
      </c>
      <c r="K254" s="229" t="str">
        <f>IF(SUM(J251:J253)=J254,"Ok",SUM(J251:J253)-J254)</f>
        <v>Ok</v>
      </c>
      <c r="L254" s="6"/>
    </row>
    <row r="255" spans="2:12" ht="15" customHeight="1" x14ac:dyDescent="0.25">
      <c r="B255" s="4"/>
      <c r="C255" s="17"/>
      <c r="D255" s="18"/>
      <c r="E255" s="18"/>
      <c r="F255" s="18"/>
      <c r="G255" s="19"/>
      <c r="H255" s="230" t="str">
        <f>IF((H167+I212-H254)=0,"Ok",H167+I212-H254)</f>
        <v>Ok</v>
      </c>
      <c r="I255" s="219"/>
      <c r="J255" s="219"/>
      <c r="K255" s="31"/>
      <c r="L255" s="6"/>
    </row>
    <row r="256" spans="2:12" ht="15" customHeight="1" x14ac:dyDescent="0.25">
      <c r="B256" s="4"/>
      <c r="C256" s="17"/>
      <c r="D256" s="18"/>
      <c r="E256" s="18"/>
      <c r="F256" s="18"/>
      <c r="G256" s="19"/>
      <c r="H256" s="31"/>
      <c r="I256" s="219"/>
      <c r="J256" s="219"/>
      <c r="K256" s="31"/>
      <c r="L256" s="6"/>
    </row>
    <row r="257" spans="2:17" ht="15" customHeight="1" x14ac:dyDescent="0.2">
      <c r="B257" s="4"/>
      <c r="C257" s="286" t="s">
        <v>812</v>
      </c>
      <c r="D257" s="286"/>
      <c r="E257" s="286"/>
      <c r="F257" s="286"/>
      <c r="G257" s="286"/>
      <c r="H257" s="286"/>
      <c r="I257" s="286"/>
      <c r="J257" s="286"/>
      <c r="K257" s="286"/>
      <c r="L257" s="6"/>
    </row>
    <row r="258" spans="2:17" ht="15" customHeight="1" thickBot="1" x14ac:dyDescent="0.25">
      <c r="B258" s="4"/>
      <c r="C258" s="286" t="s">
        <v>813</v>
      </c>
      <c r="D258" s="286"/>
      <c r="E258" s="286"/>
      <c r="F258" s="286"/>
      <c r="G258" s="286"/>
      <c r="H258" s="286"/>
      <c r="I258" s="286"/>
      <c r="J258" s="286"/>
      <c r="K258" s="286"/>
      <c r="L258" s="6"/>
    </row>
    <row r="259" spans="2:17" ht="15" customHeight="1" x14ac:dyDescent="0.2">
      <c r="B259" s="4"/>
      <c r="C259" s="122"/>
      <c r="D259" s="122"/>
      <c r="E259" s="122"/>
      <c r="F259" s="122"/>
      <c r="G259" s="122"/>
      <c r="H259" s="122"/>
      <c r="I259" s="122"/>
      <c r="J259" s="122"/>
      <c r="K259" s="122"/>
      <c r="L259" s="43"/>
    </row>
    <row r="260" spans="2:17" ht="15" customHeight="1" x14ac:dyDescent="0.2">
      <c r="B260" s="4"/>
      <c r="C260" s="184" t="s">
        <v>744</v>
      </c>
      <c r="D260" s="286" t="s">
        <v>745</v>
      </c>
      <c r="E260" s="286"/>
      <c r="F260" s="286"/>
      <c r="G260" s="122"/>
      <c r="H260" s="122"/>
      <c r="I260" s="122"/>
      <c r="J260" s="122"/>
      <c r="K260" s="122"/>
      <c r="L260" s="6"/>
      <c r="N260" s="9"/>
      <c r="P260" s="9"/>
      <c r="Q260" s="9"/>
    </row>
    <row r="261" spans="2:17" ht="15" customHeight="1" x14ac:dyDescent="0.2">
      <c r="B261" s="4"/>
      <c r="C261" s="122"/>
      <c r="D261" s="122"/>
      <c r="E261" s="122"/>
      <c r="F261" s="122"/>
      <c r="G261" s="122"/>
      <c r="H261" s="122"/>
      <c r="I261" s="122"/>
      <c r="J261" s="122"/>
      <c r="K261" s="122"/>
      <c r="L261" s="6"/>
    </row>
    <row r="262" spans="2:17" ht="15" customHeight="1" x14ac:dyDescent="0.25">
      <c r="B262" s="4"/>
      <c r="C262" s="139" t="s">
        <v>819</v>
      </c>
      <c r="D262" s="295" t="s">
        <v>820</v>
      </c>
      <c r="E262" s="296"/>
      <c r="F262" s="297"/>
      <c r="G262" s="122"/>
      <c r="H262" s="127"/>
      <c r="I262" s="122"/>
      <c r="J262" s="122"/>
      <c r="K262" s="122"/>
      <c r="L262" s="6"/>
    </row>
    <row r="263" spans="2:17" ht="15" customHeight="1" x14ac:dyDescent="0.25">
      <c r="B263" s="4"/>
      <c r="C263" s="128"/>
      <c r="D263" s="123"/>
      <c r="E263" s="123"/>
      <c r="F263" s="123"/>
      <c r="G263" s="122"/>
      <c r="H263" s="127"/>
      <c r="I263" s="122"/>
      <c r="J263" s="122"/>
      <c r="K263" s="122"/>
      <c r="L263" s="6"/>
      <c r="N263" s="9"/>
      <c r="P263" s="9"/>
      <c r="Q263" s="9"/>
    </row>
    <row r="264" spans="2:17" ht="15" customHeight="1" x14ac:dyDescent="0.25">
      <c r="B264" s="4"/>
      <c r="C264" s="289" t="s">
        <v>814</v>
      </c>
      <c r="D264" s="289"/>
      <c r="E264" s="289"/>
      <c r="F264" s="289"/>
      <c r="G264" s="289"/>
      <c r="H264" s="289"/>
      <c r="I264" s="289"/>
      <c r="J264" s="289"/>
      <c r="K264" s="289"/>
      <c r="L264" s="6"/>
      <c r="N264" s="9"/>
      <c r="P264" s="9"/>
      <c r="Q264" s="9"/>
    </row>
    <row r="265" spans="2:17" ht="15" customHeight="1" x14ac:dyDescent="0.25">
      <c r="B265" s="4"/>
      <c r="C265" s="128"/>
      <c r="D265" s="129"/>
      <c r="E265" s="129"/>
      <c r="F265" s="123"/>
      <c r="G265" s="122"/>
      <c r="H265" s="122"/>
      <c r="I265" s="122"/>
      <c r="J265" s="122"/>
      <c r="K265" s="122"/>
      <c r="L265" s="6"/>
      <c r="N265" s="9"/>
      <c r="P265" s="9"/>
      <c r="Q265" s="9"/>
    </row>
    <row r="266" spans="2:17" ht="15" customHeight="1" x14ac:dyDescent="0.2">
      <c r="B266" s="4"/>
      <c r="C266" s="106" t="s">
        <v>720</v>
      </c>
      <c r="D266" s="285" t="s">
        <v>824</v>
      </c>
      <c r="E266" s="285"/>
      <c r="F266" s="285"/>
      <c r="G266" s="285"/>
      <c r="H266" s="285"/>
      <c r="I266" s="285"/>
      <c r="J266" s="285"/>
      <c r="K266" s="285"/>
      <c r="L266" s="6"/>
    </row>
    <row r="267" spans="2:17" ht="15" customHeight="1" x14ac:dyDescent="0.2">
      <c r="B267" s="4"/>
      <c r="C267" s="41"/>
      <c r="D267" s="41"/>
      <c r="E267" s="41"/>
      <c r="F267" s="41"/>
      <c r="G267" s="41"/>
      <c r="H267" s="41"/>
      <c r="I267" s="41"/>
      <c r="J267" s="41"/>
      <c r="K267" s="41"/>
      <c r="L267" s="6"/>
      <c r="N267" s="9"/>
      <c r="P267" s="9"/>
      <c r="Q267" s="9"/>
    </row>
    <row r="268" spans="2:17" ht="58.5" customHeight="1" x14ac:dyDescent="0.2">
      <c r="B268" s="4"/>
      <c r="C268" s="179" t="s">
        <v>760</v>
      </c>
      <c r="D268" s="179" t="s">
        <v>715</v>
      </c>
      <c r="E268" s="179" t="s">
        <v>761</v>
      </c>
      <c r="F268" s="179" t="s">
        <v>762</v>
      </c>
      <c r="G268" s="179" t="s">
        <v>763</v>
      </c>
      <c r="H268" s="179" t="s">
        <v>764</v>
      </c>
      <c r="I268" s="179" t="s">
        <v>765</v>
      </c>
      <c r="J268" s="179" t="s">
        <v>766</v>
      </c>
      <c r="K268" s="179" t="s">
        <v>767</v>
      </c>
      <c r="L268" s="8"/>
    </row>
    <row r="269" spans="2:17" ht="62.25" customHeight="1" x14ac:dyDescent="0.25">
      <c r="B269" s="4"/>
      <c r="C269" s="64"/>
      <c r="D269" s="15" t="e">
        <f>VLOOKUP(C269,Catalogo,2,0)</f>
        <v>#N/A</v>
      </c>
      <c r="E269" s="15"/>
      <c r="F269" s="149" t="s">
        <v>844</v>
      </c>
      <c r="G269" s="140">
        <v>45291</v>
      </c>
      <c r="H269" s="15"/>
      <c r="I269" s="38"/>
      <c r="J269" s="16"/>
      <c r="K269" s="16">
        <f>+I269-J269</f>
        <v>0</v>
      </c>
      <c r="L269" s="6"/>
    </row>
    <row r="270" spans="2:17" ht="15" customHeight="1" x14ac:dyDescent="0.25">
      <c r="B270" s="4"/>
      <c r="C270" s="64"/>
      <c r="D270" s="15" t="e">
        <f>VLOOKUP(C270,Catalogo,2,0)</f>
        <v>#N/A</v>
      </c>
      <c r="E270" s="15"/>
      <c r="F270" s="37"/>
      <c r="G270" s="37"/>
      <c r="H270" s="15"/>
      <c r="I270" s="38"/>
      <c r="J270" s="16"/>
      <c r="K270" s="16">
        <f>K269+I270-J270</f>
        <v>0</v>
      </c>
      <c r="L270" s="6"/>
      <c r="N270" s="52"/>
    </row>
    <row r="271" spans="2:17" ht="15" customHeight="1" x14ac:dyDescent="0.25">
      <c r="B271" s="4"/>
      <c r="C271" s="64"/>
      <c r="D271" s="15" t="e">
        <f>VLOOKUP(C271,Catalogo,2,0)</f>
        <v>#N/A</v>
      </c>
      <c r="E271" s="15"/>
      <c r="F271" s="37"/>
      <c r="G271" s="37"/>
      <c r="H271" s="15"/>
      <c r="I271" s="38"/>
      <c r="J271" s="16"/>
      <c r="K271" s="16">
        <f>K270+I271-J271</f>
        <v>0</v>
      </c>
      <c r="L271" s="6"/>
      <c r="N271" s="52"/>
    </row>
    <row r="272" spans="2:17" ht="15" customHeight="1" x14ac:dyDescent="0.25">
      <c r="B272" s="4"/>
      <c r="C272" s="64"/>
      <c r="D272" s="15" t="e">
        <f>VLOOKUP(C272,Catalogo,2,0)</f>
        <v>#N/A</v>
      </c>
      <c r="E272" s="15"/>
      <c r="F272" s="39"/>
      <c r="G272" s="37"/>
      <c r="H272" s="15"/>
      <c r="I272" s="38"/>
      <c r="J272" s="16"/>
      <c r="K272" s="16">
        <f>K271+I272-J272</f>
        <v>0</v>
      </c>
      <c r="L272" s="6"/>
      <c r="N272" s="52"/>
    </row>
    <row r="273" spans="2:17" ht="15" customHeight="1" x14ac:dyDescent="0.25">
      <c r="B273" s="4"/>
      <c r="C273" s="220"/>
      <c r="D273" s="221"/>
      <c r="E273" s="221"/>
      <c r="F273" s="222"/>
      <c r="G273" s="223"/>
      <c r="H273" s="221"/>
      <c r="I273" s="36"/>
      <c r="J273" s="36"/>
      <c r="K273" s="36"/>
      <c r="L273" s="6"/>
      <c r="N273" s="35"/>
      <c r="P273" s="9"/>
      <c r="Q273" s="9"/>
    </row>
    <row r="274" spans="2:17" ht="15" customHeight="1" x14ac:dyDescent="0.25">
      <c r="B274" s="4"/>
      <c r="C274" s="17"/>
      <c r="D274" s="18"/>
      <c r="E274" s="18"/>
      <c r="F274" s="18"/>
      <c r="G274" s="19"/>
      <c r="H274" s="31"/>
      <c r="I274" s="180" t="s">
        <v>710</v>
      </c>
      <c r="J274" s="181">
        <f>C269</f>
        <v>0</v>
      </c>
      <c r="K274" s="65">
        <f>K272</f>
        <v>0</v>
      </c>
      <c r="L274" s="6"/>
      <c r="N274" s="52"/>
    </row>
    <row r="275" spans="2:17" ht="15" customHeight="1" x14ac:dyDescent="0.25">
      <c r="B275" s="4"/>
      <c r="C275" s="220"/>
      <c r="D275" s="221"/>
      <c r="E275" s="221"/>
      <c r="F275" s="222"/>
      <c r="G275" s="223"/>
      <c r="H275" s="221"/>
      <c r="I275" s="107"/>
      <c r="J275" s="107"/>
      <c r="K275" s="107"/>
      <c r="L275" s="6"/>
      <c r="N275" s="35"/>
      <c r="P275" s="9"/>
      <c r="Q275" s="9"/>
    </row>
    <row r="276" spans="2:17" ht="15" customHeight="1" x14ac:dyDescent="0.2">
      <c r="B276" s="4"/>
      <c r="C276" s="106" t="s">
        <v>748</v>
      </c>
      <c r="D276" s="285" t="s">
        <v>772</v>
      </c>
      <c r="E276" s="285"/>
      <c r="F276" s="285"/>
      <c r="G276" s="285"/>
      <c r="H276" s="285"/>
      <c r="I276" s="285"/>
      <c r="J276" s="285"/>
      <c r="K276" s="285"/>
      <c r="L276" s="6"/>
      <c r="P276" s="9"/>
      <c r="Q276" s="9"/>
    </row>
    <row r="277" spans="2:17" ht="15" customHeight="1" x14ac:dyDescent="0.25">
      <c r="B277" s="4"/>
      <c r="C277" s="25"/>
      <c r="D277" s="25"/>
      <c r="E277" s="25"/>
      <c r="F277" s="25"/>
      <c r="G277" s="234"/>
      <c r="H277" s="31"/>
      <c r="I277" s="24"/>
      <c r="J277" s="24"/>
      <c r="K277" s="235"/>
      <c r="L277" s="8"/>
    </row>
    <row r="278" spans="2:17" ht="59.25" customHeight="1" x14ac:dyDescent="0.2">
      <c r="B278" s="4"/>
      <c r="C278" s="179" t="s">
        <v>760</v>
      </c>
      <c r="D278" s="179" t="s">
        <v>715</v>
      </c>
      <c r="E278" s="179" t="s">
        <v>761</v>
      </c>
      <c r="F278" s="179" t="s">
        <v>762</v>
      </c>
      <c r="G278" s="179" t="s">
        <v>763</v>
      </c>
      <c r="H278" s="179" t="s">
        <v>764</v>
      </c>
      <c r="I278" s="179" t="s">
        <v>765</v>
      </c>
      <c r="J278" s="179" t="s">
        <v>766</v>
      </c>
      <c r="K278" s="179" t="s">
        <v>767</v>
      </c>
      <c r="L278" s="8"/>
    </row>
    <row r="279" spans="2:17" ht="15" customHeight="1" x14ac:dyDescent="0.25">
      <c r="B279" s="4"/>
      <c r="C279" s="64"/>
      <c r="D279" s="15" t="e">
        <f>VLOOKUP(C279,Catalogo,2,0)</f>
        <v>#N/A</v>
      </c>
      <c r="E279" s="15"/>
      <c r="F279" s="13"/>
      <c r="G279" s="37"/>
      <c r="H279" s="15"/>
      <c r="I279" s="38"/>
      <c r="J279" s="16"/>
      <c r="K279" s="16">
        <f>+I279-J279</f>
        <v>0</v>
      </c>
      <c r="L279" s="8"/>
    </row>
    <row r="280" spans="2:17" ht="15" customHeight="1" x14ac:dyDescent="0.25">
      <c r="B280" s="4"/>
      <c r="C280" s="64"/>
      <c r="D280" s="15" t="e">
        <f>VLOOKUP(C280,Catalogo,2,0)</f>
        <v>#N/A</v>
      </c>
      <c r="E280" s="15"/>
      <c r="F280" s="39"/>
      <c r="G280" s="37"/>
      <c r="H280" s="40"/>
      <c r="I280" s="38"/>
      <c r="J280" s="16"/>
      <c r="K280" s="16">
        <f>K279+I280-J280</f>
        <v>0</v>
      </c>
      <c r="L280" s="8"/>
    </row>
    <row r="281" spans="2:17" ht="15" customHeight="1" x14ac:dyDescent="0.25">
      <c r="B281" s="4"/>
      <c r="C281" s="64"/>
      <c r="D281" s="15" t="e">
        <f>VLOOKUP(C281,Catalogo,2,0)</f>
        <v>#N/A</v>
      </c>
      <c r="E281" s="15"/>
      <c r="F281" s="13"/>
      <c r="G281" s="14"/>
      <c r="H281" s="15"/>
      <c r="I281" s="38"/>
      <c r="J281" s="16"/>
      <c r="K281" s="16">
        <f>K280+I281-J281</f>
        <v>0</v>
      </c>
      <c r="L281" s="8"/>
    </row>
    <row r="282" spans="2:17" ht="15" customHeight="1" x14ac:dyDescent="0.25">
      <c r="B282" s="4"/>
      <c r="C282" s="64"/>
      <c r="D282" s="15" t="e">
        <f>VLOOKUP(C282,Catalogo,2,0)</f>
        <v>#N/A</v>
      </c>
      <c r="E282" s="15"/>
      <c r="F282" s="13"/>
      <c r="G282" s="14"/>
      <c r="H282" s="15"/>
      <c r="I282" s="16"/>
      <c r="J282" s="16"/>
      <c r="K282" s="16">
        <f>K281+I282-J282</f>
        <v>0</v>
      </c>
      <c r="L282" s="8"/>
    </row>
    <row r="283" spans="2:17" ht="15" customHeight="1" x14ac:dyDescent="0.25">
      <c r="B283" s="4"/>
      <c r="C283" s="220"/>
      <c r="D283" s="221"/>
      <c r="E283" s="221"/>
      <c r="F283" s="222"/>
      <c r="G283" s="223"/>
      <c r="H283" s="221"/>
      <c r="I283" s="36"/>
      <c r="J283" s="36"/>
      <c r="K283" s="36"/>
      <c r="L283" s="8"/>
    </row>
    <row r="284" spans="2:17" ht="15" customHeight="1" x14ac:dyDescent="0.25">
      <c r="B284" s="4"/>
      <c r="C284" s="17"/>
      <c r="D284" s="18"/>
      <c r="E284" s="18"/>
      <c r="F284" s="18"/>
      <c r="G284" s="19"/>
      <c r="H284" s="31"/>
      <c r="I284" s="180" t="s">
        <v>710</v>
      </c>
      <c r="J284" s="181">
        <f>C279</f>
        <v>0</v>
      </c>
      <c r="K284" s="65">
        <f>K282</f>
        <v>0</v>
      </c>
      <c r="L284" s="8"/>
    </row>
    <row r="285" spans="2:17" ht="15" customHeight="1" x14ac:dyDescent="0.25">
      <c r="B285" s="4"/>
      <c r="C285" s="220"/>
      <c r="D285" s="31"/>
      <c r="E285" s="31"/>
      <c r="F285" s="222"/>
      <c r="G285" s="223"/>
      <c r="H285" s="221"/>
      <c r="I285" s="107"/>
      <c r="J285" s="107"/>
      <c r="K285" s="107"/>
      <c r="L285" s="6"/>
      <c r="N285" s="35"/>
      <c r="P285" s="9"/>
      <c r="Q285" s="9"/>
    </row>
    <row r="286" spans="2:17" ht="15" customHeight="1" x14ac:dyDescent="0.2">
      <c r="B286" s="4"/>
      <c r="C286" s="273" t="s">
        <v>908</v>
      </c>
      <c r="D286" s="273"/>
      <c r="E286" s="273"/>
      <c r="F286" s="273"/>
      <c r="G286" s="273"/>
      <c r="H286" s="273"/>
      <c r="I286" s="273"/>
      <c r="J286" s="273"/>
      <c r="K286" s="273"/>
      <c r="L286" s="8"/>
      <c r="N286" s="34"/>
    </row>
    <row r="287" spans="2:17" ht="15" customHeight="1" x14ac:dyDescent="0.25">
      <c r="B287" s="4"/>
      <c r="C287" s="25"/>
      <c r="D287" s="25"/>
      <c r="E287" s="25"/>
      <c r="F287" s="25"/>
      <c r="G287" s="234"/>
      <c r="H287" s="31"/>
      <c r="I287" s="24"/>
      <c r="J287" s="24"/>
      <c r="K287" s="235"/>
      <c r="L287" s="8"/>
    </row>
    <row r="288" spans="2:17" ht="63.75" customHeight="1" x14ac:dyDescent="0.2">
      <c r="B288" s="4"/>
      <c r="C288" s="179" t="s">
        <v>760</v>
      </c>
      <c r="D288" s="179" t="s">
        <v>715</v>
      </c>
      <c r="E288" s="179" t="s">
        <v>761</v>
      </c>
      <c r="F288" s="179" t="s">
        <v>762</v>
      </c>
      <c r="G288" s="179" t="s">
        <v>763</v>
      </c>
      <c r="H288" s="179" t="s">
        <v>764</v>
      </c>
      <c r="I288" s="179" t="s">
        <v>765</v>
      </c>
      <c r="J288" s="179" t="s">
        <v>766</v>
      </c>
      <c r="K288" s="179" t="s">
        <v>767</v>
      </c>
      <c r="L288" s="8"/>
    </row>
    <row r="289" spans="2:15" ht="15" customHeight="1" x14ac:dyDescent="0.25">
      <c r="B289" s="4"/>
      <c r="C289" s="64"/>
      <c r="D289" s="15" t="e">
        <f t="shared" ref="D289:D294" si="12">VLOOKUP(C289,Catalogo,2,0)</f>
        <v>#N/A</v>
      </c>
      <c r="E289" s="15"/>
      <c r="F289" s="13"/>
      <c r="G289" s="37"/>
      <c r="H289" s="15"/>
      <c r="I289" s="38"/>
      <c r="J289" s="16"/>
      <c r="K289" s="16">
        <f>+I289-J289</f>
        <v>0</v>
      </c>
      <c r="L289" s="8"/>
    </row>
    <row r="290" spans="2:15" ht="15" customHeight="1" x14ac:dyDescent="0.25">
      <c r="B290" s="4"/>
      <c r="C290" s="64"/>
      <c r="D290" s="15" t="e">
        <f t="shared" si="12"/>
        <v>#N/A</v>
      </c>
      <c r="E290" s="15"/>
      <c r="F290" s="13"/>
      <c r="G290" s="37"/>
      <c r="H290" s="15"/>
      <c r="I290" s="38"/>
      <c r="J290" s="16"/>
      <c r="K290" s="16">
        <f>K289+I290-J290</f>
        <v>0</v>
      </c>
      <c r="L290" s="8"/>
    </row>
    <row r="291" spans="2:15" ht="15" customHeight="1" x14ac:dyDescent="0.25">
      <c r="B291" s="4"/>
      <c r="C291" s="64"/>
      <c r="D291" s="15" t="e">
        <f t="shared" si="12"/>
        <v>#N/A</v>
      </c>
      <c r="E291" s="15"/>
      <c r="F291" s="13"/>
      <c r="G291" s="37"/>
      <c r="H291" s="15"/>
      <c r="I291" s="38"/>
      <c r="J291" s="16"/>
      <c r="K291" s="16">
        <f>K290+I291-J291</f>
        <v>0</v>
      </c>
      <c r="L291" s="8"/>
    </row>
    <row r="292" spans="2:15" ht="15" customHeight="1" x14ac:dyDescent="0.25">
      <c r="B292" s="4"/>
      <c r="C292" s="64"/>
      <c r="D292" s="15" t="e">
        <f t="shared" si="12"/>
        <v>#N/A</v>
      </c>
      <c r="E292" s="15"/>
      <c r="F292" s="13"/>
      <c r="G292" s="37"/>
      <c r="H292" s="15"/>
      <c r="I292" s="38"/>
      <c r="J292" s="16"/>
      <c r="K292" s="16">
        <f>K291+I292-J292</f>
        <v>0</v>
      </c>
      <c r="L292" s="8"/>
    </row>
    <row r="293" spans="2:15" ht="15" customHeight="1" x14ac:dyDescent="0.25">
      <c r="B293" s="4"/>
      <c r="C293" s="64"/>
      <c r="D293" s="15" t="e">
        <f t="shared" si="12"/>
        <v>#N/A</v>
      </c>
      <c r="E293" s="15"/>
      <c r="F293" s="13"/>
      <c r="G293" s="37"/>
      <c r="H293" s="15"/>
      <c r="I293" s="38"/>
      <c r="J293" s="16"/>
      <c r="K293" s="16">
        <f>K292+I293-J293</f>
        <v>0</v>
      </c>
      <c r="L293" s="8"/>
    </row>
    <row r="294" spans="2:15" ht="15" customHeight="1" x14ac:dyDescent="0.25">
      <c r="B294" s="4"/>
      <c r="C294" s="64"/>
      <c r="D294" s="15" t="e">
        <f t="shared" si="12"/>
        <v>#N/A</v>
      </c>
      <c r="E294" s="15"/>
      <c r="F294" s="13"/>
      <c r="G294" s="37"/>
      <c r="H294" s="15"/>
      <c r="I294" s="38"/>
      <c r="J294" s="16"/>
      <c r="K294" s="16">
        <f>K293+I294-J294</f>
        <v>0</v>
      </c>
      <c r="L294" s="8"/>
    </row>
    <row r="295" spans="2:15" ht="15" customHeight="1" x14ac:dyDescent="0.25">
      <c r="B295" s="4"/>
      <c r="C295" s="220"/>
      <c r="D295" s="221"/>
      <c r="E295" s="221"/>
      <c r="F295" s="222"/>
      <c r="G295" s="223"/>
      <c r="H295" s="221"/>
      <c r="I295" s="36"/>
      <c r="J295" s="36"/>
      <c r="K295" s="36"/>
      <c r="L295" s="8"/>
    </row>
    <row r="296" spans="2:15" ht="15" customHeight="1" x14ac:dyDescent="0.25">
      <c r="B296" s="4"/>
      <c r="C296" s="17"/>
      <c r="D296" s="18"/>
      <c r="E296" s="18"/>
      <c r="F296" s="18"/>
      <c r="G296" s="19"/>
      <c r="H296" s="31"/>
      <c r="I296" s="180" t="s">
        <v>710</v>
      </c>
      <c r="J296" s="181">
        <f>C289</f>
        <v>0</v>
      </c>
      <c r="K296" s="65">
        <f>K294</f>
        <v>0</v>
      </c>
      <c r="L296" s="8"/>
      <c r="O296" s="60"/>
    </row>
    <row r="297" spans="2:15" x14ac:dyDescent="0.25">
      <c r="B297" s="4"/>
      <c r="C297" s="61"/>
      <c r="D297" s="31"/>
      <c r="E297" s="31"/>
      <c r="F297" s="61"/>
      <c r="G297" s="61"/>
      <c r="H297" s="32"/>
      <c r="I297" s="26"/>
      <c r="J297" s="26"/>
      <c r="K297" s="236"/>
      <c r="L297" s="8"/>
    </row>
    <row r="298" spans="2:15" ht="15" customHeight="1" x14ac:dyDescent="0.2">
      <c r="B298" s="4"/>
      <c r="C298" s="281" t="s">
        <v>827</v>
      </c>
      <c r="D298" s="282"/>
      <c r="E298" s="282"/>
      <c r="F298" s="282"/>
      <c r="G298" s="282"/>
      <c r="H298" s="282"/>
      <c r="I298" s="282"/>
      <c r="J298" s="282"/>
      <c r="K298" s="282"/>
      <c r="L298" s="8"/>
    </row>
    <row r="299" spans="2:15" ht="15" customHeight="1" x14ac:dyDescent="0.25">
      <c r="B299" s="4"/>
      <c r="C299" s="25"/>
      <c r="D299" s="25"/>
      <c r="E299" s="25"/>
      <c r="F299" s="25"/>
      <c r="G299" s="234"/>
      <c r="H299" s="31"/>
      <c r="I299" s="24"/>
      <c r="J299" s="24"/>
      <c r="K299" s="235"/>
      <c r="L299" s="8"/>
    </row>
    <row r="300" spans="2:15" ht="62.25" customHeight="1" x14ac:dyDescent="0.2">
      <c r="B300" s="4"/>
      <c r="C300" s="179" t="s">
        <v>760</v>
      </c>
      <c r="D300" s="179" t="s">
        <v>715</v>
      </c>
      <c r="E300" s="179" t="s">
        <v>761</v>
      </c>
      <c r="F300" s="179" t="s">
        <v>762</v>
      </c>
      <c r="G300" s="179" t="s">
        <v>763</v>
      </c>
      <c r="H300" s="179" t="s">
        <v>764</v>
      </c>
      <c r="I300" s="179" t="s">
        <v>765</v>
      </c>
      <c r="J300" s="179" t="s">
        <v>766</v>
      </c>
      <c r="K300" s="179" t="s">
        <v>767</v>
      </c>
      <c r="L300" s="8"/>
    </row>
    <row r="301" spans="2:15" ht="15" customHeight="1" x14ac:dyDescent="0.25">
      <c r="B301" s="4"/>
      <c r="C301" s="64"/>
      <c r="D301" s="15" t="e">
        <f>VLOOKUP(C301,Catalogo,2,0)</f>
        <v>#N/A</v>
      </c>
      <c r="E301" s="15"/>
      <c r="F301" s="13"/>
      <c r="G301" s="37"/>
      <c r="H301" s="15"/>
      <c r="I301" s="38"/>
      <c r="J301" s="16"/>
      <c r="K301" s="16">
        <f>+I301-J301</f>
        <v>0</v>
      </c>
      <c r="L301" s="8"/>
    </row>
    <row r="302" spans="2:15" ht="15" customHeight="1" x14ac:dyDescent="0.25">
      <c r="B302" s="4"/>
      <c r="C302" s="64"/>
      <c r="D302" s="15" t="e">
        <f>VLOOKUP(C302,Catalogo,2,0)</f>
        <v>#N/A</v>
      </c>
      <c r="E302" s="15"/>
      <c r="F302" s="13"/>
      <c r="G302" s="37"/>
      <c r="H302" s="15"/>
      <c r="I302" s="38"/>
      <c r="J302" s="16"/>
      <c r="K302" s="16">
        <f>K301+I302-J302</f>
        <v>0</v>
      </c>
      <c r="L302" s="8"/>
    </row>
    <row r="303" spans="2:15" ht="15" customHeight="1" x14ac:dyDescent="0.25">
      <c r="B303" s="4"/>
      <c r="C303" s="64"/>
      <c r="D303" s="15" t="e">
        <f>VLOOKUP(C303,Catalogo,2,0)</f>
        <v>#N/A</v>
      </c>
      <c r="E303" s="15"/>
      <c r="F303" s="13"/>
      <c r="G303" s="14"/>
      <c r="H303" s="15"/>
      <c r="I303" s="38"/>
      <c r="J303" s="16"/>
      <c r="K303" s="16">
        <f>K302+I303-J303</f>
        <v>0</v>
      </c>
      <c r="L303" s="8"/>
    </row>
    <row r="304" spans="2:15" ht="15" customHeight="1" x14ac:dyDescent="0.25">
      <c r="B304" s="4"/>
      <c r="C304" s="64"/>
      <c r="D304" s="15" t="e">
        <f>VLOOKUP(C304,Catalogo,2,0)</f>
        <v>#N/A</v>
      </c>
      <c r="E304" s="15"/>
      <c r="F304" s="13"/>
      <c r="G304" s="14"/>
      <c r="H304" s="15"/>
      <c r="I304" s="16"/>
      <c r="J304" s="16"/>
      <c r="K304" s="16">
        <f>K303+I304-J304</f>
        <v>0</v>
      </c>
      <c r="L304" s="8"/>
    </row>
    <row r="305" spans="2:12" ht="15" customHeight="1" x14ac:dyDescent="0.25">
      <c r="B305" s="4"/>
      <c r="C305" s="220"/>
      <c r="D305" s="221"/>
      <c r="E305" s="221"/>
      <c r="F305" s="222"/>
      <c r="G305" s="223"/>
      <c r="H305" s="221"/>
      <c r="I305" s="36"/>
      <c r="J305" s="36"/>
      <c r="K305" s="36"/>
      <c r="L305" s="8"/>
    </row>
    <row r="306" spans="2:12" ht="15" customHeight="1" x14ac:dyDescent="0.25">
      <c r="B306" s="4"/>
      <c r="C306" s="17"/>
      <c r="D306" s="18"/>
      <c r="E306" s="18"/>
      <c r="F306" s="18"/>
      <c r="G306" s="19"/>
      <c r="H306" s="31"/>
      <c r="I306" s="180" t="s">
        <v>710</v>
      </c>
      <c r="J306" s="181">
        <f>C301</f>
        <v>0</v>
      </c>
      <c r="K306" s="65">
        <f>K304</f>
        <v>0</v>
      </c>
      <c r="L306" s="8"/>
    </row>
    <row r="307" spans="2:12" ht="15" customHeight="1" x14ac:dyDescent="0.25">
      <c r="B307" s="4"/>
      <c r="C307" s="220"/>
      <c r="D307" s="31"/>
      <c r="E307" s="31"/>
      <c r="F307" s="222"/>
      <c r="G307" s="223"/>
      <c r="H307" s="221"/>
      <c r="I307" s="107"/>
      <c r="J307" s="107"/>
      <c r="K307" s="107"/>
      <c r="L307" s="8"/>
    </row>
    <row r="308" spans="2:12" ht="15" customHeight="1" x14ac:dyDescent="0.2">
      <c r="B308" s="4"/>
      <c r="C308" s="281" t="s">
        <v>709</v>
      </c>
      <c r="D308" s="282"/>
      <c r="E308" s="282"/>
      <c r="F308" s="282"/>
      <c r="G308" s="282"/>
      <c r="H308" s="282"/>
      <c r="I308" s="282"/>
      <c r="J308" s="282"/>
      <c r="K308" s="282"/>
      <c r="L308" s="8"/>
    </row>
    <row r="309" spans="2:12" ht="15" customHeight="1" x14ac:dyDescent="0.25">
      <c r="B309" s="4"/>
      <c r="C309" s="25"/>
      <c r="D309" s="25"/>
      <c r="E309" s="25"/>
      <c r="F309" s="25"/>
      <c r="G309" s="234"/>
      <c r="H309" s="31"/>
      <c r="I309" s="24"/>
      <c r="J309" s="24"/>
      <c r="K309" s="235"/>
      <c r="L309" s="8"/>
    </row>
    <row r="310" spans="2:12" ht="69.75" customHeight="1" x14ac:dyDescent="0.2">
      <c r="B310" s="4"/>
      <c r="C310" s="179" t="s">
        <v>760</v>
      </c>
      <c r="D310" s="179" t="s">
        <v>715</v>
      </c>
      <c r="E310" s="179" t="s">
        <v>761</v>
      </c>
      <c r="F310" s="179" t="s">
        <v>762</v>
      </c>
      <c r="G310" s="179" t="s">
        <v>763</v>
      </c>
      <c r="H310" s="179" t="s">
        <v>764</v>
      </c>
      <c r="I310" s="179" t="s">
        <v>765</v>
      </c>
      <c r="J310" s="179" t="s">
        <v>766</v>
      </c>
      <c r="K310" s="179" t="s">
        <v>767</v>
      </c>
      <c r="L310" s="8"/>
    </row>
    <row r="311" spans="2:12" ht="26.25" customHeight="1" x14ac:dyDescent="0.25">
      <c r="B311" s="4"/>
      <c r="C311" s="64"/>
      <c r="D311" s="15" t="e">
        <f>VLOOKUP(C311,Catalogo,2,0)</f>
        <v>#N/A</v>
      </c>
      <c r="E311" s="15"/>
      <c r="F311" s="13"/>
      <c r="G311" s="37"/>
      <c r="H311" s="15"/>
      <c r="I311" s="38"/>
      <c r="J311" s="16"/>
      <c r="K311" s="16">
        <f>+I311-J311</f>
        <v>0</v>
      </c>
      <c r="L311" s="8"/>
    </row>
    <row r="312" spans="2:12" ht="15" customHeight="1" x14ac:dyDescent="0.25">
      <c r="B312" s="4"/>
      <c r="C312" s="64"/>
      <c r="D312" s="15" t="e">
        <f>VLOOKUP(C312,Catalogo,2,0)</f>
        <v>#N/A</v>
      </c>
      <c r="E312" s="15"/>
      <c r="F312" s="39"/>
      <c r="G312" s="37"/>
      <c r="H312" s="40"/>
      <c r="I312" s="38"/>
      <c r="J312" s="16"/>
      <c r="K312" s="16">
        <f>K311+I312-J312</f>
        <v>0</v>
      </c>
      <c r="L312" s="8"/>
    </row>
    <row r="313" spans="2:12" ht="15" customHeight="1" x14ac:dyDescent="0.25">
      <c r="B313" s="4"/>
      <c r="C313" s="64"/>
      <c r="D313" s="15" t="e">
        <f>VLOOKUP(C313,Catalogo,2,0)</f>
        <v>#N/A</v>
      </c>
      <c r="E313" s="15"/>
      <c r="F313" s="13"/>
      <c r="G313" s="14"/>
      <c r="H313" s="15"/>
      <c r="I313" s="38"/>
      <c r="J313" s="16"/>
      <c r="K313" s="16">
        <f>K312+I313-J313</f>
        <v>0</v>
      </c>
      <c r="L313" s="8"/>
    </row>
    <row r="314" spans="2:12" ht="15" customHeight="1" x14ac:dyDescent="0.25">
      <c r="B314" s="4"/>
      <c r="C314" s="64"/>
      <c r="D314" s="15" t="e">
        <f>VLOOKUP(C314,Catalogo,2,0)</f>
        <v>#N/A</v>
      </c>
      <c r="E314" s="15"/>
      <c r="F314" s="13"/>
      <c r="G314" s="14"/>
      <c r="H314" s="15"/>
      <c r="I314" s="16"/>
      <c r="J314" s="16"/>
      <c r="K314" s="16">
        <f>K313+I314-J314</f>
        <v>0</v>
      </c>
      <c r="L314" s="8"/>
    </row>
    <row r="315" spans="2:12" ht="15" customHeight="1" x14ac:dyDescent="0.25">
      <c r="B315" s="4"/>
      <c r="C315" s="220"/>
      <c r="D315" s="221"/>
      <c r="E315" s="221"/>
      <c r="F315" s="222"/>
      <c r="G315" s="223"/>
      <c r="H315" s="221"/>
      <c r="I315" s="36"/>
      <c r="J315" s="36"/>
      <c r="K315" s="36"/>
      <c r="L315" s="8"/>
    </row>
    <row r="316" spans="2:12" ht="15" customHeight="1" x14ac:dyDescent="0.25">
      <c r="B316" s="4"/>
      <c r="C316" s="17"/>
      <c r="D316" s="18"/>
      <c r="E316" s="18"/>
      <c r="F316" s="18"/>
      <c r="G316" s="19"/>
      <c r="H316" s="31"/>
      <c r="I316" s="180" t="s">
        <v>710</v>
      </c>
      <c r="J316" s="181">
        <f>C311</f>
        <v>0</v>
      </c>
      <c r="K316" s="65">
        <f>K314</f>
        <v>0</v>
      </c>
      <c r="L316" s="8"/>
    </row>
    <row r="317" spans="2:12" ht="15" customHeight="1" x14ac:dyDescent="0.25">
      <c r="B317" s="4"/>
      <c r="C317" s="220"/>
      <c r="D317" s="31"/>
      <c r="E317" s="31"/>
      <c r="F317" s="222"/>
      <c r="G317" s="223"/>
      <c r="H317" s="221"/>
      <c r="I317" s="107"/>
      <c r="J317" s="107"/>
      <c r="K317" s="107"/>
      <c r="L317" s="8"/>
    </row>
    <row r="318" spans="2:12" ht="15" customHeight="1" x14ac:dyDescent="0.2">
      <c r="B318" s="4"/>
      <c r="C318" s="273" t="s">
        <v>747</v>
      </c>
      <c r="D318" s="273"/>
      <c r="E318" s="273"/>
      <c r="F318" s="273"/>
      <c r="G318" s="108"/>
      <c r="H318" s="108"/>
      <c r="I318" s="108"/>
      <c r="J318" s="108"/>
      <c r="K318" s="108"/>
      <c r="L318" s="8"/>
    </row>
    <row r="319" spans="2:12" ht="15" customHeight="1" x14ac:dyDescent="0.25">
      <c r="B319" s="4"/>
      <c r="C319" s="25"/>
      <c r="D319" s="25"/>
      <c r="E319" s="25"/>
      <c r="F319" s="25"/>
      <c r="G319" s="234"/>
      <c r="H319" s="31"/>
      <c r="I319" s="24"/>
      <c r="J319" s="24"/>
      <c r="K319" s="235"/>
      <c r="L319" s="8"/>
    </row>
    <row r="320" spans="2:12" ht="60" customHeight="1" x14ac:dyDescent="0.2">
      <c r="B320" s="4"/>
      <c r="C320" s="179" t="s">
        <v>760</v>
      </c>
      <c r="D320" s="179" t="s">
        <v>715</v>
      </c>
      <c r="E320" s="179" t="s">
        <v>761</v>
      </c>
      <c r="F320" s="179" t="s">
        <v>762</v>
      </c>
      <c r="G320" s="179" t="s">
        <v>763</v>
      </c>
      <c r="H320" s="179" t="s">
        <v>764</v>
      </c>
      <c r="I320" s="179" t="s">
        <v>765</v>
      </c>
      <c r="J320" s="179" t="s">
        <v>766</v>
      </c>
      <c r="K320" s="179" t="s">
        <v>767</v>
      </c>
      <c r="L320" s="8"/>
    </row>
    <row r="321" spans="2:12" ht="15" customHeight="1" x14ac:dyDescent="0.25">
      <c r="B321" s="4"/>
      <c r="C321" s="64"/>
      <c r="D321" s="15" t="e">
        <f>VLOOKUP(C321,Catalogo,2,0)</f>
        <v>#N/A</v>
      </c>
      <c r="E321" s="15"/>
      <c r="F321" s="13"/>
      <c r="G321" s="37"/>
      <c r="H321" s="15"/>
      <c r="I321" s="38"/>
      <c r="J321" s="16"/>
      <c r="K321" s="16">
        <f>+I321-J321</f>
        <v>0</v>
      </c>
      <c r="L321" s="8"/>
    </row>
    <row r="322" spans="2:12" ht="15" customHeight="1" x14ac:dyDescent="0.25">
      <c r="B322" s="4"/>
      <c r="C322" s="64"/>
      <c r="D322" s="15" t="e">
        <f>VLOOKUP(C322,Catalogo,2,0)</f>
        <v>#N/A</v>
      </c>
      <c r="E322" s="15"/>
      <c r="F322" s="39"/>
      <c r="G322" s="37"/>
      <c r="H322" s="40"/>
      <c r="I322" s="38"/>
      <c r="J322" s="16"/>
      <c r="K322" s="16">
        <f>K321+I322-J322</f>
        <v>0</v>
      </c>
      <c r="L322" s="8"/>
    </row>
    <row r="323" spans="2:12" ht="15" customHeight="1" x14ac:dyDescent="0.25">
      <c r="B323" s="4"/>
      <c r="C323" s="64"/>
      <c r="D323" s="15" t="e">
        <f>VLOOKUP(C323,Catalogo,2,0)</f>
        <v>#N/A</v>
      </c>
      <c r="E323" s="15"/>
      <c r="F323" s="13"/>
      <c r="G323" s="14"/>
      <c r="H323" s="15"/>
      <c r="I323" s="38"/>
      <c r="J323" s="16"/>
      <c r="K323" s="16">
        <f>K322+I323-J323</f>
        <v>0</v>
      </c>
      <c r="L323" s="8"/>
    </row>
    <row r="324" spans="2:12" ht="15" customHeight="1" x14ac:dyDescent="0.25">
      <c r="B324" s="4"/>
      <c r="C324" s="64"/>
      <c r="D324" s="15" t="e">
        <f>VLOOKUP(C324,Catalogo,2,0)</f>
        <v>#N/A</v>
      </c>
      <c r="E324" s="15"/>
      <c r="F324" s="13"/>
      <c r="G324" s="14"/>
      <c r="H324" s="15"/>
      <c r="I324" s="16"/>
      <c r="J324" s="16"/>
      <c r="K324" s="16">
        <f>K323+I324-J324</f>
        <v>0</v>
      </c>
      <c r="L324" s="8"/>
    </row>
    <row r="325" spans="2:12" ht="15" customHeight="1" x14ac:dyDescent="0.25">
      <c r="B325" s="4"/>
      <c r="C325" s="220"/>
      <c r="D325" s="221"/>
      <c r="E325" s="221"/>
      <c r="F325" s="222"/>
      <c r="G325" s="223"/>
      <c r="H325" s="221"/>
      <c r="I325" s="36"/>
      <c r="J325" s="36"/>
      <c r="K325" s="36"/>
      <c r="L325" s="8"/>
    </row>
    <row r="326" spans="2:12" ht="15" customHeight="1" x14ac:dyDescent="0.25">
      <c r="B326" s="4"/>
      <c r="C326" s="17"/>
      <c r="D326" s="18"/>
      <c r="E326" s="18"/>
      <c r="F326" s="18"/>
      <c r="G326" s="19"/>
      <c r="H326" s="31"/>
      <c r="I326" s="180" t="s">
        <v>710</v>
      </c>
      <c r="J326" s="181">
        <f>C321</f>
        <v>0</v>
      </c>
      <c r="K326" s="65">
        <f>K324</f>
        <v>0</v>
      </c>
      <c r="L326" s="8"/>
    </row>
    <row r="327" spans="2:12" ht="15" customHeight="1" x14ac:dyDescent="0.25">
      <c r="B327" s="4"/>
      <c r="C327" s="220"/>
      <c r="D327" s="221"/>
      <c r="E327" s="221"/>
      <c r="F327" s="222"/>
      <c r="G327" s="223"/>
      <c r="H327" s="221"/>
      <c r="I327" s="107"/>
      <c r="J327" s="107"/>
      <c r="K327" s="107"/>
      <c r="L327" s="8"/>
    </row>
    <row r="328" spans="2:12" ht="15" customHeight="1" x14ac:dyDescent="0.2">
      <c r="B328" s="4"/>
      <c r="C328" s="281" t="s">
        <v>711</v>
      </c>
      <c r="D328" s="282"/>
      <c r="E328" s="282"/>
      <c r="F328" s="282"/>
      <c r="G328" s="282"/>
      <c r="H328" s="282"/>
      <c r="I328" s="282"/>
      <c r="J328" s="282"/>
      <c r="K328" s="282"/>
      <c r="L328" s="8"/>
    </row>
    <row r="329" spans="2:12" ht="15" customHeight="1" x14ac:dyDescent="0.25">
      <c r="B329" s="4"/>
      <c r="C329" s="25"/>
      <c r="D329" s="25"/>
      <c r="E329" s="25"/>
      <c r="F329" s="25"/>
      <c r="G329" s="234"/>
      <c r="H329" s="31"/>
      <c r="I329" s="24"/>
      <c r="J329" s="24"/>
      <c r="K329" s="235"/>
      <c r="L329" s="8"/>
    </row>
    <row r="330" spans="2:12" ht="57.75" customHeight="1" x14ac:dyDescent="0.2">
      <c r="B330" s="4"/>
      <c r="C330" s="179" t="s">
        <v>760</v>
      </c>
      <c r="D330" s="179" t="s">
        <v>715</v>
      </c>
      <c r="E330" s="179" t="s">
        <v>761</v>
      </c>
      <c r="F330" s="179" t="s">
        <v>762</v>
      </c>
      <c r="G330" s="179" t="s">
        <v>763</v>
      </c>
      <c r="H330" s="179" t="s">
        <v>764</v>
      </c>
      <c r="I330" s="179" t="s">
        <v>765</v>
      </c>
      <c r="J330" s="179" t="s">
        <v>766</v>
      </c>
      <c r="K330" s="179" t="s">
        <v>767</v>
      </c>
      <c r="L330" s="8"/>
    </row>
    <row r="331" spans="2:12" ht="15" customHeight="1" x14ac:dyDescent="0.25">
      <c r="B331" s="4"/>
      <c r="C331" s="64"/>
      <c r="D331" s="15" t="e">
        <f>VLOOKUP(C331,Catalogo,2,0)</f>
        <v>#N/A</v>
      </c>
      <c r="E331" s="15"/>
      <c r="F331" s="13"/>
      <c r="G331" s="37"/>
      <c r="H331" s="15"/>
      <c r="I331" s="38"/>
      <c r="J331" s="16"/>
      <c r="K331" s="16">
        <f>+I331-J331</f>
        <v>0</v>
      </c>
      <c r="L331" s="8"/>
    </row>
    <row r="332" spans="2:12" ht="15" customHeight="1" x14ac:dyDescent="0.25">
      <c r="B332" s="4"/>
      <c r="C332" s="64"/>
      <c r="D332" s="15" t="e">
        <f>VLOOKUP(C332,Catalogo,2,0)</f>
        <v>#N/A</v>
      </c>
      <c r="E332" s="15"/>
      <c r="F332" s="39"/>
      <c r="G332" s="37"/>
      <c r="H332" s="40"/>
      <c r="I332" s="38"/>
      <c r="J332" s="16"/>
      <c r="K332" s="16">
        <f>K331+I332-J332</f>
        <v>0</v>
      </c>
      <c r="L332" s="8"/>
    </row>
    <row r="333" spans="2:12" ht="15" customHeight="1" x14ac:dyDescent="0.25">
      <c r="B333" s="4"/>
      <c r="C333" s="64"/>
      <c r="D333" s="15" t="e">
        <f>VLOOKUP(C333,Catalogo,2,0)</f>
        <v>#N/A</v>
      </c>
      <c r="E333" s="15"/>
      <c r="F333" s="13"/>
      <c r="G333" s="14"/>
      <c r="H333" s="15"/>
      <c r="I333" s="38"/>
      <c r="J333" s="16"/>
      <c r="K333" s="16">
        <f>K332+I333-J333</f>
        <v>0</v>
      </c>
      <c r="L333" s="8"/>
    </row>
    <row r="334" spans="2:12" ht="15" customHeight="1" x14ac:dyDescent="0.25">
      <c r="B334" s="4"/>
      <c r="C334" s="64"/>
      <c r="D334" s="15" t="e">
        <f>VLOOKUP(C334,Catalogo,2,0)</f>
        <v>#N/A</v>
      </c>
      <c r="E334" s="15"/>
      <c r="F334" s="13"/>
      <c r="G334" s="14"/>
      <c r="H334" s="15"/>
      <c r="I334" s="16"/>
      <c r="J334" s="16"/>
      <c r="K334" s="16">
        <f>K333+I334-J334</f>
        <v>0</v>
      </c>
      <c r="L334" s="8"/>
    </row>
    <row r="335" spans="2:12" ht="15" customHeight="1" x14ac:dyDescent="0.25">
      <c r="B335" s="4"/>
      <c r="C335" s="220"/>
      <c r="D335" s="221"/>
      <c r="E335" s="221"/>
      <c r="F335" s="222"/>
      <c r="G335" s="223"/>
      <c r="H335" s="221"/>
      <c r="I335" s="36"/>
      <c r="J335" s="36"/>
      <c r="K335" s="36"/>
      <c r="L335" s="8"/>
    </row>
    <row r="336" spans="2:12" ht="15" customHeight="1" x14ac:dyDescent="0.25">
      <c r="B336" s="4"/>
      <c r="C336" s="17"/>
      <c r="D336" s="18"/>
      <c r="E336" s="18"/>
      <c r="F336" s="18"/>
      <c r="G336" s="19"/>
      <c r="H336" s="31"/>
      <c r="I336" s="180" t="s">
        <v>710</v>
      </c>
      <c r="J336" s="181">
        <f>C331</f>
        <v>0</v>
      </c>
      <c r="K336" s="65">
        <f>K334</f>
        <v>0</v>
      </c>
      <c r="L336" s="8"/>
    </row>
    <row r="337" spans="2:12" ht="15" customHeight="1" x14ac:dyDescent="0.25">
      <c r="B337" s="4"/>
      <c r="C337" s="220"/>
      <c r="D337" s="31"/>
      <c r="E337" s="31"/>
      <c r="F337" s="222"/>
      <c r="G337" s="223"/>
      <c r="H337" s="221"/>
      <c r="I337" s="107"/>
      <c r="J337" s="107"/>
      <c r="K337" s="107"/>
      <c r="L337" s="8"/>
    </row>
    <row r="338" spans="2:12" ht="15" customHeight="1" x14ac:dyDescent="0.2">
      <c r="B338" s="4"/>
      <c r="C338" s="109" t="s">
        <v>748</v>
      </c>
      <c r="D338" s="322" t="s">
        <v>773</v>
      </c>
      <c r="E338" s="322"/>
      <c r="F338" s="322"/>
      <c r="G338" s="322"/>
      <c r="H338" s="322"/>
      <c r="I338" s="322"/>
      <c r="J338" s="322"/>
      <c r="K338" s="322"/>
      <c r="L338" s="8"/>
    </row>
    <row r="339" spans="2:12" ht="15" customHeight="1" x14ac:dyDescent="0.25">
      <c r="B339" s="4"/>
      <c r="C339" s="25"/>
      <c r="D339" s="25"/>
      <c r="E339" s="25"/>
      <c r="F339" s="25"/>
      <c r="G339" s="234"/>
      <c r="H339" s="31"/>
      <c r="I339" s="24"/>
      <c r="J339" s="24"/>
      <c r="K339" s="235"/>
      <c r="L339" s="8"/>
    </row>
    <row r="340" spans="2:12" ht="60" customHeight="1" x14ac:dyDescent="0.2">
      <c r="B340" s="4"/>
      <c r="C340" s="179" t="s">
        <v>760</v>
      </c>
      <c r="D340" s="179" t="s">
        <v>715</v>
      </c>
      <c r="E340" s="179" t="s">
        <v>761</v>
      </c>
      <c r="F340" s="179" t="s">
        <v>762</v>
      </c>
      <c r="G340" s="179" t="s">
        <v>763</v>
      </c>
      <c r="H340" s="179" t="s">
        <v>764</v>
      </c>
      <c r="I340" s="179" t="s">
        <v>765</v>
      </c>
      <c r="J340" s="179" t="s">
        <v>766</v>
      </c>
      <c r="K340" s="179" t="s">
        <v>767</v>
      </c>
      <c r="L340" s="8"/>
    </row>
    <row r="341" spans="2:12" ht="15" customHeight="1" x14ac:dyDescent="0.25">
      <c r="B341" s="4"/>
      <c r="C341" s="64"/>
      <c r="D341" s="15" t="e">
        <f>VLOOKUP(C341,Catalogo,2,0)</f>
        <v>#N/A</v>
      </c>
      <c r="E341" s="15"/>
      <c r="F341" s="13"/>
      <c r="G341" s="37"/>
      <c r="H341" s="15"/>
      <c r="I341" s="38"/>
      <c r="J341" s="16"/>
      <c r="K341" s="16">
        <f>+I341-J341</f>
        <v>0</v>
      </c>
      <c r="L341" s="8"/>
    </row>
    <row r="342" spans="2:12" ht="15" customHeight="1" x14ac:dyDescent="0.25">
      <c r="B342" s="4"/>
      <c r="C342" s="64"/>
      <c r="D342" s="15" t="e">
        <f>VLOOKUP(C342,Catalogo,2,0)</f>
        <v>#N/A</v>
      </c>
      <c r="E342" s="15"/>
      <c r="F342" s="39"/>
      <c r="G342" s="37"/>
      <c r="H342" s="40"/>
      <c r="I342" s="38"/>
      <c r="J342" s="16"/>
      <c r="K342" s="16">
        <f>K341+I342-J342</f>
        <v>0</v>
      </c>
      <c r="L342" s="8"/>
    </row>
    <row r="343" spans="2:12" ht="15" customHeight="1" x14ac:dyDescent="0.25">
      <c r="B343" s="4"/>
      <c r="C343" s="64"/>
      <c r="D343" s="15" t="e">
        <f>VLOOKUP(C343,Catalogo,2,0)</f>
        <v>#N/A</v>
      </c>
      <c r="E343" s="15"/>
      <c r="F343" s="13"/>
      <c r="G343" s="14"/>
      <c r="H343" s="15"/>
      <c r="I343" s="38"/>
      <c r="J343" s="16"/>
      <c r="K343" s="16">
        <f>K342+I343-J343</f>
        <v>0</v>
      </c>
      <c r="L343" s="8"/>
    </row>
    <row r="344" spans="2:12" ht="15" customHeight="1" x14ac:dyDescent="0.25">
      <c r="B344" s="4"/>
      <c r="C344" s="64"/>
      <c r="D344" s="15" t="e">
        <f>VLOOKUP(C344,Catalogo,2,0)</f>
        <v>#N/A</v>
      </c>
      <c r="E344" s="15"/>
      <c r="F344" s="13"/>
      <c r="G344" s="14"/>
      <c r="H344" s="15"/>
      <c r="I344" s="16"/>
      <c r="J344" s="16"/>
      <c r="K344" s="16">
        <f>K343+I344-J344</f>
        <v>0</v>
      </c>
      <c r="L344" s="8"/>
    </row>
    <row r="345" spans="2:12" ht="15" customHeight="1" x14ac:dyDescent="0.25">
      <c r="B345" s="4"/>
      <c r="C345" s="220"/>
      <c r="D345" s="221"/>
      <c r="E345" s="221"/>
      <c r="F345" s="222"/>
      <c r="G345" s="223"/>
      <c r="H345" s="221"/>
      <c r="I345" s="36"/>
      <c r="J345" s="36"/>
      <c r="K345" s="36"/>
      <c r="L345" s="8"/>
    </row>
    <row r="346" spans="2:12" ht="15" customHeight="1" x14ac:dyDescent="0.25">
      <c r="B346" s="4"/>
      <c r="C346" s="17"/>
      <c r="D346" s="18"/>
      <c r="E346" s="18"/>
      <c r="F346" s="18"/>
      <c r="G346" s="19"/>
      <c r="H346" s="31"/>
      <c r="I346" s="180" t="s">
        <v>710</v>
      </c>
      <c r="J346" s="181">
        <f>C341</f>
        <v>0</v>
      </c>
      <c r="K346" s="65">
        <f>K344</f>
        <v>0</v>
      </c>
      <c r="L346" s="8"/>
    </row>
    <row r="347" spans="2:12" ht="15" customHeight="1" x14ac:dyDescent="0.25">
      <c r="B347" s="4"/>
      <c r="C347" s="220"/>
      <c r="D347" s="221"/>
      <c r="E347" s="221"/>
      <c r="F347" s="222"/>
      <c r="G347" s="223"/>
      <c r="H347" s="221"/>
      <c r="I347" s="107"/>
      <c r="J347" s="107"/>
      <c r="K347" s="107"/>
      <c r="L347" s="8"/>
    </row>
    <row r="348" spans="2:12" ht="15" customHeight="1" x14ac:dyDescent="0.2">
      <c r="B348" s="4"/>
      <c r="C348" s="109" t="s">
        <v>720</v>
      </c>
      <c r="D348" s="322" t="s">
        <v>774</v>
      </c>
      <c r="E348" s="322"/>
      <c r="F348" s="322"/>
      <c r="G348" s="322"/>
      <c r="H348" s="322"/>
      <c r="I348" s="322"/>
      <c r="J348" s="322"/>
      <c r="K348" s="322"/>
      <c r="L348" s="8"/>
    </row>
    <row r="349" spans="2:12" ht="15" customHeight="1" x14ac:dyDescent="0.25">
      <c r="B349" s="4"/>
      <c r="C349" s="25"/>
      <c r="D349" s="25"/>
      <c r="E349" s="25"/>
      <c r="F349" s="25"/>
      <c r="G349" s="234"/>
      <c r="H349" s="31"/>
      <c r="I349" s="24"/>
      <c r="J349" s="24"/>
      <c r="K349" s="235"/>
      <c r="L349" s="8"/>
    </row>
    <row r="350" spans="2:12" ht="69" customHeight="1" x14ac:dyDescent="0.2">
      <c r="B350" s="4"/>
      <c r="C350" s="179" t="s">
        <v>760</v>
      </c>
      <c r="D350" s="179" t="s">
        <v>715</v>
      </c>
      <c r="E350" s="179" t="s">
        <v>761</v>
      </c>
      <c r="F350" s="179" t="s">
        <v>762</v>
      </c>
      <c r="G350" s="179" t="s">
        <v>763</v>
      </c>
      <c r="H350" s="179" t="s">
        <v>764</v>
      </c>
      <c r="I350" s="179" t="s">
        <v>765</v>
      </c>
      <c r="J350" s="179" t="s">
        <v>766</v>
      </c>
      <c r="K350" s="179" t="s">
        <v>767</v>
      </c>
      <c r="L350" s="8"/>
    </row>
    <row r="351" spans="2:12" ht="15" customHeight="1" x14ac:dyDescent="0.25">
      <c r="B351" s="4"/>
      <c r="C351" s="64"/>
      <c r="D351" s="15" t="e">
        <f>VLOOKUP(C351,Catalogo,2,0)</f>
        <v>#N/A</v>
      </c>
      <c r="E351" s="15"/>
      <c r="F351" s="13"/>
      <c r="G351" s="37"/>
      <c r="H351" s="15"/>
      <c r="I351" s="38"/>
      <c r="J351" s="16"/>
      <c r="K351" s="16">
        <f>+I351-J351</f>
        <v>0</v>
      </c>
      <c r="L351" s="8"/>
    </row>
    <row r="352" spans="2:12" ht="15" customHeight="1" x14ac:dyDescent="0.25">
      <c r="B352" s="4"/>
      <c r="C352" s="64"/>
      <c r="D352" s="15" t="e">
        <f>VLOOKUP(C352,Catalogo,2,0)</f>
        <v>#N/A</v>
      </c>
      <c r="E352" s="15"/>
      <c r="F352" s="39"/>
      <c r="G352" s="37"/>
      <c r="H352" s="40"/>
      <c r="I352" s="38"/>
      <c r="J352" s="16"/>
      <c r="K352" s="16">
        <f>K351+I352-J352</f>
        <v>0</v>
      </c>
      <c r="L352" s="8"/>
    </row>
    <row r="353" spans="2:12" ht="15" customHeight="1" x14ac:dyDescent="0.25">
      <c r="B353" s="4"/>
      <c r="C353" s="64"/>
      <c r="D353" s="15" t="e">
        <f>VLOOKUP(C353,Catalogo,2,0)</f>
        <v>#N/A</v>
      </c>
      <c r="E353" s="15"/>
      <c r="F353" s="13"/>
      <c r="G353" s="14"/>
      <c r="H353" s="15"/>
      <c r="I353" s="38"/>
      <c r="J353" s="16"/>
      <c r="K353" s="16">
        <f>K352+I353-J353</f>
        <v>0</v>
      </c>
      <c r="L353" s="8"/>
    </row>
    <row r="354" spans="2:12" ht="15" customHeight="1" x14ac:dyDescent="0.25">
      <c r="B354" s="4"/>
      <c r="C354" s="64"/>
      <c r="D354" s="15" t="e">
        <f>VLOOKUP(C354,Catalogo,2,0)</f>
        <v>#N/A</v>
      </c>
      <c r="E354" s="15"/>
      <c r="F354" s="13"/>
      <c r="G354" s="14"/>
      <c r="H354" s="15"/>
      <c r="I354" s="16"/>
      <c r="J354" s="16"/>
      <c r="K354" s="16">
        <f>K353+I354-J354</f>
        <v>0</v>
      </c>
      <c r="L354" s="8"/>
    </row>
    <row r="355" spans="2:12" ht="15" customHeight="1" x14ac:dyDescent="0.25">
      <c r="B355" s="4"/>
      <c r="C355" s="220"/>
      <c r="D355" s="221"/>
      <c r="E355" s="221"/>
      <c r="F355" s="222"/>
      <c r="G355" s="223"/>
      <c r="H355" s="221"/>
      <c r="I355" s="36"/>
      <c r="J355" s="36"/>
      <c r="K355" s="36"/>
      <c r="L355" s="8"/>
    </row>
    <row r="356" spans="2:12" ht="15" customHeight="1" x14ac:dyDescent="0.25">
      <c r="B356" s="4"/>
      <c r="C356" s="17"/>
      <c r="D356" s="18"/>
      <c r="E356" s="18"/>
      <c r="F356" s="18"/>
      <c r="G356" s="19"/>
      <c r="H356" s="31"/>
      <c r="I356" s="180" t="s">
        <v>710</v>
      </c>
      <c r="J356" s="181">
        <f>C351</f>
        <v>0</v>
      </c>
      <c r="K356" s="65">
        <f>K354</f>
        <v>0</v>
      </c>
      <c r="L356" s="8"/>
    </row>
    <row r="357" spans="2:12" ht="15" customHeight="1" x14ac:dyDescent="0.25">
      <c r="B357" s="4"/>
      <c r="C357" s="31"/>
      <c r="D357" s="237"/>
      <c r="E357" s="237"/>
      <c r="F357" s="237"/>
      <c r="G357" s="234"/>
      <c r="H357" s="31"/>
      <c r="L357" s="8"/>
    </row>
    <row r="358" spans="2:12" ht="15" customHeight="1" x14ac:dyDescent="0.2">
      <c r="B358" s="4"/>
      <c r="C358" s="106" t="s">
        <v>720</v>
      </c>
      <c r="D358" s="285" t="s">
        <v>907</v>
      </c>
      <c r="E358" s="285"/>
      <c r="F358" s="285"/>
      <c r="G358" s="285"/>
      <c r="H358" s="285"/>
      <c r="I358" s="285"/>
      <c r="J358" s="285"/>
      <c r="K358" s="285"/>
      <c r="L358" s="8"/>
    </row>
    <row r="359" spans="2:12" ht="15" customHeight="1" x14ac:dyDescent="0.25">
      <c r="B359" s="4"/>
      <c r="C359" s="25"/>
      <c r="D359" s="25"/>
      <c r="E359" s="25"/>
      <c r="F359" s="25"/>
      <c r="G359" s="234"/>
      <c r="H359" s="31"/>
      <c r="I359" s="24"/>
      <c r="J359" s="24"/>
      <c r="K359" s="235"/>
      <c r="L359" s="8"/>
    </row>
    <row r="360" spans="2:12" ht="68.25" customHeight="1" x14ac:dyDescent="0.2">
      <c r="B360" s="4"/>
      <c r="C360" s="179" t="s">
        <v>760</v>
      </c>
      <c r="D360" s="179" t="s">
        <v>715</v>
      </c>
      <c r="E360" s="179" t="s">
        <v>761</v>
      </c>
      <c r="F360" s="179" t="s">
        <v>762</v>
      </c>
      <c r="G360" s="179" t="s">
        <v>763</v>
      </c>
      <c r="H360" s="179" t="s">
        <v>764</v>
      </c>
      <c r="I360" s="179" t="s">
        <v>765</v>
      </c>
      <c r="J360" s="179" t="s">
        <v>766</v>
      </c>
      <c r="K360" s="179" t="s">
        <v>767</v>
      </c>
      <c r="L360" s="8"/>
    </row>
    <row r="361" spans="2:12" ht="15" customHeight="1" x14ac:dyDescent="0.25">
      <c r="B361" s="4"/>
      <c r="C361" s="64"/>
      <c r="D361" s="15" t="e">
        <f>VLOOKUP(C361,Catalogo,2,0)</f>
        <v>#N/A</v>
      </c>
      <c r="E361" s="15"/>
      <c r="F361" s="13"/>
      <c r="G361" s="37"/>
      <c r="H361" s="15"/>
      <c r="I361" s="38"/>
      <c r="J361" s="16"/>
      <c r="K361" s="16">
        <f>+I361-J361</f>
        <v>0</v>
      </c>
      <c r="L361" s="8"/>
    </row>
    <row r="362" spans="2:12" ht="15" customHeight="1" x14ac:dyDescent="0.25">
      <c r="B362" s="4"/>
      <c r="C362" s="64"/>
      <c r="D362" s="15" t="e">
        <f>VLOOKUP(C362,Catalogo,2,0)</f>
        <v>#N/A</v>
      </c>
      <c r="E362" s="15"/>
      <c r="F362" s="39"/>
      <c r="G362" s="37"/>
      <c r="H362" s="40"/>
      <c r="I362" s="38"/>
      <c r="J362" s="16"/>
      <c r="K362" s="16">
        <f>K361+I362-J362</f>
        <v>0</v>
      </c>
      <c r="L362" s="8"/>
    </row>
    <row r="363" spans="2:12" ht="15" customHeight="1" x14ac:dyDescent="0.25">
      <c r="B363" s="4"/>
      <c r="C363" s="64"/>
      <c r="D363" s="15" t="e">
        <f>VLOOKUP(C363,Catalogo,2,0)</f>
        <v>#N/A</v>
      </c>
      <c r="E363" s="15"/>
      <c r="F363" s="13"/>
      <c r="G363" s="14"/>
      <c r="H363" s="15"/>
      <c r="I363" s="38"/>
      <c r="J363" s="16"/>
      <c r="K363" s="16">
        <f>K362+I363-J363</f>
        <v>0</v>
      </c>
      <c r="L363" s="8"/>
    </row>
    <row r="364" spans="2:12" ht="15" customHeight="1" x14ac:dyDescent="0.25">
      <c r="B364" s="4"/>
      <c r="C364" s="64"/>
      <c r="D364" s="15" t="e">
        <f>VLOOKUP(C364,Catalogo,2,0)</f>
        <v>#N/A</v>
      </c>
      <c r="E364" s="15"/>
      <c r="F364" s="13"/>
      <c r="G364" s="14"/>
      <c r="H364" s="15"/>
      <c r="I364" s="16"/>
      <c r="J364" s="16"/>
      <c r="K364" s="16">
        <f>K363+I364-J364</f>
        <v>0</v>
      </c>
      <c r="L364" s="8"/>
    </row>
    <row r="365" spans="2:12" ht="15" customHeight="1" x14ac:dyDescent="0.25">
      <c r="B365" s="4"/>
      <c r="C365" s="220"/>
      <c r="D365" s="221"/>
      <c r="E365" s="221"/>
      <c r="F365" s="222"/>
      <c r="G365" s="223"/>
      <c r="H365" s="221"/>
      <c r="I365" s="36"/>
      <c r="J365" s="36"/>
      <c r="K365" s="36"/>
      <c r="L365" s="8"/>
    </row>
    <row r="366" spans="2:12" ht="15" customHeight="1" x14ac:dyDescent="0.25">
      <c r="B366" s="4"/>
      <c r="C366" s="17"/>
      <c r="D366" s="18"/>
      <c r="E366" s="18"/>
      <c r="F366" s="18"/>
      <c r="G366" s="19"/>
      <c r="H366" s="31"/>
      <c r="I366" s="180" t="s">
        <v>710</v>
      </c>
      <c r="J366" s="181">
        <f>C361</f>
        <v>0</v>
      </c>
      <c r="K366" s="65">
        <f>K364</f>
        <v>0</v>
      </c>
      <c r="L366" s="8"/>
    </row>
    <row r="367" spans="2:12" ht="15" customHeight="1" x14ac:dyDescent="0.25">
      <c r="B367" s="4"/>
      <c r="C367" s="31"/>
      <c r="D367" s="237"/>
      <c r="E367" s="237"/>
      <c r="F367" s="237"/>
      <c r="G367" s="234"/>
      <c r="H367" s="31"/>
      <c r="I367" s="24"/>
      <c r="J367" s="24"/>
      <c r="K367" s="235"/>
      <c r="L367" s="8"/>
    </row>
    <row r="368" spans="2:12" ht="15" customHeight="1" x14ac:dyDescent="0.2">
      <c r="B368" s="4"/>
      <c r="C368" s="143" t="s">
        <v>775</v>
      </c>
      <c r="D368" s="322" t="s">
        <v>776</v>
      </c>
      <c r="E368" s="322"/>
      <c r="F368" s="322"/>
      <c r="G368" s="322"/>
      <c r="H368" s="322"/>
      <c r="I368" s="322"/>
      <c r="J368" s="322"/>
      <c r="K368" s="322"/>
      <c r="L368" s="8"/>
    </row>
    <row r="369" spans="2:12" ht="15" customHeight="1" x14ac:dyDescent="0.25">
      <c r="B369" s="4"/>
      <c r="C369" s="25"/>
      <c r="D369" s="25"/>
      <c r="E369" s="25"/>
      <c r="F369" s="25"/>
      <c r="G369" s="234"/>
      <c r="H369" s="31"/>
      <c r="I369" s="24"/>
      <c r="J369" s="24"/>
      <c r="K369" s="235"/>
      <c r="L369" s="8"/>
    </row>
    <row r="370" spans="2:12" ht="66.75" customHeight="1" x14ac:dyDescent="0.2">
      <c r="B370" s="4"/>
      <c r="C370" s="179" t="s">
        <v>760</v>
      </c>
      <c r="D370" s="179" t="s">
        <v>715</v>
      </c>
      <c r="E370" s="179" t="s">
        <v>761</v>
      </c>
      <c r="F370" s="179" t="s">
        <v>762</v>
      </c>
      <c r="G370" s="179" t="s">
        <v>763</v>
      </c>
      <c r="H370" s="179" t="s">
        <v>764</v>
      </c>
      <c r="I370" s="179" t="s">
        <v>765</v>
      </c>
      <c r="J370" s="179" t="s">
        <v>766</v>
      </c>
      <c r="K370" s="179" t="s">
        <v>767</v>
      </c>
      <c r="L370" s="8"/>
    </row>
    <row r="371" spans="2:12" ht="15" customHeight="1" x14ac:dyDescent="0.25">
      <c r="B371" s="4"/>
      <c r="C371" s="64"/>
      <c r="D371" s="15" t="e">
        <f>VLOOKUP(C371,Catalogo,2,0)</f>
        <v>#N/A</v>
      </c>
      <c r="E371" s="15"/>
      <c r="F371" s="13"/>
      <c r="G371" s="37"/>
      <c r="H371" s="15"/>
      <c r="I371" s="38"/>
      <c r="J371" s="16"/>
      <c r="K371" s="16">
        <f>+I371-J371</f>
        <v>0</v>
      </c>
      <c r="L371" s="8"/>
    </row>
    <row r="372" spans="2:12" ht="15" customHeight="1" x14ac:dyDescent="0.25">
      <c r="B372" s="4"/>
      <c r="C372" s="64"/>
      <c r="D372" s="15" t="e">
        <f>VLOOKUP(C372,Catalogo,2,0)</f>
        <v>#N/A</v>
      </c>
      <c r="E372" s="15"/>
      <c r="F372" s="39"/>
      <c r="G372" s="37"/>
      <c r="H372" s="40"/>
      <c r="I372" s="38"/>
      <c r="J372" s="16"/>
      <c r="K372" s="16">
        <f>K371+I372-J372</f>
        <v>0</v>
      </c>
      <c r="L372" s="8"/>
    </row>
    <row r="373" spans="2:12" ht="15" customHeight="1" x14ac:dyDescent="0.25">
      <c r="B373" s="4"/>
      <c r="C373" s="64"/>
      <c r="D373" s="15" t="e">
        <f>VLOOKUP(C373,Catalogo,2,0)</f>
        <v>#N/A</v>
      </c>
      <c r="E373" s="15"/>
      <c r="F373" s="13"/>
      <c r="G373" s="14"/>
      <c r="H373" s="15"/>
      <c r="I373" s="38"/>
      <c r="J373" s="16"/>
      <c r="K373" s="16">
        <f>K372+I373-J373</f>
        <v>0</v>
      </c>
      <c r="L373" s="8"/>
    </row>
    <row r="374" spans="2:12" ht="15" customHeight="1" x14ac:dyDescent="0.25">
      <c r="B374" s="4"/>
      <c r="C374" s="64"/>
      <c r="D374" s="15" t="e">
        <f>VLOOKUP(C374,Catalogo,2,0)</f>
        <v>#N/A</v>
      </c>
      <c r="E374" s="15"/>
      <c r="F374" s="13"/>
      <c r="G374" s="14"/>
      <c r="H374" s="15"/>
      <c r="I374" s="16"/>
      <c r="J374" s="16"/>
      <c r="K374" s="16">
        <f>K373+I374-J374</f>
        <v>0</v>
      </c>
      <c r="L374" s="8"/>
    </row>
    <row r="375" spans="2:12" ht="15" customHeight="1" x14ac:dyDescent="0.25">
      <c r="B375" s="4"/>
      <c r="C375" s="220"/>
      <c r="D375" s="221"/>
      <c r="E375" s="221"/>
      <c r="F375" s="222"/>
      <c r="G375" s="223"/>
      <c r="H375" s="221"/>
      <c r="I375" s="36"/>
      <c r="J375" s="36"/>
      <c r="K375" s="36"/>
      <c r="L375" s="8"/>
    </row>
    <row r="376" spans="2:12" ht="15" customHeight="1" x14ac:dyDescent="0.25">
      <c r="B376" s="4"/>
      <c r="C376" s="17"/>
      <c r="D376" s="18"/>
      <c r="E376" s="18"/>
      <c r="F376" s="18"/>
      <c r="G376" s="19"/>
      <c r="H376" s="31"/>
      <c r="I376" s="180" t="s">
        <v>710</v>
      </c>
      <c r="J376" s="181">
        <f>C371</f>
        <v>0</v>
      </c>
      <c r="K376" s="65">
        <f>K374</f>
        <v>0</v>
      </c>
      <c r="L376" s="8"/>
    </row>
    <row r="377" spans="2:12" ht="15" customHeight="1" x14ac:dyDescent="0.2">
      <c r="B377" s="4"/>
      <c r="C377" s="61"/>
      <c r="D377" s="61"/>
      <c r="E377" s="61"/>
      <c r="F377" s="61"/>
      <c r="G377" s="61"/>
      <c r="H377" s="32"/>
      <c r="I377" s="26"/>
      <c r="J377" s="26"/>
      <c r="K377" s="236"/>
      <c r="L377" s="8"/>
    </row>
    <row r="378" spans="2:12" ht="15" customHeight="1" x14ac:dyDescent="0.25">
      <c r="B378" s="4"/>
      <c r="C378" s="290" t="s">
        <v>815</v>
      </c>
      <c r="D378" s="290"/>
      <c r="E378" s="290"/>
      <c r="F378" s="290"/>
      <c r="G378" s="290"/>
      <c r="H378" s="290"/>
      <c r="I378" s="290"/>
      <c r="J378" s="290"/>
      <c r="K378" s="290"/>
      <c r="L378" s="8"/>
    </row>
    <row r="379" spans="2:12" ht="15" customHeight="1" x14ac:dyDescent="0.2">
      <c r="B379" s="4"/>
      <c r="C379" s="61"/>
      <c r="D379" s="61"/>
      <c r="E379" s="61"/>
      <c r="F379" s="61"/>
      <c r="G379" s="61"/>
      <c r="H379" s="32"/>
      <c r="I379" s="26"/>
      <c r="J379" s="26"/>
      <c r="K379" s="236"/>
      <c r="L379" s="8"/>
    </row>
    <row r="380" spans="2:12" ht="15" customHeight="1" x14ac:dyDescent="0.2">
      <c r="B380" s="4"/>
      <c r="C380" s="106" t="s">
        <v>720</v>
      </c>
      <c r="D380" s="285" t="s">
        <v>777</v>
      </c>
      <c r="E380" s="285"/>
      <c r="F380" s="285"/>
      <c r="G380" s="285"/>
      <c r="H380" s="285"/>
      <c r="I380" s="285"/>
      <c r="J380" s="285"/>
      <c r="K380" s="285"/>
      <c r="L380" s="8"/>
    </row>
    <row r="381" spans="2:12" ht="15" customHeight="1" x14ac:dyDescent="0.25">
      <c r="B381" s="4"/>
      <c r="C381" s="220"/>
      <c r="D381" s="221"/>
      <c r="E381" s="221"/>
      <c r="F381" s="222"/>
      <c r="G381" s="223"/>
      <c r="H381" s="221"/>
      <c r="I381" s="110"/>
      <c r="J381" s="110"/>
      <c r="K381" s="110"/>
      <c r="L381" s="8"/>
    </row>
    <row r="382" spans="2:12" ht="75.75" customHeight="1" x14ac:dyDescent="0.2">
      <c r="B382" s="4"/>
      <c r="C382" s="179" t="s">
        <v>760</v>
      </c>
      <c r="D382" s="179" t="s">
        <v>715</v>
      </c>
      <c r="E382" s="179" t="s">
        <v>761</v>
      </c>
      <c r="F382" s="179" t="s">
        <v>762</v>
      </c>
      <c r="G382" s="179" t="s">
        <v>763</v>
      </c>
      <c r="H382" s="179" t="s">
        <v>764</v>
      </c>
      <c r="I382" s="179" t="s">
        <v>765</v>
      </c>
      <c r="J382" s="179" t="s">
        <v>766</v>
      </c>
      <c r="K382" s="179" t="s">
        <v>767</v>
      </c>
      <c r="L382" s="8"/>
    </row>
    <row r="383" spans="2:12" ht="15" customHeight="1" x14ac:dyDescent="0.25">
      <c r="B383" s="4"/>
      <c r="C383" s="64"/>
      <c r="D383" s="15" t="e">
        <f>VLOOKUP(C383,Catalogo,2,0)</f>
        <v>#N/A</v>
      </c>
      <c r="E383" s="15"/>
      <c r="F383" s="13"/>
      <c r="G383" s="37"/>
      <c r="H383" s="15"/>
      <c r="I383" s="38"/>
      <c r="J383" s="16"/>
      <c r="K383" s="16">
        <f>+I383-J383</f>
        <v>0</v>
      </c>
      <c r="L383" s="8"/>
    </row>
    <row r="384" spans="2:12" ht="15" customHeight="1" x14ac:dyDescent="0.25">
      <c r="B384" s="4"/>
      <c r="C384" s="64"/>
      <c r="D384" s="15" t="e">
        <f>VLOOKUP(C384,Catalogo,2,0)</f>
        <v>#N/A</v>
      </c>
      <c r="E384" s="15"/>
      <c r="F384" s="39"/>
      <c r="G384" s="37"/>
      <c r="H384" s="40"/>
      <c r="I384" s="38"/>
      <c r="J384" s="16"/>
      <c r="K384" s="16">
        <f>K383+I384-J384</f>
        <v>0</v>
      </c>
      <c r="L384" s="8"/>
    </row>
    <row r="385" spans="2:12" ht="15" customHeight="1" x14ac:dyDescent="0.25">
      <c r="B385" s="4"/>
      <c r="C385" s="64"/>
      <c r="D385" s="15" t="e">
        <f>VLOOKUP(C385,Catalogo,2,0)</f>
        <v>#N/A</v>
      </c>
      <c r="E385" s="15"/>
      <c r="F385" s="13"/>
      <c r="G385" s="14"/>
      <c r="H385" s="15"/>
      <c r="I385" s="38"/>
      <c r="J385" s="16"/>
      <c r="K385" s="16">
        <f>K384+I385-J385</f>
        <v>0</v>
      </c>
      <c r="L385" s="8"/>
    </row>
    <row r="386" spans="2:12" ht="15" customHeight="1" x14ac:dyDescent="0.25">
      <c r="B386" s="4"/>
      <c r="C386" s="64"/>
      <c r="D386" s="15" t="e">
        <f>VLOOKUP(C386,Catalogo,2,0)</f>
        <v>#N/A</v>
      </c>
      <c r="E386" s="15"/>
      <c r="F386" s="13"/>
      <c r="G386" s="14"/>
      <c r="H386" s="15"/>
      <c r="I386" s="16"/>
      <c r="J386" s="16"/>
      <c r="K386" s="16">
        <f>K385+I386-J386</f>
        <v>0</v>
      </c>
      <c r="L386" s="8"/>
    </row>
    <row r="387" spans="2:12" ht="15" customHeight="1" x14ac:dyDescent="0.25">
      <c r="B387" s="4"/>
      <c r="C387" s="220"/>
      <c r="D387" s="221"/>
      <c r="E387" s="221"/>
      <c r="F387" s="222"/>
      <c r="G387" s="223"/>
      <c r="H387" s="221"/>
      <c r="I387" s="36"/>
      <c r="J387" s="36"/>
      <c r="K387" s="36"/>
      <c r="L387" s="8"/>
    </row>
    <row r="388" spans="2:12" ht="15" customHeight="1" x14ac:dyDescent="0.25">
      <c r="B388" s="4"/>
      <c r="C388" s="17"/>
      <c r="D388" s="18"/>
      <c r="E388" s="18"/>
      <c r="F388" s="18"/>
      <c r="G388" s="19"/>
      <c r="H388" s="31"/>
      <c r="I388" s="180" t="s">
        <v>710</v>
      </c>
      <c r="J388" s="181">
        <f>C383</f>
        <v>0</v>
      </c>
      <c r="K388" s="65">
        <f>K386</f>
        <v>0</v>
      </c>
      <c r="L388" s="8"/>
    </row>
    <row r="389" spans="2:12" ht="15" customHeight="1" x14ac:dyDescent="0.25">
      <c r="B389" s="4"/>
      <c r="C389" s="220"/>
      <c r="D389" s="221"/>
      <c r="E389" s="221"/>
      <c r="F389" s="222"/>
      <c r="G389" s="223"/>
      <c r="H389" s="221"/>
      <c r="I389" s="107"/>
      <c r="J389" s="107"/>
      <c r="K389" s="107"/>
      <c r="L389" s="8"/>
    </row>
    <row r="390" spans="2:12" ht="15" customHeight="1" x14ac:dyDescent="0.2">
      <c r="B390" s="4"/>
      <c r="C390" s="106" t="s">
        <v>748</v>
      </c>
      <c r="D390" s="285" t="s">
        <v>828</v>
      </c>
      <c r="E390" s="285"/>
      <c r="F390" s="285"/>
      <c r="G390" s="285"/>
      <c r="H390" s="285"/>
      <c r="I390" s="285"/>
      <c r="J390" s="285"/>
      <c r="K390" s="285"/>
      <c r="L390" s="8"/>
    </row>
    <row r="391" spans="2:12" ht="15" customHeight="1" x14ac:dyDescent="0.25">
      <c r="B391" s="4"/>
      <c r="C391" s="220"/>
      <c r="D391" s="221"/>
      <c r="E391" s="221"/>
      <c r="F391" s="222"/>
      <c r="G391" s="223"/>
      <c r="H391" s="221"/>
      <c r="I391" s="110"/>
      <c r="J391" s="110"/>
      <c r="K391" s="110"/>
      <c r="L391" s="8"/>
    </row>
    <row r="392" spans="2:12" ht="72" customHeight="1" x14ac:dyDescent="0.2">
      <c r="B392" s="4"/>
      <c r="C392" s="179" t="s">
        <v>760</v>
      </c>
      <c r="D392" s="179" t="s">
        <v>715</v>
      </c>
      <c r="E392" s="179" t="s">
        <v>761</v>
      </c>
      <c r="F392" s="179" t="s">
        <v>762</v>
      </c>
      <c r="G392" s="179" t="s">
        <v>763</v>
      </c>
      <c r="H392" s="179" t="s">
        <v>764</v>
      </c>
      <c r="I392" s="179" t="s">
        <v>765</v>
      </c>
      <c r="J392" s="179" t="s">
        <v>766</v>
      </c>
      <c r="K392" s="179" t="s">
        <v>767</v>
      </c>
      <c r="L392" s="8"/>
    </row>
    <row r="393" spans="2:12" ht="15" customHeight="1" x14ac:dyDescent="0.25">
      <c r="B393" s="4"/>
      <c r="C393" s="64"/>
      <c r="D393" s="15" t="e">
        <f>VLOOKUP(C393,Catalogo,2,0)</f>
        <v>#N/A</v>
      </c>
      <c r="E393" s="15"/>
      <c r="F393" s="13"/>
      <c r="G393" s="37"/>
      <c r="H393" s="15"/>
      <c r="I393" s="38"/>
      <c r="J393" s="16"/>
      <c r="K393" s="16">
        <f>+I393-J393</f>
        <v>0</v>
      </c>
      <c r="L393" s="8"/>
    </row>
    <row r="394" spans="2:12" ht="15" customHeight="1" x14ac:dyDescent="0.25">
      <c r="B394" s="4"/>
      <c r="C394" s="64"/>
      <c r="D394" s="15" t="e">
        <f t="shared" ref="D394:D396" si="13">VLOOKUP(C394,Catalogo,2,0)</f>
        <v>#N/A</v>
      </c>
      <c r="E394" s="15"/>
      <c r="F394" s="13"/>
      <c r="G394" s="37"/>
      <c r="H394" s="55"/>
      <c r="I394" s="38"/>
      <c r="J394" s="16"/>
      <c r="K394" s="16">
        <f>K393+I394-J394</f>
        <v>0</v>
      </c>
      <c r="L394" s="8"/>
    </row>
    <row r="395" spans="2:12" ht="15" customHeight="1" x14ac:dyDescent="0.25">
      <c r="B395" s="4"/>
      <c r="C395" s="64"/>
      <c r="D395" s="15" t="e">
        <f t="shared" si="13"/>
        <v>#N/A</v>
      </c>
      <c r="E395" s="15"/>
      <c r="F395" s="39"/>
      <c r="G395" s="37"/>
      <c r="H395" s="40"/>
      <c r="I395" s="38"/>
      <c r="J395" s="16"/>
      <c r="K395" s="16">
        <f>K394+I395-J395</f>
        <v>0</v>
      </c>
      <c r="L395" s="8"/>
    </row>
    <row r="396" spans="2:12" ht="15" customHeight="1" x14ac:dyDescent="0.25">
      <c r="B396" s="4"/>
      <c r="C396" s="64"/>
      <c r="D396" s="15" t="e">
        <f t="shared" si="13"/>
        <v>#N/A</v>
      </c>
      <c r="E396" s="15"/>
      <c r="F396" s="13"/>
      <c r="G396" s="14"/>
      <c r="H396" s="15"/>
      <c r="I396" s="16"/>
      <c r="J396" s="16"/>
      <c r="K396" s="16">
        <f>K395+I396-J396</f>
        <v>0</v>
      </c>
      <c r="L396" s="8"/>
    </row>
    <row r="397" spans="2:12" ht="15" customHeight="1" x14ac:dyDescent="0.25">
      <c r="B397" s="4"/>
      <c r="C397" s="220"/>
      <c r="D397" s="221"/>
      <c r="E397" s="221"/>
      <c r="F397" s="222"/>
      <c r="G397" s="223"/>
      <c r="H397" s="221"/>
      <c r="I397" s="36"/>
      <c r="J397" s="36"/>
      <c r="K397" s="36"/>
      <c r="L397" s="8"/>
    </row>
    <row r="398" spans="2:12" ht="15" customHeight="1" x14ac:dyDescent="0.25">
      <c r="B398" s="4"/>
      <c r="C398" s="17"/>
      <c r="D398" s="18"/>
      <c r="E398" s="18"/>
      <c r="F398" s="18"/>
      <c r="G398" s="19"/>
      <c r="H398" s="31"/>
      <c r="I398" s="180" t="s">
        <v>710</v>
      </c>
      <c r="J398" s="181">
        <f>C393</f>
        <v>0</v>
      </c>
      <c r="K398" s="65">
        <f>K396</f>
        <v>0</v>
      </c>
      <c r="L398" s="8"/>
    </row>
    <row r="399" spans="2:12" ht="15" customHeight="1" x14ac:dyDescent="0.25">
      <c r="B399" s="4"/>
      <c r="C399" s="17"/>
      <c r="D399" s="18"/>
      <c r="E399" s="18"/>
      <c r="F399" s="18"/>
      <c r="G399" s="19"/>
      <c r="H399" s="31"/>
      <c r="I399" s="238"/>
      <c r="J399" s="239"/>
      <c r="K399" s="240"/>
      <c r="L399" s="8"/>
    </row>
    <row r="400" spans="2:12" ht="15" customHeight="1" x14ac:dyDescent="0.25">
      <c r="B400" s="4"/>
      <c r="C400" s="284" t="s">
        <v>816</v>
      </c>
      <c r="D400" s="284"/>
      <c r="E400" s="284"/>
      <c r="F400" s="284"/>
      <c r="G400" s="284"/>
      <c r="H400" s="284"/>
      <c r="I400" s="284"/>
      <c r="J400" s="284"/>
      <c r="K400" s="284"/>
      <c r="L400" s="8"/>
    </row>
    <row r="401" spans="2:12" ht="15" customHeight="1" x14ac:dyDescent="0.2">
      <c r="B401" s="4"/>
      <c r="C401" s="41"/>
      <c r="D401" s="41"/>
      <c r="E401" s="41"/>
      <c r="F401" s="41"/>
      <c r="G401" s="41"/>
      <c r="H401" s="41"/>
      <c r="I401" s="41"/>
      <c r="J401" s="41"/>
      <c r="K401" s="41"/>
      <c r="L401" s="8"/>
    </row>
    <row r="402" spans="2:12" ht="15" customHeight="1" x14ac:dyDescent="0.25">
      <c r="B402" s="4"/>
      <c r="C402" s="182" t="s">
        <v>728</v>
      </c>
      <c r="D402" s="283" t="s">
        <v>729</v>
      </c>
      <c r="E402" s="284"/>
      <c r="F402" s="284"/>
      <c r="G402" s="284"/>
      <c r="H402" s="284"/>
      <c r="I402" s="284"/>
      <c r="J402" s="284"/>
      <c r="K402" s="284"/>
      <c r="L402" s="8"/>
    </row>
    <row r="403" spans="2:12" ht="15" customHeight="1" x14ac:dyDescent="0.25">
      <c r="B403" s="4"/>
      <c r="C403" s="23"/>
      <c r="D403" s="18"/>
      <c r="E403" s="18"/>
      <c r="F403" s="18"/>
      <c r="G403" s="19"/>
      <c r="H403" s="31"/>
      <c r="I403" s="219"/>
      <c r="J403" s="219"/>
      <c r="K403" s="31"/>
      <c r="L403" s="8"/>
    </row>
    <row r="404" spans="2:12" ht="15" customHeight="1" x14ac:dyDescent="0.2">
      <c r="B404" s="4"/>
      <c r="C404" s="106" t="s">
        <v>720</v>
      </c>
      <c r="D404" s="285"/>
      <c r="E404" s="285"/>
      <c r="F404" s="285"/>
      <c r="G404" s="285"/>
      <c r="H404" s="285"/>
      <c r="I404" s="285"/>
      <c r="J404" s="285"/>
      <c r="K404" s="285"/>
      <c r="L404" s="8"/>
    </row>
    <row r="405" spans="2:12" ht="15" customHeight="1" x14ac:dyDescent="0.25">
      <c r="B405" s="4"/>
      <c r="C405" s="23"/>
      <c r="D405" s="18"/>
      <c r="E405" s="18"/>
      <c r="F405" s="18"/>
      <c r="G405" s="19"/>
      <c r="H405" s="31"/>
      <c r="I405" s="219"/>
      <c r="J405" s="219"/>
      <c r="K405" s="31"/>
      <c r="L405" s="8"/>
    </row>
    <row r="406" spans="2:12" ht="66" customHeight="1" x14ac:dyDescent="0.2">
      <c r="B406" s="4"/>
      <c r="C406" s="179" t="s">
        <v>760</v>
      </c>
      <c r="D406" s="179" t="s">
        <v>715</v>
      </c>
      <c r="E406" s="179" t="s">
        <v>761</v>
      </c>
      <c r="F406" s="179" t="s">
        <v>762</v>
      </c>
      <c r="G406" s="179" t="s">
        <v>763</v>
      </c>
      <c r="H406" s="179" t="s">
        <v>764</v>
      </c>
      <c r="I406" s="179" t="s">
        <v>765</v>
      </c>
      <c r="J406" s="179" t="s">
        <v>766</v>
      </c>
      <c r="K406" s="179" t="s">
        <v>767</v>
      </c>
      <c r="L406" s="8"/>
    </row>
    <row r="407" spans="2:12" ht="15" customHeight="1" x14ac:dyDescent="0.25">
      <c r="B407" s="4"/>
      <c r="C407" s="64"/>
      <c r="D407" s="15" t="e">
        <f>VLOOKUP(C407,Catalogo,2,0)</f>
        <v>#N/A</v>
      </c>
      <c r="E407" s="15"/>
      <c r="F407" s="13"/>
      <c r="G407" s="37"/>
      <c r="H407" s="15"/>
      <c r="I407" s="38"/>
      <c r="J407" s="16"/>
      <c r="K407" s="16">
        <f>+I407-J407</f>
        <v>0</v>
      </c>
      <c r="L407" s="8"/>
    </row>
    <row r="408" spans="2:12" ht="15" customHeight="1" x14ac:dyDescent="0.25">
      <c r="B408" s="4"/>
      <c r="C408" s="64"/>
      <c r="D408" s="15" t="e">
        <f>VLOOKUP(C408,Catalogo,2,0)</f>
        <v>#N/A</v>
      </c>
      <c r="E408" s="15"/>
      <c r="F408" s="39"/>
      <c r="G408" s="37"/>
      <c r="H408" s="40"/>
      <c r="I408" s="38"/>
      <c r="J408" s="16"/>
      <c r="K408" s="16">
        <f>K407+I408-J408</f>
        <v>0</v>
      </c>
      <c r="L408" s="8"/>
    </row>
    <row r="409" spans="2:12" ht="15" customHeight="1" x14ac:dyDescent="0.25">
      <c r="B409" s="4"/>
      <c r="C409" s="64"/>
      <c r="D409" s="15" t="e">
        <f>VLOOKUP(C409,Catalogo,2,0)</f>
        <v>#N/A</v>
      </c>
      <c r="E409" s="15"/>
      <c r="F409" s="13"/>
      <c r="G409" s="14"/>
      <c r="H409" s="15"/>
      <c r="I409" s="38"/>
      <c r="J409" s="16"/>
      <c r="K409" s="16">
        <f>K408+I409-J409</f>
        <v>0</v>
      </c>
      <c r="L409" s="8"/>
    </row>
    <row r="410" spans="2:12" ht="15" customHeight="1" x14ac:dyDescent="0.25">
      <c r="B410" s="4"/>
      <c r="C410" s="64"/>
      <c r="D410" s="15" t="e">
        <f>VLOOKUP(C410,Catalogo,2,0)</f>
        <v>#N/A</v>
      </c>
      <c r="E410" s="15"/>
      <c r="F410" s="13"/>
      <c r="G410" s="14"/>
      <c r="H410" s="15"/>
      <c r="I410" s="16"/>
      <c r="J410" s="16"/>
      <c r="K410" s="16">
        <f>K409+I410-J410</f>
        <v>0</v>
      </c>
      <c r="L410" s="8"/>
    </row>
    <row r="411" spans="2:12" ht="15" customHeight="1" x14ac:dyDescent="0.25">
      <c r="B411" s="4"/>
      <c r="C411" s="220"/>
      <c r="D411" s="221"/>
      <c r="E411" s="221"/>
      <c r="F411" s="222"/>
      <c r="G411" s="223"/>
      <c r="H411" s="221"/>
      <c r="I411" s="36"/>
      <c r="J411" s="36"/>
      <c r="K411" s="36"/>
      <c r="L411" s="8"/>
    </row>
    <row r="412" spans="2:12" ht="15" customHeight="1" x14ac:dyDescent="0.25">
      <c r="B412" s="4"/>
      <c r="C412" s="17"/>
      <c r="D412" s="18"/>
      <c r="E412" s="18"/>
      <c r="F412" s="18"/>
      <c r="G412" s="19"/>
      <c r="H412" s="31"/>
      <c r="I412" s="180" t="s">
        <v>710</v>
      </c>
      <c r="J412" s="181">
        <f>C407</f>
        <v>0</v>
      </c>
      <c r="K412" s="65">
        <f>K410</f>
        <v>0</v>
      </c>
      <c r="L412" s="8"/>
    </row>
    <row r="413" spans="2:12" ht="15" customHeight="1" x14ac:dyDescent="0.2">
      <c r="B413" s="4"/>
      <c r="C413" s="41"/>
      <c r="D413" s="41"/>
      <c r="E413" s="41"/>
      <c r="F413" s="41"/>
      <c r="G413" s="41"/>
      <c r="H413" s="41"/>
      <c r="I413" s="41"/>
      <c r="J413" s="41"/>
      <c r="K413" s="41"/>
      <c r="L413" s="8"/>
    </row>
    <row r="414" spans="2:12" ht="15" customHeight="1" x14ac:dyDescent="0.2">
      <c r="B414" s="4"/>
      <c r="C414" s="195" t="s">
        <v>730</v>
      </c>
      <c r="D414" s="281" t="s">
        <v>731</v>
      </c>
      <c r="E414" s="282"/>
      <c r="F414" s="282"/>
      <c r="G414" s="282"/>
      <c r="H414" s="282"/>
      <c r="I414" s="282"/>
      <c r="J414" s="282"/>
      <c r="K414" s="282"/>
      <c r="L414" s="8"/>
    </row>
    <row r="415" spans="2:12" ht="15" customHeight="1" x14ac:dyDescent="0.25">
      <c r="B415" s="4"/>
      <c r="C415" s="23"/>
      <c r="D415" s="18"/>
      <c r="E415" s="18"/>
      <c r="F415" s="18"/>
      <c r="G415" s="19"/>
      <c r="H415" s="31"/>
      <c r="I415" s="219"/>
      <c r="J415" s="219"/>
      <c r="K415" s="31"/>
      <c r="L415" s="8"/>
    </row>
    <row r="416" spans="2:12" ht="15" customHeight="1" x14ac:dyDescent="0.2">
      <c r="B416" s="4"/>
      <c r="C416" s="106" t="s">
        <v>748</v>
      </c>
      <c r="D416" s="285"/>
      <c r="E416" s="285"/>
      <c r="F416" s="285"/>
      <c r="G416" s="285"/>
      <c r="H416" s="285"/>
      <c r="I416" s="285"/>
      <c r="J416" s="285"/>
      <c r="K416" s="285"/>
      <c r="L416" s="8"/>
    </row>
    <row r="417" spans="2:12" ht="15" customHeight="1" x14ac:dyDescent="0.25">
      <c r="B417" s="4"/>
      <c r="C417" s="23"/>
      <c r="D417" s="18"/>
      <c r="E417" s="18"/>
      <c r="F417" s="18"/>
      <c r="G417" s="19"/>
      <c r="H417" s="31"/>
      <c r="I417" s="219"/>
      <c r="J417" s="219"/>
      <c r="K417" s="31"/>
      <c r="L417" s="8"/>
    </row>
    <row r="418" spans="2:12" ht="65.25" customHeight="1" x14ac:dyDescent="0.2">
      <c r="B418" s="4"/>
      <c r="C418" s="179" t="s">
        <v>760</v>
      </c>
      <c r="D418" s="179" t="s">
        <v>715</v>
      </c>
      <c r="E418" s="179" t="s">
        <v>761</v>
      </c>
      <c r="F418" s="179" t="s">
        <v>762</v>
      </c>
      <c r="G418" s="179" t="s">
        <v>763</v>
      </c>
      <c r="H418" s="179" t="s">
        <v>764</v>
      </c>
      <c r="I418" s="179" t="s">
        <v>765</v>
      </c>
      <c r="J418" s="179" t="s">
        <v>766</v>
      </c>
      <c r="K418" s="179" t="s">
        <v>767</v>
      </c>
      <c r="L418" s="8"/>
    </row>
    <row r="419" spans="2:12" ht="15" customHeight="1" x14ac:dyDescent="0.25">
      <c r="B419" s="4"/>
      <c r="C419" s="64"/>
      <c r="D419" s="15" t="e">
        <f>VLOOKUP(C419,Catalogo,2,0)</f>
        <v>#N/A</v>
      </c>
      <c r="E419" s="15"/>
      <c r="F419" s="13"/>
      <c r="G419" s="37"/>
      <c r="H419" s="15"/>
      <c r="I419" s="38"/>
      <c r="J419" s="16"/>
      <c r="K419" s="16">
        <f>+I419-J419</f>
        <v>0</v>
      </c>
      <c r="L419" s="8"/>
    </row>
    <row r="420" spans="2:12" ht="15" customHeight="1" x14ac:dyDescent="0.25">
      <c r="B420" s="4"/>
      <c r="C420" s="64"/>
      <c r="D420" s="15" t="e">
        <f>VLOOKUP(C420,Catalogo,2,0)</f>
        <v>#N/A</v>
      </c>
      <c r="E420" s="15"/>
      <c r="F420" s="39"/>
      <c r="G420" s="37"/>
      <c r="H420" s="40"/>
      <c r="I420" s="38"/>
      <c r="J420" s="16"/>
      <c r="K420" s="16">
        <f>K419+I420-J420</f>
        <v>0</v>
      </c>
      <c r="L420" s="8"/>
    </row>
    <row r="421" spans="2:12" ht="15" customHeight="1" x14ac:dyDescent="0.25">
      <c r="B421" s="4"/>
      <c r="C421" s="64"/>
      <c r="D421" s="15" t="e">
        <f>VLOOKUP(C421,Catalogo,2,0)</f>
        <v>#N/A</v>
      </c>
      <c r="E421" s="15"/>
      <c r="F421" s="13"/>
      <c r="G421" s="14"/>
      <c r="H421" s="15"/>
      <c r="I421" s="38"/>
      <c r="J421" s="16"/>
      <c r="K421" s="16">
        <f>K420+I421-J421</f>
        <v>0</v>
      </c>
      <c r="L421" s="8"/>
    </row>
    <row r="422" spans="2:12" ht="15" customHeight="1" x14ac:dyDescent="0.25">
      <c r="B422" s="4"/>
      <c r="C422" s="64"/>
      <c r="D422" s="15" t="e">
        <f>VLOOKUP(C422,Catalogo,2,0)</f>
        <v>#N/A</v>
      </c>
      <c r="E422" s="15"/>
      <c r="F422" s="13"/>
      <c r="G422" s="14"/>
      <c r="H422" s="15"/>
      <c r="I422" s="16"/>
      <c r="J422" s="16"/>
      <c r="K422" s="16">
        <f>K421+I422-J422</f>
        <v>0</v>
      </c>
      <c r="L422" s="8"/>
    </row>
    <row r="423" spans="2:12" ht="15" customHeight="1" x14ac:dyDescent="0.25">
      <c r="B423" s="4"/>
      <c r="C423" s="220"/>
      <c r="D423" s="221"/>
      <c r="E423" s="221"/>
      <c r="F423" s="222"/>
      <c r="G423" s="223"/>
      <c r="H423" s="221"/>
      <c r="I423" s="36"/>
      <c r="J423" s="36"/>
      <c r="K423" s="36"/>
      <c r="L423" s="8"/>
    </row>
    <row r="424" spans="2:12" ht="15" customHeight="1" x14ac:dyDescent="0.25">
      <c r="B424" s="4"/>
      <c r="C424" s="17"/>
      <c r="D424" s="18"/>
      <c r="E424" s="18"/>
      <c r="F424" s="18"/>
      <c r="G424" s="19"/>
      <c r="H424" s="31"/>
      <c r="I424" s="180" t="s">
        <v>710</v>
      </c>
      <c r="J424" s="181">
        <f>C419</f>
        <v>0</v>
      </c>
      <c r="K424" s="65">
        <f>K422</f>
        <v>0</v>
      </c>
      <c r="L424" s="8"/>
    </row>
    <row r="425" spans="2:12" ht="15" customHeight="1" x14ac:dyDescent="0.25">
      <c r="B425" s="4"/>
      <c r="C425" s="220"/>
      <c r="D425" s="221"/>
      <c r="E425" s="221"/>
      <c r="F425" s="222"/>
      <c r="G425" s="223"/>
      <c r="H425" s="221"/>
      <c r="I425" s="107"/>
      <c r="J425" s="107"/>
      <c r="K425" s="107"/>
      <c r="L425" s="8"/>
    </row>
    <row r="426" spans="2:12" ht="15" customHeight="1" x14ac:dyDescent="0.2">
      <c r="B426" s="4"/>
      <c r="C426" s="286" t="s">
        <v>732</v>
      </c>
      <c r="D426" s="286"/>
      <c r="E426" s="286"/>
      <c r="F426" s="286"/>
      <c r="G426" s="286"/>
      <c r="H426" s="286"/>
      <c r="I426" s="286"/>
      <c r="J426" s="286"/>
      <c r="K426" s="286"/>
      <c r="L426" s="8"/>
    </row>
    <row r="427" spans="2:12" ht="15" customHeight="1" x14ac:dyDescent="0.25">
      <c r="B427" s="4"/>
      <c r="C427" s="17"/>
      <c r="D427" s="18"/>
      <c r="E427" s="18"/>
      <c r="F427" s="18"/>
      <c r="G427" s="19"/>
      <c r="H427" s="31"/>
      <c r="I427" s="219"/>
      <c r="J427" s="219"/>
      <c r="K427" s="31"/>
      <c r="L427" s="8"/>
    </row>
    <row r="428" spans="2:12" ht="61.5" customHeight="1" x14ac:dyDescent="0.25">
      <c r="B428" s="4"/>
      <c r="C428" s="17"/>
      <c r="D428" s="194" t="s">
        <v>778</v>
      </c>
      <c r="E428" s="291" t="s">
        <v>715</v>
      </c>
      <c r="F428" s="292"/>
      <c r="G428" s="293"/>
      <c r="H428" s="194" t="s">
        <v>779</v>
      </c>
      <c r="I428" s="194" t="s">
        <v>786</v>
      </c>
      <c r="J428" s="194" t="s">
        <v>780</v>
      </c>
      <c r="K428" s="31"/>
      <c r="L428" s="8"/>
    </row>
    <row r="429" spans="2:12" ht="15" customHeight="1" x14ac:dyDescent="0.25">
      <c r="B429" s="4"/>
      <c r="C429" s="17"/>
      <c r="D429" s="64"/>
      <c r="E429" s="347" t="e">
        <f t="shared" ref="E429:E434" si="14">VLOOKUP(D429,Catalogo,2,0)</f>
        <v>#N/A</v>
      </c>
      <c r="F429" s="348"/>
      <c r="G429" s="349"/>
      <c r="H429" s="79">
        <f t="shared" ref="H429:H434" si="15">SUMIF($C$266:$C$424,D429,$I$266:$I$424)-SUMIF($C$266:$C$424,D429,$J$266:$J$424)</f>
        <v>0</v>
      </c>
      <c r="I429" s="80">
        <f>SUMIFS($K$266:$K$424,$I$266:$I$424,"Subtotal",$J$266:$J$424,D429)</f>
        <v>0</v>
      </c>
      <c r="J429" s="80">
        <f>H429-I429</f>
        <v>0</v>
      </c>
      <c r="K429" s="31"/>
      <c r="L429" s="8"/>
    </row>
    <row r="430" spans="2:12" ht="15" customHeight="1" x14ac:dyDescent="0.25">
      <c r="B430" s="4"/>
      <c r="C430" s="31"/>
      <c r="D430" s="64"/>
      <c r="E430" s="347" t="e">
        <f t="shared" si="14"/>
        <v>#N/A</v>
      </c>
      <c r="F430" s="348"/>
      <c r="G430" s="349"/>
      <c r="H430" s="79">
        <f t="shared" si="15"/>
        <v>0</v>
      </c>
      <c r="I430" s="80">
        <f>SUMIFS($K$241:$K$424,$I$241:$I$424,"Subtotal",$J$241:$J$424,D430)</f>
        <v>0</v>
      </c>
      <c r="J430" s="80">
        <f t="shared" ref="J430:J434" si="16">H430-I430</f>
        <v>0</v>
      </c>
      <c r="K430" s="241"/>
      <c r="L430" s="8"/>
    </row>
    <row r="431" spans="2:12" ht="15" customHeight="1" x14ac:dyDescent="0.25">
      <c r="B431" s="4"/>
      <c r="C431" s="31"/>
      <c r="D431" s="64"/>
      <c r="E431" s="347" t="e">
        <f t="shared" si="14"/>
        <v>#N/A</v>
      </c>
      <c r="F431" s="348"/>
      <c r="G431" s="349"/>
      <c r="H431" s="79">
        <f t="shared" si="15"/>
        <v>0</v>
      </c>
      <c r="I431" s="80">
        <f>SUMIFS($K$241:$K$424,$I$241:$I$424,"Subtotal",$J$241:$J$424,D431)</f>
        <v>0</v>
      </c>
      <c r="J431" s="80">
        <f t="shared" si="16"/>
        <v>0</v>
      </c>
      <c r="K431" s="241"/>
      <c r="L431" s="8"/>
    </row>
    <row r="432" spans="2:12" ht="15" customHeight="1" x14ac:dyDescent="0.25">
      <c r="B432" s="4"/>
      <c r="C432" s="31"/>
      <c r="D432" s="64"/>
      <c r="E432" s="347" t="e">
        <f t="shared" si="14"/>
        <v>#N/A</v>
      </c>
      <c r="F432" s="348"/>
      <c r="G432" s="349"/>
      <c r="H432" s="79">
        <f t="shared" si="15"/>
        <v>0</v>
      </c>
      <c r="I432" s="80">
        <f>SUMIFS($K$241:$K$424,$I$241:$I$424,"Subtotal",$J$241:$J$424,D432)</f>
        <v>0</v>
      </c>
      <c r="J432" s="80">
        <f t="shared" si="16"/>
        <v>0</v>
      </c>
      <c r="K432" s="241"/>
      <c r="L432" s="8"/>
    </row>
    <row r="433" spans="2:12" ht="15" customHeight="1" x14ac:dyDescent="0.25">
      <c r="B433" s="4"/>
      <c r="C433" s="31"/>
      <c r="D433" s="64"/>
      <c r="E433" s="347" t="e">
        <f t="shared" si="14"/>
        <v>#N/A</v>
      </c>
      <c r="F433" s="348"/>
      <c r="G433" s="349"/>
      <c r="H433" s="79">
        <f t="shared" si="15"/>
        <v>0</v>
      </c>
      <c r="I433" s="80">
        <f>SUMIFS($K$241:$K$424,$I$241:$I$424,"Subtotal",$J$241:$J$424,D433)</f>
        <v>0</v>
      </c>
      <c r="J433" s="80">
        <f t="shared" si="16"/>
        <v>0</v>
      </c>
      <c r="K433" s="241"/>
      <c r="L433" s="8"/>
    </row>
    <row r="434" spans="2:12" ht="15" customHeight="1" x14ac:dyDescent="0.25">
      <c r="B434" s="4"/>
      <c r="C434" s="31"/>
      <c r="D434" s="64"/>
      <c r="E434" s="347" t="e">
        <f t="shared" si="14"/>
        <v>#N/A</v>
      </c>
      <c r="F434" s="348"/>
      <c r="G434" s="349"/>
      <c r="H434" s="79">
        <f t="shared" si="15"/>
        <v>0</v>
      </c>
      <c r="I434" s="80">
        <f>SUMIFS($K$241:$K$424,$I$241:$I$424,"Subtotal",$J$241:$J$424,D434)</f>
        <v>0</v>
      </c>
      <c r="J434" s="80">
        <f t="shared" si="16"/>
        <v>0</v>
      </c>
      <c r="K434" s="241"/>
      <c r="L434" s="8"/>
    </row>
    <row r="435" spans="2:12" ht="15" customHeight="1" x14ac:dyDescent="0.25">
      <c r="B435" s="4"/>
      <c r="C435" s="31"/>
      <c r="D435" s="237"/>
      <c r="E435" s="237"/>
      <c r="F435" s="237"/>
      <c r="G435" s="234"/>
      <c r="H435" s="31"/>
      <c r="I435" s="242"/>
      <c r="J435" s="242"/>
      <c r="K435" s="241"/>
      <c r="L435" s="8"/>
    </row>
    <row r="436" spans="2:12" ht="15" customHeight="1" x14ac:dyDescent="0.2">
      <c r="B436" s="4"/>
      <c r="C436" s="286" t="s">
        <v>817</v>
      </c>
      <c r="D436" s="286"/>
      <c r="E436" s="286"/>
      <c r="F436" s="286"/>
      <c r="G436" s="286"/>
      <c r="H436" s="286"/>
      <c r="I436" s="286"/>
      <c r="J436" s="286"/>
      <c r="K436" s="286"/>
      <c r="L436" s="8"/>
    </row>
    <row r="437" spans="2:12" ht="15" customHeight="1" x14ac:dyDescent="0.2">
      <c r="B437" s="4"/>
      <c r="C437" s="41"/>
      <c r="D437" s="41"/>
      <c r="E437" s="41"/>
      <c r="F437" s="41"/>
      <c r="G437" s="41"/>
      <c r="H437" s="41"/>
      <c r="I437" s="41"/>
      <c r="J437" s="41"/>
      <c r="K437" s="41"/>
      <c r="L437" s="8"/>
    </row>
    <row r="438" spans="2:12" ht="37.5" customHeight="1" x14ac:dyDescent="0.2">
      <c r="B438" s="4"/>
      <c r="C438" s="286" t="s">
        <v>703</v>
      </c>
      <c r="D438" s="286"/>
      <c r="E438" s="286"/>
      <c r="F438" s="286"/>
      <c r="G438" s="286"/>
      <c r="H438" s="286"/>
      <c r="I438" s="361" t="s">
        <v>771</v>
      </c>
      <c r="J438" s="361"/>
      <c r="K438" s="361"/>
      <c r="L438" s="8"/>
    </row>
    <row r="439" spans="2:12" ht="15" customHeight="1" x14ac:dyDescent="0.25">
      <c r="B439" s="4"/>
      <c r="C439" s="353" t="s">
        <v>0</v>
      </c>
      <c r="D439" s="353"/>
      <c r="E439" s="338"/>
      <c r="F439" s="338"/>
      <c r="G439" s="338"/>
      <c r="H439" s="338"/>
      <c r="I439" s="298"/>
      <c r="J439" s="299"/>
      <c r="K439" s="300"/>
      <c r="L439" s="8"/>
    </row>
    <row r="440" spans="2:12" ht="15" customHeight="1" x14ac:dyDescent="0.25">
      <c r="B440" s="4"/>
      <c r="C440" s="353" t="s">
        <v>1</v>
      </c>
      <c r="D440" s="353"/>
      <c r="E440" s="304"/>
      <c r="F440" s="304"/>
      <c r="G440" s="304"/>
      <c r="H440" s="304"/>
      <c r="I440" s="298"/>
      <c r="J440" s="299"/>
      <c r="K440" s="300"/>
      <c r="L440" s="8"/>
    </row>
    <row r="441" spans="2:12" ht="15" customHeight="1" x14ac:dyDescent="0.25">
      <c r="B441" s="4"/>
      <c r="C441" s="353" t="s">
        <v>2</v>
      </c>
      <c r="D441" s="353"/>
      <c r="E441" s="304"/>
      <c r="F441" s="304"/>
      <c r="G441" s="304"/>
      <c r="H441" s="304"/>
      <c r="I441" s="298"/>
      <c r="J441" s="299"/>
      <c r="K441" s="300"/>
      <c r="L441" s="8"/>
    </row>
    <row r="442" spans="2:12" ht="15" customHeight="1" x14ac:dyDescent="0.25">
      <c r="B442" s="4"/>
      <c r="C442" s="353" t="s">
        <v>3</v>
      </c>
      <c r="D442" s="353"/>
      <c r="E442" s="304"/>
      <c r="F442" s="304"/>
      <c r="G442" s="304"/>
      <c r="H442" s="304"/>
      <c r="I442" s="298"/>
      <c r="J442" s="299"/>
      <c r="K442" s="300"/>
      <c r="L442" s="8"/>
    </row>
    <row r="443" spans="2:12" ht="15" customHeight="1" x14ac:dyDescent="0.25">
      <c r="B443" s="4"/>
      <c r="C443" s="353" t="s">
        <v>901</v>
      </c>
      <c r="D443" s="353"/>
      <c r="E443" s="344" t="s">
        <v>899</v>
      </c>
      <c r="F443" s="362"/>
      <c r="G443" s="362"/>
      <c r="H443" s="363"/>
      <c r="I443" s="298"/>
      <c r="J443" s="299"/>
      <c r="K443" s="300"/>
      <c r="L443" s="8"/>
    </row>
    <row r="444" spans="2:12" ht="15" customHeight="1" x14ac:dyDescent="0.25">
      <c r="B444" s="4"/>
      <c r="C444" s="353" t="s">
        <v>756</v>
      </c>
      <c r="D444" s="353"/>
      <c r="E444" s="304"/>
      <c r="F444" s="304"/>
      <c r="G444" s="304"/>
      <c r="H444" s="304"/>
      <c r="I444" s="301"/>
      <c r="J444" s="302"/>
      <c r="K444" s="303"/>
      <c r="L444" s="8"/>
    </row>
    <row r="445" spans="2:12" ht="15" customHeight="1" x14ac:dyDescent="0.25">
      <c r="B445" s="4"/>
      <c r="C445" s="31"/>
      <c r="D445" s="237"/>
      <c r="E445" s="237"/>
      <c r="F445" s="237"/>
      <c r="G445" s="234"/>
      <c r="H445" s="31"/>
      <c r="I445" s="242"/>
      <c r="J445" s="242"/>
      <c r="K445" s="241"/>
      <c r="L445" s="8"/>
    </row>
    <row r="446" spans="2:12" ht="15" customHeight="1" x14ac:dyDescent="0.2">
      <c r="B446" s="4"/>
      <c r="C446" s="184" t="s">
        <v>744</v>
      </c>
      <c r="D446" s="286" t="s">
        <v>745</v>
      </c>
      <c r="E446" s="286"/>
      <c r="F446" s="286"/>
      <c r="G446" s="122"/>
      <c r="H446" s="122"/>
      <c r="I446" s="130"/>
      <c r="J446" s="130"/>
      <c r="K446" s="131"/>
      <c r="L446" s="8"/>
    </row>
    <row r="447" spans="2:12" ht="15" customHeight="1" x14ac:dyDescent="0.2">
      <c r="B447" s="4"/>
      <c r="C447" s="122"/>
      <c r="D447" s="122"/>
      <c r="E447" s="122"/>
      <c r="F447" s="122"/>
      <c r="G447" s="122"/>
      <c r="H447" s="122"/>
      <c r="I447" s="130"/>
      <c r="J447" s="130"/>
      <c r="K447" s="131"/>
      <c r="L447" s="8"/>
    </row>
    <row r="448" spans="2:12" ht="15" customHeight="1" x14ac:dyDescent="0.25">
      <c r="B448" s="4"/>
      <c r="C448" s="139" t="s">
        <v>819</v>
      </c>
      <c r="D448" s="295" t="s">
        <v>820</v>
      </c>
      <c r="E448" s="296"/>
      <c r="F448" s="297"/>
      <c r="G448" s="122"/>
      <c r="H448" s="127"/>
      <c r="I448" s="132"/>
      <c r="J448" s="130"/>
      <c r="K448" s="131"/>
      <c r="L448" s="8"/>
    </row>
    <row r="449" spans="2:12" ht="15" customHeight="1" x14ac:dyDescent="0.25">
      <c r="B449" s="4"/>
      <c r="C449" s="126"/>
      <c r="D449" s="126"/>
      <c r="E449" s="126"/>
      <c r="F449" s="126"/>
      <c r="G449" s="126"/>
      <c r="H449" s="126"/>
      <c r="I449" s="132"/>
      <c r="J449" s="130"/>
      <c r="K449" s="131"/>
      <c r="L449" s="8"/>
    </row>
    <row r="450" spans="2:12" ht="15" customHeight="1" x14ac:dyDescent="0.2">
      <c r="B450" s="4"/>
      <c r="C450" s="106" t="s">
        <v>748</v>
      </c>
      <c r="D450" s="285" t="s">
        <v>781</v>
      </c>
      <c r="E450" s="285"/>
      <c r="F450" s="285"/>
      <c r="G450" s="285"/>
      <c r="H450" s="285"/>
      <c r="I450" s="285"/>
      <c r="J450" s="285"/>
      <c r="K450" s="285"/>
      <c r="L450" s="8"/>
    </row>
    <row r="451" spans="2:12" ht="15" customHeight="1" x14ac:dyDescent="0.25">
      <c r="B451" s="4"/>
      <c r="C451" s="25"/>
      <c r="D451" s="25"/>
      <c r="E451" s="25"/>
      <c r="F451" s="25"/>
      <c r="G451" s="234"/>
      <c r="H451" s="31"/>
      <c r="I451" s="24"/>
      <c r="J451" s="24"/>
      <c r="K451" s="235"/>
      <c r="L451" s="8"/>
    </row>
    <row r="452" spans="2:12" ht="60.75" customHeight="1" x14ac:dyDescent="0.2">
      <c r="B452" s="4"/>
      <c r="C452" s="179" t="s">
        <v>760</v>
      </c>
      <c r="D452" s="179" t="s">
        <v>715</v>
      </c>
      <c r="E452" s="179" t="s">
        <v>761</v>
      </c>
      <c r="F452" s="179" t="s">
        <v>762</v>
      </c>
      <c r="G452" s="179" t="s">
        <v>763</v>
      </c>
      <c r="H452" s="179" t="s">
        <v>764</v>
      </c>
      <c r="I452" s="179" t="s">
        <v>765</v>
      </c>
      <c r="J452" s="179" t="s">
        <v>766</v>
      </c>
      <c r="K452" s="179" t="s">
        <v>767</v>
      </c>
      <c r="L452" s="8"/>
    </row>
    <row r="453" spans="2:12" ht="15" customHeight="1" x14ac:dyDescent="0.25">
      <c r="B453" s="4"/>
      <c r="C453" s="64"/>
      <c r="D453" s="15" t="e">
        <f>VLOOKUP(C453,Catalogo,2,0)</f>
        <v>#N/A</v>
      </c>
      <c r="E453" s="15"/>
      <c r="F453" s="13"/>
      <c r="G453" s="37"/>
      <c r="H453" s="15"/>
      <c r="I453" s="38"/>
      <c r="J453" s="16"/>
      <c r="K453" s="16">
        <f>+I453-J453</f>
        <v>0</v>
      </c>
      <c r="L453" s="8"/>
    </row>
    <row r="454" spans="2:12" ht="15" customHeight="1" x14ac:dyDescent="0.25">
      <c r="B454" s="4"/>
      <c r="C454" s="64"/>
      <c r="D454" s="15" t="e">
        <f>VLOOKUP(C454,Catalogo,2,0)</f>
        <v>#N/A</v>
      </c>
      <c r="E454" s="15"/>
      <c r="F454" s="39"/>
      <c r="G454" s="37"/>
      <c r="H454" s="40"/>
      <c r="I454" s="38"/>
      <c r="J454" s="16"/>
      <c r="K454" s="16">
        <f>K453+I454-J454</f>
        <v>0</v>
      </c>
      <c r="L454" s="8"/>
    </row>
    <row r="455" spans="2:12" ht="15" customHeight="1" x14ac:dyDescent="0.25">
      <c r="B455" s="4"/>
      <c r="C455" s="64"/>
      <c r="D455" s="15" t="e">
        <f>VLOOKUP(C455,Catalogo,2,0)</f>
        <v>#N/A</v>
      </c>
      <c r="E455" s="15"/>
      <c r="F455" s="13"/>
      <c r="G455" s="14"/>
      <c r="H455" s="15"/>
      <c r="I455" s="38"/>
      <c r="J455" s="16"/>
      <c r="K455" s="16">
        <f>K454+I455-J455</f>
        <v>0</v>
      </c>
      <c r="L455" s="8"/>
    </row>
    <row r="456" spans="2:12" ht="15" customHeight="1" x14ac:dyDescent="0.25">
      <c r="B456" s="4"/>
      <c r="C456" s="64"/>
      <c r="D456" s="15" t="e">
        <f>VLOOKUP(C456,Catalogo,2,0)</f>
        <v>#N/A</v>
      </c>
      <c r="E456" s="15"/>
      <c r="F456" s="13"/>
      <c r="G456" s="14"/>
      <c r="H456" s="15"/>
      <c r="I456" s="16"/>
      <c r="J456" s="16"/>
      <c r="K456" s="16">
        <f>K455+I456-J456</f>
        <v>0</v>
      </c>
      <c r="L456" s="8"/>
    </row>
    <row r="457" spans="2:12" ht="15" customHeight="1" x14ac:dyDescent="0.25">
      <c r="B457" s="4"/>
      <c r="C457" s="220"/>
      <c r="D457" s="221"/>
      <c r="E457" s="221"/>
      <c r="F457" s="222"/>
      <c r="G457" s="223"/>
      <c r="H457" s="221"/>
      <c r="I457" s="36"/>
      <c r="J457" s="36"/>
      <c r="K457" s="36"/>
      <c r="L457" s="8"/>
    </row>
    <row r="458" spans="2:12" ht="15" customHeight="1" x14ac:dyDescent="0.25">
      <c r="B458" s="4"/>
      <c r="C458" s="17"/>
      <c r="D458" s="18"/>
      <c r="E458" s="18"/>
      <c r="F458" s="18"/>
      <c r="G458" s="19"/>
      <c r="H458" s="31"/>
      <c r="I458" s="180" t="s">
        <v>710</v>
      </c>
      <c r="J458" s="181">
        <f>C453</f>
        <v>0</v>
      </c>
      <c r="K458" s="65">
        <f>K456</f>
        <v>0</v>
      </c>
      <c r="L458" s="8"/>
    </row>
    <row r="459" spans="2:12" ht="15" customHeight="1" x14ac:dyDescent="0.25">
      <c r="B459" s="4"/>
      <c r="C459" s="23"/>
      <c r="D459" s="18"/>
      <c r="E459" s="18"/>
      <c r="F459" s="18"/>
      <c r="G459" s="41"/>
      <c r="H459" s="41"/>
      <c r="I459" s="41"/>
      <c r="J459" s="41"/>
      <c r="K459" s="41"/>
      <c r="L459" s="8"/>
    </row>
    <row r="460" spans="2:12" ht="15" customHeight="1" x14ac:dyDescent="0.2">
      <c r="B460" s="4"/>
      <c r="C460" s="106" t="s">
        <v>720</v>
      </c>
      <c r="D460" s="285" t="s">
        <v>782</v>
      </c>
      <c r="E460" s="285"/>
      <c r="F460" s="285"/>
      <c r="G460" s="285"/>
      <c r="H460" s="285"/>
      <c r="I460" s="285"/>
      <c r="J460" s="285"/>
      <c r="K460" s="285"/>
      <c r="L460" s="8"/>
    </row>
    <row r="461" spans="2:12" ht="15" customHeight="1" x14ac:dyDescent="0.2">
      <c r="B461" s="4"/>
      <c r="C461" s="41"/>
      <c r="D461" s="41"/>
      <c r="E461" s="41"/>
      <c r="F461" s="41"/>
      <c r="G461" s="41"/>
      <c r="H461" s="41"/>
      <c r="I461" s="41"/>
      <c r="J461" s="41"/>
      <c r="K461" s="41"/>
      <c r="L461" s="8"/>
    </row>
    <row r="462" spans="2:12" ht="66.75" customHeight="1" x14ac:dyDescent="0.2">
      <c r="B462" s="4"/>
      <c r="C462" s="179" t="s">
        <v>760</v>
      </c>
      <c r="D462" s="179" t="s">
        <v>715</v>
      </c>
      <c r="E462" s="179" t="s">
        <v>761</v>
      </c>
      <c r="F462" s="179" t="s">
        <v>762</v>
      </c>
      <c r="G462" s="179" t="s">
        <v>763</v>
      </c>
      <c r="H462" s="179" t="s">
        <v>764</v>
      </c>
      <c r="I462" s="179" t="s">
        <v>765</v>
      </c>
      <c r="J462" s="179" t="s">
        <v>766</v>
      </c>
      <c r="K462" s="179" t="s">
        <v>767</v>
      </c>
      <c r="L462" s="8"/>
    </row>
    <row r="463" spans="2:12" ht="15" customHeight="1" x14ac:dyDescent="0.25">
      <c r="B463" s="4"/>
      <c r="C463" s="64"/>
      <c r="D463" s="15" t="e">
        <f>VLOOKUP(C463,Catalogo,2,0)</f>
        <v>#N/A</v>
      </c>
      <c r="E463" s="15"/>
      <c r="F463" s="37"/>
      <c r="G463" s="37"/>
      <c r="H463" s="15"/>
      <c r="I463" s="38"/>
      <c r="J463" s="16"/>
      <c r="K463" s="16">
        <f>+I463-J463</f>
        <v>0</v>
      </c>
      <c r="L463" s="8"/>
    </row>
    <row r="464" spans="2:12" ht="15" customHeight="1" x14ac:dyDescent="0.25">
      <c r="B464" s="4"/>
      <c r="C464" s="64"/>
      <c r="D464" s="15" t="e">
        <f>VLOOKUP(C464,Catalogo,2,0)</f>
        <v>#N/A</v>
      </c>
      <c r="E464" s="15"/>
      <c r="F464" s="39"/>
      <c r="G464" s="37"/>
      <c r="H464" s="40"/>
      <c r="I464" s="38"/>
      <c r="J464" s="16"/>
      <c r="K464" s="16">
        <f>K463+I464-J464</f>
        <v>0</v>
      </c>
      <c r="L464" s="8"/>
    </row>
    <row r="465" spans="2:12" ht="15" customHeight="1" x14ac:dyDescent="0.25">
      <c r="B465" s="4"/>
      <c r="C465" s="64"/>
      <c r="D465" s="15" t="e">
        <f>VLOOKUP(C465,Catalogo,2,0)</f>
        <v>#N/A</v>
      </c>
      <c r="E465" s="15"/>
      <c r="F465" s="13"/>
      <c r="G465" s="14"/>
      <c r="H465" s="15"/>
      <c r="I465" s="38"/>
      <c r="J465" s="16"/>
      <c r="K465" s="16">
        <f>K464+I465-J465</f>
        <v>0</v>
      </c>
      <c r="L465" s="8"/>
    </row>
    <row r="466" spans="2:12" ht="15" customHeight="1" x14ac:dyDescent="0.25">
      <c r="B466" s="4"/>
      <c r="C466" s="64"/>
      <c r="D466" s="15" t="e">
        <f>VLOOKUP(C466,Catalogo,2,0)</f>
        <v>#N/A</v>
      </c>
      <c r="E466" s="15"/>
      <c r="F466" s="13"/>
      <c r="G466" s="14"/>
      <c r="H466" s="15"/>
      <c r="I466" s="16"/>
      <c r="J466" s="16"/>
      <c r="K466" s="16">
        <f>K465+I466-J466</f>
        <v>0</v>
      </c>
      <c r="L466" s="8"/>
    </row>
    <row r="467" spans="2:12" ht="15" customHeight="1" x14ac:dyDescent="0.25">
      <c r="B467" s="4"/>
      <c r="C467" s="220"/>
      <c r="D467" s="221"/>
      <c r="E467" s="221"/>
      <c r="F467" s="222"/>
      <c r="G467" s="223"/>
      <c r="H467" s="221"/>
      <c r="I467" s="36"/>
      <c r="J467" s="36"/>
      <c r="K467" s="36"/>
      <c r="L467" s="8"/>
    </row>
    <row r="468" spans="2:12" ht="15" customHeight="1" x14ac:dyDescent="0.25">
      <c r="B468" s="4"/>
      <c r="C468" s="17"/>
      <c r="D468" s="18"/>
      <c r="E468" s="18"/>
      <c r="F468" s="18"/>
      <c r="G468" s="19"/>
      <c r="H468" s="31"/>
      <c r="I468" s="180" t="s">
        <v>710</v>
      </c>
      <c r="J468" s="181">
        <f>C463</f>
        <v>0</v>
      </c>
      <c r="K468" s="65">
        <f>K466</f>
        <v>0</v>
      </c>
      <c r="L468" s="8"/>
    </row>
    <row r="469" spans="2:12" ht="15" customHeight="1" x14ac:dyDescent="0.25">
      <c r="B469" s="4"/>
      <c r="C469" s="220"/>
      <c r="D469" s="221"/>
      <c r="E469" s="221"/>
      <c r="F469" s="222"/>
      <c r="G469" s="223"/>
      <c r="H469" s="221"/>
      <c r="I469" s="107"/>
      <c r="J469" s="107"/>
      <c r="K469" s="107"/>
      <c r="L469" s="8"/>
    </row>
    <row r="470" spans="2:12" ht="15" customHeight="1" x14ac:dyDescent="0.2">
      <c r="B470" s="4"/>
      <c r="C470" s="106" t="s">
        <v>748</v>
      </c>
      <c r="D470" s="285" t="s">
        <v>772</v>
      </c>
      <c r="E470" s="285"/>
      <c r="F470" s="285"/>
      <c r="G470" s="285"/>
      <c r="H470" s="285"/>
      <c r="I470" s="285"/>
      <c r="J470" s="285"/>
      <c r="K470" s="285"/>
      <c r="L470" s="8"/>
    </row>
    <row r="471" spans="2:12" ht="15" customHeight="1" x14ac:dyDescent="0.25">
      <c r="B471" s="4"/>
      <c r="C471" s="25"/>
      <c r="D471" s="25"/>
      <c r="E471" s="25"/>
      <c r="F471" s="25"/>
      <c r="G471" s="234"/>
      <c r="H471" s="31"/>
      <c r="I471" s="24"/>
      <c r="J471" s="24"/>
      <c r="K471" s="235"/>
      <c r="L471" s="8"/>
    </row>
    <row r="472" spans="2:12" ht="63.75" customHeight="1" x14ac:dyDescent="0.2">
      <c r="B472" s="4"/>
      <c r="C472" s="179" t="s">
        <v>760</v>
      </c>
      <c r="D472" s="179" t="s">
        <v>715</v>
      </c>
      <c r="E472" s="179" t="s">
        <v>761</v>
      </c>
      <c r="F472" s="179" t="s">
        <v>762</v>
      </c>
      <c r="G472" s="179" t="s">
        <v>763</v>
      </c>
      <c r="H472" s="179" t="s">
        <v>764</v>
      </c>
      <c r="I472" s="179" t="s">
        <v>765</v>
      </c>
      <c r="J472" s="179" t="s">
        <v>766</v>
      </c>
      <c r="K472" s="179" t="s">
        <v>767</v>
      </c>
      <c r="L472" s="8"/>
    </row>
    <row r="473" spans="2:12" ht="15" customHeight="1" x14ac:dyDescent="0.25">
      <c r="B473" s="4"/>
      <c r="C473" s="64"/>
      <c r="D473" s="15" t="e">
        <f>VLOOKUP(C473,Catalogo,2,0)</f>
        <v>#N/A</v>
      </c>
      <c r="E473" s="15"/>
      <c r="F473" s="13"/>
      <c r="G473" s="37"/>
      <c r="H473" s="15"/>
      <c r="I473" s="38"/>
      <c r="J473" s="16"/>
      <c r="K473" s="16">
        <f>+I473-J473</f>
        <v>0</v>
      </c>
      <c r="L473" s="8"/>
    </row>
    <row r="474" spans="2:12" ht="15" customHeight="1" x14ac:dyDescent="0.25">
      <c r="B474" s="4"/>
      <c r="C474" s="64"/>
      <c r="D474" s="15" t="e">
        <f>VLOOKUP(C474,Catalogo,2,0)</f>
        <v>#N/A</v>
      </c>
      <c r="E474" s="15"/>
      <c r="F474" s="39"/>
      <c r="G474" s="37"/>
      <c r="H474" s="40"/>
      <c r="I474" s="38"/>
      <c r="J474" s="16"/>
      <c r="K474" s="16">
        <f>K473+I474-J474</f>
        <v>0</v>
      </c>
      <c r="L474" s="8"/>
    </row>
    <row r="475" spans="2:12" ht="15" customHeight="1" x14ac:dyDescent="0.25">
      <c r="B475" s="4"/>
      <c r="C475" s="64"/>
      <c r="D475" s="15" t="e">
        <f>VLOOKUP(C475,Catalogo,2,0)</f>
        <v>#N/A</v>
      </c>
      <c r="E475" s="15"/>
      <c r="F475" s="13"/>
      <c r="G475" s="14"/>
      <c r="H475" s="15"/>
      <c r="I475" s="38"/>
      <c r="J475" s="16"/>
      <c r="K475" s="16">
        <f>K474+I475-J475</f>
        <v>0</v>
      </c>
      <c r="L475" s="8"/>
    </row>
    <row r="476" spans="2:12" ht="15" customHeight="1" x14ac:dyDescent="0.25">
      <c r="B476" s="4"/>
      <c r="C476" s="64"/>
      <c r="D476" s="15" t="e">
        <f>VLOOKUP(C476,Catalogo,2,0)</f>
        <v>#N/A</v>
      </c>
      <c r="E476" s="15"/>
      <c r="F476" s="13"/>
      <c r="G476" s="14"/>
      <c r="H476" s="15"/>
      <c r="I476" s="16"/>
      <c r="J476" s="16"/>
      <c r="K476" s="16">
        <f>K475+I476-J476</f>
        <v>0</v>
      </c>
      <c r="L476" s="8"/>
    </row>
    <row r="477" spans="2:12" ht="15" customHeight="1" x14ac:dyDescent="0.25">
      <c r="B477" s="4"/>
      <c r="C477" s="220"/>
      <c r="D477" s="221"/>
      <c r="E477" s="221"/>
      <c r="F477" s="222"/>
      <c r="G477" s="223"/>
      <c r="H477" s="221"/>
      <c r="I477" s="36"/>
      <c r="J477" s="36"/>
      <c r="K477" s="36"/>
      <c r="L477" s="8"/>
    </row>
    <row r="478" spans="2:12" ht="15" customHeight="1" x14ac:dyDescent="0.25">
      <c r="B478" s="4"/>
      <c r="C478" s="17"/>
      <c r="D478" s="18"/>
      <c r="E478" s="18"/>
      <c r="F478" s="18"/>
      <c r="G478" s="19"/>
      <c r="H478" s="31"/>
      <c r="I478" s="180" t="s">
        <v>710</v>
      </c>
      <c r="J478" s="181">
        <f>C473</f>
        <v>0</v>
      </c>
      <c r="K478" s="65">
        <f>K476</f>
        <v>0</v>
      </c>
      <c r="L478" s="8"/>
    </row>
    <row r="479" spans="2:12" ht="15" customHeight="1" x14ac:dyDescent="0.25">
      <c r="B479" s="4"/>
      <c r="C479" s="61"/>
      <c r="D479" s="61"/>
      <c r="E479" s="61"/>
      <c r="F479" s="61"/>
      <c r="G479" s="234"/>
      <c r="H479" s="31"/>
      <c r="I479" s="24"/>
      <c r="J479" s="24"/>
      <c r="K479" s="235"/>
      <c r="L479" s="8"/>
    </row>
    <row r="480" spans="2:12" ht="15" customHeight="1" x14ac:dyDescent="0.2">
      <c r="B480" s="4"/>
      <c r="C480" s="137" t="s">
        <v>775</v>
      </c>
      <c r="D480" s="285" t="s">
        <v>783</v>
      </c>
      <c r="E480" s="285"/>
      <c r="F480" s="285"/>
      <c r="G480" s="285"/>
      <c r="H480" s="285"/>
      <c r="I480" s="285"/>
      <c r="J480" s="285"/>
      <c r="K480" s="285"/>
      <c r="L480" s="8"/>
    </row>
    <row r="481" spans="2:12" ht="15" customHeight="1" x14ac:dyDescent="0.25">
      <c r="B481" s="4"/>
      <c r="C481" s="25"/>
      <c r="D481" s="25"/>
      <c r="E481" s="25"/>
      <c r="F481" s="25"/>
      <c r="G481" s="234"/>
      <c r="H481" s="31"/>
      <c r="I481" s="24"/>
      <c r="J481" s="24"/>
      <c r="K481" s="235"/>
      <c r="L481" s="8"/>
    </row>
    <row r="482" spans="2:12" ht="69" customHeight="1" x14ac:dyDescent="0.2">
      <c r="B482" s="4"/>
      <c r="C482" s="179" t="s">
        <v>760</v>
      </c>
      <c r="D482" s="179" t="s">
        <v>715</v>
      </c>
      <c r="E482" s="179" t="s">
        <v>761</v>
      </c>
      <c r="F482" s="179" t="s">
        <v>762</v>
      </c>
      <c r="G482" s="179" t="s">
        <v>763</v>
      </c>
      <c r="H482" s="179" t="s">
        <v>764</v>
      </c>
      <c r="I482" s="179" t="s">
        <v>765</v>
      </c>
      <c r="J482" s="179" t="s">
        <v>766</v>
      </c>
      <c r="K482" s="179" t="s">
        <v>767</v>
      </c>
      <c r="L482" s="8"/>
    </row>
    <row r="483" spans="2:12" ht="15" customHeight="1" x14ac:dyDescent="0.25">
      <c r="B483" s="4"/>
      <c r="C483" s="64"/>
      <c r="D483" s="15" t="e">
        <f>VLOOKUP(C483,Catalogo,2,0)</f>
        <v>#N/A</v>
      </c>
      <c r="E483" s="15"/>
      <c r="F483" s="13"/>
      <c r="G483" s="37"/>
      <c r="H483" s="15"/>
      <c r="I483" s="38"/>
      <c r="J483" s="16"/>
      <c r="K483" s="16">
        <f>+I483-J483</f>
        <v>0</v>
      </c>
      <c r="L483" s="8"/>
    </row>
    <row r="484" spans="2:12" ht="15" customHeight="1" x14ac:dyDescent="0.25">
      <c r="B484" s="4"/>
      <c r="C484" s="64"/>
      <c r="D484" s="15" t="e">
        <f>VLOOKUP(C484,Catalogo,2,0)</f>
        <v>#N/A</v>
      </c>
      <c r="E484" s="15"/>
      <c r="F484" s="39"/>
      <c r="G484" s="37"/>
      <c r="H484" s="40"/>
      <c r="I484" s="38"/>
      <c r="J484" s="16"/>
      <c r="K484" s="16">
        <f>K483+I484-J484</f>
        <v>0</v>
      </c>
      <c r="L484" s="8"/>
    </row>
    <row r="485" spans="2:12" ht="15" customHeight="1" x14ac:dyDescent="0.25">
      <c r="B485" s="4"/>
      <c r="C485" s="64"/>
      <c r="D485" s="15" t="e">
        <f>VLOOKUP(C485,Catalogo,2,0)</f>
        <v>#N/A</v>
      </c>
      <c r="E485" s="15"/>
      <c r="F485" s="13"/>
      <c r="G485" s="14"/>
      <c r="H485" s="15"/>
      <c r="I485" s="38"/>
      <c r="J485" s="16"/>
      <c r="K485" s="16">
        <f>K484+I485-J485</f>
        <v>0</v>
      </c>
      <c r="L485" s="8"/>
    </row>
    <row r="486" spans="2:12" ht="15" customHeight="1" x14ac:dyDescent="0.25">
      <c r="B486" s="4"/>
      <c r="C486" s="64"/>
      <c r="D486" s="15" t="e">
        <f>VLOOKUP(C486,Catalogo,2,0)</f>
        <v>#N/A</v>
      </c>
      <c r="E486" s="15"/>
      <c r="F486" s="13"/>
      <c r="G486" s="14"/>
      <c r="H486" s="15"/>
      <c r="I486" s="16"/>
      <c r="J486" s="16"/>
      <c r="K486" s="16">
        <f>K485+I486-J486</f>
        <v>0</v>
      </c>
      <c r="L486" s="8"/>
    </row>
    <row r="487" spans="2:12" ht="15" customHeight="1" x14ac:dyDescent="0.25">
      <c r="B487" s="4"/>
      <c r="C487" s="220"/>
      <c r="D487" s="221"/>
      <c r="E487" s="221"/>
      <c r="F487" s="222"/>
      <c r="G487" s="223"/>
      <c r="H487" s="221"/>
      <c r="I487" s="36"/>
      <c r="J487" s="36"/>
      <c r="K487" s="36"/>
      <c r="L487" s="8"/>
    </row>
    <row r="488" spans="2:12" ht="15" customHeight="1" x14ac:dyDescent="0.25">
      <c r="B488" s="4"/>
      <c r="C488" s="17"/>
      <c r="D488" s="18"/>
      <c r="E488" s="18"/>
      <c r="F488" s="18"/>
      <c r="G488" s="19"/>
      <c r="H488" s="31"/>
      <c r="I488" s="180" t="s">
        <v>710</v>
      </c>
      <c r="J488" s="181">
        <f>C483</f>
        <v>0</v>
      </c>
      <c r="K488" s="65">
        <f>K486</f>
        <v>0</v>
      </c>
      <c r="L488" s="8"/>
    </row>
    <row r="489" spans="2:12" ht="15" customHeight="1" x14ac:dyDescent="0.2">
      <c r="B489" s="4"/>
      <c r="C489" s="61"/>
      <c r="D489" s="61"/>
      <c r="E489" s="61"/>
      <c r="F489" s="61"/>
      <c r="G489" s="61"/>
      <c r="H489" s="32"/>
      <c r="I489" s="26"/>
      <c r="J489" s="26"/>
      <c r="K489" s="236"/>
      <c r="L489" s="8"/>
    </row>
    <row r="490" spans="2:12" ht="15" customHeight="1" x14ac:dyDescent="0.2">
      <c r="B490" s="4"/>
      <c r="C490" s="273" t="s">
        <v>707</v>
      </c>
      <c r="D490" s="273"/>
      <c r="E490" s="273"/>
      <c r="F490" s="273"/>
      <c r="G490" s="108"/>
      <c r="H490" s="108"/>
      <c r="I490" s="108"/>
      <c r="J490" s="108"/>
      <c r="K490" s="108"/>
      <c r="L490" s="8"/>
    </row>
    <row r="491" spans="2:12" ht="15" customHeight="1" x14ac:dyDescent="0.25">
      <c r="B491" s="4"/>
      <c r="C491" s="25"/>
      <c r="D491" s="25"/>
      <c r="E491" s="25"/>
      <c r="F491" s="25"/>
      <c r="G491" s="234"/>
      <c r="H491" s="31"/>
      <c r="I491" s="24"/>
      <c r="J491" s="24"/>
      <c r="K491" s="235"/>
      <c r="L491" s="8"/>
    </row>
    <row r="492" spans="2:12" ht="64.5" customHeight="1" x14ac:dyDescent="0.2">
      <c r="B492" s="4"/>
      <c r="C492" s="179" t="s">
        <v>760</v>
      </c>
      <c r="D492" s="179" t="s">
        <v>715</v>
      </c>
      <c r="E492" s="179" t="s">
        <v>761</v>
      </c>
      <c r="F492" s="179" t="s">
        <v>762</v>
      </c>
      <c r="G492" s="179" t="s">
        <v>763</v>
      </c>
      <c r="H492" s="179" t="s">
        <v>764</v>
      </c>
      <c r="I492" s="179" t="s">
        <v>765</v>
      </c>
      <c r="J492" s="179" t="s">
        <v>766</v>
      </c>
      <c r="K492" s="179" t="s">
        <v>767</v>
      </c>
      <c r="L492" s="8"/>
    </row>
    <row r="493" spans="2:12" ht="42" customHeight="1" x14ac:dyDescent="0.25">
      <c r="B493" s="4"/>
      <c r="C493" s="64"/>
      <c r="D493" s="15" t="e">
        <f>VLOOKUP(C493,Catalogo,2,0)</f>
        <v>#N/A</v>
      </c>
      <c r="E493" s="15"/>
      <c r="F493" s="13"/>
      <c r="G493" s="37"/>
      <c r="H493" s="15"/>
      <c r="I493" s="38"/>
      <c r="J493" s="16"/>
      <c r="K493" s="16">
        <f>+I493-J493</f>
        <v>0</v>
      </c>
      <c r="L493" s="8"/>
    </row>
    <row r="494" spans="2:12" ht="15" customHeight="1" x14ac:dyDescent="0.25">
      <c r="B494" s="4"/>
      <c r="C494" s="64"/>
      <c r="D494" s="15" t="e">
        <f>VLOOKUP(C494,Catalogo,2,0)</f>
        <v>#N/A</v>
      </c>
      <c r="E494" s="15"/>
      <c r="F494" s="39"/>
      <c r="G494" s="37"/>
      <c r="H494" s="40"/>
      <c r="I494" s="38"/>
      <c r="J494" s="16"/>
      <c r="K494" s="16">
        <f>K493+I494-J494</f>
        <v>0</v>
      </c>
      <c r="L494" s="8"/>
    </row>
    <row r="495" spans="2:12" ht="15" customHeight="1" x14ac:dyDescent="0.25">
      <c r="B495" s="4"/>
      <c r="C495" s="64"/>
      <c r="D495" s="15" t="e">
        <f>VLOOKUP(C495,Catalogo,2,0)</f>
        <v>#N/A</v>
      </c>
      <c r="E495" s="15"/>
      <c r="F495" s="13"/>
      <c r="G495" s="14"/>
      <c r="H495" s="15"/>
      <c r="I495" s="38"/>
      <c r="J495" s="16"/>
      <c r="K495" s="16">
        <f>K494+I495-J495</f>
        <v>0</v>
      </c>
      <c r="L495" s="8"/>
    </row>
    <row r="496" spans="2:12" ht="15" customHeight="1" x14ac:dyDescent="0.25">
      <c r="B496" s="4"/>
      <c r="C496" s="64"/>
      <c r="D496" s="15" t="e">
        <f>VLOOKUP(C496,Catalogo,2,0)</f>
        <v>#N/A</v>
      </c>
      <c r="E496" s="15"/>
      <c r="F496" s="13"/>
      <c r="G496" s="14"/>
      <c r="H496" s="15"/>
      <c r="I496" s="16"/>
      <c r="J496" s="16"/>
      <c r="K496" s="16">
        <f>K495+I496-J496</f>
        <v>0</v>
      </c>
      <c r="L496" s="8"/>
    </row>
    <row r="497" spans="2:12" ht="15" customHeight="1" x14ac:dyDescent="0.25">
      <c r="B497" s="4"/>
      <c r="C497" s="220"/>
      <c r="D497" s="221"/>
      <c r="E497" s="221"/>
      <c r="F497" s="222"/>
      <c r="G497" s="223"/>
      <c r="H497" s="221"/>
      <c r="I497" s="36"/>
      <c r="J497" s="36"/>
      <c r="K497" s="36"/>
      <c r="L497" s="8"/>
    </row>
    <row r="498" spans="2:12" ht="15" customHeight="1" x14ac:dyDescent="0.25">
      <c r="B498" s="4"/>
      <c r="C498" s="17"/>
      <c r="D498" s="18"/>
      <c r="E498" s="18"/>
      <c r="F498" s="18"/>
      <c r="G498" s="19"/>
      <c r="H498" s="31"/>
      <c r="I498" s="180" t="s">
        <v>710</v>
      </c>
      <c r="J498" s="181">
        <f>C493</f>
        <v>0</v>
      </c>
      <c r="K498" s="65">
        <f>K496</f>
        <v>0</v>
      </c>
      <c r="L498" s="8"/>
    </row>
    <row r="499" spans="2:12" ht="15" customHeight="1" x14ac:dyDescent="0.2">
      <c r="B499" s="4"/>
      <c r="C499" s="61"/>
      <c r="D499" s="61"/>
      <c r="E499" s="61"/>
      <c r="F499" s="61"/>
      <c r="G499" s="61"/>
      <c r="H499" s="32"/>
      <c r="I499" s="26"/>
      <c r="J499" s="26"/>
      <c r="K499" s="236"/>
      <c r="L499" s="8"/>
    </row>
    <row r="500" spans="2:12" ht="15" customHeight="1" x14ac:dyDescent="0.2">
      <c r="B500" s="4"/>
      <c r="C500" s="273" t="s">
        <v>708</v>
      </c>
      <c r="D500" s="273"/>
      <c r="E500" s="273"/>
      <c r="F500" s="273"/>
      <c r="G500" s="108"/>
      <c r="H500" s="108"/>
      <c r="I500" s="108"/>
      <c r="J500" s="108"/>
      <c r="K500" s="108"/>
      <c r="L500" s="8"/>
    </row>
    <row r="501" spans="2:12" ht="15" customHeight="1" x14ac:dyDescent="0.25">
      <c r="B501" s="4"/>
      <c r="C501" s="25"/>
      <c r="D501" s="25"/>
      <c r="E501" s="25"/>
      <c r="F501" s="25"/>
      <c r="G501" s="234"/>
      <c r="H501" s="31"/>
      <c r="I501" s="24"/>
      <c r="J501" s="24"/>
      <c r="K501" s="235"/>
      <c r="L501" s="8"/>
    </row>
    <row r="502" spans="2:12" ht="68.25" customHeight="1" x14ac:dyDescent="0.2">
      <c r="B502" s="4"/>
      <c r="C502" s="179" t="s">
        <v>760</v>
      </c>
      <c r="D502" s="179" t="s">
        <v>715</v>
      </c>
      <c r="E502" s="179" t="s">
        <v>761</v>
      </c>
      <c r="F502" s="179" t="s">
        <v>762</v>
      </c>
      <c r="G502" s="179" t="s">
        <v>763</v>
      </c>
      <c r="H502" s="179" t="s">
        <v>764</v>
      </c>
      <c r="I502" s="179" t="s">
        <v>765</v>
      </c>
      <c r="J502" s="179" t="s">
        <v>766</v>
      </c>
      <c r="K502" s="179" t="s">
        <v>767</v>
      </c>
      <c r="L502" s="8"/>
    </row>
    <row r="503" spans="2:12" ht="15" customHeight="1" x14ac:dyDescent="0.25">
      <c r="B503" s="4"/>
      <c r="C503" s="64"/>
      <c r="D503" s="15" t="e">
        <f>VLOOKUP(C503,Catalogo,2,0)</f>
        <v>#N/A</v>
      </c>
      <c r="E503" s="15"/>
      <c r="F503" s="13"/>
      <c r="G503" s="37"/>
      <c r="H503" s="15"/>
      <c r="I503" s="38"/>
      <c r="J503" s="16"/>
      <c r="K503" s="16">
        <f>+I503-J503</f>
        <v>0</v>
      </c>
      <c r="L503" s="8"/>
    </row>
    <row r="504" spans="2:12" ht="15" customHeight="1" x14ac:dyDescent="0.25">
      <c r="B504" s="4"/>
      <c r="C504" s="64"/>
      <c r="D504" s="15" t="e">
        <f>VLOOKUP(C504,Catalogo,2,0)</f>
        <v>#N/A</v>
      </c>
      <c r="E504" s="15"/>
      <c r="F504" s="39"/>
      <c r="G504" s="37"/>
      <c r="H504" s="40"/>
      <c r="I504" s="38"/>
      <c r="J504" s="16"/>
      <c r="K504" s="16">
        <f>K503+I504-J504</f>
        <v>0</v>
      </c>
      <c r="L504" s="8"/>
    </row>
    <row r="505" spans="2:12" ht="15" customHeight="1" x14ac:dyDescent="0.25">
      <c r="B505" s="4"/>
      <c r="C505" s="64"/>
      <c r="D505" s="15" t="e">
        <f>VLOOKUP(C505,Catalogo,2,0)</f>
        <v>#N/A</v>
      </c>
      <c r="E505" s="15"/>
      <c r="F505" s="13"/>
      <c r="G505" s="14"/>
      <c r="H505" s="15"/>
      <c r="I505" s="38"/>
      <c r="J505" s="16"/>
      <c r="K505" s="16">
        <f>K504+I505-J505</f>
        <v>0</v>
      </c>
      <c r="L505" s="8"/>
    </row>
    <row r="506" spans="2:12" ht="15" customHeight="1" x14ac:dyDescent="0.25">
      <c r="B506" s="4"/>
      <c r="C506" s="64"/>
      <c r="D506" s="15" t="e">
        <f>VLOOKUP(C506,Catalogo,2,0)</f>
        <v>#N/A</v>
      </c>
      <c r="E506" s="15"/>
      <c r="F506" s="13"/>
      <c r="G506" s="14"/>
      <c r="H506" s="15"/>
      <c r="I506" s="16"/>
      <c r="J506" s="16"/>
      <c r="K506" s="16">
        <f>K505+I506-J506</f>
        <v>0</v>
      </c>
      <c r="L506" s="8"/>
    </row>
    <row r="507" spans="2:12" ht="15" customHeight="1" x14ac:dyDescent="0.25">
      <c r="B507" s="4"/>
      <c r="C507" s="220"/>
      <c r="D507" s="221"/>
      <c r="E507" s="221"/>
      <c r="F507" s="222"/>
      <c r="G507" s="223"/>
      <c r="H507" s="221"/>
      <c r="I507" s="36"/>
      <c r="J507" s="36"/>
      <c r="K507" s="36"/>
      <c r="L507" s="8"/>
    </row>
    <row r="508" spans="2:12" ht="15" customHeight="1" x14ac:dyDescent="0.25">
      <c r="B508" s="4"/>
      <c r="C508" s="17"/>
      <c r="D508" s="18"/>
      <c r="E508" s="18"/>
      <c r="F508" s="18"/>
      <c r="G508" s="19"/>
      <c r="H508" s="31"/>
      <c r="I508" s="180" t="s">
        <v>710</v>
      </c>
      <c r="J508" s="181">
        <f>C503</f>
        <v>0</v>
      </c>
      <c r="K508" s="65">
        <f>K506</f>
        <v>0</v>
      </c>
      <c r="L508" s="8"/>
    </row>
    <row r="509" spans="2:12" ht="15" customHeight="1" x14ac:dyDescent="0.25">
      <c r="B509" s="4"/>
      <c r="C509" s="220"/>
      <c r="D509" s="221"/>
      <c r="E509" s="221"/>
      <c r="F509" s="222"/>
      <c r="G509" s="223"/>
      <c r="H509" s="221"/>
      <c r="I509" s="107"/>
      <c r="J509" s="107"/>
      <c r="K509" s="107"/>
      <c r="L509" s="8"/>
    </row>
    <row r="510" spans="2:12" ht="15" customHeight="1" x14ac:dyDescent="0.2">
      <c r="B510" s="4"/>
      <c r="C510" s="273" t="s">
        <v>709</v>
      </c>
      <c r="D510" s="273"/>
      <c r="E510" s="273"/>
      <c r="F510" s="273"/>
      <c r="G510" s="108"/>
      <c r="H510" s="108"/>
      <c r="I510" s="108"/>
      <c r="J510" s="108"/>
      <c r="K510" s="108"/>
      <c r="L510" s="8"/>
    </row>
    <row r="511" spans="2:12" ht="15" customHeight="1" x14ac:dyDescent="0.25">
      <c r="B511" s="4"/>
      <c r="C511" s="25"/>
      <c r="D511" s="25"/>
      <c r="E511" s="25"/>
      <c r="F511" s="25"/>
      <c r="G511" s="234"/>
      <c r="H511" s="31"/>
      <c r="I511" s="24"/>
      <c r="J511" s="24"/>
      <c r="K511" s="235"/>
      <c r="L511" s="8"/>
    </row>
    <row r="512" spans="2:12" ht="66.75" customHeight="1" x14ac:dyDescent="0.2">
      <c r="B512" s="4"/>
      <c r="C512" s="179" t="s">
        <v>760</v>
      </c>
      <c r="D512" s="179" t="s">
        <v>715</v>
      </c>
      <c r="E512" s="179" t="s">
        <v>761</v>
      </c>
      <c r="F512" s="179" t="s">
        <v>762</v>
      </c>
      <c r="G512" s="179" t="s">
        <v>763</v>
      </c>
      <c r="H512" s="179" t="s">
        <v>764</v>
      </c>
      <c r="I512" s="179" t="s">
        <v>765</v>
      </c>
      <c r="J512" s="179" t="s">
        <v>766</v>
      </c>
      <c r="K512" s="179" t="s">
        <v>767</v>
      </c>
      <c r="L512" s="8"/>
    </row>
    <row r="513" spans="2:12" ht="45.75" customHeight="1" x14ac:dyDescent="0.25">
      <c r="B513" s="4"/>
      <c r="C513" s="64"/>
      <c r="D513" s="15" t="e">
        <f>VLOOKUP(C513,Catalogo,2,0)</f>
        <v>#N/A</v>
      </c>
      <c r="E513" s="15"/>
      <c r="F513" s="13"/>
      <c r="G513" s="37"/>
      <c r="H513" s="15"/>
      <c r="I513" s="38"/>
      <c r="J513" s="16"/>
      <c r="K513" s="16">
        <f>+I513-J513</f>
        <v>0</v>
      </c>
      <c r="L513" s="8"/>
    </row>
    <row r="514" spans="2:12" ht="15" customHeight="1" x14ac:dyDescent="0.25">
      <c r="B514" s="4"/>
      <c r="C514" s="64"/>
      <c r="D514" s="15" t="e">
        <f>VLOOKUP(C514,Catalogo,2,0)</f>
        <v>#N/A</v>
      </c>
      <c r="E514" s="15"/>
      <c r="F514" s="13"/>
      <c r="G514" s="37"/>
      <c r="H514" s="15"/>
      <c r="I514" s="38"/>
      <c r="J514" s="16"/>
      <c r="K514" s="16">
        <f>K513+I514-J514</f>
        <v>0</v>
      </c>
      <c r="L514" s="8"/>
    </row>
    <row r="515" spans="2:12" ht="15" customHeight="1" x14ac:dyDescent="0.25">
      <c r="B515" s="4"/>
      <c r="C515" s="64"/>
      <c r="D515" s="15" t="e">
        <f>VLOOKUP(C515,Catalogo,2,0)</f>
        <v>#N/A</v>
      </c>
      <c r="E515" s="15"/>
      <c r="F515" s="13"/>
      <c r="G515" s="14"/>
      <c r="H515" s="15"/>
      <c r="I515" s="38"/>
      <c r="J515" s="16"/>
      <c r="K515" s="16">
        <f>K514+I515-J515</f>
        <v>0</v>
      </c>
      <c r="L515" s="8"/>
    </row>
    <row r="516" spans="2:12" ht="15" customHeight="1" x14ac:dyDescent="0.25">
      <c r="B516" s="4"/>
      <c r="C516" s="64"/>
      <c r="D516" s="15" t="e">
        <f>VLOOKUP(C516,Catalogo,2,0)</f>
        <v>#N/A</v>
      </c>
      <c r="E516" s="15"/>
      <c r="F516" s="13"/>
      <c r="G516" s="14"/>
      <c r="H516" s="15"/>
      <c r="I516" s="16"/>
      <c r="J516" s="16"/>
      <c r="K516" s="16">
        <f>K515+I516-J516</f>
        <v>0</v>
      </c>
      <c r="L516" s="8"/>
    </row>
    <row r="517" spans="2:12" ht="15" customHeight="1" x14ac:dyDescent="0.25">
      <c r="B517" s="4"/>
      <c r="C517" s="220"/>
      <c r="D517" s="221"/>
      <c r="E517" s="221"/>
      <c r="F517" s="222"/>
      <c r="G517" s="223"/>
      <c r="H517" s="221"/>
      <c r="I517" s="36"/>
      <c r="J517" s="36"/>
      <c r="K517" s="36"/>
      <c r="L517" s="8"/>
    </row>
    <row r="518" spans="2:12" ht="15" customHeight="1" x14ac:dyDescent="0.25">
      <c r="B518" s="4"/>
      <c r="C518" s="17"/>
      <c r="D518" s="18"/>
      <c r="E518" s="18"/>
      <c r="F518" s="18"/>
      <c r="G518" s="19"/>
      <c r="H518" s="31"/>
      <c r="I518" s="180" t="s">
        <v>710</v>
      </c>
      <c r="J518" s="181">
        <f>C513</f>
        <v>0</v>
      </c>
      <c r="K518" s="65">
        <f>K516</f>
        <v>0</v>
      </c>
      <c r="L518" s="8"/>
    </row>
    <row r="519" spans="2:12" ht="15" customHeight="1" x14ac:dyDescent="0.25">
      <c r="B519" s="4"/>
      <c r="C519" s="220"/>
      <c r="D519" s="221"/>
      <c r="E519" s="221"/>
      <c r="F519" s="222"/>
      <c r="G519" s="223"/>
      <c r="H519" s="221"/>
      <c r="I519" s="107"/>
      <c r="J519" s="107"/>
      <c r="K519" s="107"/>
      <c r="L519" s="8"/>
    </row>
    <row r="520" spans="2:12" ht="15" customHeight="1" x14ac:dyDescent="0.2">
      <c r="B520" s="4"/>
      <c r="C520" s="273" t="s">
        <v>747</v>
      </c>
      <c r="D520" s="273"/>
      <c r="E520" s="273"/>
      <c r="F520" s="273"/>
      <c r="G520" s="365"/>
      <c r="H520" s="365"/>
      <c r="I520" s="365"/>
      <c r="J520" s="365"/>
      <c r="K520" s="365"/>
      <c r="L520" s="8"/>
    </row>
    <row r="521" spans="2:12" ht="15" customHeight="1" x14ac:dyDescent="0.25">
      <c r="B521" s="4"/>
      <c r="C521" s="25"/>
      <c r="D521" s="25"/>
      <c r="E521" s="25"/>
      <c r="F521" s="25"/>
      <c r="G521" s="234"/>
      <c r="H521" s="31"/>
      <c r="I521" s="24"/>
      <c r="J521" s="24"/>
      <c r="K521" s="235"/>
      <c r="L521" s="8"/>
    </row>
    <row r="522" spans="2:12" ht="60" customHeight="1" x14ac:dyDescent="0.2">
      <c r="B522" s="4"/>
      <c r="C522" s="179" t="s">
        <v>760</v>
      </c>
      <c r="D522" s="179" t="s">
        <v>715</v>
      </c>
      <c r="E522" s="179" t="s">
        <v>761</v>
      </c>
      <c r="F522" s="179" t="s">
        <v>762</v>
      </c>
      <c r="G522" s="179" t="s">
        <v>763</v>
      </c>
      <c r="H522" s="179" t="s">
        <v>764</v>
      </c>
      <c r="I522" s="179" t="s">
        <v>765</v>
      </c>
      <c r="J522" s="179" t="s">
        <v>766</v>
      </c>
      <c r="K522" s="179" t="s">
        <v>767</v>
      </c>
      <c r="L522" s="8"/>
    </row>
    <row r="523" spans="2:12" ht="15" customHeight="1" x14ac:dyDescent="0.25">
      <c r="B523" s="4"/>
      <c r="C523" s="64"/>
      <c r="D523" s="15" t="e">
        <f>VLOOKUP(C523,Catalogo,2,0)</f>
        <v>#N/A</v>
      </c>
      <c r="E523" s="15"/>
      <c r="F523" s="13"/>
      <c r="G523" s="37"/>
      <c r="H523" s="15"/>
      <c r="I523" s="38"/>
      <c r="J523" s="16"/>
      <c r="K523" s="16">
        <f>+I523-J523</f>
        <v>0</v>
      </c>
      <c r="L523" s="8"/>
    </row>
    <row r="524" spans="2:12" ht="15" customHeight="1" x14ac:dyDescent="0.25">
      <c r="B524" s="4"/>
      <c r="C524" s="64"/>
      <c r="D524" s="15" t="e">
        <f>VLOOKUP(C524,Catalogo,2,0)</f>
        <v>#N/A</v>
      </c>
      <c r="E524" s="15"/>
      <c r="F524" s="39"/>
      <c r="G524" s="37"/>
      <c r="H524" s="40"/>
      <c r="I524" s="38"/>
      <c r="J524" s="16"/>
      <c r="K524" s="16">
        <f>K523+I524-J524</f>
        <v>0</v>
      </c>
      <c r="L524" s="8"/>
    </row>
    <row r="525" spans="2:12" ht="15" customHeight="1" x14ac:dyDescent="0.25">
      <c r="B525" s="4"/>
      <c r="C525" s="64"/>
      <c r="D525" s="15" t="e">
        <f>VLOOKUP(C525,Catalogo,2,0)</f>
        <v>#N/A</v>
      </c>
      <c r="E525" s="15"/>
      <c r="F525" s="13"/>
      <c r="G525" s="14"/>
      <c r="H525" s="15"/>
      <c r="I525" s="38"/>
      <c r="J525" s="16"/>
      <c r="K525" s="16">
        <f>K524+I525-J525</f>
        <v>0</v>
      </c>
      <c r="L525" s="8"/>
    </row>
    <row r="526" spans="2:12" ht="15" customHeight="1" x14ac:dyDescent="0.25">
      <c r="B526" s="4"/>
      <c r="C526" s="64"/>
      <c r="D526" s="15" t="e">
        <f>VLOOKUP(C526,Catalogo,2,0)</f>
        <v>#N/A</v>
      </c>
      <c r="E526" s="15"/>
      <c r="F526" s="13"/>
      <c r="G526" s="14"/>
      <c r="H526" s="15"/>
      <c r="I526" s="16"/>
      <c r="J526" s="16"/>
      <c r="K526" s="16">
        <f>K525+I526-J526</f>
        <v>0</v>
      </c>
      <c r="L526" s="8"/>
    </row>
    <row r="527" spans="2:12" ht="15" customHeight="1" x14ac:dyDescent="0.25">
      <c r="B527" s="4"/>
      <c r="C527" s="220"/>
      <c r="D527" s="221"/>
      <c r="E527" s="221"/>
      <c r="F527" s="222"/>
      <c r="G527" s="223"/>
      <c r="H527" s="221"/>
      <c r="I527" s="36"/>
      <c r="J527" s="36"/>
      <c r="K527" s="36"/>
      <c r="L527" s="8"/>
    </row>
    <row r="528" spans="2:12" ht="15" customHeight="1" x14ac:dyDescent="0.25">
      <c r="B528" s="4"/>
      <c r="C528" s="17"/>
      <c r="D528" s="18"/>
      <c r="E528" s="18"/>
      <c r="F528" s="18"/>
      <c r="G528" s="19"/>
      <c r="H528" s="31"/>
      <c r="I528" s="180" t="s">
        <v>710</v>
      </c>
      <c r="J528" s="181">
        <f>C523</f>
        <v>0</v>
      </c>
      <c r="K528" s="65">
        <f>K526</f>
        <v>0</v>
      </c>
      <c r="L528" s="8"/>
    </row>
    <row r="529" spans="2:12" ht="15" customHeight="1" x14ac:dyDescent="0.25">
      <c r="B529" s="4"/>
      <c r="C529" s="220"/>
      <c r="D529" s="221"/>
      <c r="E529" s="221"/>
      <c r="F529" s="222"/>
      <c r="G529" s="223"/>
      <c r="H529" s="221"/>
      <c r="I529" s="107"/>
      <c r="J529" s="107"/>
      <c r="K529" s="107"/>
      <c r="L529" s="8"/>
    </row>
    <row r="530" spans="2:12" ht="15" customHeight="1" x14ac:dyDescent="0.2">
      <c r="B530" s="4"/>
      <c r="C530" s="281" t="s">
        <v>711</v>
      </c>
      <c r="D530" s="282"/>
      <c r="E530" s="282"/>
      <c r="F530" s="282"/>
      <c r="G530" s="282"/>
      <c r="H530" s="282"/>
      <c r="I530" s="282"/>
      <c r="J530" s="282"/>
      <c r="K530" s="282"/>
      <c r="L530" s="8"/>
    </row>
    <row r="531" spans="2:12" ht="15" customHeight="1" x14ac:dyDescent="0.25">
      <c r="B531" s="4"/>
      <c r="C531" s="25"/>
      <c r="D531" s="25"/>
      <c r="E531" s="25"/>
      <c r="F531" s="25"/>
      <c r="G531" s="234"/>
      <c r="H531" s="31"/>
      <c r="I531" s="24"/>
      <c r="J531" s="24"/>
      <c r="K531" s="235"/>
      <c r="L531" s="8"/>
    </row>
    <row r="532" spans="2:12" ht="65.25" customHeight="1" x14ac:dyDescent="0.2">
      <c r="B532" s="4"/>
      <c r="C532" s="179" t="s">
        <v>760</v>
      </c>
      <c r="D532" s="179" t="s">
        <v>715</v>
      </c>
      <c r="E532" s="179" t="s">
        <v>761</v>
      </c>
      <c r="F532" s="179" t="s">
        <v>762</v>
      </c>
      <c r="G532" s="179" t="s">
        <v>763</v>
      </c>
      <c r="H532" s="179" t="s">
        <v>764</v>
      </c>
      <c r="I532" s="179" t="s">
        <v>765</v>
      </c>
      <c r="J532" s="179" t="s">
        <v>766</v>
      </c>
      <c r="K532" s="179" t="s">
        <v>767</v>
      </c>
      <c r="L532" s="8"/>
    </row>
    <row r="533" spans="2:12" ht="15" customHeight="1" x14ac:dyDescent="0.25">
      <c r="B533" s="4"/>
      <c r="C533" s="64"/>
      <c r="D533" s="15" t="e">
        <f>VLOOKUP(C533,Catalogo,2,0)</f>
        <v>#N/A</v>
      </c>
      <c r="E533" s="15"/>
      <c r="F533" s="13"/>
      <c r="G533" s="37"/>
      <c r="H533" s="15"/>
      <c r="I533" s="38"/>
      <c r="J533" s="16"/>
      <c r="K533" s="16">
        <f>+I533-J533</f>
        <v>0</v>
      </c>
      <c r="L533" s="8"/>
    </row>
    <row r="534" spans="2:12" ht="15" customHeight="1" x14ac:dyDescent="0.25">
      <c r="B534" s="4"/>
      <c r="C534" s="64"/>
      <c r="D534" s="15" t="e">
        <f>VLOOKUP(C534,Catalogo,2,0)</f>
        <v>#N/A</v>
      </c>
      <c r="E534" s="15"/>
      <c r="F534" s="39"/>
      <c r="G534" s="37"/>
      <c r="H534" s="40"/>
      <c r="I534" s="38"/>
      <c r="J534" s="16"/>
      <c r="K534" s="16">
        <f>K533+I534-J534</f>
        <v>0</v>
      </c>
      <c r="L534" s="8"/>
    </row>
    <row r="535" spans="2:12" ht="15" customHeight="1" x14ac:dyDescent="0.25">
      <c r="B535" s="4"/>
      <c r="C535" s="64"/>
      <c r="D535" s="15" t="e">
        <f>VLOOKUP(C535,Catalogo,2,0)</f>
        <v>#N/A</v>
      </c>
      <c r="E535" s="15"/>
      <c r="F535" s="13"/>
      <c r="G535" s="14"/>
      <c r="H535" s="15"/>
      <c r="I535" s="38"/>
      <c r="J535" s="16"/>
      <c r="K535" s="16">
        <f>K534+I535-J535</f>
        <v>0</v>
      </c>
      <c r="L535" s="8"/>
    </row>
    <row r="536" spans="2:12" ht="15" customHeight="1" x14ac:dyDescent="0.25">
      <c r="B536" s="4"/>
      <c r="C536" s="64"/>
      <c r="D536" s="15" t="e">
        <f>VLOOKUP(C536,Catalogo,2,0)</f>
        <v>#N/A</v>
      </c>
      <c r="E536" s="15"/>
      <c r="F536" s="13"/>
      <c r="G536" s="14"/>
      <c r="H536" s="15"/>
      <c r="I536" s="16"/>
      <c r="J536" s="16"/>
      <c r="K536" s="16">
        <f>K535+I536-J536</f>
        <v>0</v>
      </c>
      <c r="L536" s="8"/>
    </row>
    <row r="537" spans="2:12" ht="15" customHeight="1" x14ac:dyDescent="0.25">
      <c r="B537" s="4"/>
      <c r="C537" s="220"/>
      <c r="D537" s="221"/>
      <c r="E537" s="221"/>
      <c r="F537" s="222"/>
      <c r="G537" s="223"/>
      <c r="H537" s="221"/>
      <c r="I537" s="36"/>
      <c r="J537" s="36"/>
      <c r="K537" s="36"/>
      <c r="L537" s="8"/>
    </row>
    <row r="538" spans="2:12" ht="15" customHeight="1" x14ac:dyDescent="0.25">
      <c r="B538" s="4"/>
      <c r="C538" s="17"/>
      <c r="D538" s="18"/>
      <c r="E538" s="18"/>
      <c r="F538" s="18"/>
      <c r="G538" s="19"/>
      <c r="H538" s="31"/>
      <c r="I538" s="180" t="s">
        <v>710</v>
      </c>
      <c r="J538" s="181">
        <f>C533</f>
        <v>0</v>
      </c>
      <c r="K538" s="33">
        <f>K536</f>
        <v>0</v>
      </c>
      <c r="L538" s="8"/>
    </row>
    <row r="539" spans="2:12" ht="15" customHeight="1" x14ac:dyDescent="0.25">
      <c r="B539" s="4"/>
      <c r="C539" s="220"/>
      <c r="D539" s="221"/>
      <c r="E539" s="221"/>
      <c r="F539" s="222"/>
      <c r="G539" s="223"/>
      <c r="H539" s="221"/>
      <c r="I539" s="107"/>
      <c r="J539" s="107"/>
      <c r="K539" s="107"/>
      <c r="L539" s="8"/>
    </row>
    <row r="540" spans="2:12" ht="15" customHeight="1" x14ac:dyDescent="0.2">
      <c r="B540" s="4"/>
      <c r="C540" s="106" t="s">
        <v>720</v>
      </c>
      <c r="D540" s="285" t="s">
        <v>784</v>
      </c>
      <c r="E540" s="285"/>
      <c r="F540" s="285"/>
      <c r="G540" s="285"/>
      <c r="H540" s="285"/>
      <c r="I540" s="285"/>
      <c r="J540" s="285"/>
      <c r="K540" s="285"/>
      <c r="L540" s="8"/>
    </row>
    <row r="541" spans="2:12" ht="15" customHeight="1" x14ac:dyDescent="0.25">
      <c r="B541" s="4"/>
      <c r="C541" s="220"/>
      <c r="D541" s="221"/>
      <c r="E541" s="221"/>
      <c r="F541" s="222"/>
      <c r="G541" s="223"/>
      <c r="H541" s="221"/>
      <c r="I541" s="110"/>
      <c r="J541" s="110"/>
      <c r="K541" s="110"/>
      <c r="L541" s="8"/>
    </row>
    <row r="542" spans="2:12" ht="59.25" customHeight="1" x14ac:dyDescent="0.2">
      <c r="B542" s="4"/>
      <c r="C542" s="179" t="s">
        <v>760</v>
      </c>
      <c r="D542" s="179" t="s">
        <v>715</v>
      </c>
      <c r="E542" s="179" t="s">
        <v>761</v>
      </c>
      <c r="F542" s="179" t="s">
        <v>762</v>
      </c>
      <c r="G542" s="179" t="s">
        <v>763</v>
      </c>
      <c r="H542" s="179" t="s">
        <v>764</v>
      </c>
      <c r="I542" s="179" t="s">
        <v>765</v>
      </c>
      <c r="J542" s="179" t="s">
        <v>766</v>
      </c>
      <c r="K542" s="179" t="s">
        <v>767</v>
      </c>
      <c r="L542" s="8"/>
    </row>
    <row r="543" spans="2:12" ht="15" customHeight="1" x14ac:dyDescent="0.25">
      <c r="B543" s="4"/>
      <c r="C543" s="64"/>
      <c r="D543" s="15" t="e">
        <f>VLOOKUP(C543,Catalogo,2,0)</f>
        <v>#N/A</v>
      </c>
      <c r="E543" s="15"/>
      <c r="F543" s="13"/>
      <c r="G543" s="37"/>
      <c r="H543" s="15"/>
      <c r="I543" s="38"/>
      <c r="J543" s="16"/>
      <c r="K543" s="16">
        <f>+I543-J543</f>
        <v>0</v>
      </c>
      <c r="L543" s="8"/>
    </row>
    <row r="544" spans="2:12" ht="15" customHeight="1" x14ac:dyDescent="0.25">
      <c r="B544" s="4"/>
      <c r="C544" s="64"/>
      <c r="D544" s="15" t="e">
        <f>VLOOKUP(C544,Catalogo,2,0)</f>
        <v>#N/A</v>
      </c>
      <c r="E544" s="15"/>
      <c r="F544" s="39"/>
      <c r="G544" s="37"/>
      <c r="H544" s="40"/>
      <c r="I544" s="38"/>
      <c r="J544" s="16"/>
      <c r="K544" s="16">
        <f>K543+I544-J544</f>
        <v>0</v>
      </c>
      <c r="L544" s="8"/>
    </row>
    <row r="545" spans="2:12" ht="15" customHeight="1" x14ac:dyDescent="0.25">
      <c r="B545" s="4"/>
      <c r="C545" s="64"/>
      <c r="D545" s="15" t="e">
        <f>VLOOKUP(C545,Catalogo,2,0)</f>
        <v>#N/A</v>
      </c>
      <c r="E545" s="15"/>
      <c r="F545" s="13"/>
      <c r="G545" s="14"/>
      <c r="H545" s="15"/>
      <c r="I545" s="38"/>
      <c r="J545" s="16"/>
      <c r="K545" s="16">
        <f>K544+I545-J545</f>
        <v>0</v>
      </c>
      <c r="L545" s="8"/>
    </row>
    <row r="546" spans="2:12" ht="15" customHeight="1" x14ac:dyDescent="0.25">
      <c r="B546" s="4"/>
      <c r="C546" s="64"/>
      <c r="D546" s="15" t="e">
        <f>VLOOKUP(C546,Catalogo,2,0)</f>
        <v>#N/A</v>
      </c>
      <c r="E546" s="15"/>
      <c r="F546" s="13"/>
      <c r="G546" s="14"/>
      <c r="H546" s="15"/>
      <c r="I546" s="16"/>
      <c r="J546" s="16"/>
      <c r="K546" s="16">
        <f>K545+I546-J546</f>
        <v>0</v>
      </c>
      <c r="L546" s="8"/>
    </row>
    <row r="547" spans="2:12" ht="15" customHeight="1" x14ac:dyDescent="0.25">
      <c r="B547" s="4"/>
      <c r="C547" s="220"/>
      <c r="D547" s="221"/>
      <c r="E547" s="221"/>
      <c r="F547" s="222"/>
      <c r="G547" s="223"/>
      <c r="H547" s="221"/>
      <c r="I547" s="36"/>
      <c r="J547" s="36"/>
      <c r="K547" s="36"/>
      <c r="L547" s="8"/>
    </row>
    <row r="548" spans="2:12" ht="15" customHeight="1" x14ac:dyDescent="0.25">
      <c r="B548" s="4"/>
      <c r="C548" s="17"/>
      <c r="D548" s="18"/>
      <c r="E548" s="18"/>
      <c r="F548" s="18"/>
      <c r="G548" s="19"/>
      <c r="H548" s="31"/>
      <c r="I548" s="180" t="s">
        <v>710</v>
      </c>
      <c r="J548" s="181">
        <f>C543</f>
        <v>0</v>
      </c>
      <c r="K548" s="33">
        <f>K546</f>
        <v>0</v>
      </c>
      <c r="L548" s="8"/>
    </row>
    <row r="549" spans="2:12" ht="15" customHeight="1" x14ac:dyDescent="0.25">
      <c r="B549" s="4"/>
      <c r="C549" s="220"/>
      <c r="D549" s="221"/>
      <c r="E549" s="221"/>
      <c r="F549" s="222"/>
      <c r="G549" s="223"/>
      <c r="H549" s="221"/>
      <c r="I549" s="107"/>
      <c r="J549" s="107"/>
      <c r="K549" s="107"/>
      <c r="L549" s="8"/>
    </row>
    <row r="550" spans="2:12" ht="15" customHeight="1" x14ac:dyDescent="0.2">
      <c r="B550" s="4"/>
      <c r="C550" s="106" t="s">
        <v>720</v>
      </c>
      <c r="D550" s="285" t="s">
        <v>785</v>
      </c>
      <c r="E550" s="285"/>
      <c r="F550" s="285"/>
      <c r="G550" s="285"/>
      <c r="H550" s="285"/>
      <c r="I550" s="285"/>
      <c r="J550" s="285"/>
      <c r="K550" s="285"/>
      <c r="L550" s="8"/>
    </row>
    <row r="551" spans="2:12" ht="15" customHeight="1" x14ac:dyDescent="0.25">
      <c r="B551" s="4"/>
      <c r="C551" s="220"/>
      <c r="D551" s="221"/>
      <c r="E551" s="221"/>
      <c r="F551" s="222"/>
      <c r="G551" s="223"/>
      <c r="H551" s="221"/>
      <c r="I551" s="110"/>
      <c r="J551" s="110"/>
      <c r="K551" s="110"/>
      <c r="L551" s="8"/>
    </row>
    <row r="552" spans="2:12" ht="65.25" customHeight="1" x14ac:dyDescent="0.2">
      <c r="B552" s="4"/>
      <c r="C552" s="179" t="s">
        <v>760</v>
      </c>
      <c r="D552" s="179" t="s">
        <v>715</v>
      </c>
      <c r="E552" s="179" t="s">
        <v>761</v>
      </c>
      <c r="F552" s="179" t="s">
        <v>762</v>
      </c>
      <c r="G552" s="179" t="s">
        <v>763</v>
      </c>
      <c r="H552" s="179" t="s">
        <v>764</v>
      </c>
      <c r="I552" s="179" t="s">
        <v>765</v>
      </c>
      <c r="J552" s="179" t="s">
        <v>766</v>
      </c>
      <c r="K552" s="179" t="s">
        <v>767</v>
      </c>
      <c r="L552" s="8"/>
    </row>
    <row r="553" spans="2:12" ht="15" customHeight="1" x14ac:dyDescent="0.25">
      <c r="B553" s="4"/>
      <c r="C553" s="64"/>
      <c r="D553" s="15" t="e">
        <f t="shared" ref="D553:D556" si="17">VLOOKUP(C553,Catalogo,2,0)</f>
        <v>#N/A</v>
      </c>
      <c r="E553" s="15"/>
      <c r="F553" s="37"/>
      <c r="G553" s="37"/>
      <c r="H553" s="15"/>
      <c r="I553" s="38"/>
      <c r="J553" s="16"/>
      <c r="K553" s="16">
        <f>+I553-J553</f>
        <v>0</v>
      </c>
      <c r="L553" s="8"/>
    </row>
    <row r="554" spans="2:12" ht="15" customHeight="1" x14ac:dyDescent="0.25">
      <c r="B554" s="4"/>
      <c r="C554" s="64"/>
      <c r="D554" s="15" t="e">
        <f t="shared" si="17"/>
        <v>#N/A</v>
      </c>
      <c r="E554" s="15"/>
      <c r="F554" s="37"/>
      <c r="G554" s="37"/>
      <c r="H554" s="40"/>
      <c r="I554" s="38"/>
      <c r="J554" s="16"/>
      <c r="K554" s="16">
        <f t="shared" ref="K554:K556" si="18">K553+I554-J554</f>
        <v>0</v>
      </c>
      <c r="L554" s="8"/>
    </row>
    <row r="555" spans="2:12" ht="15" customHeight="1" x14ac:dyDescent="0.25">
      <c r="B555" s="4"/>
      <c r="C555" s="64"/>
      <c r="D555" s="15" t="e">
        <f t="shared" si="17"/>
        <v>#N/A</v>
      </c>
      <c r="E555" s="15"/>
      <c r="F555" s="37"/>
      <c r="G555" s="37"/>
      <c r="H555" s="40"/>
      <c r="I555" s="38"/>
      <c r="J555" s="16"/>
      <c r="K555" s="16">
        <f t="shared" si="18"/>
        <v>0</v>
      </c>
      <c r="L555" s="8"/>
    </row>
    <row r="556" spans="2:12" ht="15" customHeight="1" x14ac:dyDescent="0.25">
      <c r="B556" s="4"/>
      <c r="C556" s="64"/>
      <c r="D556" s="15" t="e">
        <f t="shared" si="17"/>
        <v>#N/A</v>
      </c>
      <c r="E556" s="15"/>
      <c r="F556" s="13"/>
      <c r="G556" s="14"/>
      <c r="H556" s="15"/>
      <c r="I556" s="16"/>
      <c r="J556" s="16"/>
      <c r="K556" s="16">
        <f t="shared" si="18"/>
        <v>0</v>
      </c>
      <c r="L556" s="8"/>
    </row>
    <row r="557" spans="2:12" ht="15" customHeight="1" x14ac:dyDescent="0.25">
      <c r="B557" s="4"/>
      <c r="C557" s="220"/>
      <c r="D557" s="221"/>
      <c r="E557" s="221"/>
      <c r="F557" s="222"/>
      <c r="G557" s="223"/>
      <c r="H557" s="221"/>
      <c r="I557" s="36"/>
      <c r="J557" s="36"/>
      <c r="K557" s="36"/>
      <c r="L557" s="8"/>
    </row>
    <row r="558" spans="2:12" ht="15" customHeight="1" x14ac:dyDescent="0.25">
      <c r="B558" s="4"/>
      <c r="C558" s="17"/>
      <c r="D558" s="18"/>
      <c r="E558" s="18"/>
      <c r="F558" s="18"/>
      <c r="G558" s="19"/>
      <c r="H558" s="31"/>
      <c r="I558" s="180" t="s">
        <v>710</v>
      </c>
      <c r="J558" s="181">
        <f>C553</f>
        <v>0</v>
      </c>
      <c r="K558" s="33">
        <f>K556</f>
        <v>0</v>
      </c>
      <c r="L558" s="8"/>
    </row>
    <row r="559" spans="2:12" ht="15" customHeight="1" x14ac:dyDescent="0.25">
      <c r="B559" s="4"/>
      <c r="C559" s="31"/>
      <c r="D559" s="237"/>
      <c r="E559" s="237"/>
      <c r="F559" s="237"/>
      <c r="G559" s="234"/>
      <c r="H559" s="31"/>
      <c r="I559" s="242"/>
      <c r="J559" s="242"/>
      <c r="K559" s="241"/>
      <c r="L559" s="8"/>
    </row>
    <row r="560" spans="2:12" ht="15" customHeight="1" x14ac:dyDescent="0.25">
      <c r="B560" s="4"/>
      <c r="C560" s="31"/>
      <c r="D560" s="237"/>
      <c r="E560" s="237"/>
      <c r="F560" s="237"/>
      <c r="G560" s="234"/>
      <c r="H560" s="31"/>
      <c r="I560" s="243"/>
      <c r="J560" s="243"/>
      <c r="K560" s="240"/>
      <c r="L560" s="8"/>
    </row>
    <row r="561" spans="2:18" ht="15" customHeight="1" x14ac:dyDescent="0.2">
      <c r="B561" s="4"/>
      <c r="C561" s="286" t="s">
        <v>831</v>
      </c>
      <c r="D561" s="286"/>
      <c r="E561" s="286"/>
      <c r="F561" s="286"/>
      <c r="G561" s="286"/>
      <c r="H561" s="286"/>
      <c r="I561" s="286"/>
      <c r="J561" s="286"/>
      <c r="K561" s="286"/>
      <c r="L561" s="8"/>
    </row>
    <row r="562" spans="2:18" ht="15" customHeight="1" x14ac:dyDescent="0.25">
      <c r="B562" s="4"/>
      <c r="C562" s="31"/>
      <c r="D562" s="237"/>
      <c r="E562" s="237"/>
      <c r="F562" s="237"/>
      <c r="G562" s="234"/>
      <c r="H562" s="31"/>
      <c r="I562" s="243"/>
      <c r="J562" s="243"/>
      <c r="K562" s="240"/>
      <c r="L562" s="8"/>
    </row>
    <row r="563" spans="2:18" ht="56.25" customHeight="1" x14ac:dyDescent="0.25">
      <c r="B563" s="4"/>
      <c r="C563" s="31"/>
      <c r="D563" s="196" t="s">
        <v>760</v>
      </c>
      <c r="E563" s="357" t="s">
        <v>715</v>
      </c>
      <c r="F563" s="357"/>
      <c r="G563" s="357"/>
      <c r="H563" s="196" t="s">
        <v>779</v>
      </c>
      <c r="I563" s="196" t="s">
        <v>786</v>
      </c>
      <c r="J563" s="196" t="s">
        <v>787</v>
      </c>
      <c r="K563" s="240"/>
      <c r="L563" s="8"/>
    </row>
    <row r="564" spans="2:18" ht="15" customHeight="1" x14ac:dyDescent="0.25">
      <c r="B564" s="4"/>
      <c r="C564" s="31"/>
      <c r="D564" s="90"/>
      <c r="E564" s="358" t="e">
        <f t="shared" ref="E564:E569" si="19">VLOOKUP(D564,Catalogo,2,0)</f>
        <v>#N/A</v>
      </c>
      <c r="F564" s="359"/>
      <c r="G564" s="360"/>
      <c r="H564" s="91">
        <f t="shared" ref="H564:H569" si="20">ABS(SUMIF($C$452:$C$558,D564,$I$452:$I$558)-SUMIF($C$452:$C$558,D564,$J$452:$J$558))</f>
        <v>0</v>
      </c>
      <c r="I564" s="133">
        <f t="shared" ref="I564:I569" si="21">ABS(SUMIFS($K$452:$K$558,$I$452:$I$558,"Subtotal",$J$452:$J$558,D564))</f>
        <v>0</v>
      </c>
      <c r="J564" s="133">
        <f t="shared" ref="J564:J569" si="22">H564-I564</f>
        <v>0</v>
      </c>
      <c r="K564" s="240"/>
      <c r="L564" s="8"/>
    </row>
    <row r="565" spans="2:18" ht="15" customHeight="1" x14ac:dyDescent="0.25">
      <c r="B565" s="4"/>
      <c r="C565" s="31"/>
      <c r="D565" s="64"/>
      <c r="E565" s="347" t="e">
        <f t="shared" si="19"/>
        <v>#N/A</v>
      </c>
      <c r="F565" s="348"/>
      <c r="G565" s="349"/>
      <c r="H565" s="79">
        <f t="shared" si="20"/>
        <v>0</v>
      </c>
      <c r="I565" s="80">
        <f t="shared" si="21"/>
        <v>0</v>
      </c>
      <c r="J565" s="80">
        <f t="shared" si="22"/>
        <v>0</v>
      </c>
      <c r="K565" s="240"/>
      <c r="L565" s="8"/>
    </row>
    <row r="566" spans="2:18" ht="15" customHeight="1" x14ac:dyDescent="0.25">
      <c r="B566" s="4"/>
      <c r="C566" s="31"/>
      <c r="D566" s="64"/>
      <c r="E566" s="347" t="e">
        <f t="shared" si="19"/>
        <v>#N/A</v>
      </c>
      <c r="F566" s="348"/>
      <c r="G566" s="349"/>
      <c r="H566" s="79">
        <f t="shared" si="20"/>
        <v>0</v>
      </c>
      <c r="I566" s="80">
        <f t="shared" si="21"/>
        <v>0</v>
      </c>
      <c r="J566" s="80">
        <f t="shared" si="22"/>
        <v>0</v>
      </c>
      <c r="K566" s="240"/>
      <c r="L566" s="8"/>
    </row>
    <row r="567" spans="2:18" ht="15" customHeight="1" x14ac:dyDescent="0.25">
      <c r="B567" s="4"/>
      <c r="C567" s="31"/>
      <c r="D567" s="64"/>
      <c r="E567" s="347" t="e">
        <f t="shared" si="19"/>
        <v>#N/A</v>
      </c>
      <c r="F567" s="348"/>
      <c r="G567" s="349"/>
      <c r="H567" s="79">
        <f t="shared" si="20"/>
        <v>0</v>
      </c>
      <c r="I567" s="80">
        <f t="shared" si="21"/>
        <v>0</v>
      </c>
      <c r="J567" s="80">
        <f t="shared" si="22"/>
        <v>0</v>
      </c>
      <c r="K567" s="240"/>
      <c r="L567" s="8"/>
    </row>
    <row r="568" spans="2:18" ht="15" customHeight="1" x14ac:dyDescent="0.25">
      <c r="B568" s="4"/>
      <c r="C568" s="31"/>
      <c r="D568" s="64"/>
      <c r="E568" s="347" t="e">
        <f t="shared" si="19"/>
        <v>#N/A</v>
      </c>
      <c r="F568" s="348"/>
      <c r="G568" s="349"/>
      <c r="H568" s="79">
        <f t="shared" si="20"/>
        <v>0</v>
      </c>
      <c r="I568" s="80">
        <f t="shared" si="21"/>
        <v>0</v>
      </c>
      <c r="J568" s="80">
        <f t="shared" si="22"/>
        <v>0</v>
      </c>
      <c r="K568" s="240"/>
      <c r="L568" s="8"/>
    </row>
    <row r="569" spans="2:18" ht="15" customHeight="1" x14ac:dyDescent="0.25">
      <c r="B569" s="4"/>
      <c r="C569" s="31"/>
      <c r="D569" s="105"/>
      <c r="E569" s="354" t="e">
        <f t="shared" si="19"/>
        <v>#N/A</v>
      </c>
      <c r="F569" s="355"/>
      <c r="G569" s="356"/>
      <c r="H569" s="134">
        <f t="shared" si="20"/>
        <v>0</v>
      </c>
      <c r="I569" s="135">
        <f t="shared" si="21"/>
        <v>0</v>
      </c>
      <c r="J569" s="135">
        <f t="shared" si="22"/>
        <v>0</v>
      </c>
      <c r="K569" s="244"/>
      <c r="L569" s="8"/>
    </row>
    <row r="570" spans="2:18" ht="15" customHeight="1" x14ac:dyDescent="0.25">
      <c r="B570" s="4"/>
      <c r="C570" s="31"/>
      <c r="D570" s="308" t="s">
        <v>746</v>
      </c>
      <c r="E570" s="308"/>
      <c r="F570" s="308"/>
      <c r="G570" s="308"/>
      <c r="H570" s="89">
        <f>SUM(H564:H569)</f>
        <v>0</v>
      </c>
      <c r="I570" s="89">
        <f>SUM(I564:I569)</f>
        <v>0</v>
      </c>
      <c r="J570" s="89">
        <f>SUM(J564:J569)</f>
        <v>0</v>
      </c>
      <c r="K570" s="229" t="str">
        <f>IF(SUM(J564:J569)=J570,"Ok",SUM(J564:J569)-J570)</f>
        <v>Ok</v>
      </c>
      <c r="L570" s="8"/>
    </row>
    <row r="571" spans="2:18" ht="15" customHeight="1" x14ac:dyDescent="0.25">
      <c r="B571" s="4"/>
      <c r="C571" s="42"/>
      <c r="D571" s="42"/>
      <c r="E571" s="42"/>
      <c r="F571" s="42"/>
      <c r="G571" s="42"/>
      <c r="H571" s="42"/>
      <c r="I571" s="57" t="str">
        <f>IF((SUM($H$564:$H$569)-SUM($I$564:$I$569))=J570,"Ok",SUM($H$564:$H$569)-SUM($I$564:$I$569))</f>
        <v>Ok</v>
      </c>
      <c r="J571" s="219"/>
      <c r="K571" s="245"/>
      <c r="L571" s="8"/>
      <c r="P571" s="58"/>
      <c r="R571" s="59"/>
    </row>
    <row r="572" spans="2:18" ht="15" customHeight="1" x14ac:dyDescent="0.2">
      <c r="B572" s="4"/>
      <c r="C572" s="286" t="s">
        <v>832</v>
      </c>
      <c r="D572" s="286"/>
      <c r="E572" s="286"/>
      <c r="F572" s="286"/>
      <c r="G572" s="286"/>
      <c r="H572" s="286"/>
      <c r="I572" s="286"/>
      <c r="J572" s="286"/>
      <c r="K572" s="286"/>
      <c r="L572" s="8"/>
    </row>
    <row r="573" spans="2:18" ht="15" customHeight="1" x14ac:dyDescent="0.25">
      <c r="B573" s="4"/>
      <c r="C573" s="42"/>
      <c r="D573" s="42"/>
      <c r="E573" s="42"/>
      <c r="F573" s="42"/>
      <c r="G573" s="42"/>
      <c r="H573" s="42"/>
      <c r="I573" s="44"/>
      <c r="J573" s="219"/>
      <c r="K573" s="31"/>
      <c r="L573" s="8"/>
    </row>
    <row r="574" spans="2:18" ht="50.25" customHeight="1" x14ac:dyDescent="0.25">
      <c r="B574" s="4"/>
      <c r="C574" s="42"/>
      <c r="D574" s="196" t="s">
        <v>760</v>
      </c>
      <c r="E574" s="357" t="s">
        <v>715</v>
      </c>
      <c r="F574" s="357"/>
      <c r="G574" s="357"/>
      <c r="H574" s="196" t="s">
        <v>779</v>
      </c>
      <c r="I574" s="196" t="s">
        <v>786</v>
      </c>
      <c r="J574" s="196" t="s">
        <v>787</v>
      </c>
      <c r="K574" s="31"/>
      <c r="L574" s="8"/>
    </row>
    <row r="575" spans="2:18" ht="15" customHeight="1" x14ac:dyDescent="0.25">
      <c r="B575" s="4"/>
      <c r="C575" s="42"/>
      <c r="D575" s="90"/>
      <c r="E575" s="358" t="e">
        <f t="shared" ref="E575:E580" si="23">VLOOKUP(D575,Catalogo,2,0)</f>
        <v>#N/A</v>
      </c>
      <c r="F575" s="359"/>
      <c r="G575" s="360"/>
      <c r="H575" s="91">
        <f t="shared" ref="H575:H580" si="24">ABS(SUMIF($C$268:$C$558,D575,$I$268:$I$558)-SUMIF($C$268:$C$558,D575,$J$268:$J$558))</f>
        <v>0</v>
      </c>
      <c r="I575" s="133">
        <f t="shared" ref="I575:I580" si="25">ABS(SUMIFS($K$268:$K$558,$I$268:$I$558,"Subtotal",$J$268:$J$558,D575))</f>
        <v>0</v>
      </c>
      <c r="J575" s="133">
        <f>H575-I575</f>
        <v>0</v>
      </c>
      <c r="K575" s="246"/>
      <c r="L575" s="8"/>
    </row>
    <row r="576" spans="2:18" ht="15" customHeight="1" x14ac:dyDescent="0.25">
      <c r="B576" s="4"/>
      <c r="C576" s="42"/>
      <c r="D576" s="64"/>
      <c r="E576" s="347" t="e">
        <f t="shared" si="23"/>
        <v>#N/A</v>
      </c>
      <c r="F576" s="348"/>
      <c r="G576" s="349"/>
      <c r="H576" s="79">
        <f t="shared" si="24"/>
        <v>0</v>
      </c>
      <c r="I576" s="80">
        <f t="shared" si="25"/>
        <v>0</v>
      </c>
      <c r="J576" s="80">
        <f t="shared" ref="J576:J580" si="26">H576-I576</f>
        <v>0</v>
      </c>
      <c r="K576" s="31"/>
      <c r="L576" s="8"/>
    </row>
    <row r="577" spans="2:18" ht="15" customHeight="1" x14ac:dyDescent="0.25">
      <c r="B577" s="4"/>
      <c r="C577" s="42"/>
      <c r="D577" s="64"/>
      <c r="E577" s="347" t="e">
        <f t="shared" si="23"/>
        <v>#N/A</v>
      </c>
      <c r="F577" s="348"/>
      <c r="G577" s="349"/>
      <c r="H577" s="79">
        <f t="shared" si="24"/>
        <v>0</v>
      </c>
      <c r="I577" s="80">
        <f t="shared" si="25"/>
        <v>0</v>
      </c>
      <c r="J577" s="80">
        <f t="shared" si="26"/>
        <v>0</v>
      </c>
      <c r="K577" s="31"/>
      <c r="L577" s="8"/>
    </row>
    <row r="578" spans="2:18" ht="15" customHeight="1" x14ac:dyDescent="0.25">
      <c r="B578" s="4"/>
      <c r="C578" s="42"/>
      <c r="D578" s="64"/>
      <c r="E578" s="347" t="e">
        <f t="shared" si="23"/>
        <v>#N/A</v>
      </c>
      <c r="F578" s="348"/>
      <c r="G578" s="349"/>
      <c r="H578" s="79">
        <f t="shared" si="24"/>
        <v>0</v>
      </c>
      <c r="I578" s="80">
        <f t="shared" si="25"/>
        <v>0</v>
      </c>
      <c r="J578" s="80">
        <f t="shared" si="26"/>
        <v>0</v>
      </c>
      <c r="K578" s="31"/>
      <c r="L578" s="8"/>
    </row>
    <row r="579" spans="2:18" ht="15" customHeight="1" x14ac:dyDescent="0.25">
      <c r="B579" s="4"/>
      <c r="C579" s="42"/>
      <c r="D579" s="64"/>
      <c r="E579" s="347" t="e">
        <f t="shared" si="23"/>
        <v>#N/A</v>
      </c>
      <c r="F579" s="348"/>
      <c r="G579" s="349"/>
      <c r="H579" s="79">
        <f t="shared" si="24"/>
        <v>0</v>
      </c>
      <c r="I579" s="80">
        <f t="shared" si="25"/>
        <v>0</v>
      </c>
      <c r="J579" s="80">
        <f t="shared" si="26"/>
        <v>0</v>
      </c>
      <c r="K579" s="31"/>
      <c r="L579" s="8"/>
    </row>
    <row r="580" spans="2:18" ht="15" customHeight="1" x14ac:dyDescent="0.25">
      <c r="B580" s="4"/>
      <c r="C580" s="42"/>
      <c r="D580" s="105"/>
      <c r="E580" s="354" t="e">
        <f t="shared" si="23"/>
        <v>#N/A</v>
      </c>
      <c r="F580" s="355"/>
      <c r="G580" s="356"/>
      <c r="H580" s="134">
        <f t="shared" si="24"/>
        <v>0</v>
      </c>
      <c r="I580" s="135">
        <f t="shared" si="25"/>
        <v>0</v>
      </c>
      <c r="J580" s="135">
        <f t="shared" si="26"/>
        <v>0</v>
      </c>
      <c r="K580" s="31"/>
      <c r="L580" s="8"/>
    </row>
    <row r="581" spans="2:18" ht="15" customHeight="1" x14ac:dyDescent="0.25">
      <c r="B581" s="4"/>
      <c r="C581" s="42"/>
      <c r="D581" s="308" t="s">
        <v>733</v>
      </c>
      <c r="E581" s="308"/>
      <c r="F581" s="308"/>
      <c r="G581" s="308"/>
      <c r="H581" s="136">
        <f>SUM(H575:H580)</f>
        <v>0</v>
      </c>
      <c r="I581" s="136">
        <f>SUM(I575:I580)</f>
        <v>0</v>
      </c>
      <c r="J581" s="136">
        <f>SUM(J575:J580)</f>
        <v>0</v>
      </c>
      <c r="K581" s="229" t="str">
        <f>IF(SUM(J575:J580)=J581,"Ok",SUM(J575:J580)-J581)</f>
        <v>Ok</v>
      </c>
      <c r="L581" s="8"/>
    </row>
    <row r="582" spans="2:18" ht="15" customHeight="1" x14ac:dyDescent="0.25">
      <c r="B582" s="4"/>
      <c r="C582" s="42"/>
      <c r="D582" s="42"/>
      <c r="E582" s="42"/>
      <c r="F582" s="42"/>
      <c r="G582" s="42"/>
      <c r="H582" s="42"/>
      <c r="I582" s="56" t="str">
        <f>IF((SUM($H$575:$H$580)-SUM($I$575:$I$580))=J581,"Ok",SUM($H$575:$H$580)-SUM($I$575:$I$580))</f>
        <v>Ok</v>
      </c>
      <c r="J582" s="219"/>
      <c r="K582" s="245"/>
      <c r="L582" s="8"/>
      <c r="P582" s="58"/>
      <c r="R582" s="59">
        <f>K582-P582</f>
        <v>0</v>
      </c>
    </row>
    <row r="583" spans="2:18" ht="15" customHeight="1" x14ac:dyDescent="0.2">
      <c r="B583" s="4"/>
      <c r="C583" s="286" t="s">
        <v>836</v>
      </c>
      <c r="D583" s="286"/>
      <c r="E583" s="286"/>
      <c r="F583" s="286"/>
      <c r="G583" s="286"/>
      <c r="H583" s="286"/>
      <c r="I583" s="286"/>
      <c r="J583" s="286"/>
      <c r="K583" s="286"/>
      <c r="L583" s="8"/>
    </row>
    <row r="584" spans="2:18" ht="15" customHeight="1" x14ac:dyDescent="0.25">
      <c r="B584" s="4"/>
      <c r="C584" s="42"/>
      <c r="D584" s="42"/>
      <c r="E584" s="42"/>
      <c r="F584" s="42"/>
      <c r="G584" s="42"/>
      <c r="H584" s="42"/>
      <c r="I584" s="44"/>
      <c r="J584" s="219"/>
      <c r="K584" s="31"/>
      <c r="L584" s="8"/>
    </row>
    <row r="585" spans="2:18" ht="15" customHeight="1" x14ac:dyDescent="0.25">
      <c r="B585" s="4"/>
      <c r="C585" s="184" t="s">
        <v>742</v>
      </c>
      <c r="D585" s="273" t="s">
        <v>743</v>
      </c>
      <c r="E585" s="273"/>
      <c r="F585" s="273"/>
      <c r="G585" s="42"/>
      <c r="H585" s="42"/>
      <c r="I585" s="44"/>
      <c r="J585" s="219"/>
      <c r="K585" s="31"/>
      <c r="L585" s="8"/>
    </row>
    <row r="586" spans="2:18" ht="15" customHeight="1" x14ac:dyDescent="0.25">
      <c r="B586" s="4"/>
      <c r="C586" s="126"/>
      <c r="D586" s="126"/>
      <c r="E586" s="126"/>
      <c r="F586" s="126"/>
      <c r="G586" s="42"/>
      <c r="H586" s="42"/>
      <c r="I586" s="44"/>
      <c r="J586" s="219"/>
      <c r="K586" s="31"/>
      <c r="L586" s="8"/>
    </row>
    <row r="587" spans="2:18" ht="30.75" customHeight="1" x14ac:dyDescent="0.25">
      <c r="B587" s="4"/>
      <c r="C587" s="190" t="s">
        <v>734</v>
      </c>
      <c r="D587" s="364" t="s">
        <v>622</v>
      </c>
      <c r="E587" s="364"/>
      <c r="F587" s="364"/>
      <c r="G587" s="41"/>
      <c r="H587" s="41"/>
      <c r="I587" s="41"/>
      <c r="J587" s="41"/>
      <c r="K587" s="41"/>
      <c r="L587" s="8"/>
    </row>
    <row r="588" spans="2:18" ht="15" customHeight="1" x14ac:dyDescent="0.25">
      <c r="B588" s="4"/>
      <c r="C588" s="23"/>
      <c r="D588" s="18"/>
      <c r="E588" s="18"/>
      <c r="F588" s="18"/>
      <c r="G588" s="41"/>
      <c r="H588" s="41"/>
      <c r="I588" s="41"/>
      <c r="J588" s="41"/>
      <c r="K588" s="41"/>
      <c r="L588" s="8"/>
    </row>
    <row r="589" spans="2:18" ht="15" customHeight="1" x14ac:dyDescent="0.25">
      <c r="B589" s="4"/>
      <c r="C589" s="23"/>
      <c r="D589" s="18"/>
      <c r="E589" s="18"/>
      <c r="F589" s="18"/>
      <c r="G589" s="19"/>
      <c r="H589" s="31"/>
      <c r="I589" s="219"/>
      <c r="J589" s="219"/>
      <c r="K589" s="31"/>
      <c r="L589" s="6"/>
    </row>
    <row r="590" spans="2:18" ht="65.25" customHeight="1" x14ac:dyDescent="0.2">
      <c r="B590" s="4"/>
      <c r="C590" s="179" t="s">
        <v>760</v>
      </c>
      <c r="D590" s="179" t="s">
        <v>715</v>
      </c>
      <c r="E590" s="179" t="s">
        <v>761</v>
      </c>
      <c r="F590" s="179" t="s">
        <v>762</v>
      </c>
      <c r="G590" s="179" t="s">
        <v>763</v>
      </c>
      <c r="H590" s="179" t="s">
        <v>764</v>
      </c>
      <c r="I590" s="179" t="s">
        <v>765</v>
      </c>
      <c r="J590" s="179" t="s">
        <v>766</v>
      </c>
      <c r="K590" s="179" t="s">
        <v>767</v>
      </c>
      <c r="L590" s="6"/>
    </row>
    <row r="591" spans="2:18" ht="15" customHeight="1" x14ac:dyDescent="0.25">
      <c r="B591" s="4"/>
      <c r="C591" s="64"/>
      <c r="D591" s="15" t="e">
        <f>VLOOKUP(C591,Catalogo,2,0)</f>
        <v>#N/A</v>
      </c>
      <c r="E591" s="15"/>
      <c r="F591" s="13"/>
      <c r="G591" s="37"/>
      <c r="H591" s="15"/>
      <c r="I591" s="38"/>
      <c r="J591" s="16"/>
      <c r="K591" s="16">
        <f>+I591-J591</f>
        <v>0</v>
      </c>
      <c r="L591" s="6"/>
    </row>
    <row r="592" spans="2:18" ht="15" customHeight="1" x14ac:dyDescent="0.25">
      <c r="B592" s="4"/>
      <c r="C592" s="64"/>
      <c r="D592" s="15" t="e">
        <f>VLOOKUP(C592,Catalogo,2,0)</f>
        <v>#N/A</v>
      </c>
      <c r="E592" s="15"/>
      <c r="F592" s="39"/>
      <c r="G592" s="37"/>
      <c r="H592" s="40"/>
      <c r="I592" s="38"/>
      <c r="J592" s="16"/>
      <c r="K592" s="16">
        <f>K591+I592-J592</f>
        <v>0</v>
      </c>
      <c r="L592" s="8"/>
    </row>
    <row r="593" spans="2:17" ht="15" customHeight="1" x14ac:dyDescent="0.25">
      <c r="B593" s="4"/>
      <c r="C593" s="64"/>
      <c r="D593" s="15" t="e">
        <f>VLOOKUP(C593,Catalogo,2,0)</f>
        <v>#N/A</v>
      </c>
      <c r="E593" s="15"/>
      <c r="F593" s="13"/>
      <c r="G593" s="14"/>
      <c r="H593" s="15"/>
      <c r="I593" s="38"/>
      <c r="J593" s="16"/>
      <c r="K593" s="16">
        <f>K592+I593-J593</f>
        <v>0</v>
      </c>
      <c r="L593" s="8"/>
    </row>
    <row r="594" spans="2:17" ht="15" customHeight="1" x14ac:dyDescent="0.25">
      <c r="B594" s="4"/>
      <c r="C594" s="64"/>
      <c r="D594" s="15" t="e">
        <f>VLOOKUP(C594,Catalogo,2,0)</f>
        <v>#N/A</v>
      </c>
      <c r="E594" s="15"/>
      <c r="F594" s="13"/>
      <c r="G594" s="14"/>
      <c r="H594" s="15"/>
      <c r="I594" s="16"/>
      <c r="J594" s="16"/>
      <c r="K594" s="16">
        <f>K593+I594-J594</f>
        <v>0</v>
      </c>
      <c r="L594" s="8"/>
    </row>
    <row r="595" spans="2:17" ht="15" customHeight="1" x14ac:dyDescent="0.25">
      <c r="B595" s="4"/>
      <c r="C595" s="220"/>
      <c r="D595" s="221"/>
      <c r="E595" s="221"/>
      <c r="F595" s="222"/>
      <c r="G595" s="223"/>
      <c r="H595" s="221"/>
      <c r="I595" s="36"/>
      <c r="J595" s="36"/>
      <c r="K595" s="36"/>
      <c r="L595" s="8"/>
    </row>
    <row r="596" spans="2:17" ht="15" customHeight="1" x14ac:dyDescent="0.25">
      <c r="B596" s="4"/>
      <c r="C596" s="17"/>
      <c r="D596" s="18"/>
      <c r="E596" s="18"/>
      <c r="F596" s="18"/>
      <c r="G596" s="19"/>
      <c r="H596" s="31"/>
      <c r="I596" s="180" t="s">
        <v>710</v>
      </c>
      <c r="J596" s="181" t="s">
        <v>624</v>
      </c>
      <c r="K596" s="33">
        <f>K594</f>
        <v>0</v>
      </c>
      <c r="L596" s="8"/>
    </row>
    <row r="597" spans="2:17" ht="15" customHeight="1" x14ac:dyDescent="0.25">
      <c r="B597" s="4"/>
      <c r="C597" s="42"/>
      <c r="D597" s="42"/>
      <c r="E597" s="42"/>
      <c r="F597" s="42"/>
      <c r="G597" s="42"/>
      <c r="H597" s="42"/>
      <c r="I597" s="44"/>
      <c r="J597" s="219"/>
      <c r="K597" s="31">
        <f t="shared" ref="K597" si="27">+H597-I597-J597</f>
        <v>0</v>
      </c>
      <c r="L597" s="8"/>
    </row>
    <row r="598" spans="2:17" ht="15" customHeight="1" x14ac:dyDescent="0.25">
      <c r="B598" s="4"/>
      <c r="C598" s="197" t="s">
        <v>735</v>
      </c>
      <c r="D598" s="381" t="s">
        <v>736</v>
      </c>
      <c r="E598" s="381"/>
      <c r="F598" s="381"/>
      <c r="G598" s="41"/>
      <c r="H598" s="41"/>
      <c r="I598" s="41"/>
      <c r="J598" s="41"/>
      <c r="K598" s="41"/>
      <c r="L598" s="8"/>
    </row>
    <row r="599" spans="2:17" ht="15" customHeight="1" x14ac:dyDescent="0.25">
      <c r="B599" s="4"/>
      <c r="C599" s="23"/>
      <c r="D599" s="18"/>
      <c r="E599" s="18"/>
      <c r="F599" s="18"/>
      <c r="G599" s="41"/>
      <c r="H599" s="41"/>
      <c r="I599" s="41"/>
      <c r="J599" s="41"/>
      <c r="K599" s="41"/>
      <c r="L599" s="10"/>
      <c r="P599" s="9"/>
      <c r="Q599" s="9"/>
    </row>
    <row r="600" spans="2:17" ht="69" customHeight="1" x14ac:dyDescent="0.2">
      <c r="B600" s="4"/>
      <c r="C600" s="179" t="s">
        <v>760</v>
      </c>
      <c r="D600" s="179" t="s">
        <v>715</v>
      </c>
      <c r="E600" s="179" t="s">
        <v>761</v>
      </c>
      <c r="F600" s="179" t="s">
        <v>762</v>
      </c>
      <c r="G600" s="179" t="s">
        <v>763</v>
      </c>
      <c r="H600" s="179" t="s">
        <v>764</v>
      </c>
      <c r="I600" s="179" t="s">
        <v>765</v>
      </c>
      <c r="J600" s="179" t="s">
        <v>766</v>
      </c>
      <c r="K600" s="179" t="s">
        <v>767</v>
      </c>
      <c r="L600" s="8"/>
    </row>
    <row r="601" spans="2:17" ht="15" customHeight="1" x14ac:dyDescent="0.25">
      <c r="B601" s="4"/>
      <c r="C601" s="64"/>
      <c r="D601" s="15" t="e">
        <f>VLOOKUP(C601,Catalogo,2,0)</f>
        <v>#N/A</v>
      </c>
      <c r="E601" s="15"/>
      <c r="F601" s="13"/>
      <c r="G601" s="37"/>
      <c r="H601" s="15"/>
      <c r="I601" s="38"/>
      <c r="J601" s="16"/>
      <c r="K601" s="16">
        <f>+I601-J601</f>
        <v>0</v>
      </c>
      <c r="L601" s="8"/>
    </row>
    <row r="602" spans="2:17" ht="15" customHeight="1" x14ac:dyDescent="0.25">
      <c r="B602" s="4"/>
      <c r="C602" s="64"/>
      <c r="D602" s="15" t="e">
        <f>VLOOKUP(C602,Catalogo,2,0)</f>
        <v>#N/A</v>
      </c>
      <c r="E602" s="15"/>
      <c r="F602" s="39"/>
      <c r="G602" s="37"/>
      <c r="H602" s="40"/>
      <c r="I602" s="38"/>
      <c r="J602" s="16"/>
      <c r="K602" s="16">
        <f>K601+I602-J602</f>
        <v>0</v>
      </c>
      <c r="L602" s="8"/>
    </row>
    <row r="603" spans="2:17" ht="15" customHeight="1" x14ac:dyDescent="0.25">
      <c r="B603" s="4"/>
      <c r="C603" s="64"/>
      <c r="D603" s="15" t="e">
        <f>VLOOKUP(C603,Catalogo,2,0)</f>
        <v>#N/A</v>
      </c>
      <c r="E603" s="15"/>
      <c r="F603" s="13"/>
      <c r="G603" s="14"/>
      <c r="H603" s="15"/>
      <c r="I603" s="38"/>
      <c r="J603" s="16"/>
      <c r="K603" s="16">
        <f>K602+I603-J603</f>
        <v>0</v>
      </c>
      <c r="L603" s="8"/>
    </row>
    <row r="604" spans="2:17" ht="15" customHeight="1" x14ac:dyDescent="0.25">
      <c r="B604" s="4"/>
      <c r="C604" s="64"/>
      <c r="D604" s="15" t="e">
        <f>VLOOKUP(C604,Catalogo,2,0)</f>
        <v>#N/A</v>
      </c>
      <c r="E604" s="15"/>
      <c r="F604" s="13"/>
      <c r="G604" s="14"/>
      <c r="H604" s="15"/>
      <c r="I604" s="16"/>
      <c r="J604" s="16"/>
      <c r="K604" s="16">
        <f>K603+I604-J604</f>
        <v>0</v>
      </c>
      <c r="L604" s="8"/>
    </row>
    <row r="605" spans="2:17" ht="15" customHeight="1" x14ac:dyDescent="0.25">
      <c r="B605" s="4"/>
      <c r="C605" s="220"/>
      <c r="D605" s="221"/>
      <c r="E605" s="221"/>
      <c r="F605" s="222"/>
      <c r="G605" s="223"/>
      <c r="H605" s="221"/>
      <c r="I605" s="36"/>
      <c r="J605" s="36"/>
      <c r="K605" s="36"/>
      <c r="L605" s="8"/>
    </row>
    <row r="606" spans="2:17" ht="15" customHeight="1" x14ac:dyDescent="0.25">
      <c r="B606" s="4"/>
      <c r="C606" s="17"/>
      <c r="D606" s="18"/>
      <c r="E606" s="18"/>
      <c r="F606" s="18"/>
      <c r="G606" s="19"/>
      <c r="H606" s="31"/>
      <c r="I606" s="180" t="s">
        <v>710</v>
      </c>
      <c r="J606" s="181" t="s">
        <v>625</v>
      </c>
      <c r="K606" s="33">
        <f>K604</f>
        <v>0</v>
      </c>
      <c r="L606" s="8"/>
    </row>
    <row r="607" spans="2:17" ht="15" customHeight="1" x14ac:dyDescent="0.25">
      <c r="B607" s="4"/>
      <c r="C607" s="195" t="s">
        <v>737</v>
      </c>
      <c r="D607" s="273" t="s">
        <v>738</v>
      </c>
      <c r="E607" s="273"/>
      <c r="F607" s="273"/>
      <c r="G607" s="234"/>
      <c r="H607" s="31"/>
      <c r="I607" s="243"/>
      <c r="J607" s="243"/>
      <c r="K607" s="240" t="s">
        <v>14</v>
      </c>
      <c r="L607" s="8"/>
    </row>
    <row r="608" spans="2:17" ht="15" customHeight="1" x14ac:dyDescent="0.25">
      <c r="B608" s="4"/>
      <c r="C608" s="31"/>
      <c r="D608" s="237"/>
      <c r="E608" s="237"/>
      <c r="F608" s="237"/>
      <c r="G608" s="234"/>
      <c r="H608" s="31"/>
      <c r="I608" s="243"/>
      <c r="J608" s="243"/>
      <c r="K608" s="240"/>
      <c r="L608" s="8"/>
    </row>
    <row r="609" spans="2:12" ht="72.75" customHeight="1" x14ac:dyDescent="0.2">
      <c r="B609" s="4"/>
      <c r="C609" s="179" t="s">
        <v>760</v>
      </c>
      <c r="D609" s="179" t="s">
        <v>715</v>
      </c>
      <c r="E609" s="179" t="s">
        <v>761</v>
      </c>
      <c r="F609" s="179" t="s">
        <v>762</v>
      </c>
      <c r="G609" s="179" t="s">
        <v>763</v>
      </c>
      <c r="H609" s="179" t="s">
        <v>764</v>
      </c>
      <c r="I609" s="179" t="s">
        <v>765</v>
      </c>
      <c r="J609" s="179" t="s">
        <v>766</v>
      </c>
      <c r="K609" s="179" t="s">
        <v>767</v>
      </c>
      <c r="L609" s="8"/>
    </row>
    <row r="610" spans="2:12" x14ac:dyDescent="0.25">
      <c r="B610" s="4"/>
      <c r="C610" s="64"/>
      <c r="D610" s="162" t="e">
        <f>VLOOKUP(C610,Catalogo,2,0)</f>
        <v>#N/A</v>
      </c>
      <c r="E610" s="15"/>
      <c r="F610" s="14"/>
      <c r="G610" s="37"/>
      <c r="H610" s="15"/>
      <c r="I610" s="38"/>
      <c r="J610" s="38"/>
      <c r="K610" s="16">
        <f>+I610-J610</f>
        <v>0</v>
      </c>
      <c r="L610" s="8"/>
    </row>
    <row r="611" spans="2:12" ht="15" customHeight="1" x14ac:dyDescent="0.25">
      <c r="B611" s="4"/>
      <c r="C611" s="64"/>
      <c r="D611" s="15" t="e">
        <f>VLOOKUP(C611,Catalogo,2,0)</f>
        <v>#N/A</v>
      </c>
      <c r="E611" s="15"/>
      <c r="F611" s="39"/>
      <c r="G611" s="37"/>
      <c r="H611" s="40"/>
      <c r="I611" s="38"/>
      <c r="J611" s="16"/>
      <c r="K611" s="16">
        <f>K610+I611-J611</f>
        <v>0</v>
      </c>
      <c r="L611" s="8"/>
    </row>
    <row r="612" spans="2:12" ht="15" customHeight="1" x14ac:dyDescent="0.25">
      <c r="B612" s="4"/>
      <c r="C612" s="64"/>
      <c r="D612" s="15" t="e">
        <f>VLOOKUP(C612,Catalogo,2,0)</f>
        <v>#N/A</v>
      </c>
      <c r="E612" s="15"/>
      <c r="F612" s="13"/>
      <c r="G612" s="14"/>
      <c r="H612" s="15"/>
      <c r="I612" s="38"/>
      <c r="J612" s="16"/>
      <c r="K612" s="16">
        <f>K611+I612-J612</f>
        <v>0</v>
      </c>
      <c r="L612" s="8"/>
    </row>
    <row r="613" spans="2:12" ht="15" customHeight="1" x14ac:dyDescent="0.25">
      <c r="B613" s="4"/>
      <c r="C613" s="64"/>
      <c r="D613" s="15" t="e">
        <f>VLOOKUP(C613,Catalogo,2,0)</f>
        <v>#N/A</v>
      </c>
      <c r="E613" s="15"/>
      <c r="F613" s="13"/>
      <c r="G613" s="14"/>
      <c r="H613" s="15"/>
      <c r="I613" s="16"/>
      <c r="J613" s="16"/>
      <c r="K613" s="16">
        <f>K612+I613-J613</f>
        <v>0</v>
      </c>
      <c r="L613" s="8"/>
    </row>
    <row r="614" spans="2:12" ht="15" customHeight="1" x14ac:dyDescent="0.25">
      <c r="B614" s="4"/>
      <c r="C614" s="220"/>
      <c r="D614" s="221"/>
      <c r="E614" s="221"/>
      <c r="F614" s="222"/>
      <c r="G614" s="223"/>
      <c r="H614" s="221"/>
      <c r="I614" s="36"/>
      <c r="J614" s="36"/>
      <c r="K614" s="36"/>
      <c r="L614" s="8"/>
    </row>
    <row r="615" spans="2:12" ht="15" customHeight="1" x14ac:dyDescent="0.25">
      <c r="B615" s="4"/>
      <c r="C615" s="220"/>
      <c r="D615" s="221"/>
      <c r="E615" s="221"/>
      <c r="F615" s="222"/>
      <c r="G615" s="223"/>
      <c r="H615" s="221"/>
      <c r="I615" s="180" t="s">
        <v>710</v>
      </c>
      <c r="J615" s="181" t="s">
        <v>628</v>
      </c>
      <c r="K615" s="33">
        <f>K613</f>
        <v>0</v>
      </c>
      <c r="L615" s="8"/>
    </row>
    <row r="616" spans="2:12" ht="15" customHeight="1" x14ac:dyDescent="0.25">
      <c r="B616" s="4"/>
      <c r="C616" s="220"/>
      <c r="D616" s="221"/>
      <c r="E616" s="221"/>
      <c r="F616" s="222"/>
      <c r="G616" s="223"/>
      <c r="H616" s="221"/>
      <c r="I616" s="53"/>
      <c r="J616" s="53"/>
      <c r="K616" s="53"/>
      <c r="L616" s="8"/>
    </row>
    <row r="617" spans="2:12" ht="15" customHeight="1" x14ac:dyDescent="0.25">
      <c r="B617" s="4"/>
      <c r="C617" s="220"/>
      <c r="D617" s="221"/>
      <c r="E617" s="221"/>
      <c r="F617" s="222"/>
      <c r="G617" s="223"/>
      <c r="H617" s="221"/>
      <c r="I617" s="53"/>
      <c r="J617" s="53"/>
      <c r="K617" s="53"/>
      <c r="L617" s="8"/>
    </row>
    <row r="618" spans="2:12" ht="15" customHeight="1" x14ac:dyDescent="0.2">
      <c r="B618" s="4"/>
      <c r="C618" s="286" t="s">
        <v>757</v>
      </c>
      <c r="D618" s="286"/>
      <c r="E618" s="286"/>
      <c r="F618" s="286"/>
      <c r="G618" s="286"/>
      <c r="H618" s="286"/>
      <c r="I618" s="286"/>
      <c r="J618" s="286"/>
      <c r="K618" s="286"/>
      <c r="L618" s="8"/>
    </row>
    <row r="619" spans="2:12" ht="15" customHeight="1" x14ac:dyDescent="0.25">
      <c r="B619" s="4"/>
      <c r="C619" s="42"/>
      <c r="D619" s="42"/>
      <c r="E619" s="42"/>
      <c r="F619" s="42"/>
      <c r="G619" s="42"/>
      <c r="H619" s="42"/>
      <c r="I619" s="44"/>
      <c r="J619" s="219"/>
      <c r="K619" s="31"/>
      <c r="L619" s="8"/>
    </row>
    <row r="620" spans="2:12" ht="48.75" customHeight="1" x14ac:dyDescent="0.25">
      <c r="B620" s="4"/>
      <c r="C620" s="42"/>
      <c r="D620" s="196" t="s">
        <v>760</v>
      </c>
      <c r="E620" s="357" t="s">
        <v>715</v>
      </c>
      <c r="F620" s="357"/>
      <c r="G620" s="357"/>
      <c r="H620" s="196" t="s">
        <v>779</v>
      </c>
      <c r="I620" s="196" t="s">
        <v>713</v>
      </c>
      <c r="J620" s="196" t="s">
        <v>714</v>
      </c>
      <c r="K620" s="31"/>
      <c r="L620" s="8"/>
    </row>
    <row r="621" spans="2:12" ht="14.25" customHeight="1" x14ac:dyDescent="0.25">
      <c r="B621" s="4"/>
      <c r="C621" s="42"/>
      <c r="D621" s="90"/>
      <c r="E621" s="358" t="e">
        <f t="shared" ref="E621:E651" si="28">VLOOKUP(D621,Catalogo,2,0)</f>
        <v>#N/A</v>
      </c>
      <c r="F621" s="359"/>
      <c r="G621" s="360"/>
      <c r="H621" s="91">
        <f t="shared" ref="H621:H651" si="29">ABS(SUMIF($C$30:$C$615,D621,$I$30:$I$615)-SUMIF($C$30:$C$615,D621,$J$30:$J$615))</f>
        <v>0</v>
      </c>
      <c r="I621" s="133"/>
      <c r="J621" s="133">
        <f t="shared" ref="J621:J629" si="30">H621-I621</f>
        <v>0</v>
      </c>
      <c r="K621" s="31"/>
      <c r="L621" s="8"/>
    </row>
    <row r="622" spans="2:12" ht="14.25" customHeight="1" x14ac:dyDescent="0.25">
      <c r="B622" s="4"/>
      <c r="C622" s="42"/>
      <c r="D622" s="64"/>
      <c r="E622" s="347" t="e">
        <f t="shared" si="28"/>
        <v>#N/A</v>
      </c>
      <c r="F622" s="348"/>
      <c r="G622" s="349"/>
      <c r="H622" s="79">
        <f t="shared" si="29"/>
        <v>0</v>
      </c>
      <c r="I622" s="80"/>
      <c r="J622" s="80">
        <f t="shared" si="30"/>
        <v>0</v>
      </c>
      <c r="K622" s="31"/>
      <c r="L622" s="8"/>
    </row>
    <row r="623" spans="2:12" ht="14.25" customHeight="1" x14ac:dyDescent="0.25">
      <c r="B623" s="4"/>
      <c r="C623" s="42"/>
      <c r="D623" s="64"/>
      <c r="E623" s="347" t="e">
        <f t="shared" si="28"/>
        <v>#N/A</v>
      </c>
      <c r="F623" s="348"/>
      <c r="G623" s="349"/>
      <c r="H623" s="79">
        <f t="shared" si="29"/>
        <v>0</v>
      </c>
      <c r="I623" s="80"/>
      <c r="J623" s="80">
        <f t="shared" si="30"/>
        <v>0</v>
      </c>
      <c r="K623" s="31"/>
      <c r="L623" s="8"/>
    </row>
    <row r="624" spans="2:12" ht="14.25" customHeight="1" x14ac:dyDescent="0.25">
      <c r="B624" s="4"/>
      <c r="C624" s="42"/>
      <c r="D624" s="64"/>
      <c r="E624" s="347" t="e">
        <f t="shared" si="28"/>
        <v>#N/A</v>
      </c>
      <c r="F624" s="348"/>
      <c r="G624" s="349"/>
      <c r="H624" s="79">
        <f t="shared" si="29"/>
        <v>0</v>
      </c>
      <c r="I624" s="80"/>
      <c r="J624" s="80">
        <f t="shared" si="30"/>
        <v>0</v>
      </c>
      <c r="K624" s="31"/>
      <c r="L624" s="8"/>
    </row>
    <row r="625" spans="2:12" ht="14.25" customHeight="1" x14ac:dyDescent="0.25">
      <c r="B625" s="4"/>
      <c r="C625" s="42"/>
      <c r="D625" s="64"/>
      <c r="E625" s="347" t="e">
        <f t="shared" si="28"/>
        <v>#N/A</v>
      </c>
      <c r="F625" s="348"/>
      <c r="G625" s="349"/>
      <c r="H625" s="79">
        <f t="shared" si="29"/>
        <v>0</v>
      </c>
      <c r="I625" s="80"/>
      <c r="J625" s="80">
        <f t="shared" si="30"/>
        <v>0</v>
      </c>
      <c r="K625" s="31"/>
      <c r="L625" s="8"/>
    </row>
    <row r="626" spans="2:12" ht="14.25" customHeight="1" x14ac:dyDescent="0.25">
      <c r="B626" s="4"/>
      <c r="C626" s="42"/>
      <c r="D626" s="64"/>
      <c r="E626" s="347" t="e">
        <f t="shared" si="28"/>
        <v>#N/A</v>
      </c>
      <c r="F626" s="348"/>
      <c r="G626" s="349"/>
      <c r="H626" s="79">
        <f t="shared" si="29"/>
        <v>0</v>
      </c>
      <c r="I626" s="80"/>
      <c r="J626" s="80">
        <f t="shared" si="30"/>
        <v>0</v>
      </c>
      <c r="K626" s="31"/>
      <c r="L626" s="8"/>
    </row>
    <row r="627" spans="2:12" ht="14.25" customHeight="1" x14ac:dyDescent="0.25">
      <c r="B627" s="4"/>
      <c r="C627" s="42"/>
      <c r="D627" s="64"/>
      <c r="E627" s="347" t="e">
        <f t="shared" si="28"/>
        <v>#N/A</v>
      </c>
      <c r="F627" s="348"/>
      <c r="G627" s="349"/>
      <c r="H627" s="79">
        <f t="shared" si="29"/>
        <v>0</v>
      </c>
      <c r="I627" s="80"/>
      <c r="J627" s="80">
        <f t="shared" si="30"/>
        <v>0</v>
      </c>
      <c r="K627" s="31"/>
      <c r="L627" s="8"/>
    </row>
    <row r="628" spans="2:12" ht="14.25" customHeight="1" x14ac:dyDescent="0.25">
      <c r="B628" s="4"/>
      <c r="C628" s="42"/>
      <c r="D628" s="64"/>
      <c r="E628" s="347" t="e">
        <f t="shared" si="28"/>
        <v>#N/A</v>
      </c>
      <c r="F628" s="348"/>
      <c r="G628" s="349"/>
      <c r="H628" s="79">
        <f t="shared" si="29"/>
        <v>0</v>
      </c>
      <c r="I628" s="80"/>
      <c r="J628" s="80">
        <f t="shared" si="30"/>
        <v>0</v>
      </c>
      <c r="K628" s="31"/>
      <c r="L628" s="8"/>
    </row>
    <row r="629" spans="2:12" ht="14.25" customHeight="1" x14ac:dyDescent="0.25">
      <c r="B629" s="4"/>
      <c r="C629" s="42"/>
      <c r="D629" s="64"/>
      <c r="E629" s="347" t="e">
        <f t="shared" si="28"/>
        <v>#N/A</v>
      </c>
      <c r="F629" s="348"/>
      <c r="G629" s="349"/>
      <c r="H629" s="79">
        <f t="shared" si="29"/>
        <v>0</v>
      </c>
      <c r="I629" s="80"/>
      <c r="J629" s="80">
        <f t="shared" si="30"/>
        <v>0</v>
      </c>
      <c r="K629" s="31"/>
      <c r="L629" s="8"/>
    </row>
    <row r="630" spans="2:12" ht="14.25" customHeight="1" x14ac:dyDescent="0.25">
      <c r="B630" s="4"/>
      <c r="C630" s="42"/>
      <c r="D630" s="64"/>
      <c r="E630" s="347" t="e">
        <f t="shared" si="28"/>
        <v>#N/A</v>
      </c>
      <c r="F630" s="348"/>
      <c r="G630" s="349"/>
      <c r="H630" s="79">
        <f t="shared" si="29"/>
        <v>0</v>
      </c>
      <c r="I630" s="80"/>
      <c r="J630" s="80">
        <f t="shared" ref="J630:J651" si="31">H630-I630</f>
        <v>0</v>
      </c>
      <c r="K630" s="31"/>
      <c r="L630" s="8"/>
    </row>
    <row r="631" spans="2:12" ht="14.25" customHeight="1" x14ac:dyDescent="0.25">
      <c r="B631" s="4"/>
      <c r="C631" s="42"/>
      <c r="D631" s="64"/>
      <c r="E631" s="347" t="e">
        <f t="shared" si="28"/>
        <v>#N/A</v>
      </c>
      <c r="F631" s="348"/>
      <c r="G631" s="349"/>
      <c r="H631" s="79">
        <f t="shared" si="29"/>
        <v>0</v>
      </c>
      <c r="I631" s="80"/>
      <c r="J631" s="80">
        <f t="shared" si="31"/>
        <v>0</v>
      </c>
      <c r="K631" s="31"/>
      <c r="L631" s="8"/>
    </row>
    <row r="632" spans="2:12" ht="14.25" customHeight="1" x14ac:dyDescent="0.25">
      <c r="B632" s="4"/>
      <c r="C632" s="42"/>
      <c r="D632" s="64"/>
      <c r="E632" s="347" t="e">
        <f t="shared" si="28"/>
        <v>#N/A</v>
      </c>
      <c r="F632" s="348"/>
      <c r="G632" s="349"/>
      <c r="H632" s="79">
        <f t="shared" si="29"/>
        <v>0</v>
      </c>
      <c r="I632" s="80"/>
      <c r="J632" s="80">
        <f t="shared" si="31"/>
        <v>0</v>
      </c>
      <c r="K632" s="31"/>
      <c r="L632" s="8"/>
    </row>
    <row r="633" spans="2:12" ht="14.25" customHeight="1" x14ac:dyDescent="0.25">
      <c r="B633" s="4"/>
      <c r="C633" s="42"/>
      <c r="D633" s="64"/>
      <c r="E633" s="347" t="e">
        <f t="shared" si="28"/>
        <v>#N/A</v>
      </c>
      <c r="F633" s="348"/>
      <c r="G633" s="349"/>
      <c r="H633" s="79">
        <f t="shared" si="29"/>
        <v>0</v>
      </c>
      <c r="I633" s="80"/>
      <c r="J633" s="80">
        <f t="shared" si="31"/>
        <v>0</v>
      </c>
      <c r="K633" s="31"/>
      <c r="L633" s="8"/>
    </row>
    <row r="634" spans="2:12" ht="14.25" customHeight="1" x14ac:dyDescent="0.25">
      <c r="B634" s="4"/>
      <c r="C634" s="42"/>
      <c r="D634" s="64"/>
      <c r="E634" s="347" t="e">
        <f t="shared" si="28"/>
        <v>#N/A</v>
      </c>
      <c r="F634" s="348"/>
      <c r="G634" s="349"/>
      <c r="H634" s="79">
        <f t="shared" si="29"/>
        <v>0</v>
      </c>
      <c r="I634" s="80"/>
      <c r="J634" s="80">
        <f t="shared" si="31"/>
        <v>0</v>
      </c>
      <c r="K634" s="31"/>
      <c r="L634" s="8"/>
    </row>
    <row r="635" spans="2:12" ht="14.25" customHeight="1" x14ac:dyDescent="0.25">
      <c r="B635" s="4"/>
      <c r="C635" s="42"/>
      <c r="D635" s="64"/>
      <c r="E635" s="347" t="e">
        <f t="shared" si="28"/>
        <v>#N/A</v>
      </c>
      <c r="F635" s="348"/>
      <c r="G635" s="349"/>
      <c r="H635" s="79">
        <f t="shared" si="29"/>
        <v>0</v>
      </c>
      <c r="I635" s="80"/>
      <c r="J635" s="80">
        <f t="shared" si="31"/>
        <v>0</v>
      </c>
      <c r="K635" s="31"/>
      <c r="L635" s="8"/>
    </row>
    <row r="636" spans="2:12" ht="14.25" customHeight="1" x14ac:dyDescent="0.25">
      <c r="B636" s="4"/>
      <c r="C636" s="42"/>
      <c r="D636" s="64"/>
      <c r="E636" s="347" t="e">
        <f t="shared" si="28"/>
        <v>#N/A</v>
      </c>
      <c r="F636" s="348"/>
      <c r="G636" s="349"/>
      <c r="H636" s="79">
        <f t="shared" si="29"/>
        <v>0</v>
      </c>
      <c r="I636" s="80"/>
      <c r="J636" s="80">
        <f t="shared" si="31"/>
        <v>0</v>
      </c>
      <c r="K636" s="31"/>
      <c r="L636" s="8"/>
    </row>
    <row r="637" spans="2:12" ht="14.25" customHeight="1" x14ac:dyDescent="0.25">
      <c r="B637" s="4"/>
      <c r="C637" s="42"/>
      <c r="D637" s="64"/>
      <c r="E637" s="347" t="e">
        <f t="shared" si="28"/>
        <v>#N/A</v>
      </c>
      <c r="F637" s="348"/>
      <c r="G637" s="349"/>
      <c r="H637" s="79">
        <f t="shared" si="29"/>
        <v>0</v>
      </c>
      <c r="I637" s="80"/>
      <c r="J637" s="80">
        <f t="shared" si="31"/>
        <v>0</v>
      </c>
      <c r="K637" s="31"/>
      <c r="L637" s="8"/>
    </row>
    <row r="638" spans="2:12" ht="14.25" customHeight="1" x14ac:dyDescent="0.25">
      <c r="B638" s="4"/>
      <c r="C638" s="42"/>
      <c r="D638" s="64"/>
      <c r="E638" s="347" t="e">
        <f t="shared" si="28"/>
        <v>#N/A</v>
      </c>
      <c r="F638" s="348"/>
      <c r="G638" s="349"/>
      <c r="H638" s="79">
        <f t="shared" si="29"/>
        <v>0</v>
      </c>
      <c r="I638" s="80"/>
      <c r="J638" s="80">
        <f t="shared" si="31"/>
        <v>0</v>
      </c>
      <c r="K638" s="31"/>
      <c r="L638" s="8"/>
    </row>
    <row r="639" spans="2:12" ht="14.25" customHeight="1" x14ac:dyDescent="0.25">
      <c r="B639" s="4"/>
      <c r="C639" s="42"/>
      <c r="D639" s="64"/>
      <c r="E639" s="347" t="e">
        <f t="shared" si="28"/>
        <v>#N/A</v>
      </c>
      <c r="F639" s="348"/>
      <c r="G639" s="349"/>
      <c r="H639" s="79">
        <f t="shared" si="29"/>
        <v>0</v>
      </c>
      <c r="I639" s="80"/>
      <c r="J639" s="80">
        <f t="shared" si="31"/>
        <v>0</v>
      </c>
      <c r="K639" s="31"/>
      <c r="L639" s="8"/>
    </row>
    <row r="640" spans="2:12" ht="14.25" customHeight="1" x14ac:dyDescent="0.25">
      <c r="B640" s="4"/>
      <c r="C640" s="42"/>
      <c r="D640" s="64"/>
      <c r="E640" s="347" t="e">
        <f t="shared" si="28"/>
        <v>#N/A</v>
      </c>
      <c r="F640" s="348"/>
      <c r="G640" s="349"/>
      <c r="H640" s="79">
        <f t="shared" si="29"/>
        <v>0</v>
      </c>
      <c r="I640" s="80"/>
      <c r="J640" s="80">
        <f t="shared" si="31"/>
        <v>0</v>
      </c>
      <c r="K640" s="31"/>
      <c r="L640" s="8"/>
    </row>
    <row r="641" spans="2:12" ht="14.25" customHeight="1" x14ac:dyDescent="0.25">
      <c r="B641" s="4"/>
      <c r="C641" s="42"/>
      <c r="D641" s="64"/>
      <c r="E641" s="347" t="e">
        <f t="shared" si="28"/>
        <v>#N/A</v>
      </c>
      <c r="F641" s="348"/>
      <c r="G641" s="349"/>
      <c r="H641" s="79">
        <f t="shared" si="29"/>
        <v>0</v>
      </c>
      <c r="I641" s="80"/>
      <c r="J641" s="80">
        <f t="shared" si="31"/>
        <v>0</v>
      </c>
      <c r="K641" s="31"/>
      <c r="L641" s="8"/>
    </row>
    <row r="642" spans="2:12" ht="14.25" customHeight="1" x14ac:dyDescent="0.25">
      <c r="B642" s="4"/>
      <c r="C642" s="42"/>
      <c r="D642" s="64"/>
      <c r="E642" s="347" t="e">
        <f t="shared" si="28"/>
        <v>#N/A</v>
      </c>
      <c r="F642" s="348"/>
      <c r="G642" s="349"/>
      <c r="H642" s="79">
        <f t="shared" si="29"/>
        <v>0</v>
      </c>
      <c r="I642" s="80"/>
      <c r="J642" s="80">
        <f t="shared" si="31"/>
        <v>0</v>
      </c>
      <c r="K642" s="31"/>
      <c r="L642" s="8"/>
    </row>
    <row r="643" spans="2:12" ht="14.25" customHeight="1" x14ac:dyDescent="0.25">
      <c r="B643" s="4"/>
      <c r="C643" s="42"/>
      <c r="D643" s="64"/>
      <c r="E643" s="347" t="e">
        <f t="shared" si="28"/>
        <v>#N/A</v>
      </c>
      <c r="F643" s="348"/>
      <c r="G643" s="349"/>
      <c r="H643" s="79">
        <f t="shared" si="29"/>
        <v>0</v>
      </c>
      <c r="I643" s="80"/>
      <c r="J643" s="80">
        <f t="shared" si="31"/>
        <v>0</v>
      </c>
      <c r="K643" s="31"/>
      <c r="L643" s="8"/>
    </row>
    <row r="644" spans="2:12" ht="14.25" customHeight="1" x14ac:dyDescent="0.25">
      <c r="B644" s="4"/>
      <c r="C644" s="42"/>
      <c r="D644" s="64"/>
      <c r="E644" s="347" t="e">
        <f t="shared" si="28"/>
        <v>#N/A</v>
      </c>
      <c r="F644" s="348"/>
      <c r="G644" s="349"/>
      <c r="H644" s="79">
        <f t="shared" si="29"/>
        <v>0</v>
      </c>
      <c r="I644" s="80"/>
      <c r="J644" s="80">
        <f t="shared" si="31"/>
        <v>0</v>
      </c>
      <c r="K644" s="31"/>
      <c r="L644" s="8"/>
    </row>
    <row r="645" spans="2:12" ht="14.25" customHeight="1" x14ac:dyDescent="0.25">
      <c r="B645" s="4"/>
      <c r="C645" s="42"/>
      <c r="D645" s="64"/>
      <c r="E645" s="347" t="e">
        <f t="shared" si="28"/>
        <v>#N/A</v>
      </c>
      <c r="F645" s="348"/>
      <c r="G645" s="349"/>
      <c r="H645" s="79">
        <f t="shared" si="29"/>
        <v>0</v>
      </c>
      <c r="I645" s="80"/>
      <c r="J645" s="80">
        <f t="shared" si="31"/>
        <v>0</v>
      </c>
      <c r="K645" s="31"/>
      <c r="L645" s="8"/>
    </row>
    <row r="646" spans="2:12" ht="14.25" customHeight="1" x14ac:dyDescent="0.25">
      <c r="B646" s="4"/>
      <c r="C646" s="42"/>
      <c r="D646" s="64"/>
      <c r="E646" s="347" t="e">
        <f t="shared" si="28"/>
        <v>#N/A</v>
      </c>
      <c r="F646" s="348"/>
      <c r="G646" s="349"/>
      <c r="H646" s="79">
        <f t="shared" si="29"/>
        <v>0</v>
      </c>
      <c r="I646" s="80"/>
      <c r="J646" s="80">
        <f t="shared" si="31"/>
        <v>0</v>
      </c>
      <c r="K646" s="31"/>
      <c r="L646" s="8"/>
    </row>
    <row r="647" spans="2:12" ht="14.25" customHeight="1" x14ac:dyDescent="0.25">
      <c r="B647" s="4"/>
      <c r="C647" s="42"/>
      <c r="D647" s="64"/>
      <c r="E647" s="347" t="e">
        <f t="shared" si="28"/>
        <v>#N/A</v>
      </c>
      <c r="F647" s="348"/>
      <c r="G647" s="349"/>
      <c r="H647" s="79">
        <f t="shared" si="29"/>
        <v>0</v>
      </c>
      <c r="I647" s="80"/>
      <c r="J647" s="80">
        <f t="shared" si="31"/>
        <v>0</v>
      </c>
      <c r="K647" s="31"/>
      <c r="L647" s="8"/>
    </row>
    <row r="648" spans="2:12" ht="14.25" customHeight="1" x14ac:dyDescent="0.25">
      <c r="B648" s="4"/>
      <c r="C648" s="42"/>
      <c r="D648" s="64"/>
      <c r="E648" s="347" t="e">
        <f t="shared" si="28"/>
        <v>#N/A</v>
      </c>
      <c r="F648" s="348"/>
      <c r="G648" s="349"/>
      <c r="H648" s="79">
        <f t="shared" si="29"/>
        <v>0</v>
      </c>
      <c r="I648" s="80"/>
      <c r="J648" s="80">
        <f t="shared" si="31"/>
        <v>0</v>
      </c>
      <c r="K648" s="31"/>
      <c r="L648" s="8"/>
    </row>
    <row r="649" spans="2:12" ht="14.25" customHeight="1" x14ac:dyDescent="0.25">
      <c r="B649" s="4"/>
      <c r="C649" s="42"/>
      <c r="D649" s="64"/>
      <c r="E649" s="347" t="e">
        <f t="shared" si="28"/>
        <v>#N/A</v>
      </c>
      <c r="F649" s="348"/>
      <c r="G649" s="349"/>
      <c r="H649" s="79">
        <f t="shared" si="29"/>
        <v>0</v>
      </c>
      <c r="I649" s="80"/>
      <c r="J649" s="80">
        <f t="shared" si="31"/>
        <v>0</v>
      </c>
      <c r="K649" s="31"/>
      <c r="L649" s="8"/>
    </row>
    <row r="650" spans="2:12" ht="15" customHeight="1" x14ac:dyDescent="0.25">
      <c r="B650" s="4"/>
      <c r="C650" s="31"/>
      <c r="D650" s="64"/>
      <c r="E650" s="347" t="e">
        <f t="shared" si="28"/>
        <v>#N/A</v>
      </c>
      <c r="F650" s="348"/>
      <c r="G650" s="349"/>
      <c r="H650" s="79">
        <f t="shared" si="29"/>
        <v>0</v>
      </c>
      <c r="I650" s="80"/>
      <c r="J650" s="80">
        <f t="shared" si="31"/>
        <v>0</v>
      </c>
      <c r="K650" s="31"/>
      <c r="L650" s="8"/>
    </row>
    <row r="651" spans="2:12" ht="15" customHeight="1" x14ac:dyDescent="0.25">
      <c r="B651" s="4"/>
      <c r="C651" s="31"/>
      <c r="D651" s="105"/>
      <c r="E651" s="354" t="e">
        <f t="shared" si="28"/>
        <v>#N/A</v>
      </c>
      <c r="F651" s="355"/>
      <c r="G651" s="356"/>
      <c r="H651" s="134">
        <f t="shared" si="29"/>
        <v>0</v>
      </c>
      <c r="I651" s="135"/>
      <c r="J651" s="135">
        <f t="shared" si="31"/>
        <v>0</v>
      </c>
      <c r="K651" s="31"/>
      <c r="L651" s="8"/>
    </row>
    <row r="652" spans="2:12" ht="15" customHeight="1" x14ac:dyDescent="0.25">
      <c r="B652" s="4"/>
      <c r="C652" s="31"/>
      <c r="D652" s="308" t="s">
        <v>739</v>
      </c>
      <c r="E652" s="308"/>
      <c r="F652" s="308"/>
      <c r="G652" s="308"/>
      <c r="H652" s="89">
        <f>SUM(H621:H651)</f>
        <v>0</v>
      </c>
      <c r="I652" s="89">
        <f>SUM(I621:I651)</f>
        <v>0</v>
      </c>
      <c r="J652" s="89">
        <f>SUM(J621:J651)</f>
        <v>0</v>
      </c>
      <c r="K652" s="229" t="str">
        <f>IF(SUM(J621:J651)=J652,"Ok",SUM(J633:J651)-J652)</f>
        <v>Ok</v>
      </c>
      <c r="L652" s="8"/>
    </row>
    <row r="653" spans="2:12" ht="19.5" customHeight="1" x14ac:dyDescent="0.25">
      <c r="B653" s="4"/>
      <c r="C653" s="31"/>
      <c r="K653" s="31"/>
      <c r="L653" s="8"/>
    </row>
    <row r="654" spans="2:12" ht="15" customHeight="1" x14ac:dyDescent="0.25">
      <c r="B654" s="4"/>
      <c r="C654" s="366" t="s">
        <v>839</v>
      </c>
      <c r="D654" s="366"/>
      <c r="E654" s="366"/>
      <c r="F654" s="366"/>
      <c r="G654" s="366"/>
      <c r="H654" s="366"/>
      <c r="I654" s="366"/>
      <c r="J654" s="366"/>
      <c r="K654" s="366"/>
      <c r="L654" s="8"/>
    </row>
    <row r="655" spans="2:12" ht="15" customHeight="1" x14ac:dyDescent="0.2">
      <c r="B655" s="4"/>
      <c r="C655" s="367"/>
      <c r="D655" s="368"/>
      <c r="E655" s="368"/>
      <c r="F655" s="368"/>
      <c r="G655" s="368"/>
      <c r="H655" s="368"/>
      <c r="I655" s="368"/>
      <c r="J655" s="368"/>
      <c r="K655" s="369"/>
      <c r="L655" s="8"/>
    </row>
    <row r="656" spans="2:12" ht="15" customHeight="1" x14ac:dyDescent="0.2">
      <c r="B656" s="4"/>
      <c r="C656" s="370"/>
      <c r="D656" s="371"/>
      <c r="E656" s="371"/>
      <c r="F656" s="371"/>
      <c r="G656" s="371"/>
      <c r="H656" s="371"/>
      <c r="I656" s="371"/>
      <c r="J656" s="371"/>
      <c r="K656" s="372"/>
      <c r="L656" s="8"/>
    </row>
    <row r="657" spans="2:12" ht="15" customHeight="1" x14ac:dyDescent="0.2">
      <c r="B657" s="4"/>
      <c r="C657" s="370"/>
      <c r="D657" s="371"/>
      <c r="E657" s="371"/>
      <c r="F657" s="371"/>
      <c r="G657" s="371"/>
      <c r="H657" s="371"/>
      <c r="I657" s="371"/>
      <c r="J657" s="371"/>
      <c r="K657" s="372"/>
      <c r="L657" s="8"/>
    </row>
    <row r="658" spans="2:12" ht="15" customHeight="1" x14ac:dyDescent="0.2">
      <c r="B658" s="4"/>
      <c r="C658" s="370"/>
      <c r="D658" s="371"/>
      <c r="E658" s="371"/>
      <c r="F658" s="371"/>
      <c r="G658" s="371"/>
      <c r="H658" s="371"/>
      <c r="I658" s="371"/>
      <c r="J658" s="371"/>
      <c r="K658" s="372"/>
      <c r="L658" s="8"/>
    </row>
    <row r="659" spans="2:12" ht="15" customHeight="1" x14ac:dyDescent="0.2">
      <c r="B659" s="4"/>
      <c r="C659" s="370"/>
      <c r="D659" s="371"/>
      <c r="E659" s="371"/>
      <c r="F659" s="371"/>
      <c r="G659" s="371"/>
      <c r="H659" s="371"/>
      <c r="I659" s="371"/>
      <c r="J659" s="371"/>
      <c r="K659" s="372"/>
      <c r="L659" s="8"/>
    </row>
    <row r="660" spans="2:12" ht="15" customHeight="1" x14ac:dyDescent="0.2">
      <c r="B660" s="4"/>
      <c r="C660" s="373"/>
      <c r="D660" s="374"/>
      <c r="E660" s="374"/>
      <c r="F660" s="374"/>
      <c r="G660" s="374"/>
      <c r="H660" s="374"/>
      <c r="I660" s="374"/>
      <c r="J660" s="374"/>
      <c r="K660" s="375"/>
      <c r="L660" s="8"/>
    </row>
    <row r="661" spans="2:12" ht="15" customHeight="1" x14ac:dyDescent="0.2">
      <c r="B661" s="4"/>
      <c r="C661" s="376"/>
      <c r="D661" s="376"/>
      <c r="E661" s="376"/>
      <c r="F661" s="376"/>
      <c r="G661" s="376"/>
      <c r="H661" s="376"/>
      <c r="L661" s="8"/>
    </row>
    <row r="662" spans="2:12" ht="15" customHeight="1" x14ac:dyDescent="0.2">
      <c r="B662" s="4"/>
      <c r="L662" s="8"/>
    </row>
    <row r="663" spans="2:12" ht="15" customHeight="1" x14ac:dyDescent="0.2">
      <c r="B663" s="4"/>
      <c r="C663" s="286" t="s">
        <v>758</v>
      </c>
      <c r="D663" s="286"/>
      <c r="E663" s="286"/>
      <c r="F663" s="286"/>
      <c r="G663" s="286"/>
      <c r="H663" s="286"/>
      <c r="I663" s="286"/>
      <c r="J663" s="286"/>
      <c r="K663" s="286"/>
      <c r="L663" s="8"/>
    </row>
    <row r="664" spans="2:12" ht="15" customHeight="1" x14ac:dyDescent="0.25">
      <c r="B664" s="4"/>
      <c r="C664" s="31"/>
      <c r="D664" s="237"/>
      <c r="E664" s="237"/>
      <c r="F664" s="237"/>
      <c r="G664" s="234"/>
      <c r="H664" s="31"/>
      <c r="I664" s="243"/>
      <c r="J664" s="243"/>
      <c r="K664" s="241"/>
      <c r="L664" s="10"/>
    </row>
    <row r="665" spans="2:12" ht="15" customHeight="1" x14ac:dyDescent="0.25">
      <c r="B665" s="4"/>
      <c r="C665" s="31"/>
      <c r="D665" s="237"/>
      <c r="E665" s="237"/>
      <c r="F665" s="237"/>
      <c r="G665" s="234"/>
      <c r="H665" s="31"/>
      <c r="I665" s="243"/>
      <c r="J665" s="243"/>
      <c r="K665" s="241"/>
      <c r="L665" s="10"/>
    </row>
    <row r="666" spans="2:12" ht="15" customHeight="1" x14ac:dyDescent="0.25">
      <c r="B666" s="4"/>
      <c r="C666" s="31"/>
      <c r="D666" s="237"/>
      <c r="E666" s="237"/>
      <c r="F666" s="237"/>
      <c r="G666" s="234"/>
      <c r="H666" s="31"/>
      <c r="I666" s="243"/>
      <c r="J666" s="243"/>
      <c r="K666" s="241"/>
      <c r="L666" s="10"/>
    </row>
    <row r="667" spans="2:12" ht="15" customHeight="1" thickBot="1" x14ac:dyDescent="0.3">
      <c r="B667" s="4"/>
      <c r="C667" s="31"/>
      <c r="D667" s="377"/>
      <c r="E667" s="377"/>
      <c r="F667" s="237"/>
      <c r="G667" s="234"/>
      <c r="H667" s="31"/>
      <c r="I667" s="378"/>
      <c r="J667" s="378"/>
      <c r="K667" s="241"/>
      <c r="L667" s="10"/>
    </row>
    <row r="668" spans="2:12" ht="15" customHeight="1" x14ac:dyDescent="0.25">
      <c r="B668" s="4"/>
      <c r="C668" s="31"/>
      <c r="D668" s="267" t="s">
        <v>886</v>
      </c>
      <c r="E668" s="267"/>
      <c r="F668" s="237"/>
      <c r="G668" s="234"/>
      <c r="H668" s="31"/>
      <c r="I668" s="267" t="s">
        <v>886</v>
      </c>
      <c r="J668" s="267"/>
      <c r="K668" s="241"/>
      <c r="L668" s="10"/>
    </row>
    <row r="669" spans="2:12" ht="15" customHeight="1" x14ac:dyDescent="0.25">
      <c r="B669" s="4"/>
      <c r="C669" s="31"/>
      <c r="D669" s="380" t="s">
        <v>15</v>
      </c>
      <c r="E669" s="380"/>
      <c r="F669" s="247"/>
      <c r="G669" s="248"/>
      <c r="H669" s="31"/>
      <c r="I669" s="249" t="s">
        <v>16</v>
      </c>
      <c r="J669" s="243"/>
      <c r="K669" s="240"/>
      <c r="L669" s="10"/>
    </row>
    <row r="670" spans="2:12" ht="15" customHeight="1" x14ac:dyDescent="0.25">
      <c r="B670" s="4"/>
      <c r="C670" s="31"/>
      <c r="D670" s="267" t="s">
        <v>861</v>
      </c>
      <c r="E670" s="267"/>
      <c r="F670" s="247"/>
      <c r="G670" s="248"/>
      <c r="H670" s="31"/>
      <c r="I670" s="379" t="s">
        <v>712</v>
      </c>
      <c r="J670" s="379"/>
      <c r="K670" s="240"/>
      <c r="L670" s="10"/>
    </row>
    <row r="671" spans="2:12" ht="15" customHeight="1" x14ac:dyDescent="0.25">
      <c r="B671" s="4"/>
      <c r="C671" s="31"/>
      <c r="D671" s="249" t="s">
        <v>891</v>
      </c>
      <c r="E671" s="250"/>
      <c r="F671" s="247"/>
      <c r="G671" s="234"/>
      <c r="H671" s="234"/>
      <c r="I671" s="249" t="s">
        <v>891</v>
      </c>
      <c r="J671" s="247"/>
      <c r="K671" s="240"/>
      <c r="L671" s="10"/>
    </row>
    <row r="672" spans="2:12" ht="15" customHeight="1" thickBot="1" x14ac:dyDescent="0.3">
      <c r="B672" s="251"/>
      <c r="C672" s="27"/>
      <c r="D672" s="28"/>
      <c r="E672" s="28"/>
      <c r="F672" s="28"/>
      <c r="G672" s="27"/>
      <c r="H672" s="27"/>
      <c r="I672" s="27"/>
      <c r="J672" s="27"/>
      <c r="K672" s="27"/>
      <c r="L672" s="11"/>
    </row>
  </sheetData>
  <mergeCells count="255">
    <mergeCell ref="D598:F598"/>
    <mergeCell ref="D607:F607"/>
    <mergeCell ref="E620:G620"/>
    <mergeCell ref="E621:G621"/>
    <mergeCell ref="E622:G622"/>
    <mergeCell ref="E623:G623"/>
    <mergeCell ref="E624:G624"/>
    <mergeCell ref="E625:G625"/>
    <mergeCell ref="E626:G626"/>
    <mergeCell ref="D669:E669"/>
    <mergeCell ref="E627:G627"/>
    <mergeCell ref="E628:G628"/>
    <mergeCell ref="E629:G629"/>
    <mergeCell ref="E630:G630"/>
    <mergeCell ref="E631:G631"/>
    <mergeCell ref="E632:G632"/>
    <mergeCell ref="E633:G633"/>
    <mergeCell ref="E634:G634"/>
    <mergeCell ref="E635:G635"/>
    <mergeCell ref="D668:E668"/>
    <mergeCell ref="D670:E670"/>
    <mergeCell ref="C654:K654"/>
    <mergeCell ref="E636:G636"/>
    <mergeCell ref="E637:G637"/>
    <mergeCell ref="E638:G638"/>
    <mergeCell ref="E639:G639"/>
    <mergeCell ref="E640:G640"/>
    <mergeCell ref="C655:K660"/>
    <mergeCell ref="C661:H661"/>
    <mergeCell ref="D667:E667"/>
    <mergeCell ref="I667:J667"/>
    <mergeCell ref="E643:G643"/>
    <mergeCell ref="E644:G644"/>
    <mergeCell ref="E645:G645"/>
    <mergeCell ref="E646:G646"/>
    <mergeCell ref="E647:G647"/>
    <mergeCell ref="E648:G648"/>
    <mergeCell ref="E649:G649"/>
    <mergeCell ref="E650:G650"/>
    <mergeCell ref="E651:G651"/>
    <mergeCell ref="D652:G652"/>
    <mergeCell ref="E641:G641"/>
    <mergeCell ref="E642:G642"/>
    <mergeCell ref="I670:J670"/>
    <mergeCell ref="D587:F587"/>
    <mergeCell ref="D581:G581"/>
    <mergeCell ref="E430:G430"/>
    <mergeCell ref="D348:K348"/>
    <mergeCell ref="E431:G431"/>
    <mergeCell ref="E432:G432"/>
    <mergeCell ref="E433:G433"/>
    <mergeCell ref="E434:G434"/>
    <mergeCell ref="E439:H439"/>
    <mergeCell ref="E566:G566"/>
    <mergeCell ref="E567:G567"/>
    <mergeCell ref="C490:F490"/>
    <mergeCell ref="C500:F500"/>
    <mergeCell ref="C510:F510"/>
    <mergeCell ref="C520:F520"/>
    <mergeCell ref="G520:K520"/>
    <mergeCell ref="D540:K540"/>
    <mergeCell ref="C444:D444"/>
    <mergeCell ref="E444:H444"/>
    <mergeCell ref="D446:F446"/>
    <mergeCell ref="E574:G574"/>
    <mergeCell ref="E575:G575"/>
    <mergeCell ref="E576:G576"/>
    <mergeCell ref="E577:G577"/>
    <mergeCell ref="C439:D439"/>
    <mergeCell ref="C440:D440"/>
    <mergeCell ref="C441:D441"/>
    <mergeCell ref="C442:D442"/>
    <mergeCell ref="C426:K426"/>
    <mergeCell ref="E578:G578"/>
    <mergeCell ref="E579:G579"/>
    <mergeCell ref="E580:G580"/>
    <mergeCell ref="D585:F585"/>
    <mergeCell ref="C572:K572"/>
    <mergeCell ref="C561:K561"/>
    <mergeCell ref="D570:G570"/>
    <mergeCell ref="D550:K550"/>
    <mergeCell ref="E563:G563"/>
    <mergeCell ref="E564:G564"/>
    <mergeCell ref="E565:G565"/>
    <mergeCell ref="C436:K436"/>
    <mergeCell ref="C530:K530"/>
    <mergeCell ref="C438:H438"/>
    <mergeCell ref="I438:K438"/>
    <mergeCell ref="E568:G568"/>
    <mergeCell ref="E569:G569"/>
    <mergeCell ref="C443:D443"/>
    <mergeCell ref="E443:H443"/>
    <mergeCell ref="D390:K390"/>
    <mergeCell ref="D404:K404"/>
    <mergeCell ref="E429:G429"/>
    <mergeCell ref="D206:F206"/>
    <mergeCell ref="D208:F208"/>
    <mergeCell ref="D214:F214"/>
    <mergeCell ref="D220:F220"/>
    <mergeCell ref="E228:G228"/>
    <mergeCell ref="C226:K226"/>
    <mergeCell ref="C400:K400"/>
    <mergeCell ref="D358:K358"/>
    <mergeCell ref="E244:G244"/>
    <mergeCell ref="E245:G245"/>
    <mergeCell ref="E246:G246"/>
    <mergeCell ref="E247:G247"/>
    <mergeCell ref="E250:G250"/>
    <mergeCell ref="D260:F260"/>
    <mergeCell ref="D262:F262"/>
    <mergeCell ref="D266:K266"/>
    <mergeCell ref="D276:K276"/>
    <mergeCell ref="C318:F318"/>
    <mergeCell ref="C204:H204"/>
    <mergeCell ref="C218:H218"/>
    <mergeCell ref="C224:H224"/>
    <mergeCell ref="D180:F180"/>
    <mergeCell ref="D182:F182"/>
    <mergeCell ref="E177:H177"/>
    <mergeCell ref="C177:D177"/>
    <mergeCell ref="D368:K368"/>
    <mergeCell ref="D380:K380"/>
    <mergeCell ref="E232:G232"/>
    <mergeCell ref="E233:G233"/>
    <mergeCell ref="E243:G243"/>
    <mergeCell ref="E234:G234"/>
    <mergeCell ref="E174:H174"/>
    <mergeCell ref="E175:H175"/>
    <mergeCell ref="E176:H176"/>
    <mergeCell ref="E178:H178"/>
    <mergeCell ref="D167:G167"/>
    <mergeCell ref="C170:K170"/>
    <mergeCell ref="I172:K172"/>
    <mergeCell ref="I173:K178"/>
    <mergeCell ref="C172:H172"/>
    <mergeCell ref="C178:D178"/>
    <mergeCell ref="C173:D173"/>
    <mergeCell ref="C174:D174"/>
    <mergeCell ref="C175:D175"/>
    <mergeCell ref="C176:D176"/>
    <mergeCell ref="E148:G148"/>
    <mergeCell ref="E149:G149"/>
    <mergeCell ref="E150:G150"/>
    <mergeCell ref="E160:G160"/>
    <mergeCell ref="E163:G163"/>
    <mergeCell ref="E164:G164"/>
    <mergeCell ref="E165:G165"/>
    <mergeCell ref="E166:G166"/>
    <mergeCell ref="E173:H173"/>
    <mergeCell ref="D26:F26"/>
    <mergeCell ref="D24:F24"/>
    <mergeCell ref="D28:K28"/>
    <mergeCell ref="D55:K55"/>
    <mergeCell ref="D69:F69"/>
    <mergeCell ref="D71:K71"/>
    <mergeCell ref="D82:F82"/>
    <mergeCell ref="D84:K84"/>
    <mergeCell ref="D94:F94"/>
    <mergeCell ref="C45:H45"/>
    <mergeCell ref="D98:K98"/>
    <mergeCell ref="D107:K107"/>
    <mergeCell ref="D116:F116"/>
    <mergeCell ref="D118:K118"/>
    <mergeCell ref="D129:K129"/>
    <mergeCell ref="D127:F127"/>
    <mergeCell ref="E141:G141"/>
    <mergeCell ref="D338:K338"/>
    <mergeCell ref="E142:G142"/>
    <mergeCell ref="E143:G143"/>
    <mergeCell ref="E144:G144"/>
    <mergeCell ref="C139:K139"/>
    <mergeCell ref="D161:G161"/>
    <mergeCell ref="E235:G235"/>
    <mergeCell ref="E236:G236"/>
    <mergeCell ref="E237:G237"/>
    <mergeCell ref="E238:G238"/>
    <mergeCell ref="E239:G239"/>
    <mergeCell ref="E240:G240"/>
    <mergeCell ref="E241:G241"/>
    <mergeCell ref="E242:G242"/>
    <mergeCell ref="E145:G145"/>
    <mergeCell ref="E146:G146"/>
    <mergeCell ref="E147:G147"/>
    <mergeCell ref="D450:K450"/>
    <mergeCell ref="D460:K460"/>
    <mergeCell ref="D470:K470"/>
    <mergeCell ref="I439:K444"/>
    <mergeCell ref="E440:H440"/>
    <mergeCell ref="E441:H441"/>
    <mergeCell ref="E442:H442"/>
    <mergeCell ref="C8:K8"/>
    <mergeCell ref="H17:I17"/>
    <mergeCell ref="C20:K20"/>
    <mergeCell ref="F10:G10"/>
    <mergeCell ref="F11:G11"/>
    <mergeCell ref="F12:G12"/>
    <mergeCell ref="F13:G13"/>
    <mergeCell ref="F17:G17"/>
    <mergeCell ref="H10:I10"/>
    <mergeCell ref="H11:I11"/>
    <mergeCell ref="H12:I12"/>
    <mergeCell ref="H13:I13"/>
    <mergeCell ref="F18:G18"/>
    <mergeCell ref="H18:I18"/>
    <mergeCell ref="F14:G14"/>
    <mergeCell ref="F15:G15"/>
    <mergeCell ref="D96:F96"/>
    <mergeCell ref="H14:I14"/>
    <mergeCell ref="H15:I15"/>
    <mergeCell ref="H16:I16"/>
    <mergeCell ref="C22:K22"/>
    <mergeCell ref="C264:K264"/>
    <mergeCell ref="C378:K378"/>
    <mergeCell ref="C618:K618"/>
    <mergeCell ref="C583:K583"/>
    <mergeCell ref="C257:K257"/>
    <mergeCell ref="E151:G151"/>
    <mergeCell ref="E152:G152"/>
    <mergeCell ref="E251:G251"/>
    <mergeCell ref="C328:K328"/>
    <mergeCell ref="D416:K416"/>
    <mergeCell ref="E428:G428"/>
    <mergeCell ref="C286:K286"/>
    <mergeCell ref="C212:H212"/>
    <mergeCell ref="D254:G254"/>
    <mergeCell ref="C258:K258"/>
    <mergeCell ref="D248:G248"/>
    <mergeCell ref="E229:G229"/>
    <mergeCell ref="E230:G230"/>
    <mergeCell ref="E231:G231"/>
    <mergeCell ref="D448:F448"/>
    <mergeCell ref="I668:J668"/>
    <mergeCell ref="B1:C3"/>
    <mergeCell ref="D3:F3"/>
    <mergeCell ref="D1:L1"/>
    <mergeCell ref="D2:L2"/>
    <mergeCell ref="K3:L3"/>
    <mergeCell ref="C21:K21"/>
    <mergeCell ref="E252:G252"/>
    <mergeCell ref="E253:G253"/>
    <mergeCell ref="E153:G153"/>
    <mergeCell ref="E154:G154"/>
    <mergeCell ref="E155:G155"/>
    <mergeCell ref="E156:G156"/>
    <mergeCell ref="E157:G157"/>
    <mergeCell ref="E158:G158"/>
    <mergeCell ref="E159:G159"/>
    <mergeCell ref="C6:K6"/>
    <mergeCell ref="C298:K298"/>
    <mergeCell ref="C308:K308"/>
    <mergeCell ref="D402:K402"/>
    <mergeCell ref="D414:K414"/>
    <mergeCell ref="D480:K480"/>
    <mergeCell ref="C663:K663"/>
    <mergeCell ref="F16:G16"/>
  </mergeCells>
  <phoneticPr fontId="15" type="noConversion"/>
  <dataValidations count="1">
    <dataValidation errorStyle="information" allowBlank="1" showInputMessage="1" promptTitle="Tener en cuenta :" prompt="En caso de requerir más secciones, para códigos contables, insertala a partir de esta línea con el fin de no dañar la formulación." sqref="C44:C45" xr:uid="{00000000-0002-0000-0100-000000000000}"/>
  </dataValidations>
  <printOptions horizontalCentered="1"/>
  <pageMargins left="0" right="0" top="0" bottom="0" header="0.31496062992125984" footer="0.31496062992125984"/>
  <pageSetup scale="39" fitToHeight="0" orientation="portrait" horizontalDpi="4294967293"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Hoja1!$A$1:$A$3</xm:f>
          </x14:formula1>
          <xm:sqref>H17:I17</xm:sqref>
        </x14:dataValidation>
        <x14:dataValidation type="list" allowBlank="1" showInputMessage="1" showErrorMessage="1" xr:uid="{00000000-0002-0000-0100-000002000000}">
          <x14:formula1>
            <xm:f>CATALOGO!$A:$A</xm:f>
          </x14:formula1>
          <xm:sqref>C39:C43 D251:D253 C58:C66 C553:C557 C301:C305 C407:C411 C223 C217 C211 C121:C124 C101:C104 C87:C91 C74:C78 D142:D160 D575:D580 C610:C614 C601:C605 C591:C595 D229:D247 D429:D434 C543:C547 D564:D569 C533:C537 C523:C527 C503:C507 C493:C497 C483:C487 C48:C52 C513:C517 C473:C477 C453:C457 C383:C387 C393:C397 C321:C325 C311:C315 C331:C335 C269:C273 C371:C375 C361:C365 C279:C283 C351:C355 C341:C345 C419:C423 D164:D166 C289:C295 C185:C203 C110:C113 D621:D651 C132:C135 C463:C467 C31:C35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4" sqref="A4"/>
    </sheetView>
  </sheetViews>
  <sheetFormatPr baseColWidth="10" defaultRowHeight="15" x14ac:dyDescent="0.25"/>
  <sheetData>
    <row r="1" spans="1:1" x14ac:dyDescent="0.25">
      <c r="A1" t="s">
        <v>841</v>
      </c>
    </row>
    <row r="2" spans="1:1" x14ac:dyDescent="0.25">
      <c r="A2" t="s">
        <v>842</v>
      </c>
    </row>
    <row r="3" spans="1:1" x14ac:dyDescent="0.25">
      <c r="A3" t="s">
        <v>843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24"/>
  <sheetViews>
    <sheetView topLeftCell="A7" workbookViewId="0">
      <selection activeCell="H225" sqref="H225"/>
    </sheetView>
  </sheetViews>
  <sheetFormatPr baseColWidth="10" defaultRowHeight="15" x14ac:dyDescent="0.25"/>
  <cols>
    <col min="1" max="1" width="14.28515625" customWidth="1"/>
    <col min="2" max="2" width="42.85546875" customWidth="1"/>
    <col min="3" max="3" width="0" hidden="1" customWidth="1"/>
    <col min="4" max="4" width="21.5703125" hidden="1" customWidth="1"/>
  </cols>
  <sheetData>
    <row r="1" spans="1:4" ht="38.25" customHeight="1" x14ac:dyDescent="0.25">
      <c r="A1" s="382" t="s">
        <v>917</v>
      </c>
      <c r="B1" s="382"/>
      <c r="C1" s="173"/>
      <c r="D1" s="173"/>
    </row>
    <row r="2" spans="1:4" x14ac:dyDescent="0.25">
      <c r="A2" s="167" t="s">
        <v>919</v>
      </c>
      <c r="B2" s="167" t="s">
        <v>820</v>
      </c>
      <c r="C2" s="174" t="s">
        <v>701</v>
      </c>
      <c r="D2" s="175" t="s">
        <v>920</v>
      </c>
    </row>
    <row r="3" spans="1:4" x14ac:dyDescent="0.25">
      <c r="A3" s="169" t="s">
        <v>73</v>
      </c>
      <c r="B3" s="169" t="s">
        <v>74</v>
      </c>
      <c r="C3" s="168">
        <f t="shared" ref="C3:C61" si="0">LEN(A3)</f>
        <v>13</v>
      </c>
      <c r="D3" s="170" t="str">
        <f>SUBSTITUTE(A3,".","")</f>
        <v>168301001</v>
      </c>
    </row>
    <row r="4" spans="1:4" x14ac:dyDescent="0.25">
      <c r="A4" s="169" t="s">
        <v>75</v>
      </c>
      <c r="B4" s="169" t="s">
        <v>76</v>
      </c>
      <c r="C4" s="168">
        <f t="shared" si="0"/>
        <v>13</v>
      </c>
      <c r="D4" s="171"/>
    </row>
    <row r="5" spans="1:4" x14ac:dyDescent="0.25">
      <c r="A5" s="169" t="s">
        <v>77</v>
      </c>
      <c r="B5" s="169" t="s">
        <v>78</v>
      </c>
      <c r="C5" s="168">
        <f t="shared" si="0"/>
        <v>13</v>
      </c>
      <c r="D5" s="171"/>
    </row>
    <row r="6" spans="1:4" x14ac:dyDescent="0.25">
      <c r="A6" s="169" t="s">
        <v>79</v>
      </c>
      <c r="B6" s="169" t="s">
        <v>80</v>
      </c>
      <c r="C6" s="168">
        <f t="shared" si="0"/>
        <v>13</v>
      </c>
      <c r="D6" s="171"/>
    </row>
    <row r="7" spans="1:4" x14ac:dyDescent="0.25">
      <c r="A7" s="169" t="s">
        <v>81</v>
      </c>
      <c r="B7" s="169" t="s">
        <v>82</v>
      </c>
      <c r="C7" s="168">
        <f t="shared" si="0"/>
        <v>13</v>
      </c>
      <c r="D7" s="171"/>
    </row>
    <row r="8" spans="1:4" x14ac:dyDescent="0.25">
      <c r="A8" s="169" t="s">
        <v>83</v>
      </c>
      <c r="B8" s="169" t="s">
        <v>84</v>
      </c>
      <c r="C8" s="168">
        <f t="shared" si="0"/>
        <v>13</v>
      </c>
      <c r="D8" s="171"/>
    </row>
    <row r="9" spans="1:4" x14ac:dyDescent="0.25">
      <c r="A9" s="169" t="s">
        <v>29</v>
      </c>
      <c r="B9" s="169" t="s">
        <v>30</v>
      </c>
      <c r="C9" s="168">
        <f t="shared" si="0"/>
        <v>13</v>
      </c>
      <c r="D9" s="171"/>
    </row>
    <row r="10" spans="1:4" x14ac:dyDescent="0.25">
      <c r="A10" s="169" t="s">
        <v>86</v>
      </c>
      <c r="B10" s="169" t="s">
        <v>87</v>
      </c>
      <c r="C10" s="168">
        <f t="shared" si="0"/>
        <v>13</v>
      </c>
      <c r="D10" s="171"/>
    </row>
    <row r="11" spans="1:4" x14ac:dyDescent="0.25">
      <c r="A11" s="169" t="s">
        <v>88</v>
      </c>
      <c r="B11" s="169" t="s">
        <v>89</v>
      </c>
      <c r="C11" s="168">
        <f t="shared" si="0"/>
        <v>13</v>
      </c>
      <c r="D11" s="171"/>
    </row>
    <row r="12" spans="1:4" x14ac:dyDescent="0.25">
      <c r="A12" s="169" t="s">
        <v>90</v>
      </c>
      <c r="B12" s="169" t="s">
        <v>91</v>
      </c>
      <c r="C12" s="168">
        <f t="shared" si="0"/>
        <v>13</v>
      </c>
      <c r="D12" s="171"/>
    </row>
    <row r="13" spans="1:4" x14ac:dyDescent="0.25">
      <c r="A13" s="169" t="s">
        <v>92</v>
      </c>
      <c r="B13" s="169" t="s">
        <v>93</v>
      </c>
      <c r="C13" s="168">
        <f t="shared" si="0"/>
        <v>13</v>
      </c>
      <c r="D13" s="171"/>
    </row>
    <row r="14" spans="1:4" x14ac:dyDescent="0.25">
      <c r="A14" s="169" t="s">
        <v>94</v>
      </c>
      <c r="B14" s="169" t="s">
        <v>95</v>
      </c>
      <c r="C14" s="168">
        <f t="shared" si="0"/>
        <v>13</v>
      </c>
      <c r="D14" s="171"/>
    </row>
    <row r="15" spans="1:4" x14ac:dyDescent="0.25">
      <c r="A15" s="169" t="s">
        <v>96</v>
      </c>
      <c r="B15" s="169" t="s">
        <v>97</v>
      </c>
      <c r="C15" s="168">
        <f t="shared" si="0"/>
        <v>13</v>
      </c>
      <c r="D15" s="171"/>
    </row>
    <row r="16" spans="1:4" x14ac:dyDescent="0.25">
      <c r="A16" s="169" t="s">
        <v>98</v>
      </c>
      <c r="B16" s="169" t="s">
        <v>99</v>
      </c>
      <c r="C16" s="168">
        <f t="shared" si="0"/>
        <v>13</v>
      </c>
      <c r="D16" s="171"/>
    </row>
    <row r="17" spans="1:4" x14ac:dyDescent="0.25">
      <c r="A17" s="169" t="s">
        <v>100</v>
      </c>
      <c r="B17" s="169" t="s">
        <v>101</v>
      </c>
      <c r="C17" s="168">
        <f t="shared" si="0"/>
        <v>13</v>
      </c>
      <c r="D17" s="171"/>
    </row>
    <row r="18" spans="1:4" x14ac:dyDescent="0.25">
      <c r="A18" s="169" t="s">
        <v>102</v>
      </c>
      <c r="B18" s="169" t="s">
        <v>103</v>
      </c>
      <c r="C18" s="168">
        <f t="shared" si="0"/>
        <v>13</v>
      </c>
      <c r="D18" s="171"/>
    </row>
    <row r="19" spans="1:4" x14ac:dyDescent="0.25">
      <c r="A19" s="169" t="s">
        <v>104</v>
      </c>
      <c r="B19" s="169" t="s">
        <v>105</v>
      </c>
      <c r="C19" s="168">
        <f t="shared" si="0"/>
        <v>13</v>
      </c>
      <c r="D19" s="171"/>
    </row>
    <row r="20" spans="1:4" x14ac:dyDescent="0.25">
      <c r="A20" s="169" t="s">
        <v>106</v>
      </c>
      <c r="B20" s="169" t="s">
        <v>107</v>
      </c>
      <c r="C20" s="168">
        <f t="shared" si="0"/>
        <v>13</v>
      </c>
      <c r="D20" s="171"/>
    </row>
    <row r="21" spans="1:4" x14ac:dyDescent="0.25">
      <c r="A21" s="169" t="s">
        <v>108</v>
      </c>
      <c r="B21" s="169" t="s">
        <v>109</v>
      </c>
      <c r="C21" s="168">
        <f t="shared" si="0"/>
        <v>13</v>
      </c>
      <c r="D21" s="171"/>
    </row>
    <row r="22" spans="1:4" x14ac:dyDescent="0.25">
      <c r="A22" s="169" t="s">
        <v>110</v>
      </c>
      <c r="B22" s="169" t="s">
        <v>111</v>
      </c>
      <c r="C22" s="168">
        <f t="shared" si="0"/>
        <v>13</v>
      </c>
      <c r="D22" s="171"/>
    </row>
    <row r="23" spans="1:4" x14ac:dyDescent="0.25">
      <c r="A23" s="169" t="s">
        <v>112</v>
      </c>
      <c r="B23" s="169" t="s">
        <v>113</v>
      </c>
      <c r="C23" s="168">
        <f t="shared" si="0"/>
        <v>13</v>
      </c>
      <c r="D23" s="171"/>
    </row>
    <row r="24" spans="1:4" x14ac:dyDescent="0.25">
      <c r="A24" s="169" t="s">
        <v>31</v>
      </c>
      <c r="B24" s="169" t="s">
        <v>32</v>
      </c>
      <c r="C24" s="168">
        <f t="shared" si="0"/>
        <v>13</v>
      </c>
      <c r="D24" s="171"/>
    </row>
    <row r="25" spans="1:4" x14ac:dyDescent="0.25">
      <c r="A25" s="169" t="s">
        <v>114</v>
      </c>
      <c r="B25" s="169" t="s">
        <v>115</v>
      </c>
      <c r="C25" s="168">
        <f t="shared" si="0"/>
        <v>13</v>
      </c>
      <c r="D25" s="171"/>
    </row>
    <row r="26" spans="1:4" x14ac:dyDescent="0.25">
      <c r="A26" s="169" t="s">
        <v>116</v>
      </c>
      <c r="B26" s="169" t="s">
        <v>117</v>
      </c>
      <c r="C26" s="168">
        <f t="shared" si="0"/>
        <v>13</v>
      </c>
      <c r="D26" s="171"/>
    </row>
    <row r="27" spans="1:4" x14ac:dyDescent="0.25">
      <c r="A27" s="169" t="s">
        <v>118</v>
      </c>
      <c r="B27" s="169" t="s">
        <v>119</v>
      </c>
      <c r="C27" s="168">
        <f t="shared" si="0"/>
        <v>13</v>
      </c>
      <c r="D27" s="171"/>
    </row>
    <row r="28" spans="1:4" x14ac:dyDescent="0.25">
      <c r="A28" s="169" t="s">
        <v>120</v>
      </c>
      <c r="B28" s="169" t="s">
        <v>121</v>
      </c>
      <c r="C28" s="168">
        <f t="shared" si="0"/>
        <v>13</v>
      </c>
      <c r="D28" s="171"/>
    </row>
    <row r="29" spans="1:4" x14ac:dyDescent="0.25">
      <c r="A29" s="169" t="s">
        <v>122</v>
      </c>
      <c r="B29" s="169" t="s">
        <v>123</v>
      </c>
      <c r="C29" s="168">
        <f t="shared" si="0"/>
        <v>13</v>
      </c>
      <c r="D29" s="171"/>
    </row>
    <row r="30" spans="1:4" x14ac:dyDescent="0.25">
      <c r="A30" s="169" t="s">
        <v>124</v>
      </c>
      <c r="B30" s="169" t="s">
        <v>125</v>
      </c>
      <c r="C30" s="168">
        <f t="shared" si="0"/>
        <v>13</v>
      </c>
      <c r="D30" s="171"/>
    </row>
    <row r="31" spans="1:4" x14ac:dyDescent="0.25">
      <c r="A31" s="169" t="s">
        <v>126</v>
      </c>
      <c r="B31" s="169" t="s">
        <v>127</v>
      </c>
      <c r="C31" s="168">
        <f t="shared" si="0"/>
        <v>13</v>
      </c>
      <c r="D31" s="171"/>
    </row>
    <row r="32" spans="1:4" x14ac:dyDescent="0.25">
      <c r="A32" s="169" t="s">
        <v>128</v>
      </c>
      <c r="B32" s="169" t="s">
        <v>129</v>
      </c>
      <c r="C32" s="168">
        <f t="shared" si="0"/>
        <v>13</v>
      </c>
      <c r="D32" s="171"/>
    </row>
    <row r="33" spans="1:4" x14ac:dyDescent="0.25">
      <c r="A33" s="169" t="s">
        <v>130</v>
      </c>
      <c r="B33" s="169" t="s">
        <v>131</v>
      </c>
      <c r="C33" s="168">
        <f t="shared" si="0"/>
        <v>13</v>
      </c>
      <c r="D33" s="171"/>
    </row>
    <row r="34" spans="1:4" x14ac:dyDescent="0.25">
      <c r="A34" s="169" t="s">
        <v>132</v>
      </c>
      <c r="B34" s="169" t="s">
        <v>133</v>
      </c>
      <c r="C34" s="168">
        <f t="shared" si="0"/>
        <v>13</v>
      </c>
      <c r="D34" s="171"/>
    </row>
    <row r="35" spans="1:4" x14ac:dyDescent="0.25">
      <c r="A35" s="169" t="s">
        <v>134</v>
      </c>
      <c r="B35" s="169" t="s">
        <v>135</v>
      </c>
      <c r="C35" s="168">
        <f t="shared" si="0"/>
        <v>13</v>
      </c>
      <c r="D35" s="171"/>
    </row>
    <row r="36" spans="1:4" x14ac:dyDescent="0.25">
      <c r="A36" s="169" t="s">
        <v>136</v>
      </c>
      <c r="B36" s="169" t="s">
        <v>137</v>
      </c>
      <c r="C36" s="168">
        <f t="shared" si="0"/>
        <v>13</v>
      </c>
      <c r="D36" s="171"/>
    </row>
    <row r="37" spans="1:4" x14ac:dyDescent="0.25">
      <c r="A37" s="169" t="s">
        <v>138</v>
      </c>
      <c r="B37" s="169" t="s">
        <v>139</v>
      </c>
      <c r="C37" s="168">
        <f t="shared" si="0"/>
        <v>13</v>
      </c>
      <c r="D37" s="171"/>
    </row>
    <row r="38" spans="1:4" x14ac:dyDescent="0.25">
      <c r="A38" s="169" t="s">
        <v>140</v>
      </c>
      <c r="B38" s="169" t="s">
        <v>141</v>
      </c>
      <c r="C38" s="168">
        <f t="shared" si="0"/>
        <v>13</v>
      </c>
      <c r="D38" s="171"/>
    </row>
    <row r="39" spans="1:4" x14ac:dyDescent="0.25">
      <c r="A39" s="169" t="s">
        <v>33</v>
      </c>
      <c r="B39" s="169" t="s">
        <v>5</v>
      </c>
      <c r="C39" s="168">
        <f t="shared" si="0"/>
        <v>13</v>
      </c>
      <c r="D39" s="171"/>
    </row>
    <row r="40" spans="1:4" x14ac:dyDescent="0.25">
      <c r="A40" s="169" t="s">
        <v>143</v>
      </c>
      <c r="B40" s="169" t="s">
        <v>144</v>
      </c>
      <c r="C40" s="168">
        <f t="shared" si="0"/>
        <v>13</v>
      </c>
      <c r="D40" s="171"/>
    </row>
    <row r="41" spans="1:4" x14ac:dyDescent="0.25">
      <c r="A41" s="169" t="s">
        <v>145</v>
      </c>
      <c r="B41" s="169" t="s">
        <v>146</v>
      </c>
      <c r="C41" s="168">
        <f t="shared" si="0"/>
        <v>13</v>
      </c>
      <c r="D41" s="171"/>
    </row>
    <row r="42" spans="1:4" x14ac:dyDescent="0.25">
      <c r="A42" s="169" t="s">
        <v>147</v>
      </c>
      <c r="B42" s="169" t="s">
        <v>148</v>
      </c>
      <c r="C42" s="168">
        <f t="shared" si="0"/>
        <v>13</v>
      </c>
      <c r="D42" s="171"/>
    </row>
    <row r="43" spans="1:4" x14ac:dyDescent="0.25">
      <c r="A43" s="169" t="s">
        <v>149</v>
      </c>
      <c r="B43" s="169" t="s">
        <v>150</v>
      </c>
      <c r="C43" s="168">
        <f t="shared" si="0"/>
        <v>13</v>
      </c>
      <c r="D43" s="171"/>
    </row>
    <row r="44" spans="1:4" x14ac:dyDescent="0.25">
      <c r="A44" s="169" t="s">
        <v>151</v>
      </c>
      <c r="B44" s="169" t="s">
        <v>152</v>
      </c>
      <c r="C44" s="168">
        <f t="shared" si="0"/>
        <v>13</v>
      </c>
      <c r="D44" s="171"/>
    </row>
    <row r="45" spans="1:4" x14ac:dyDescent="0.25">
      <c r="A45" s="169" t="s">
        <v>153</v>
      </c>
      <c r="B45" s="169" t="s">
        <v>154</v>
      </c>
      <c r="C45" s="168">
        <f t="shared" si="0"/>
        <v>13</v>
      </c>
      <c r="D45" s="171"/>
    </row>
    <row r="46" spans="1:4" x14ac:dyDescent="0.25">
      <c r="A46" s="169" t="s">
        <v>155</v>
      </c>
      <c r="B46" s="169" t="s">
        <v>156</v>
      </c>
      <c r="C46" s="168">
        <f t="shared" si="0"/>
        <v>13</v>
      </c>
      <c r="D46" s="171"/>
    </row>
    <row r="47" spans="1:4" x14ac:dyDescent="0.25">
      <c r="A47" s="169" t="s">
        <v>157</v>
      </c>
      <c r="B47" s="169" t="s">
        <v>158</v>
      </c>
      <c r="C47" s="168">
        <f t="shared" si="0"/>
        <v>13</v>
      </c>
      <c r="D47" s="171"/>
    </row>
    <row r="48" spans="1:4" x14ac:dyDescent="0.25">
      <c r="A48" s="169" t="s">
        <v>159</v>
      </c>
      <c r="B48" s="169" t="s">
        <v>160</v>
      </c>
      <c r="C48" s="168">
        <f t="shared" si="0"/>
        <v>13</v>
      </c>
      <c r="D48" s="171"/>
    </row>
    <row r="49" spans="1:4" x14ac:dyDescent="0.25">
      <c r="A49" s="169" t="s">
        <v>161</v>
      </c>
      <c r="B49" s="169" t="s">
        <v>162</v>
      </c>
      <c r="C49" s="168">
        <f t="shared" si="0"/>
        <v>13</v>
      </c>
      <c r="D49" s="171"/>
    </row>
    <row r="50" spans="1:4" x14ac:dyDescent="0.25">
      <c r="A50" s="169" t="s">
        <v>163</v>
      </c>
      <c r="B50" s="169" t="s">
        <v>164</v>
      </c>
      <c r="C50" s="168">
        <f t="shared" si="0"/>
        <v>13</v>
      </c>
      <c r="D50" s="171"/>
    </row>
    <row r="51" spans="1:4" x14ac:dyDescent="0.25">
      <c r="A51" s="169" t="s">
        <v>166</v>
      </c>
      <c r="B51" s="169" t="s">
        <v>167</v>
      </c>
      <c r="C51" s="168">
        <f t="shared" si="0"/>
        <v>13</v>
      </c>
      <c r="D51" s="171"/>
    </row>
    <row r="52" spans="1:4" x14ac:dyDescent="0.25">
      <c r="A52" s="169" t="s">
        <v>168</v>
      </c>
      <c r="B52" s="169" t="s">
        <v>169</v>
      </c>
      <c r="C52" s="168">
        <f t="shared" si="0"/>
        <v>13</v>
      </c>
      <c r="D52" s="171"/>
    </row>
    <row r="53" spans="1:4" x14ac:dyDescent="0.25">
      <c r="A53" s="169" t="s">
        <v>170</v>
      </c>
      <c r="B53" s="169" t="s">
        <v>171</v>
      </c>
      <c r="C53" s="168">
        <f t="shared" si="0"/>
        <v>13</v>
      </c>
      <c r="D53" s="171"/>
    </row>
    <row r="54" spans="1:4" x14ac:dyDescent="0.25">
      <c r="A54" s="169" t="s">
        <v>172</v>
      </c>
      <c r="B54" s="169" t="s">
        <v>173</v>
      </c>
      <c r="C54" s="168">
        <f t="shared" si="0"/>
        <v>13</v>
      </c>
      <c r="D54" s="171"/>
    </row>
    <row r="55" spans="1:4" x14ac:dyDescent="0.25">
      <c r="A55" s="169" t="s">
        <v>174</v>
      </c>
      <c r="B55" s="169" t="s">
        <v>175</v>
      </c>
      <c r="C55" s="168">
        <f t="shared" si="0"/>
        <v>13</v>
      </c>
      <c r="D55" s="171"/>
    </row>
    <row r="56" spans="1:4" x14ac:dyDescent="0.25">
      <c r="A56" s="169" t="s">
        <v>176</v>
      </c>
      <c r="B56" s="169" t="s">
        <v>177</v>
      </c>
      <c r="C56" s="168">
        <f t="shared" si="0"/>
        <v>13</v>
      </c>
      <c r="D56" s="171"/>
    </row>
    <row r="57" spans="1:4" x14ac:dyDescent="0.25">
      <c r="A57" s="169" t="s">
        <v>34</v>
      </c>
      <c r="B57" s="169" t="s">
        <v>6</v>
      </c>
      <c r="C57" s="168">
        <f t="shared" si="0"/>
        <v>13</v>
      </c>
      <c r="D57" s="171"/>
    </row>
    <row r="58" spans="1:4" x14ac:dyDescent="0.25">
      <c r="A58" s="169" t="s">
        <v>178</v>
      </c>
      <c r="B58" s="169" t="s">
        <v>179</v>
      </c>
      <c r="C58" s="168">
        <f t="shared" si="0"/>
        <v>13</v>
      </c>
      <c r="D58" s="171"/>
    </row>
    <row r="59" spans="1:4" x14ac:dyDescent="0.25">
      <c r="A59" s="169" t="s">
        <v>35</v>
      </c>
      <c r="B59" s="169" t="s">
        <v>36</v>
      </c>
      <c r="C59" s="168">
        <f t="shared" si="0"/>
        <v>13</v>
      </c>
      <c r="D59" s="171"/>
    </row>
    <row r="60" spans="1:4" x14ac:dyDescent="0.25">
      <c r="A60" s="169" t="s">
        <v>180</v>
      </c>
      <c r="B60" s="169" t="s">
        <v>181</v>
      </c>
      <c r="C60" s="168">
        <f t="shared" si="0"/>
        <v>13</v>
      </c>
      <c r="D60" s="171"/>
    </row>
    <row r="61" spans="1:4" x14ac:dyDescent="0.25">
      <c r="A61" s="169" t="s">
        <v>182</v>
      </c>
      <c r="B61" s="169" t="s">
        <v>183</v>
      </c>
      <c r="C61" s="168">
        <f t="shared" si="0"/>
        <v>13</v>
      </c>
      <c r="D61" s="171"/>
    </row>
    <row r="62" spans="1:4" x14ac:dyDescent="0.25">
      <c r="A62" s="169" t="s">
        <v>185</v>
      </c>
      <c r="B62" s="169" t="s">
        <v>186</v>
      </c>
      <c r="C62" s="168">
        <f t="shared" ref="C62:C116" si="1">LEN(A62)</f>
        <v>13</v>
      </c>
      <c r="D62" s="171"/>
    </row>
    <row r="63" spans="1:4" x14ac:dyDescent="0.25">
      <c r="A63" s="169" t="s">
        <v>187</v>
      </c>
      <c r="B63" s="169" t="s">
        <v>188</v>
      </c>
      <c r="C63" s="168">
        <f t="shared" si="1"/>
        <v>13</v>
      </c>
      <c r="D63" s="171"/>
    </row>
    <row r="64" spans="1:4" x14ac:dyDescent="0.25">
      <c r="A64" s="169" t="s">
        <v>189</v>
      </c>
      <c r="B64" s="169" t="s">
        <v>190</v>
      </c>
      <c r="C64" s="168">
        <f t="shared" si="1"/>
        <v>13</v>
      </c>
      <c r="D64" s="171"/>
    </row>
    <row r="65" spans="1:4" x14ac:dyDescent="0.25">
      <c r="A65" s="169" t="s">
        <v>37</v>
      </c>
      <c r="B65" s="169" t="s">
        <v>38</v>
      </c>
      <c r="C65" s="168">
        <f t="shared" si="1"/>
        <v>13</v>
      </c>
      <c r="D65" s="171"/>
    </row>
    <row r="66" spans="1:4" x14ac:dyDescent="0.25">
      <c r="A66" s="169" t="s">
        <v>191</v>
      </c>
      <c r="B66" s="169" t="s">
        <v>192</v>
      </c>
      <c r="C66" s="168">
        <f t="shared" si="1"/>
        <v>13</v>
      </c>
      <c r="D66" s="171"/>
    </row>
    <row r="67" spans="1:4" x14ac:dyDescent="0.25">
      <c r="A67" s="169" t="s">
        <v>193</v>
      </c>
      <c r="B67" s="169" t="s">
        <v>194</v>
      </c>
      <c r="C67" s="168">
        <f t="shared" si="1"/>
        <v>13</v>
      </c>
      <c r="D67" s="171"/>
    </row>
    <row r="68" spans="1:4" x14ac:dyDescent="0.25">
      <c r="A68" s="169" t="s">
        <v>195</v>
      </c>
      <c r="B68" s="169" t="s">
        <v>196</v>
      </c>
      <c r="C68" s="168">
        <f t="shared" si="1"/>
        <v>13</v>
      </c>
      <c r="D68" s="171"/>
    </row>
    <row r="69" spans="1:4" x14ac:dyDescent="0.25">
      <c r="A69" s="169" t="s">
        <v>197</v>
      </c>
      <c r="B69" s="169" t="s">
        <v>198</v>
      </c>
      <c r="C69" s="168">
        <f t="shared" si="1"/>
        <v>13</v>
      </c>
      <c r="D69" s="171"/>
    </row>
    <row r="70" spans="1:4" x14ac:dyDescent="0.25">
      <c r="A70" s="169" t="s">
        <v>39</v>
      </c>
      <c r="B70" s="169" t="s">
        <v>40</v>
      </c>
      <c r="C70" s="168">
        <f t="shared" si="1"/>
        <v>13</v>
      </c>
      <c r="D70" s="171"/>
    </row>
    <row r="71" spans="1:4" x14ac:dyDescent="0.25">
      <c r="A71" s="169" t="s">
        <v>41</v>
      </c>
      <c r="B71" s="169" t="s">
        <v>42</v>
      </c>
      <c r="C71" s="168">
        <f t="shared" si="1"/>
        <v>13</v>
      </c>
      <c r="D71" s="171"/>
    </row>
    <row r="72" spans="1:4" x14ac:dyDescent="0.25">
      <c r="A72" s="169" t="s">
        <v>43</v>
      </c>
      <c r="B72" s="169" t="s">
        <v>44</v>
      </c>
      <c r="C72" s="168">
        <f t="shared" si="1"/>
        <v>13</v>
      </c>
      <c r="D72" s="171"/>
    </row>
    <row r="73" spans="1:4" x14ac:dyDescent="0.25">
      <c r="A73" s="169" t="s">
        <v>45</v>
      </c>
      <c r="B73" s="169" t="s">
        <v>46</v>
      </c>
      <c r="C73" s="168">
        <f t="shared" si="1"/>
        <v>13</v>
      </c>
      <c r="D73" s="171"/>
    </row>
    <row r="74" spans="1:4" x14ac:dyDescent="0.25">
      <c r="A74" s="169" t="s">
        <v>199</v>
      </c>
      <c r="B74" s="169" t="s">
        <v>200</v>
      </c>
      <c r="C74" s="168">
        <f t="shared" si="1"/>
        <v>13</v>
      </c>
      <c r="D74" s="171"/>
    </row>
    <row r="75" spans="1:4" x14ac:dyDescent="0.25">
      <c r="A75" s="169" t="s">
        <v>47</v>
      </c>
      <c r="B75" s="169" t="s">
        <v>48</v>
      </c>
      <c r="C75" s="168">
        <f t="shared" si="1"/>
        <v>13</v>
      </c>
      <c r="D75" s="171"/>
    </row>
    <row r="76" spans="1:4" x14ac:dyDescent="0.25">
      <c r="A76" s="169" t="s">
        <v>49</v>
      </c>
      <c r="B76" s="169" t="s">
        <v>7</v>
      </c>
      <c r="C76" s="168">
        <f t="shared" si="1"/>
        <v>13</v>
      </c>
      <c r="D76" s="171"/>
    </row>
    <row r="77" spans="1:4" x14ac:dyDescent="0.25">
      <c r="A77" s="169" t="s">
        <v>50</v>
      </c>
      <c r="B77" s="169" t="s">
        <v>8</v>
      </c>
      <c r="C77" s="168">
        <f t="shared" si="1"/>
        <v>13</v>
      </c>
      <c r="D77" s="171"/>
    </row>
    <row r="78" spans="1:4" x14ac:dyDescent="0.25">
      <c r="A78" s="169" t="s">
        <v>201</v>
      </c>
      <c r="B78" s="169" t="s">
        <v>202</v>
      </c>
      <c r="C78" s="168">
        <f t="shared" si="1"/>
        <v>13</v>
      </c>
      <c r="D78" s="171"/>
    </row>
    <row r="79" spans="1:4" x14ac:dyDescent="0.25">
      <c r="A79" s="169" t="s">
        <v>204</v>
      </c>
      <c r="B79" s="169" t="s">
        <v>205</v>
      </c>
      <c r="C79" s="168">
        <f t="shared" si="1"/>
        <v>13</v>
      </c>
      <c r="D79" s="171"/>
    </row>
    <row r="80" spans="1:4" x14ac:dyDescent="0.25">
      <c r="A80" s="169" t="s">
        <v>206</v>
      </c>
      <c r="B80" s="169" t="s">
        <v>207</v>
      </c>
      <c r="C80" s="168">
        <f t="shared" si="1"/>
        <v>13</v>
      </c>
      <c r="D80" s="171"/>
    </row>
    <row r="81" spans="1:4" x14ac:dyDescent="0.25">
      <c r="A81" s="169" t="s">
        <v>208</v>
      </c>
      <c r="B81" s="169" t="s">
        <v>209</v>
      </c>
      <c r="C81" s="168">
        <f t="shared" si="1"/>
        <v>13</v>
      </c>
      <c r="D81" s="171"/>
    </row>
    <row r="82" spans="1:4" x14ac:dyDescent="0.25">
      <c r="A82" s="169" t="s">
        <v>210</v>
      </c>
      <c r="B82" s="169" t="s">
        <v>211</v>
      </c>
      <c r="C82" s="168">
        <f t="shared" si="1"/>
        <v>13</v>
      </c>
      <c r="D82" s="171"/>
    </row>
    <row r="83" spans="1:4" x14ac:dyDescent="0.25">
      <c r="A83" s="169" t="s">
        <v>212</v>
      </c>
      <c r="B83" s="169" t="s">
        <v>213</v>
      </c>
      <c r="C83" s="168">
        <f t="shared" si="1"/>
        <v>13</v>
      </c>
      <c r="D83" s="171"/>
    </row>
    <row r="84" spans="1:4" x14ac:dyDescent="0.25">
      <c r="A84" s="169" t="s">
        <v>214</v>
      </c>
      <c r="B84" s="169" t="s">
        <v>215</v>
      </c>
      <c r="C84" s="168">
        <f t="shared" si="1"/>
        <v>13</v>
      </c>
      <c r="D84" s="171"/>
    </row>
    <row r="85" spans="1:4" x14ac:dyDescent="0.25">
      <c r="A85" s="169" t="s">
        <v>216</v>
      </c>
      <c r="B85" s="169" t="s">
        <v>217</v>
      </c>
      <c r="C85" s="168">
        <f t="shared" si="1"/>
        <v>13</v>
      </c>
      <c r="D85" s="171"/>
    </row>
    <row r="86" spans="1:4" x14ac:dyDescent="0.25">
      <c r="A86" s="169" t="s">
        <v>51</v>
      </c>
      <c r="B86" s="169" t="s">
        <v>52</v>
      </c>
      <c r="C86" s="168">
        <f t="shared" si="1"/>
        <v>13</v>
      </c>
      <c r="D86" s="171"/>
    </row>
    <row r="87" spans="1:4" x14ac:dyDescent="0.25">
      <c r="A87" s="169" t="s">
        <v>53</v>
      </c>
      <c r="B87" s="169" t="s">
        <v>54</v>
      </c>
      <c r="C87" s="168">
        <f t="shared" si="1"/>
        <v>13</v>
      </c>
      <c r="D87" s="171"/>
    </row>
    <row r="88" spans="1:4" x14ac:dyDescent="0.25">
      <c r="A88" s="169" t="s">
        <v>218</v>
      </c>
      <c r="B88" s="169" t="s">
        <v>219</v>
      </c>
      <c r="C88" s="168">
        <f t="shared" si="1"/>
        <v>13</v>
      </c>
      <c r="D88" s="171"/>
    </row>
    <row r="89" spans="1:4" x14ac:dyDescent="0.25">
      <c r="A89" s="169" t="s">
        <v>55</v>
      </c>
      <c r="B89" s="169" t="s">
        <v>9</v>
      </c>
      <c r="C89" s="168">
        <f t="shared" si="1"/>
        <v>13</v>
      </c>
      <c r="D89" s="171"/>
    </row>
    <row r="90" spans="1:4" x14ac:dyDescent="0.25">
      <c r="A90" s="169" t="s">
        <v>56</v>
      </c>
      <c r="B90" s="169" t="s">
        <v>57</v>
      </c>
      <c r="C90" s="168">
        <f t="shared" si="1"/>
        <v>13</v>
      </c>
      <c r="D90" s="171"/>
    </row>
    <row r="91" spans="1:4" ht="27" x14ac:dyDescent="0.25">
      <c r="A91" s="169" t="s">
        <v>221</v>
      </c>
      <c r="B91" s="169" t="s">
        <v>222</v>
      </c>
      <c r="C91" s="168">
        <f t="shared" si="1"/>
        <v>13</v>
      </c>
      <c r="D91" s="171"/>
    </row>
    <row r="92" spans="1:4" ht="27" x14ac:dyDescent="0.25">
      <c r="A92" s="169" t="s">
        <v>58</v>
      </c>
      <c r="B92" s="169" t="s">
        <v>59</v>
      </c>
      <c r="C92" s="168">
        <f t="shared" si="1"/>
        <v>13</v>
      </c>
      <c r="D92" s="171"/>
    </row>
    <row r="93" spans="1:4" x14ac:dyDescent="0.25">
      <c r="A93" s="169" t="s">
        <v>60</v>
      </c>
      <c r="B93" s="169" t="s">
        <v>61</v>
      </c>
      <c r="C93" s="168">
        <f t="shared" si="1"/>
        <v>13</v>
      </c>
      <c r="D93" s="171"/>
    </row>
    <row r="94" spans="1:4" x14ac:dyDescent="0.25">
      <c r="A94" s="169" t="s">
        <v>223</v>
      </c>
      <c r="B94" s="169" t="s">
        <v>224</v>
      </c>
      <c r="C94" s="168">
        <f t="shared" si="1"/>
        <v>13</v>
      </c>
      <c r="D94" s="171"/>
    </row>
    <row r="95" spans="1:4" x14ac:dyDescent="0.25">
      <c r="A95" s="169" t="s">
        <v>62</v>
      </c>
      <c r="B95" s="169" t="s">
        <v>10</v>
      </c>
      <c r="C95" s="168">
        <f t="shared" si="1"/>
        <v>13</v>
      </c>
      <c r="D95" s="171"/>
    </row>
    <row r="96" spans="1:4" x14ac:dyDescent="0.25">
      <c r="A96" s="169" t="s">
        <v>63</v>
      </c>
      <c r="B96" s="169" t="s">
        <v>11</v>
      </c>
      <c r="C96" s="168">
        <f t="shared" si="1"/>
        <v>13</v>
      </c>
      <c r="D96" s="171"/>
    </row>
    <row r="97" spans="1:4" x14ac:dyDescent="0.25">
      <c r="A97" s="169" t="s">
        <v>64</v>
      </c>
      <c r="B97" s="169" t="s">
        <v>65</v>
      </c>
      <c r="C97" s="168">
        <f t="shared" si="1"/>
        <v>13</v>
      </c>
      <c r="D97" s="171"/>
    </row>
    <row r="98" spans="1:4" x14ac:dyDescent="0.25">
      <c r="A98" s="169" t="s">
        <v>66</v>
      </c>
      <c r="B98" s="169" t="s">
        <v>67</v>
      </c>
      <c r="C98" s="168">
        <f t="shared" si="1"/>
        <v>13</v>
      </c>
      <c r="D98" s="171"/>
    </row>
    <row r="99" spans="1:4" ht="27" x14ac:dyDescent="0.25">
      <c r="A99" s="169" t="s">
        <v>226</v>
      </c>
      <c r="B99" s="169" t="s">
        <v>227</v>
      </c>
      <c r="C99" s="168">
        <f t="shared" si="1"/>
        <v>13</v>
      </c>
      <c r="D99" s="171"/>
    </row>
    <row r="100" spans="1:4" ht="27" x14ac:dyDescent="0.25">
      <c r="A100" s="169" t="s">
        <v>68</v>
      </c>
      <c r="B100" s="169" t="s">
        <v>69</v>
      </c>
      <c r="C100" s="168">
        <f t="shared" si="1"/>
        <v>13</v>
      </c>
      <c r="D100" s="171"/>
    </row>
    <row r="101" spans="1:4" x14ac:dyDescent="0.25">
      <c r="A101" s="169" t="s">
        <v>70</v>
      </c>
      <c r="B101" s="169" t="s">
        <v>71</v>
      </c>
      <c r="C101" s="168">
        <f t="shared" si="1"/>
        <v>13</v>
      </c>
      <c r="D101" s="171"/>
    </row>
    <row r="102" spans="1:4" x14ac:dyDescent="0.25">
      <c r="A102" s="169" t="s">
        <v>229</v>
      </c>
      <c r="B102" s="169" t="s">
        <v>230</v>
      </c>
      <c r="C102" s="168">
        <f t="shared" si="1"/>
        <v>13</v>
      </c>
      <c r="D102" s="171"/>
    </row>
    <row r="103" spans="1:4" x14ac:dyDescent="0.25">
      <c r="A103" s="169" t="s">
        <v>231</v>
      </c>
      <c r="B103" s="169" t="s">
        <v>12</v>
      </c>
      <c r="C103" s="168">
        <f t="shared" si="1"/>
        <v>13</v>
      </c>
      <c r="D103" s="171"/>
    </row>
    <row r="104" spans="1:4" x14ac:dyDescent="0.25">
      <c r="A104" s="169" t="s">
        <v>232</v>
      </c>
      <c r="B104" s="169" t="s">
        <v>233</v>
      </c>
      <c r="C104" s="168">
        <f t="shared" si="1"/>
        <v>13</v>
      </c>
      <c r="D104" s="171"/>
    </row>
    <row r="105" spans="1:4" x14ac:dyDescent="0.25">
      <c r="A105" s="169" t="s">
        <v>234</v>
      </c>
      <c r="B105" s="169" t="s">
        <v>235</v>
      </c>
      <c r="C105" s="168">
        <f t="shared" si="1"/>
        <v>13</v>
      </c>
      <c r="D105" s="171"/>
    </row>
    <row r="106" spans="1:4" x14ac:dyDescent="0.25">
      <c r="A106" s="169" t="s">
        <v>236</v>
      </c>
      <c r="B106" s="169" t="s">
        <v>237</v>
      </c>
      <c r="C106" s="168">
        <f t="shared" si="1"/>
        <v>13</v>
      </c>
      <c r="D106" s="171"/>
    </row>
    <row r="107" spans="1:4" ht="27" x14ac:dyDescent="0.25">
      <c r="A107" s="169" t="s">
        <v>238</v>
      </c>
      <c r="B107" s="169" t="s">
        <v>239</v>
      </c>
      <c r="C107" s="168">
        <f t="shared" si="1"/>
        <v>13</v>
      </c>
      <c r="D107" s="171"/>
    </row>
    <row r="108" spans="1:4" ht="27" x14ac:dyDescent="0.25">
      <c r="A108" s="169" t="s">
        <v>240</v>
      </c>
      <c r="B108" s="169" t="s">
        <v>241</v>
      </c>
      <c r="C108" s="168">
        <f t="shared" si="1"/>
        <v>13</v>
      </c>
      <c r="D108" s="171"/>
    </row>
    <row r="109" spans="1:4" x14ac:dyDescent="0.25">
      <c r="A109" s="169" t="s">
        <v>242</v>
      </c>
      <c r="B109" s="169" t="s">
        <v>243</v>
      </c>
      <c r="C109" s="168">
        <f t="shared" si="1"/>
        <v>13</v>
      </c>
      <c r="D109" s="171"/>
    </row>
    <row r="110" spans="1:4" x14ac:dyDescent="0.25">
      <c r="A110" s="169" t="s">
        <v>245</v>
      </c>
      <c r="B110" s="169" t="s">
        <v>246</v>
      </c>
      <c r="C110" s="168">
        <f t="shared" si="1"/>
        <v>13</v>
      </c>
      <c r="D110" s="171"/>
    </row>
    <row r="111" spans="1:4" x14ac:dyDescent="0.25">
      <c r="A111" s="169" t="s">
        <v>247</v>
      </c>
      <c r="B111" s="169" t="s">
        <v>248</v>
      </c>
      <c r="C111" s="168">
        <f t="shared" si="1"/>
        <v>13</v>
      </c>
      <c r="D111" s="171"/>
    </row>
    <row r="112" spans="1:4" x14ac:dyDescent="0.25">
      <c r="A112" s="169" t="s">
        <v>249</v>
      </c>
      <c r="B112" s="169" t="s">
        <v>250</v>
      </c>
      <c r="C112" s="168">
        <f t="shared" si="1"/>
        <v>13</v>
      </c>
      <c r="D112" s="171"/>
    </row>
    <row r="113" spans="1:4" ht="27" x14ac:dyDescent="0.25">
      <c r="A113" s="169" t="s">
        <v>251</v>
      </c>
      <c r="B113" s="169" t="s">
        <v>252</v>
      </c>
      <c r="C113" s="168">
        <f t="shared" si="1"/>
        <v>13</v>
      </c>
      <c r="D113" s="171"/>
    </row>
    <row r="114" spans="1:4" x14ac:dyDescent="0.25">
      <c r="A114" s="169" t="s">
        <v>254</v>
      </c>
      <c r="B114" s="169" t="s">
        <v>253</v>
      </c>
      <c r="C114" s="168">
        <f t="shared" si="1"/>
        <v>13</v>
      </c>
      <c r="D114" s="171"/>
    </row>
    <row r="115" spans="1:4" x14ac:dyDescent="0.25">
      <c r="A115" s="169" t="s">
        <v>256</v>
      </c>
      <c r="B115" s="169" t="s">
        <v>257</v>
      </c>
      <c r="C115" s="168">
        <f t="shared" si="1"/>
        <v>13</v>
      </c>
      <c r="D115" s="171"/>
    </row>
    <row r="116" spans="1:4" x14ac:dyDescent="0.25">
      <c r="A116" s="169" t="s">
        <v>258</v>
      </c>
      <c r="B116" s="169" t="s">
        <v>259</v>
      </c>
      <c r="C116" s="168">
        <f t="shared" si="1"/>
        <v>13</v>
      </c>
      <c r="D116" s="171"/>
    </row>
    <row r="117" spans="1:4" x14ac:dyDescent="0.25">
      <c r="A117" s="169" t="s">
        <v>260</v>
      </c>
      <c r="B117" s="169" t="s">
        <v>261</v>
      </c>
      <c r="C117" s="168">
        <f t="shared" ref="C117:C180" si="2">LEN(A117)</f>
        <v>13</v>
      </c>
      <c r="D117" s="171"/>
    </row>
    <row r="118" spans="1:4" x14ac:dyDescent="0.25">
      <c r="A118" s="169" t="s">
        <v>262</v>
      </c>
      <c r="B118" s="169" t="s">
        <v>263</v>
      </c>
      <c r="C118" s="168">
        <f t="shared" si="2"/>
        <v>13</v>
      </c>
      <c r="D118" s="171"/>
    </row>
    <row r="119" spans="1:4" x14ac:dyDescent="0.25">
      <c r="A119" s="169" t="s">
        <v>264</v>
      </c>
      <c r="B119" s="169" t="s">
        <v>265</v>
      </c>
      <c r="C119" s="168">
        <f t="shared" si="2"/>
        <v>13</v>
      </c>
      <c r="D119" s="171"/>
    </row>
    <row r="120" spans="1:4" x14ac:dyDescent="0.25">
      <c r="A120" s="169" t="s">
        <v>266</v>
      </c>
      <c r="B120" s="169" t="s">
        <v>267</v>
      </c>
      <c r="C120" s="168">
        <f t="shared" si="2"/>
        <v>13</v>
      </c>
      <c r="D120" s="171"/>
    </row>
    <row r="121" spans="1:4" x14ac:dyDescent="0.25">
      <c r="A121" s="169" t="s">
        <v>268</v>
      </c>
      <c r="B121" s="169" t="s">
        <v>269</v>
      </c>
      <c r="C121" s="168">
        <f t="shared" si="2"/>
        <v>13</v>
      </c>
      <c r="D121" s="171"/>
    </row>
    <row r="122" spans="1:4" x14ac:dyDescent="0.25">
      <c r="A122" s="169" t="s">
        <v>270</v>
      </c>
      <c r="B122" s="169" t="s">
        <v>271</v>
      </c>
      <c r="C122" s="168">
        <f t="shared" si="2"/>
        <v>13</v>
      </c>
      <c r="D122" s="171"/>
    </row>
    <row r="123" spans="1:4" x14ac:dyDescent="0.25">
      <c r="A123" s="169" t="s">
        <v>272</v>
      </c>
      <c r="B123" s="169" t="s">
        <v>273</v>
      </c>
      <c r="C123" s="168">
        <f t="shared" si="2"/>
        <v>13</v>
      </c>
      <c r="D123" s="171"/>
    </row>
    <row r="124" spans="1:4" x14ac:dyDescent="0.25">
      <c r="A124" s="169" t="s">
        <v>274</v>
      </c>
      <c r="B124" s="169" t="s">
        <v>275</v>
      </c>
      <c r="C124" s="168">
        <f t="shared" si="2"/>
        <v>13</v>
      </c>
      <c r="D124" s="171"/>
    </row>
    <row r="125" spans="1:4" x14ac:dyDescent="0.25">
      <c r="A125" s="169" t="s">
        <v>276</v>
      </c>
      <c r="B125" s="169" t="s">
        <v>277</v>
      </c>
      <c r="C125" s="168">
        <f t="shared" si="2"/>
        <v>13</v>
      </c>
      <c r="D125" s="171"/>
    </row>
    <row r="126" spans="1:4" ht="27" x14ac:dyDescent="0.25">
      <c r="A126" s="169" t="s">
        <v>278</v>
      </c>
      <c r="B126" s="169" t="s">
        <v>279</v>
      </c>
      <c r="C126" s="168">
        <f t="shared" si="2"/>
        <v>13</v>
      </c>
      <c r="D126" s="171"/>
    </row>
    <row r="127" spans="1:4" x14ac:dyDescent="0.25">
      <c r="A127" s="169" t="s">
        <v>280</v>
      </c>
      <c r="B127" s="169" t="s">
        <v>281</v>
      </c>
      <c r="C127" s="168">
        <f t="shared" si="2"/>
        <v>13</v>
      </c>
      <c r="D127" s="171"/>
    </row>
    <row r="128" spans="1:4" x14ac:dyDescent="0.25">
      <c r="A128" s="169" t="s">
        <v>282</v>
      </c>
      <c r="B128" s="169" t="s">
        <v>283</v>
      </c>
      <c r="C128" s="168">
        <f t="shared" si="2"/>
        <v>13</v>
      </c>
      <c r="D128" s="171"/>
    </row>
    <row r="129" spans="1:4" x14ac:dyDescent="0.25">
      <c r="A129" s="169" t="s">
        <v>284</v>
      </c>
      <c r="B129" s="169" t="s">
        <v>285</v>
      </c>
      <c r="C129" s="168">
        <f t="shared" si="2"/>
        <v>13</v>
      </c>
      <c r="D129" s="171"/>
    </row>
    <row r="130" spans="1:4" x14ac:dyDescent="0.25">
      <c r="A130" s="169" t="s">
        <v>286</v>
      </c>
      <c r="B130" s="169" t="s">
        <v>287</v>
      </c>
      <c r="C130" s="168">
        <f t="shared" si="2"/>
        <v>13</v>
      </c>
      <c r="D130" s="171"/>
    </row>
    <row r="131" spans="1:4" x14ac:dyDescent="0.25">
      <c r="A131" s="169" t="s">
        <v>288</v>
      </c>
      <c r="B131" s="169" t="s">
        <v>289</v>
      </c>
      <c r="C131" s="168">
        <f t="shared" si="2"/>
        <v>13</v>
      </c>
      <c r="D131" s="171"/>
    </row>
    <row r="132" spans="1:4" x14ac:dyDescent="0.25">
      <c r="A132" s="169" t="s">
        <v>290</v>
      </c>
      <c r="B132" s="169" t="s">
        <v>291</v>
      </c>
      <c r="C132" s="168">
        <f t="shared" si="2"/>
        <v>13</v>
      </c>
      <c r="D132" s="171"/>
    </row>
    <row r="133" spans="1:4" x14ac:dyDescent="0.25">
      <c r="A133" s="169" t="s">
        <v>292</v>
      </c>
      <c r="B133" s="169" t="s">
        <v>293</v>
      </c>
      <c r="C133" s="168">
        <f t="shared" si="2"/>
        <v>13</v>
      </c>
      <c r="D133" s="171"/>
    </row>
    <row r="134" spans="1:4" x14ac:dyDescent="0.25">
      <c r="A134" s="169" t="s">
        <v>294</v>
      </c>
      <c r="B134" s="169" t="s">
        <v>295</v>
      </c>
      <c r="C134" s="168">
        <f t="shared" si="2"/>
        <v>13</v>
      </c>
      <c r="D134" s="171"/>
    </row>
    <row r="135" spans="1:4" x14ac:dyDescent="0.25">
      <c r="A135" s="169" t="s">
        <v>296</v>
      </c>
      <c r="B135" s="169" t="s">
        <v>297</v>
      </c>
      <c r="C135" s="168">
        <f t="shared" si="2"/>
        <v>13</v>
      </c>
      <c r="D135" s="171"/>
    </row>
    <row r="136" spans="1:4" x14ac:dyDescent="0.25">
      <c r="A136" s="169" t="s">
        <v>298</v>
      </c>
      <c r="B136" s="169" t="s">
        <v>299</v>
      </c>
      <c r="C136" s="168">
        <f t="shared" si="2"/>
        <v>13</v>
      </c>
      <c r="D136" s="171"/>
    </row>
    <row r="137" spans="1:4" ht="27" x14ac:dyDescent="0.25">
      <c r="A137" s="169" t="s">
        <v>300</v>
      </c>
      <c r="B137" s="169" t="s">
        <v>301</v>
      </c>
      <c r="C137" s="168">
        <f t="shared" si="2"/>
        <v>13</v>
      </c>
      <c r="D137" s="171"/>
    </row>
    <row r="138" spans="1:4" x14ac:dyDescent="0.25">
      <c r="A138" s="169" t="s">
        <v>302</v>
      </c>
      <c r="B138" s="169" t="s">
        <v>303</v>
      </c>
      <c r="C138" s="168">
        <f t="shared" si="2"/>
        <v>13</v>
      </c>
      <c r="D138" s="171"/>
    </row>
    <row r="139" spans="1:4" x14ac:dyDescent="0.25">
      <c r="A139" s="169" t="s">
        <v>304</v>
      </c>
      <c r="B139" s="169" t="s">
        <v>305</v>
      </c>
      <c r="C139" s="168">
        <f t="shared" si="2"/>
        <v>13</v>
      </c>
      <c r="D139" s="171"/>
    </row>
    <row r="140" spans="1:4" x14ac:dyDescent="0.25">
      <c r="A140" s="169" t="s">
        <v>306</v>
      </c>
      <c r="B140" s="169" t="s">
        <v>307</v>
      </c>
      <c r="C140" s="168">
        <f t="shared" si="2"/>
        <v>13</v>
      </c>
      <c r="D140" s="171"/>
    </row>
    <row r="141" spans="1:4" x14ac:dyDescent="0.25">
      <c r="A141" s="169" t="s">
        <v>308</v>
      </c>
      <c r="B141" s="169" t="s">
        <v>309</v>
      </c>
      <c r="C141" s="168">
        <f t="shared" si="2"/>
        <v>13</v>
      </c>
      <c r="D141" s="171"/>
    </row>
    <row r="142" spans="1:4" x14ac:dyDescent="0.25">
      <c r="A142" s="169" t="s">
        <v>310</v>
      </c>
      <c r="B142" s="169" t="s">
        <v>311</v>
      </c>
      <c r="C142" s="168">
        <f t="shared" si="2"/>
        <v>13</v>
      </c>
      <c r="D142" s="171"/>
    </row>
    <row r="143" spans="1:4" x14ac:dyDescent="0.25">
      <c r="A143" s="169" t="s">
        <v>312</v>
      </c>
      <c r="B143" s="169" t="s">
        <v>313</v>
      </c>
      <c r="C143" s="168">
        <f t="shared" si="2"/>
        <v>13</v>
      </c>
      <c r="D143" s="171"/>
    </row>
    <row r="144" spans="1:4" x14ac:dyDescent="0.25">
      <c r="A144" s="169" t="s">
        <v>314</v>
      </c>
      <c r="B144" s="169" t="s">
        <v>315</v>
      </c>
      <c r="C144" s="168">
        <f t="shared" si="2"/>
        <v>13</v>
      </c>
      <c r="D144" s="171"/>
    </row>
    <row r="145" spans="1:4" x14ac:dyDescent="0.25">
      <c r="A145" s="169" t="s">
        <v>316</v>
      </c>
      <c r="B145" s="169" t="s">
        <v>317</v>
      </c>
      <c r="C145" s="168">
        <f t="shared" si="2"/>
        <v>13</v>
      </c>
      <c r="D145" s="171"/>
    </row>
    <row r="146" spans="1:4" ht="27" x14ac:dyDescent="0.25">
      <c r="A146" s="169" t="s">
        <v>318</v>
      </c>
      <c r="B146" s="169" t="s">
        <v>319</v>
      </c>
      <c r="C146" s="168">
        <f t="shared" si="2"/>
        <v>13</v>
      </c>
      <c r="D146" s="171"/>
    </row>
    <row r="147" spans="1:4" x14ac:dyDescent="0.25">
      <c r="A147" s="169" t="s">
        <v>320</v>
      </c>
      <c r="B147" s="169" t="s">
        <v>321</v>
      </c>
      <c r="C147" s="168">
        <f t="shared" si="2"/>
        <v>13</v>
      </c>
      <c r="D147" s="171"/>
    </row>
    <row r="148" spans="1:4" x14ac:dyDescent="0.25">
      <c r="A148" s="169" t="s">
        <v>322</v>
      </c>
      <c r="B148" s="169" t="s">
        <v>323</v>
      </c>
      <c r="C148" s="168">
        <f t="shared" si="2"/>
        <v>13</v>
      </c>
      <c r="D148" s="171"/>
    </row>
    <row r="149" spans="1:4" x14ac:dyDescent="0.25">
      <c r="A149" s="169" t="s">
        <v>324</v>
      </c>
      <c r="B149" s="169" t="s">
        <v>325</v>
      </c>
      <c r="C149" s="168">
        <f t="shared" si="2"/>
        <v>13</v>
      </c>
      <c r="D149" s="171"/>
    </row>
    <row r="150" spans="1:4" x14ac:dyDescent="0.25">
      <c r="A150" s="169" t="s">
        <v>326</v>
      </c>
      <c r="B150" s="169" t="s">
        <v>327</v>
      </c>
      <c r="C150" s="168">
        <f t="shared" si="2"/>
        <v>13</v>
      </c>
      <c r="D150" s="171"/>
    </row>
    <row r="151" spans="1:4" x14ac:dyDescent="0.25">
      <c r="A151" s="169" t="s">
        <v>328</v>
      </c>
      <c r="B151" s="169" t="s">
        <v>329</v>
      </c>
      <c r="C151" s="168">
        <f t="shared" si="2"/>
        <v>13</v>
      </c>
      <c r="D151" s="171"/>
    </row>
    <row r="152" spans="1:4" x14ac:dyDescent="0.25">
      <c r="A152" s="169" t="s">
        <v>330</v>
      </c>
      <c r="B152" s="169" t="s">
        <v>331</v>
      </c>
      <c r="C152" s="168">
        <f t="shared" si="2"/>
        <v>13</v>
      </c>
      <c r="D152" s="171"/>
    </row>
    <row r="153" spans="1:4" x14ac:dyDescent="0.25">
      <c r="A153" s="169" t="s">
        <v>332</v>
      </c>
      <c r="B153" s="169" t="s">
        <v>333</v>
      </c>
      <c r="C153" s="168">
        <f t="shared" si="2"/>
        <v>13</v>
      </c>
      <c r="D153" s="171"/>
    </row>
    <row r="154" spans="1:4" x14ac:dyDescent="0.25">
      <c r="A154" s="169" t="s">
        <v>334</v>
      </c>
      <c r="B154" s="169" t="s">
        <v>335</v>
      </c>
      <c r="C154" s="168">
        <f t="shared" si="2"/>
        <v>13</v>
      </c>
      <c r="D154" s="171"/>
    </row>
    <row r="155" spans="1:4" x14ac:dyDescent="0.25">
      <c r="A155" s="169" t="s">
        <v>336</v>
      </c>
      <c r="B155" s="169" t="s">
        <v>337</v>
      </c>
      <c r="C155" s="168">
        <f t="shared" si="2"/>
        <v>13</v>
      </c>
      <c r="D155" s="171"/>
    </row>
    <row r="156" spans="1:4" x14ac:dyDescent="0.25">
      <c r="A156" s="169" t="s">
        <v>338</v>
      </c>
      <c r="B156" s="169" t="s">
        <v>339</v>
      </c>
      <c r="C156" s="168">
        <f t="shared" si="2"/>
        <v>13</v>
      </c>
      <c r="D156" s="171"/>
    </row>
    <row r="157" spans="1:4" ht="27" x14ac:dyDescent="0.25">
      <c r="A157" s="169" t="s">
        <v>340</v>
      </c>
      <c r="B157" s="169" t="s">
        <v>341</v>
      </c>
      <c r="C157" s="168">
        <f t="shared" si="2"/>
        <v>13</v>
      </c>
      <c r="D157" s="171"/>
    </row>
    <row r="158" spans="1:4" ht="27" x14ac:dyDescent="0.25">
      <c r="A158" s="169" t="s">
        <v>342</v>
      </c>
      <c r="B158" s="169" t="s">
        <v>343</v>
      </c>
      <c r="C158" s="168">
        <f t="shared" si="2"/>
        <v>13</v>
      </c>
      <c r="D158" s="171"/>
    </row>
    <row r="159" spans="1:4" x14ac:dyDescent="0.25">
      <c r="A159" s="169" t="s">
        <v>344</v>
      </c>
      <c r="B159" s="169" t="s">
        <v>345</v>
      </c>
      <c r="C159" s="168">
        <f t="shared" si="2"/>
        <v>13</v>
      </c>
      <c r="D159" s="171"/>
    </row>
    <row r="160" spans="1:4" x14ac:dyDescent="0.25">
      <c r="A160" s="169" t="s">
        <v>346</v>
      </c>
      <c r="B160" s="169" t="s">
        <v>347</v>
      </c>
      <c r="C160" s="168">
        <f t="shared" si="2"/>
        <v>13</v>
      </c>
      <c r="D160" s="171"/>
    </row>
    <row r="161" spans="1:4" ht="27" x14ac:dyDescent="0.25">
      <c r="A161" s="169" t="s">
        <v>348</v>
      </c>
      <c r="B161" s="169" t="s">
        <v>349</v>
      </c>
      <c r="C161" s="168">
        <f t="shared" si="2"/>
        <v>13</v>
      </c>
      <c r="D161" s="171"/>
    </row>
    <row r="162" spans="1:4" ht="27" x14ac:dyDescent="0.25">
      <c r="A162" s="169" t="s">
        <v>350</v>
      </c>
      <c r="B162" s="169" t="s">
        <v>351</v>
      </c>
      <c r="C162" s="168">
        <f t="shared" si="2"/>
        <v>13</v>
      </c>
      <c r="D162" s="171"/>
    </row>
    <row r="163" spans="1:4" x14ac:dyDescent="0.25">
      <c r="A163" s="169" t="s">
        <v>352</v>
      </c>
      <c r="B163" s="169" t="s">
        <v>353</v>
      </c>
      <c r="C163" s="168">
        <f t="shared" si="2"/>
        <v>13</v>
      </c>
      <c r="D163" s="171"/>
    </row>
    <row r="164" spans="1:4" x14ac:dyDescent="0.25">
      <c r="A164" s="169" t="s">
        <v>354</v>
      </c>
      <c r="B164" s="169" t="s">
        <v>355</v>
      </c>
      <c r="C164" s="168">
        <f t="shared" si="2"/>
        <v>13</v>
      </c>
      <c r="D164" s="171"/>
    </row>
    <row r="165" spans="1:4" x14ac:dyDescent="0.25">
      <c r="A165" s="169" t="s">
        <v>356</v>
      </c>
      <c r="B165" s="169" t="s">
        <v>357</v>
      </c>
      <c r="C165" s="168">
        <f t="shared" si="2"/>
        <v>13</v>
      </c>
      <c r="D165" s="171"/>
    </row>
    <row r="166" spans="1:4" x14ac:dyDescent="0.25">
      <c r="A166" s="169" t="s">
        <v>358</v>
      </c>
      <c r="B166" s="169" t="s">
        <v>359</v>
      </c>
      <c r="C166" s="168">
        <f t="shared" si="2"/>
        <v>13</v>
      </c>
      <c r="D166" s="171"/>
    </row>
    <row r="167" spans="1:4" x14ac:dyDescent="0.25">
      <c r="A167" s="169" t="s">
        <v>360</v>
      </c>
      <c r="B167" s="169" t="s">
        <v>361</v>
      </c>
      <c r="C167" s="168">
        <f t="shared" si="2"/>
        <v>13</v>
      </c>
      <c r="D167" s="171"/>
    </row>
    <row r="168" spans="1:4" x14ac:dyDescent="0.25">
      <c r="A168" s="169" t="s">
        <v>362</v>
      </c>
      <c r="B168" s="169" t="s">
        <v>363</v>
      </c>
      <c r="C168" s="168">
        <f t="shared" si="2"/>
        <v>13</v>
      </c>
      <c r="D168" s="171"/>
    </row>
    <row r="169" spans="1:4" x14ac:dyDescent="0.25">
      <c r="A169" s="169" t="s">
        <v>364</v>
      </c>
      <c r="B169" s="169" t="s">
        <v>365</v>
      </c>
      <c r="C169" s="168">
        <f t="shared" si="2"/>
        <v>13</v>
      </c>
      <c r="D169" s="171"/>
    </row>
    <row r="170" spans="1:4" x14ac:dyDescent="0.25">
      <c r="A170" s="169" t="s">
        <v>366</v>
      </c>
      <c r="B170" s="169" t="s">
        <v>367</v>
      </c>
      <c r="C170" s="168">
        <f t="shared" si="2"/>
        <v>13</v>
      </c>
      <c r="D170" s="171"/>
    </row>
    <row r="171" spans="1:4" ht="27" x14ac:dyDescent="0.25">
      <c r="A171" s="169" t="s">
        <v>368</v>
      </c>
      <c r="B171" s="169" t="s">
        <v>369</v>
      </c>
      <c r="C171" s="168">
        <f t="shared" si="2"/>
        <v>13</v>
      </c>
      <c r="D171" s="171"/>
    </row>
    <row r="172" spans="1:4" ht="27" x14ac:dyDescent="0.25">
      <c r="A172" s="169" t="s">
        <v>370</v>
      </c>
      <c r="B172" s="169" t="s">
        <v>371</v>
      </c>
      <c r="C172" s="168">
        <f t="shared" si="2"/>
        <v>13</v>
      </c>
      <c r="D172" s="171"/>
    </row>
    <row r="173" spans="1:4" x14ac:dyDescent="0.25">
      <c r="A173" s="169" t="s">
        <v>372</v>
      </c>
      <c r="B173" s="169" t="s">
        <v>373</v>
      </c>
      <c r="C173" s="168">
        <f t="shared" si="2"/>
        <v>13</v>
      </c>
      <c r="D173" s="171"/>
    </row>
    <row r="174" spans="1:4" x14ac:dyDescent="0.25">
      <c r="A174" s="169" t="s">
        <v>374</v>
      </c>
      <c r="B174" s="169" t="s">
        <v>375</v>
      </c>
      <c r="C174" s="168">
        <f t="shared" si="2"/>
        <v>13</v>
      </c>
      <c r="D174" s="171"/>
    </row>
    <row r="175" spans="1:4" x14ac:dyDescent="0.25">
      <c r="A175" s="169" t="s">
        <v>376</v>
      </c>
      <c r="B175" s="169" t="s">
        <v>377</v>
      </c>
      <c r="C175" s="168">
        <f t="shared" si="2"/>
        <v>13</v>
      </c>
      <c r="D175" s="171"/>
    </row>
    <row r="176" spans="1:4" x14ac:dyDescent="0.25">
      <c r="A176" s="169" t="s">
        <v>378</v>
      </c>
      <c r="B176" s="169" t="s">
        <v>379</v>
      </c>
      <c r="C176" s="168">
        <f t="shared" si="2"/>
        <v>13</v>
      </c>
      <c r="D176" s="171"/>
    </row>
    <row r="177" spans="1:4" x14ac:dyDescent="0.25">
      <c r="A177" s="169" t="s">
        <v>380</v>
      </c>
      <c r="B177" s="169" t="s">
        <v>381</v>
      </c>
      <c r="C177" s="168">
        <f t="shared" si="2"/>
        <v>13</v>
      </c>
      <c r="D177" s="171"/>
    </row>
    <row r="178" spans="1:4" x14ac:dyDescent="0.25">
      <c r="A178" s="169" t="s">
        <v>382</v>
      </c>
      <c r="B178" s="169" t="s">
        <v>383</v>
      </c>
      <c r="C178" s="168">
        <f t="shared" si="2"/>
        <v>13</v>
      </c>
      <c r="D178" s="171"/>
    </row>
    <row r="179" spans="1:4" x14ac:dyDescent="0.25">
      <c r="A179" s="169" t="s">
        <v>384</v>
      </c>
      <c r="B179" s="169" t="s">
        <v>385</v>
      </c>
      <c r="C179" s="168">
        <f t="shared" si="2"/>
        <v>13</v>
      </c>
      <c r="D179" s="171"/>
    </row>
    <row r="180" spans="1:4" ht="27" x14ac:dyDescent="0.25">
      <c r="A180" s="169" t="s">
        <v>386</v>
      </c>
      <c r="B180" s="169" t="s">
        <v>387</v>
      </c>
      <c r="C180" s="168">
        <f t="shared" si="2"/>
        <v>13</v>
      </c>
      <c r="D180" s="171"/>
    </row>
    <row r="181" spans="1:4" x14ac:dyDescent="0.25">
      <c r="A181" s="169" t="s">
        <v>388</v>
      </c>
      <c r="B181" s="169" t="s">
        <v>389</v>
      </c>
      <c r="C181" s="168">
        <f t="shared" ref="C181:C242" si="3">LEN(A181)</f>
        <v>13</v>
      </c>
      <c r="D181" s="171"/>
    </row>
    <row r="182" spans="1:4" x14ac:dyDescent="0.25">
      <c r="A182" s="169" t="s">
        <v>390</v>
      </c>
      <c r="B182" s="169" t="s">
        <v>391</v>
      </c>
      <c r="C182" s="168">
        <f t="shared" si="3"/>
        <v>13</v>
      </c>
      <c r="D182" s="171"/>
    </row>
    <row r="183" spans="1:4" ht="27" x14ac:dyDescent="0.25">
      <c r="A183" s="169" t="s">
        <v>392</v>
      </c>
      <c r="B183" s="169" t="s">
        <v>393</v>
      </c>
      <c r="C183" s="168">
        <f t="shared" si="3"/>
        <v>13</v>
      </c>
      <c r="D183" s="171"/>
    </row>
    <row r="184" spans="1:4" x14ac:dyDescent="0.25">
      <c r="A184" s="169" t="s">
        <v>394</v>
      </c>
      <c r="B184" s="169" t="s">
        <v>395</v>
      </c>
      <c r="C184" s="168">
        <f t="shared" si="3"/>
        <v>13</v>
      </c>
      <c r="D184" s="171"/>
    </row>
    <row r="185" spans="1:4" x14ac:dyDescent="0.25">
      <c r="A185" s="169" t="s">
        <v>396</v>
      </c>
      <c r="B185" s="169" t="s">
        <v>397</v>
      </c>
      <c r="C185" s="168">
        <f t="shared" si="3"/>
        <v>13</v>
      </c>
      <c r="D185" s="171"/>
    </row>
    <row r="186" spans="1:4" x14ac:dyDescent="0.25">
      <c r="A186" s="169" t="s">
        <v>398</v>
      </c>
      <c r="B186" s="169" t="s">
        <v>399</v>
      </c>
      <c r="C186" s="168">
        <f t="shared" si="3"/>
        <v>13</v>
      </c>
      <c r="D186" s="171"/>
    </row>
    <row r="187" spans="1:4" ht="27" x14ac:dyDescent="0.25">
      <c r="A187" s="169" t="s">
        <v>400</v>
      </c>
      <c r="B187" s="169" t="s">
        <v>401</v>
      </c>
      <c r="C187" s="168">
        <f t="shared" si="3"/>
        <v>13</v>
      </c>
      <c r="D187" s="171"/>
    </row>
    <row r="188" spans="1:4" x14ac:dyDescent="0.25">
      <c r="A188" s="169" t="s">
        <v>402</v>
      </c>
      <c r="B188" s="169" t="s">
        <v>403</v>
      </c>
      <c r="C188" s="168">
        <f t="shared" si="3"/>
        <v>13</v>
      </c>
      <c r="D188" s="171"/>
    </row>
    <row r="189" spans="1:4" x14ac:dyDescent="0.25">
      <c r="A189" s="169" t="s">
        <v>404</v>
      </c>
      <c r="B189" s="169" t="s">
        <v>405</v>
      </c>
      <c r="C189" s="168">
        <f t="shared" si="3"/>
        <v>13</v>
      </c>
      <c r="D189" s="171"/>
    </row>
    <row r="190" spans="1:4" x14ac:dyDescent="0.25">
      <c r="A190" s="169" t="s">
        <v>406</v>
      </c>
      <c r="B190" s="169" t="s">
        <v>407</v>
      </c>
      <c r="C190" s="168">
        <f t="shared" si="3"/>
        <v>13</v>
      </c>
      <c r="D190" s="171"/>
    </row>
    <row r="191" spans="1:4" x14ac:dyDescent="0.25">
      <c r="A191" s="169" t="s">
        <v>408</v>
      </c>
      <c r="B191" s="169" t="s">
        <v>409</v>
      </c>
      <c r="C191" s="168">
        <f t="shared" si="3"/>
        <v>13</v>
      </c>
      <c r="D191" s="171"/>
    </row>
    <row r="192" spans="1:4" x14ac:dyDescent="0.25">
      <c r="A192" s="169" t="s">
        <v>410</v>
      </c>
      <c r="B192" s="169" t="s">
        <v>411</v>
      </c>
      <c r="C192" s="168">
        <f t="shared" si="3"/>
        <v>13</v>
      </c>
      <c r="D192" s="171"/>
    </row>
    <row r="193" spans="1:4" x14ac:dyDescent="0.25">
      <c r="A193" s="169" t="s">
        <v>412</v>
      </c>
      <c r="B193" s="169" t="s">
        <v>413</v>
      </c>
      <c r="C193" s="168">
        <f t="shared" si="3"/>
        <v>13</v>
      </c>
      <c r="D193" s="171"/>
    </row>
    <row r="194" spans="1:4" ht="27" x14ac:dyDescent="0.25">
      <c r="A194" s="169" t="s">
        <v>414</v>
      </c>
      <c r="B194" s="169" t="s">
        <v>415</v>
      </c>
      <c r="C194" s="168">
        <f t="shared" si="3"/>
        <v>13</v>
      </c>
      <c r="D194" s="171"/>
    </row>
    <row r="195" spans="1:4" ht="27" x14ac:dyDescent="0.25">
      <c r="A195" s="169" t="s">
        <v>416</v>
      </c>
      <c r="B195" s="169" t="s">
        <v>417</v>
      </c>
      <c r="C195" s="168">
        <f t="shared" si="3"/>
        <v>13</v>
      </c>
      <c r="D195" s="171"/>
    </row>
    <row r="196" spans="1:4" ht="27" x14ac:dyDescent="0.25">
      <c r="A196" s="169" t="s">
        <v>418</v>
      </c>
      <c r="B196" s="169" t="s">
        <v>419</v>
      </c>
      <c r="C196" s="168">
        <f t="shared" si="3"/>
        <v>13</v>
      </c>
      <c r="D196" s="171"/>
    </row>
    <row r="197" spans="1:4" ht="27" x14ac:dyDescent="0.25">
      <c r="A197" s="169" t="s">
        <v>420</v>
      </c>
      <c r="B197" s="169" t="s">
        <v>421</v>
      </c>
      <c r="C197" s="168">
        <f t="shared" si="3"/>
        <v>13</v>
      </c>
      <c r="D197" s="171"/>
    </row>
    <row r="198" spans="1:4" ht="27" x14ac:dyDescent="0.25">
      <c r="A198" s="169" t="s">
        <v>422</v>
      </c>
      <c r="B198" s="169" t="s">
        <v>423</v>
      </c>
      <c r="C198" s="168">
        <f t="shared" si="3"/>
        <v>13</v>
      </c>
      <c r="D198" s="171"/>
    </row>
    <row r="199" spans="1:4" ht="27" x14ac:dyDescent="0.25">
      <c r="A199" s="169" t="s">
        <v>424</v>
      </c>
      <c r="B199" s="169" t="s">
        <v>425</v>
      </c>
      <c r="C199" s="168">
        <f t="shared" si="3"/>
        <v>13</v>
      </c>
      <c r="D199" s="171"/>
    </row>
    <row r="200" spans="1:4" ht="27" x14ac:dyDescent="0.25">
      <c r="A200" s="169" t="s">
        <v>426</v>
      </c>
      <c r="B200" s="169" t="s">
        <v>427</v>
      </c>
      <c r="C200" s="168">
        <f t="shared" si="3"/>
        <v>13</v>
      </c>
      <c r="D200" s="171"/>
    </row>
    <row r="201" spans="1:4" ht="27" x14ac:dyDescent="0.25">
      <c r="A201" s="169" t="s">
        <v>428</v>
      </c>
      <c r="B201" s="169" t="s">
        <v>429</v>
      </c>
      <c r="C201" s="168">
        <f t="shared" si="3"/>
        <v>13</v>
      </c>
      <c r="D201" s="171"/>
    </row>
    <row r="202" spans="1:4" ht="27" x14ac:dyDescent="0.25">
      <c r="A202" s="169" t="s">
        <v>430</v>
      </c>
      <c r="B202" s="169" t="s">
        <v>431</v>
      </c>
      <c r="C202" s="168">
        <f t="shared" si="3"/>
        <v>13</v>
      </c>
      <c r="D202" s="171"/>
    </row>
    <row r="203" spans="1:4" ht="27" x14ac:dyDescent="0.25">
      <c r="A203" s="169" t="s">
        <v>432</v>
      </c>
      <c r="B203" s="169" t="s">
        <v>433</v>
      </c>
      <c r="C203" s="168">
        <f t="shared" si="3"/>
        <v>13</v>
      </c>
      <c r="D203" s="171"/>
    </row>
    <row r="204" spans="1:4" ht="27" x14ac:dyDescent="0.25">
      <c r="A204" s="169" t="s">
        <v>434</v>
      </c>
      <c r="B204" s="169" t="s">
        <v>435</v>
      </c>
      <c r="C204" s="168">
        <f t="shared" si="3"/>
        <v>13</v>
      </c>
      <c r="D204" s="171"/>
    </row>
    <row r="205" spans="1:4" x14ac:dyDescent="0.25">
      <c r="A205" s="169" t="s">
        <v>436</v>
      </c>
      <c r="B205" s="169" t="s">
        <v>437</v>
      </c>
      <c r="C205" s="168">
        <f t="shared" si="3"/>
        <v>13</v>
      </c>
      <c r="D205" s="171"/>
    </row>
    <row r="206" spans="1:4" ht="27" x14ac:dyDescent="0.25">
      <c r="A206" s="169" t="s">
        <v>438</v>
      </c>
      <c r="B206" s="169" t="s">
        <v>439</v>
      </c>
      <c r="C206" s="168">
        <f t="shared" si="3"/>
        <v>13</v>
      </c>
      <c r="D206" s="171"/>
    </row>
    <row r="207" spans="1:4" ht="27" x14ac:dyDescent="0.25">
      <c r="A207" s="169" t="s">
        <v>440</v>
      </c>
      <c r="B207" s="169" t="s">
        <v>441</v>
      </c>
      <c r="C207" s="168">
        <f t="shared" si="3"/>
        <v>13</v>
      </c>
      <c r="D207" s="171"/>
    </row>
    <row r="208" spans="1:4" ht="27" x14ac:dyDescent="0.25">
      <c r="A208" s="169" t="s">
        <v>442</v>
      </c>
      <c r="B208" s="169" t="s">
        <v>443</v>
      </c>
      <c r="C208" s="168">
        <f t="shared" si="3"/>
        <v>13</v>
      </c>
      <c r="D208" s="171"/>
    </row>
    <row r="209" spans="1:4" ht="27" x14ac:dyDescent="0.25">
      <c r="A209" s="169" t="s">
        <v>444</v>
      </c>
      <c r="B209" s="169" t="s">
        <v>445</v>
      </c>
      <c r="C209" s="168">
        <f t="shared" si="3"/>
        <v>13</v>
      </c>
      <c r="D209" s="171"/>
    </row>
    <row r="210" spans="1:4" ht="27" x14ac:dyDescent="0.25">
      <c r="A210" s="169" t="s">
        <v>446</v>
      </c>
      <c r="B210" s="169" t="s">
        <v>447</v>
      </c>
      <c r="C210" s="168">
        <f t="shared" si="3"/>
        <v>13</v>
      </c>
      <c r="D210" s="171"/>
    </row>
    <row r="211" spans="1:4" ht="27" x14ac:dyDescent="0.25">
      <c r="A211" s="169" t="s">
        <v>448</v>
      </c>
      <c r="B211" s="169" t="s">
        <v>449</v>
      </c>
      <c r="C211" s="168">
        <f t="shared" si="3"/>
        <v>13</v>
      </c>
      <c r="D211" s="171"/>
    </row>
    <row r="212" spans="1:4" ht="27" x14ac:dyDescent="0.25">
      <c r="A212" s="169" t="s">
        <v>450</v>
      </c>
      <c r="B212" s="169" t="s">
        <v>451</v>
      </c>
      <c r="C212" s="168">
        <f t="shared" si="3"/>
        <v>13</v>
      </c>
      <c r="D212" s="171"/>
    </row>
    <row r="213" spans="1:4" x14ac:dyDescent="0.25">
      <c r="A213" s="169" t="s">
        <v>452</v>
      </c>
      <c r="B213" s="169" t="s">
        <v>453</v>
      </c>
      <c r="C213" s="168">
        <f t="shared" si="3"/>
        <v>13</v>
      </c>
      <c r="D213" s="171"/>
    </row>
    <row r="214" spans="1:4" x14ac:dyDescent="0.25">
      <c r="A214" s="169" t="s">
        <v>454</v>
      </c>
      <c r="B214" s="169" t="s">
        <v>455</v>
      </c>
      <c r="C214" s="168">
        <f t="shared" si="3"/>
        <v>13</v>
      </c>
      <c r="D214" s="171"/>
    </row>
    <row r="215" spans="1:4" ht="27" x14ac:dyDescent="0.25">
      <c r="A215" s="169" t="s">
        <v>456</v>
      </c>
      <c r="B215" s="169" t="s">
        <v>457</v>
      </c>
      <c r="C215" s="168">
        <f t="shared" si="3"/>
        <v>13</v>
      </c>
      <c r="D215" s="171"/>
    </row>
    <row r="216" spans="1:4" ht="27" x14ac:dyDescent="0.25">
      <c r="A216" s="169" t="s">
        <v>458</v>
      </c>
      <c r="B216" s="169" t="s">
        <v>459</v>
      </c>
      <c r="C216" s="168">
        <f t="shared" si="3"/>
        <v>13</v>
      </c>
      <c r="D216" s="171"/>
    </row>
    <row r="217" spans="1:4" ht="27" x14ac:dyDescent="0.25">
      <c r="A217" s="169" t="s">
        <v>460</v>
      </c>
      <c r="B217" s="169" t="s">
        <v>461</v>
      </c>
      <c r="C217" s="168">
        <f t="shared" si="3"/>
        <v>13</v>
      </c>
      <c r="D217" s="171"/>
    </row>
    <row r="218" spans="1:4" ht="40.5" x14ac:dyDescent="0.25">
      <c r="A218" s="169" t="s">
        <v>462</v>
      </c>
      <c r="B218" s="169" t="s">
        <v>463</v>
      </c>
      <c r="C218" s="168">
        <f t="shared" si="3"/>
        <v>13</v>
      </c>
      <c r="D218" s="171"/>
    </row>
    <row r="219" spans="1:4" ht="40.5" x14ac:dyDescent="0.25">
      <c r="A219" s="169" t="s">
        <v>464</v>
      </c>
      <c r="B219" s="169" t="s">
        <v>465</v>
      </c>
      <c r="C219" s="168">
        <f t="shared" si="3"/>
        <v>13</v>
      </c>
      <c r="D219" s="171"/>
    </row>
    <row r="220" spans="1:4" ht="27" x14ac:dyDescent="0.25">
      <c r="A220" s="169" t="s">
        <v>466</v>
      </c>
      <c r="B220" s="169" t="s">
        <v>467</v>
      </c>
      <c r="C220" s="168">
        <f t="shared" si="3"/>
        <v>13</v>
      </c>
      <c r="D220" s="171"/>
    </row>
    <row r="221" spans="1:4" x14ac:dyDescent="0.25">
      <c r="A221" s="169" t="s">
        <v>468</v>
      </c>
      <c r="B221" s="169" t="s">
        <v>469</v>
      </c>
      <c r="C221" s="168">
        <f t="shared" si="3"/>
        <v>13</v>
      </c>
      <c r="D221" s="171"/>
    </row>
    <row r="222" spans="1:4" x14ac:dyDescent="0.25">
      <c r="A222" s="169" t="s">
        <v>470</v>
      </c>
      <c r="B222" s="169" t="s">
        <v>471</v>
      </c>
      <c r="C222" s="168">
        <f t="shared" si="3"/>
        <v>13</v>
      </c>
      <c r="D222" s="171"/>
    </row>
    <row r="223" spans="1:4" x14ac:dyDescent="0.25">
      <c r="A223" s="169" t="s">
        <v>472</v>
      </c>
      <c r="B223" s="169" t="s">
        <v>473</v>
      </c>
      <c r="C223" s="168">
        <f t="shared" si="3"/>
        <v>13</v>
      </c>
      <c r="D223" s="171"/>
    </row>
    <row r="224" spans="1:4" ht="27" x14ac:dyDescent="0.25">
      <c r="A224" s="169" t="s">
        <v>474</v>
      </c>
      <c r="B224" s="169" t="s">
        <v>475</v>
      </c>
      <c r="C224" s="168">
        <f t="shared" si="3"/>
        <v>13</v>
      </c>
      <c r="D224" s="171"/>
    </row>
    <row r="225" spans="1:4" x14ac:dyDescent="0.25">
      <c r="A225" s="169" t="s">
        <v>476</v>
      </c>
      <c r="B225" s="169" t="s">
        <v>253</v>
      </c>
      <c r="C225" s="168">
        <f t="shared" si="3"/>
        <v>13</v>
      </c>
      <c r="D225" s="171"/>
    </row>
    <row r="226" spans="1:4" x14ac:dyDescent="0.25">
      <c r="A226" s="169" t="s">
        <v>477</v>
      </c>
      <c r="B226" s="169" t="s">
        <v>257</v>
      </c>
      <c r="C226" s="168">
        <f t="shared" si="3"/>
        <v>13</v>
      </c>
      <c r="D226" s="171"/>
    </row>
    <row r="227" spans="1:4" x14ac:dyDescent="0.25">
      <c r="A227" s="169" t="s">
        <v>478</v>
      </c>
      <c r="B227" s="169" t="s">
        <v>259</v>
      </c>
      <c r="C227" s="168">
        <f t="shared" si="3"/>
        <v>13</v>
      </c>
      <c r="D227" s="171"/>
    </row>
    <row r="228" spans="1:4" x14ac:dyDescent="0.25">
      <c r="A228" s="169" t="s">
        <v>479</v>
      </c>
      <c r="B228" s="169" t="s">
        <v>261</v>
      </c>
      <c r="C228" s="168">
        <f t="shared" si="3"/>
        <v>13</v>
      </c>
      <c r="D228" s="171"/>
    </row>
    <row r="229" spans="1:4" x14ac:dyDescent="0.25">
      <c r="A229" s="169" t="s">
        <v>480</v>
      </c>
      <c r="B229" s="169" t="s">
        <v>263</v>
      </c>
      <c r="C229" s="168">
        <f t="shared" si="3"/>
        <v>13</v>
      </c>
      <c r="D229" s="171"/>
    </row>
    <row r="230" spans="1:4" x14ac:dyDescent="0.25">
      <c r="A230" s="169" t="s">
        <v>481</v>
      </c>
      <c r="B230" s="169" t="s">
        <v>265</v>
      </c>
      <c r="C230" s="168">
        <f t="shared" si="3"/>
        <v>13</v>
      </c>
      <c r="D230" s="171"/>
    </row>
    <row r="231" spans="1:4" x14ac:dyDescent="0.25">
      <c r="A231" s="169" t="s">
        <v>482</v>
      </c>
      <c r="B231" s="169" t="s">
        <v>267</v>
      </c>
      <c r="C231" s="168">
        <f t="shared" si="3"/>
        <v>13</v>
      </c>
      <c r="D231" s="171"/>
    </row>
    <row r="232" spans="1:4" x14ac:dyDescent="0.25">
      <c r="A232" s="169" t="s">
        <v>483</v>
      </c>
      <c r="B232" s="169" t="s">
        <v>269</v>
      </c>
      <c r="C232" s="168">
        <f t="shared" si="3"/>
        <v>13</v>
      </c>
      <c r="D232" s="171"/>
    </row>
    <row r="233" spans="1:4" x14ac:dyDescent="0.25">
      <c r="A233" s="169" t="s">
        <v>484</v>
      </c>
      <c r="B233" s="169" t="s">
        <v>271</v>
      </c>
      <c r="C233" s="168">
        <f t="shared" si="3"/>
        <v>13</v>
      </c>
      <c r="D233" s="171"/>
    </row>
    <row r="234" spans="1:4" x14ac:dyDescent="0.25">
      <c r="A234" s="169" t="s">
        <v>485</v>
      </c>
      <c r="B234" s="169" t="s">
        <v>273</v>
      </c>
      <c r="C234" s="168">
        <f t="shared" si="3"/>
        <v>13</v>
      </c>
      <c r="D234" s="171"/>
    </row>
    <row r="235" spans="1:4" x14ac:dyDescent="0.25">
      <c r="A235" s="169" t="s">
        <v>486</v>
      </c>
      <c r="B235" s="169" t="s">
        <v>275</v>
      </c>
      <c r="C235" s="168">
        <f t="shared" si="3"/>
        <v>13</v>
      </c>
      <c r="D235" s="171"/>
    </row>
    <row r="236" spans="1:4" x14ac:dyDescent="0.25">
      <c r="A236" s="169" t="s">
        <v>487</v>
      </c>
      <c r="B236" s="169" t="s">
        <v>277</v>
      </c>
      <c r="C236" s="168">
        <f t="shared" si="3"/>
        <v>13</v>
      </c>
      <c r="D236" s="171"/>
    </row>
    <row r="237" spans="1:4" ht="27" x14ac:dyDescent="0.25">
      <c r="A237" s="169" t="s">
        <v>488</v>
      </c>
      <c r="B237" s="169" t="s">
        <v>279</v>
      </c>
      <c r="C237" s="168">
        <f t="shared" si="3"/>
        <v>13</v>
      </c>
      <c r="D237" s="171"/>
    </row>
    <row r="238" spans="1:4" x14ac:dyDescent="0.25">
      <c r="A238" s="169" t="s">
        <v>489</v>
      </c>
      <c r="B238" s="169" t="s">
        <v>281</v>
      </c>
      <c r="C238" s="168">
        <f t="shared" si="3"/>
        <v>13</v>
      </c>
      <c r="D238" s="171"/>
    </row>
    <row r="239" spans="1:4" x14ac:dyDescent="0.25">
      <c r="A239" s="169" t="s">
        <v>490</v>
      </c>
      <c r="B239" s="169" t="s">
        <v>283</v>
      </c>
      <c r="C239" s="168">
        <f t="shared" si="3"/>
        <v>13</v>
      </c>
      <c r="D239" s="171"/>
    </row>
    <row r="240" spans="1:4" x14ac:dyDescent="0.25">
      <c r="A240" s="169" t="s">
        <v>491</v>
      </c>
      <c r="B240" s="169" t="s">
        <v>285</v>
      </c>
      <c r="C240" s="168">
        <f t="shared" si="3"/>
        <v>13</v>
      </c>
      <c r="D240" s="171"/>
    </row>
    <row r="241" spans="1:4" x14ac:dyDescent="0.25">
      <c r="A241" s="169" t="s">
        <v>492</v>
      </c>
      <c r="B241" s="169" t="s">
        <v>287</v>
      </c>
      <c r="C241" s="168">
        <f t="shared" si="3"/>
        <v>13</v>
      </c>
      <c r="D241" s="171"/>
    </row>
    <row r="242" spans="1:4" x14ac:dyDescent="0.25">
      <c r="A242" s="169" t="s">
        <v>493</v>
      </c>
      <c r="B242" s="169" t="s">
        <v>289</v>
      </c>
      <c r="C242" s="168">
        <f t="shared" si="3"/>
        <v>13</v>
      </c>
      <c r="D242" s="171"/>
    </row>
    <row r="243" spans="1:4" x14ac:dyDescent="0.25">
      <c r="A243" s="169" t="s">
        <v>494</v>
      </c>
      <c r="B243" s="169" t="s">
        <v>291</v>
      </c>
      <c r="C243" s="168">
        <f t="shared" ref="C243:C306" si="4">LEN(A243)</f>
        <v>13</v>
      </c>
      <c r="D243" s="171"/>
    </row>
    <row r="244" spans="1:4" x14ac:dyDescent="0.25">
      <c r="A244" s="169" t="s">
        <v>495</v>
      </c>
      <c r="B244" s="169" t="s">
        <v>293</v>
      </c>
      <c r="C244" s="168">
        <f t="shared" si="4"/>
        <v>13</v>
      </c>
      <c r="D244" s="171"/>
    </row>
    <row r="245" spans="1:4" x14ac:dyDescent="0.25">
      <c r="A245" s="169" t="s">
        <v>496</v>
      </c>
      <c r="B245" s="169" t="s">
        <v>295</v>
      </c>
      <c r="C245" s="168">
        <f t="shared" si="4"/>
        <v>13</v>
      </c>
      <c r="D245" s="171"/>
    </row>
    <row r="246" spans="1:4" x14ac:dyDescent="0.25">
      <c r="A246" s="169" t="s">
        <v>497</v>
      </c>
      <c r="B246" s="169" t="s">
        <v>297</v>
      </c>
      <c r="C246" s="168">
        <f t="shared" si="4"/>
        <v>13</v>
      </c>
      <c r="D246" s="171"/>
    </row>
    <row r="247" spans="1:4" x14ac:dyDescent="0.25">
      <c r="A247" s="169" t="s">
        <v>498</v>
      </c>
      <c r="B247" s="169" t="s">
        <v>299</v>
      </c>
      <c r="C247" s="168">
        <f t="shared" si="4"/>
        <v>13</v>
      </c>
      <c r="D247" s="171"/>
    </row>
    <row r="248" spans="1:4" ht="27" x14ac:dyDescent="0.25">
      <c r="A248" s="169" t="s">
        <v>499</v>
      </c>
      <c r="B248" s="169" t="s">
        <v>301</v>
      </c>
      <c r="C248" s="168">
        <f t="shared" si="4"/>
        <v>13</v>
      </c>
      <c r="D248" s="171"/>
    </row>
    <row r="249" spans="1:4" x14ac:dyDescent="0.25">
      <c r="A249" s="169" t="s">
        <v>500</v>
      </c>
      <c r="B249" s="169" t="s">
        <v>303</v>
      </c>
      <c r="C249" s="168">
        <f t="shared" si="4"/>
        <v>13</v>
      </c>
      <c r="D249" s="171"/>
    </row>
    <row r="250" spans="1:4" x14ac:dyDescent="0.25">
      <c r="A250" s="169" t="s">
        <v>501</v>
      </c>
      <c r="B250" s="169" t="s">
        <v>305</v>
      </c>
      <c r="C250" s="168">
        <f t="shared" si="4"/>
        <v>13</v>
      </c>
      <c r="D250" s="171"/>
    </row>
    <row r="251" spans="1:4" x14ac:dyDescent="0.25">
      <c r="A251" s="169" t="s">
        <v>502</v>
      </c>
      <c r="B251" s="169" t="s">
        <v>307</v>
      </c>
      <c r="C251" s="168">
        <f t="shared" si="4"/>
        <v>13</v>
      </c>
      <c r="D251" s="171"/>
    </row>
    <row r="252" spans="1:4" x14ac:dyDescent="0.25">
      <c r="A252" s="169" t="s">
        <v>503</v>
      </c>
      <c r="B252" s="169" t="s">
        <v>309</v>
      </c>
      <c r="C252" s="168">
        <f t="shared" si="4"/>
        <v>13</v>
      </c>
      <c r="D252" s="171"/>
    </row>
    <row r="253" spans="1:4" x14ac:dyDescent="0.25">
      <c r="A253" s="169" t="s">
        <v>504</v>
      </c>
      <c r="B253" s="169" t="s">
        <v>311</v>
      </c>
      <c r="C253" s="168">
        <f t="shared" si="4"/>
        <v>13</v>
      </c>
      <c r="D253" s="171"/>
    </row>
    <row r="254" spans="1:4" x14ac:dyDescent="0.25">
      <c r="A254" s="169" t="s">
        <v>505</v>
      </c>
      <c r="B254" s="169" t="s">
        <v>313</v>
      </c>
      <c r="C254" s="168">
        <f t="shared" si="4"/>
        <v>13</v>
      </c>
      <c r="D254" s="171"/>
    </row>
    <row r="255" spans="1:4" x14ac:dyDescent="0.25">
      <c r="A255" s="169" t="s">
        <v>506</v>
      </c>
      <c r="B255" s="169" t="s">
        <v>315</v>
      </c>
      <c r="C255" s="168">
        <f t="shared" si="4"/>
        <v>13</v>
      </c>
      <c r="D255" s="171"/>
    </row>
    <row r="256" spans="1:4" x14ac:dyDescent="0.25">
      <c r="A256" s="169" t="s">
        <v>507</v>
      </c>
      <c r="B256" s="169" t="s">
        <v>317</v>
      </c>
      <c r="C256" s="168">
        <f t="shared" si="4"/>
        <v>13</v>
      </c>
      <c r="D256" s="171"/>
    </row>
    <row r="257" spans="1:4" ht="27" x14ac:dyDescent="0.25">
      <c r="A257" s="169" t="s">
        <v>508</v>
      </c>
      <c r="B257" s="169" t="s">
        <v>319</v>
      </c>
      <c r="C257" s="168">
        <f t="shared" si="4"/>
        <v>13</v>
      </c>
      <c r="D257" s="171"/>
    </row>
    <row r="258" spans="1:4" x14ac:dyDescent="0.25">
      <c r="A258" s="169" t="s">
        <v>509</v>
      </c>
      <c r="B258" s="169" t="s">
        <v>321</v>
      </c>
      <c r="C258" s="168">
        <f t="shared" si="4"/>
        <v>13</v>
      </c>
      <c r="D258" s="171"/>
    </row>
    <row r="259" spans="1:4" x14ac:dyDescent="0.25">
      <c r="A259" s="169" t="s">
        <v>510</v>
      </c>
      <c r="B259" s="169" t="s">
        <v>323</v>
      </c>
      <c r="C259" s="168">
        <f t="shared" si="4"/>
        <v>13</v>
      </c>
      <c r="D259" s="171"/>
    </row>
    <row r="260" spans="1:4" x14ac:dyDescent="0.25">
      <c r="A260" s="169" t="s">
        <v>511</v>
      </c>
      <c r="B260" s="169" t="s">
        <v>325</v>
      </c>
      <c r="C260" s="168">
        <f t="shared" si="4"/>
        <v>13</v>
      </c>
      <c r="D260" s="171"/>
    </row>
    <row r="261" spans="1:4" x14ac:dyDescent="0.25">
      <c r="A261" s="169" t="s">
        <v>512</v>
      </c>
      <c r="B261" s="169" t="s">
        <v>327</v>
      </c>
      <c r="C261" s="168">
        <f t="shared" si="4"/>
        <v>13</v>
      </c>
      <c r="D261" s="171"/>
    </row>
    <row r="262" spans="1:4" x14ac:dyDescent="0.25">
      <c r="A262" s="169" t="s">
        <v>513</v>
      </c>
      <c r="B262" s="169" t="s">
        <v>329</v>
      </c>
      <c r="C262" s="168">
        <f t="shared" si="4"/>
        <v>13</v>
      </c>
      <c r="D262" s="171"/>
    </row>
    <row r="263" spans="1:4" x14ac:dyDescent="0.25">
      <c r="A263" s="169" t="s">
        <v>514</v>
      </c>
      <c r="B263" s="169" t="s">
        <v>331</v>
      </c>
      <c r="C263" s="168">
        <f t="shared" si="4"/>
        <v>13</v>
      </c>
      <c r="D263" s="171"/>
    </row>
    <row r="264" spans="1:4" x14ac:dyDescent="0.25">
      <c r="A264" s="169" t="s">
        <v>515</v>
      </c>
      <c r="B264" s="169" t="s">
        <v>333</v>
      </c>
      <c r="C264" s="168">
        <f t="shared" si="4"/>
        <v>13</v>
      </c>
      <c r="D264" s="171"/>
    </row>
    <row r="265" spans="1:4" x14ac:dyDescent="0.25">
      <c r="A265" s="169" t="s">
        <v>516</v>
      </c>
      <c r="B265" s="169" t="s">
        <v>335</v>
      </c>
      <c r="C265" s="168">
        <f t="shared" si="4"/>
        <v>13</v>
      </c>
      <c r="D265" s="171"/>
    </row>
    <row r="266" spans="1:4" x14ac:dyDescent="0.25">
      <c r="A266" s="169" t="s">
        <v>517</v>
      </c>
      <c r="B266" s="169" t="s">
        <v>337</v>
      </c>
      <c r="C266" s="168">
        <f t="shared" si="4"/>
        <v>13</v>
      </c>
      <c r="D266" s="171"/>
    </row>
    <row r="267" spans="1:4" x14ac:dyDescent="0.25">
      <c r="A267" s="169" t="s">
        <v>518</v>
      </c>
      <c r="B267" s="169" t="s">
        <v>339</v>
      </c>
      <c r="C267" s="168">
        <f t="shared" si="4"/>
        <v>13</v>
      </c>
      <c r="D267" s="171"/>
    </row>
    <row r="268" spans="1:4" ht="27" x14ac:dyDescent="0.25">
      <c r="A268" s="169" t="s">
        <v>519</v>
      </c>
      <c r="B268" s="169" t="s">
        <v>341</v>
      </c>
      <c r="C268" s="168">
        <f t="shared" si="4"/>
        <v>13</v>
      </c>
      <c r="D268" s="171"/>
    </row>
    <row r="269" spans="1:4" ht="27" x14ac:dyDescent="0.25">
      <c r="A269" s="169" t="s">
        <v>520</v>
      </c>
      <c r="B269" s="169" t="s">
        <v>343</v>
      </c>
      <c r="C269" s="168">
        <f t="shared" si="4"/>
        <v>13</v>
      </c>
      <c r="D269" s="171"/>
    </row>
    <row r="270" spans="1:4" x14ac:dyDescent="0.25">
      <c r="A270" s="169" t="s">
        <v>521</v>
      </c>
      <c r="B270" s="169" t="s">
        <v>345</v>
      </c>
      <c r="C270" s="168">
        <f t="shared" si="4"/>
        <v>13</v>
      </c>
      <c r="D270" s="171"/>
    </row>
    <row r="271" spans="1:4" x14ac:dyDescent="0.25">
      <c r="A271" s="169" t="s">
        <v>522</v>
      </c>
      <c r="B271" s="169" t="s">
        <v>347</v>
      </c>
      <c r="C271" s="168">
        <f t="shared" si="4"/>
        <v>13</v>
      </c>
      <c r="D271" s="171"/>
    </row>
    <row r="272" spans="1:4" ht="27" x14ac:dyDescent="0.25">
      <c r="A272" s="169" t="s">
        <v>523</v>
      </c>
      <c r="B272" s="169" t="s">
        <v>349</v>
      </c>
      <c r="C272" s="168">
        <f t="shared" si="4"/>
        <v>13</v>
      </c>
      <c r="D272" s="171"/>
    </row>
    <row r="273" spans="1:4" ht="27" x14ac:dyDescent="0.25">
      <c r="A273" s="169" t="s">
        <v>524</v>
      </c>
      <c r="B273" s="169" t="s">
        <v>351</v>
      </c>
      <c r="C273" s="168">
        <f t="shared" si="4"/>
        <v>13</v>
      </c>
      <c r="D273" s="171"/>
    </row>
    <row r="274" spans="1:4" x14ac:dyDescent="0.25">
      <c r="A274" s="169" t="s">
        <v>525</v>
      </c>
      <c r="B274" s="169" t="s">
        <v>353</v>
      </c>
      <c r="C274" s="168">
        <f t="shared" si="4"/>
        <v>13</v>
      </c>
      <c r="D274" s="171"/>
    </row>
    <row r="275" spans="1:4" x14ac:dyDescent="0.25">
      <c r="A275" s="169" t="s">
        <v>526</v>
      </c>
      <c r="B275" s="169" t="s">
        <v>355</v>
      </c>
      <c r="C275" s="168">
        <f t="shared" si="4"/>
        <v>13</v>
      </c>
      <c r="D275" s="171"/>
    </row>
    <row r="276" spans="1:4" x14ac:dyDescent="0.25">
      <c r="A276" s="169" t="s">
        <v>527</v>
      </c>
      <c r="B276" s="169" t="s">
        <v>357</v>
      </c>
      <c r="C276" s="168">
        <f t="shared" si="4"/>
        <v>13</v>
      </c>
      <c r="D276" s="171"/>
    </row>
    <row r="277" spans="1:4" x14ac:dyDescent="0.25">
      <c r="A277" s="169" t="s">
        <v>528</v>
      </c>
      <c r="B277" s="169" t="s">
        <v>359</v>
      </c>
      <c r="C277" s="168">
        <f t="shared" si="4"/>
        <v>13</v>
      </c>
      <c r="D277" s="171"/>
    </row>
    <row r="278" spans="1:4" x14ac:dyDescent="0.25">
      <c r="A278" s="169" t="s">
        <v>529</v>
      </c>
      <c r="B278" s="169" t="s">
        <v>361</v>
      </c>
      <c r="C278" s="168">
        <f t="shared" si="4"/>
        <v>13</v>
      </c>
      <c r="D278" s="171"/>
    </row>
    <row r="279" spans="1:4" x14ac:dyDescent="0.25">
      <c r="A279" s="169" t="s">
        <v>530</v>
      </c>
      <c r="B279" s="169" t="s">
        <v>363</v>
      </c>
      <c r="C279" s="168">
        <f t="shared" si="4"/>
        <v>13</v>
      </c>
      <c r="D279" s="171"/>
    </row>
    <row r="280" spans="1:4" x14ac:dyDescent="0.25">
      <c r="A280" s="169" t="s">
        <v>531</v>
      </c>
      <c r="B280" s="169" t="s">
        <v>365</v>
      </c>
      <c r="C280" s="168">
        <f t="shared" si="4"/>
        <v>13</v>
      </c>
      <c r="D280" s="171"/>
    </row>
    <row r="281" spans="1:4" x14ac:dyDescent="0.25">
      <c r="A281" s="169" t="s">
        <v>532</v>
      </c>
      <c r="B281" s="169" t="s">
        <v>367</v>
      </c>
      <c r="C281" s="168">
        <f t="shared" si="4"/>
        <v>13</v>
      </c>
      <c r="D281" s="171"/>
    </row>
    <row r="282" spans="1:4" ht="27" x14ac:dyDescent="0.25">
      <c r="A282" s="169" t="s">
        <v>533</v>
      </c>
      <c r="B282" s="169" t="s">
        <v>369</v>
      </c>
      <c r="C282" s="168">
        <f t="shared" si="4"/>
        <v>13</v>
      </c>
      <c r="D282" s="171"/>
    </row>
    <row r="283" spans="1:4" ht="27" x14ac:dyDescent="0.25">
      <c r="A283" s="169" t="s">
        <v>534</v>
      </c>
      <c r="B283" s="169" t="s">
        <v>371</v>
      </c>
      <c r="C283" s="168">
        <f t="shared" si="4"/>
        <v>13</v>
      </c>
      <c r="D283" s="171"/>
    </row>
    <row r="284" spans="1:4" x14ac:dyDescent="0.25">
      <c r="A284" s="169" t="s">
        <v>535</v>
      </c>
      <c r="B284" s="169" t="s">
        <v>373</v>
      </c>
      <c r="C284" s="168">
        <f t="shared" si="4"/>
        <v>13</v>
      </c>
      <c r="D284" s="171"/>
    </row>
    <row r="285" spans="1:4" x14ac:dyDescent="0.25">
      <c r="A285" s="169" t="s">
        <v>536</v>
      </c>
      <c r="B285" s="169" t="s">
        <v>375</v>
      </c>
      <c r="C285" s="168">
        <f t="shared" si="4"/>
        <v>13</v>
      </c>
      <c r="D285" s="171"/>
    </row>
    <row r="286" spans="1:4" x14ac:dyDescent="0.25">
      <c r="A286" s="169" t="s">
        <v>537</v>
      </c>
      <c r="B286" s="169" t="s">
        <v>377</v>
      </c>
      <c r="C286" s="168">
        <f t="shared" si="4"/>
        <v>13</v>
      </c>
      <c r="D286" s="171"/>
    </row>
    <row r="287" spans="1:4" x14ac:dyDescent="0.25">
      <c r="A287" s="169" t="s">
        <v>538</v>
      </c>
      <c r="B287" s="169" t="s">
        <v>379</v>
      </c>
      <c r="C287" s="168">
        <f t="shared" si="4"/>
        <v>13</v>
      </c>
      <c r="D287" s="171"/>
    </row>
    <row r="288" spans="1:4" x14ac:dyDescent="0.25">
      <c r="A288" s="169" t="s">
        <v>539</v>
      </c>
      <c r="B288" s="169" t="s">
        <v>381</v>
      </c>
      <c r="C288" s="168">
        <f t="shared" si="4"/>
        <v>13</v>
      </c>
      <c r="D288" s="171"/>
    </row>
    <row r="289" spans="1:4" x14ac:dyDescent="0.25">
      <c r="A289" s="169" t="s">
        <v>540</v>
      </c>
      <c r="B289" s="169" t="s">
        <v>383</v>
      </c>
      <c r="C289" s="168">
        <f t="shared" si="4"/>
        <v>13</v>
      </c>
      <c r="D289" s="171"/>
    </row>
    <row r="290" spans="1:4" x14ac:dyDescent="0.25">
      <c r="A290" s="169" t="s">
        <v>541</v>
      </c>
      <c r="B290" s="169" t="s">
        <v>385</v>
      </c>
      <c r="C290" s="168">
        <f t="shared" si="4"/>
        <v>13</v>
      </c>
      <c r="D290" s="171"/>
    </row>
    <row r="291" spans="1:4" ht="27" x14ac:dyDescent="0.25">
      <c r="A291" s="169" t="s">
        <v>542</v>
      </c>
      <c r="B291" s="169" t="s">
        <v>387</v>
      </c>
      <c r="C291" s="168">
        <f t="shared" si="4"/>
        <v>13</v>
      </c>
      <c r="D291" s="171"/>
    </row>
    <row r="292" spans="1:4" x14ac:dyDescent="0.25">
      <c r="A292" s="169" t="s">
        <v>543</v>
      </c>
      <c r="B292" s="169" t="s">
        <v>389</v>
      </c>
      <c r="C292" s="168">
        <f t="shared" si="4"/>
        <v>13</v>
      </c>
      <c r="D292" s="171"/>
    </row>
    <row r="293" spans="1:4" x14ac:dyDescent="0.25">
      <c r="A293" s="169" t="s">
        <v>544</v>
      </c>
      <c r="B293" s="169" t="s">
        <v>391</v>
      </c>
      <c r="C293" s="168">
        <f t="shared" si="4"/>
        <v>13</v>
      </c>
      <c r="D293" s="171"/>
    </row>
    <row r="294" spans="1:4" ht="27" x14ac:dyDescent="0.25">
      <c r="A294" s="169" t="s">
        <v>545</v>
      </c>
      <c r="B294" s="169" t="s">
        <v>393</v>
      </c>
      <c r="C294" s="168">
        <f t="shared" si="4"/>
        <v>13</v>
      </c>
      <c r="D294" s="171"/>
    </row>
    <row r="295" spans="1:4" x14ac:dyDescent="0.25">
      <c r="A295" s="169" t="s">
        <v>546</v>
      </c>
      <c r="B295" s="169" t="s">
        <v>395</v>
      </c>
      <c r="C295" s="168">
        <f t="shared" si="4"/>
        <v>13</v>
      </c>
      <c r="D295" s="171"/>
    </row>
    <row r="296" spans="1:4" x14ac:dyDescent="0.25">
      <c r="A296" s="169" t="s">
        <v>547</v>
      </c>
      <c r="B296" s="169" t="s">
        <v>397</v>
      </c>
      <c r="C296" s="168">
        <f t="shared" si="4"/>
        <v>13</v>
      </c>
      <c r="D296" s="171"/>
    </row>
    <row r="297" spans="1:4" x14ac:dyDescent="0.25">
      <c r="A297" s="169" t="s">
        <v>548</v>
      </c>
      <c r="B297" s="169" t="s">
        <v>399</v>
      </c>
      <c r="C297" s="168">
        <f t="shared" si="4"/>
        <v>13</v>
      </c>
      <c r="D297" s="171"/>
    </row>
    <row r="298" spans="1:4" ht="27" x14ac:dyDescent="0.25">
      <c r="A298" s="169" t="s">
        <v>549</v>
      </c>
      <c r="B298" s="169" t="s">
        <v>401</v>
      </c>
      <c r="C298" s="168">
        <f t="shared" si="4"/>
        <v>13</v>
      </c>
      <c r="D298" s="171"/>
    </row>
    <row r="299" spans="1:4" x14ac:dyDescent="0.25">
      <c r="A299" s="169" t="s">
        <v>550</v>
      </c>
      <c r="B299" s="169" t="s">
        <v>403</v>
      </c>
      <c r="C299" s="168">
        <f t="shared" si="4"/>
        <v>13</v>
      </c>
      <c r="D299" s="171"/>
    </row>
    <row r="300" spans="1:4" x14ac:dyDescent="0.25">
      <c r="A300" s="169" t="s">
        <v>551</v>
      </c>
      <c r="B300" s="169" t="s">
        <v>405</v>
      </c>
      <c r="C300" s="168">
        <f t="shared" si="4"/>
        <v>13</v>
      </c>
      <c r="D300" s="171"/>
    </row>
    <row r="301" spans="1:4" x14ac:dyDescent="0.25">
      <c r="A301" s="169" t="s">
        <v>552</v>
      </c>
      <c r="B301" s="169" t="s">
        <v>407</v>
      </c>
      <c r="C301" s="168">
        <f t="shared" si="4"/>
        <v>13</v>
      </c>
      <c r="D301" s="171"/>
    </row>
    <row r="302" spans="1:4" x14ac:dyDescent="0.25">
      <c r="A302" s="169" t="s">
        <v>553</v>
      </c>
      <c r="B302" s="169" t="s">
        <v>409</v>
      </c>
      <c r="C302" s="168">
        <f t="shared" si="4"/>
        <v>13</v>
      </c>
      <c r="D302" s="171"/>
    </row>
    <row r="303" spans="1:4" x14ac:dyDescent="0.25">
      <c r="A303" s="169" t="s">
        <v>554</v>
      </c>
      <c r="B303" s="169" t="s">
        <v>411</v>
      </c>
      <c r="C303" s="168">
        <f t="shared" si="4"/>
        <v>13</v>
      </c>
      <c r="D303" s="171"/>
    </row>
    <row r="304" spans="1:4" x14ac:dyDescent="0.25">
      <c r="A304" s="169" t="s">
        <v>555</v>
      </c>
      <c r="B304" s="169" t="s">
        <v>413</v>
      </c>
      <c r="C304" s="168">
        <f t="shared" si="4"/>
        <v>13</v>
      </c>
      <c r="D304" s="171"/>
    </row>
    <row r="305" spans="1:4" ht="27" x14ac:dyDescent="0.25">
      <c r="A305" s="169" t="s">
        <v>556</v>
      </c>
      <c r="B305" s="169" t="s">
        <v>415</v>
      </c>
      <c r="C305" s="168">
        <f t="shared" si="4"/>
        <v>13</v>
      </c>
      <c r="D305" s="171"/>
    </row>
    <row r="306" spans="1:4" ht="27" x14ac:dyDescent="0.25">
      <c r="A306" s="169" t="s">
        <v>557</v>
      </c>
      <c r="B306" s="169" t="s">
        <v>417</v>
      </c>
      <c r="C306" s="168">
        <f t="shared" si="4"/>
        <v>13</v>
      </c>
      <c r="D306" s="171"/>
    </row>
    <row r="307" spans="1:4" ht="27" x14ac:dyDescent="0.25">
      <c r="A307" s="169" t="s">
        <v>558</v>
      </c>
      <c r="B307" s="169" t="s">
        <v>419</v>
      </c>
      <c r="C307" s="168">
        <f t="shared" ref="C307:C349" si="5">LEN(A307)</f>
        <v>13</v>
      </c>
      <c r="D307" s="171"/>
    </row>
    <row r="308" spans="1:4" ht="27" x14ac:dyDescent="0.25">
      <c r="A308" s="169" t="s">
        <v>559</v>
      </c>
      <c r="B308" s="169" t="s">
        <v>421</v>
      </c>
      <c r="C308" s="168">
        <f t="shared" si="5"/>
        <v>13</v>
      </c>
      <c r="D308" s="171"/>
    </row>
    <row r="309" spans="1:4" ht="27" x14ac:dyDescent="0.25">
      <c r="A309" s="169" t="s">
        <v>560</v>
      </c>
      <c r="B309" s="169" t="s">
        <v>423</v>
      </c>
      <c r="C309" s="168">
        <f t="shared" si="5"/>
        <v>13</v>
      </c>
      <c r="D309" s="171"/>
    </row>
    <row r="310" spans="1:4" ht="27" x14ac:dyDescent="0.25">
      <c r="A310" s="169" t="s">
        <v>561</v>
      </c>
      <c r="B310" s="169" t="s">
        <v>425</v>
      </c>
      <c r="C310" s="168">
        <f t="shared" si="5"/>
        <v>13</v>
      </c>
      <c r="D310" s="171"/>
    </row>
    <row r="311" spans="1:4" ht="27" x14ac:dyDescent="0.25">
      <c r="A311" s="169" t="s">
        <v>562</v>
      </c>
      <c r="B311" s="169" t="s">
        <v>427</v>
      </c>
      <c r="C311" s="168">
        <f t="shared" si="5"/>
        <v>13</v>
      </c>
      <c r="D311" s="171"/>
    </row>
    <row r="312" spans="1:4" ht="27" x14ac:dyDescent="0.25">
      <c r="A312" s="169" t="s">
        <v>563</v>
      </c>
      <c r="B312" s="169" t="s">
        <v>429</v>
      </c>
      <c r="C312" s="168">
        <f t="shared" si="5"/>
        <v>13</v>
      </c>
      <c r="D312" s="171"/>
    </row>
    <row r="313" spans="1:4" ht="27" x14ac:dyDescent="0.25">
      <c r="A313" s="169" t="s">
        <v>564</v>
      </c>
      <c r="B313" s="169" t="s">
        <v>431</v>
      </c>
      <c r="C313" s="168">
        <f t="shared" si="5"/>
        <v>13</v>
      </c>
      <c r="D313" s="171"/>
    </row>
    <row r="314" spans="1:4" ht="27" x14ac:dyDescent="0.25">
      <c r="A314" s="169" t="s">
        <v>565</v>
      </c>
      <c r="B314" s="169" t="s">
        <v>433</v>
      </c>
      <c r="C314" s="168">
        <f t="shared" si="5"/>
        <v>13</v>
      </c>
      <c r="D314" s="171"/>
    </row>
    <row r="315" spans="1:4" ht="27" x14ac:dyDescent="0.25">
      <c r="A315" s="169" t="s">
        <v>566</v>
      </c>
      <c r="B315" s="169" t="s">
        <v>435</v>
      </c>
      <c r="C315" s="168">
        <f t="shared" si="5"/>
        <v>13</v>
      </c>
      <c r="D315" s="171"/>
    </row>
    <row r="316" spans="1:4" x14ac:dyDescent="0.25">
      <c r="A316" s="169" t="s">
        <v>567</v>
      </c>
      <c r="B316" s="169" t="s">
        <v>437</v>
      </c>
      <c r="C316" s="168">
        <f t="shared" si="5"/>
        <v>13</v>
      </c>
      <c r="D316" s="171"/>
    </row>
    <row r="317" spans="1:4" ht="27" x14ac:dyDescent="0.25">
      <c r="A317" s="169" t="s">
        <v>568</v>
      </c>
      <c r="B317" s="169" t="s">
        <v>439</v>
      </c>
      <c r="C317" s="168">
        <f t="shared" si="5"/>
        <v>13</v>
      </c>
      <c r="D317" s="171"/>
    </row>
    <row r="318" spans="1:4" ht="27" x14ac:dyDescent="0.25">
      <c r="A318" s="169" t="s">
        <v>569</v>
      </c>
      <c r="B318" s="169" t="s">
        <v>441</v>
      </c>
      <c r="C318" s="168">
        <f t="shared" si="5"/>
        <v>13</v>
      </c>
      <c r="D318" s="171"/>
    </row>
    <row r="319" spans="1:4" ht="27" x14ac:dyDescent="0.25">
      <c r="A319" s="169" t="s">
        <v>570</v>
      </c>
      <c r="B319" s="169" t="s">
        <v>443</v>
      </c>
      <c r="C319" s="168">
        <f t="shared" si="5"/>
        <v>13</v>
      </c>
      <c r="D319" s="171"/>
    </row>
    <row r="320" spans="1:4" ht="27" x14ac:dyDescent="0.25">
      <c r="A320" s="169" t="s">
        <v>571</v>
      </c>
      <c r="B320" s="169" t="s">
        <v>445</v>
      </c>
      <c r="C320" s="168">
        <f t="shared" si="5"/>
        <v>13</v>
      </c>
      <c r="D320" s="171"/>
    </row>
    <row r="321" spans="1:4" ht="27" x14ac:dyDescent="0.25">
      <c r="A321" s="169" t="s">
        <v>572</v>
      </c>
      <c r="B321" s="169" t="s">
        <v>447</v>
      </c>
      <c r="C321" s="168">
        <f t="shared" si="5"/>
        <v>13</v>
      </c>
      <c r="D321" s="171"/>
    </row>
    <row r="322" spans="1:4" ht="27" x14ac:dyDescent="0.25">
      <c r="A322" s="169" t="s">
        <v>573</v>
      </c>
      <c r="B322" s="169" t="s">
        <v>449</v>
      </c>
      <c r="C322" s="168">
        <f t="shared" si="5"/>
        <v>13</v>
      </c>
      <c r="D322" s="171"/>
    </row>
    <row r="323" spans="1:4" ht="27" x14ac:dyDescent="0.25">
      <c r="A323" s="169" t="s">
        <v>574</v>
      </c>
      <c r="B323" s="169" t="s">
        <v>451</v>
      </c>
      <c r="C323" s="168">
        <f t="shared" si="5"/>
        <v>13</v>
      </c>
      <c r="D323" s="171"/>
    </row>
    <row r="324" spans="1:4" x14ac:dyDescent="0.25">
      <c r="A324" s="169" t="s">
        <v>575</v>
      </c>
      <c r="B324" s="169" t="s">
        <v>453</v>
      </c>
      <c r="C324" s="168">
        <f t="shared" si="5"/>
        <v>13</v>
      </c>
      <c r="D324" s="171"/>
    </row>
    <row r="325" spans="1:4" x14ac:dyDescent="0.25">
      <c r="A325" s="169" t="s">
        <v>576</v>
      </c>
      <c r="B325" s="169" t="s">
        <v>455</v>
      </c>
      <c r="C325" s="168">
        <f t="shared" si="5"/>
        <v>13</v>
      </c>
      <c r="D325" s="171"/>
    </row>
    <row r="326" spans="1:4" ht="27" x14ac:dyDescent="0.25">
      <c r="A326" s="169" t="s">
        <v>577</v>
      </c>
      <c r="B326" s="169" t="s">
        <v>457</v>
      </c>
      <c r="C326" s="168">
        <f t="shared" si="5"/>
        <v>13</v>
      </c>
      <c r="D326" s="171"/>
    </row>
    <row r="327" spans="1:4" ht="27" x14ac:dyDescent="0.25">
      <c r="A327" s="169" t="s">
        <v>578</v>
      </c>
      <c r="B327" s="169" t="s">
        <v>459</v>
      </c>
      <c r="C327" s="168">
        <f t="shared" si="5"/>
        <v>13</v>
      </c>
      <c r="D327" s="171"/>
    </row>
    <row r="328" spans="1:4" ht="27" x14ac:dyDescent="0.25">
      <c r="A328" s="169" t="s">
        <v>579</v>
      </c>
      <c r="B328" s="169" t="s">
        <v>461</v>
      </c>
      <c r="C328" s="168">
        <f t="shared" si="5"/>
        <v>13</v>
      </c>
      <c r="D328" s="171"/>
    </row>
    <row r="329" spans="1:4" ht="40.5" x14ac:dyDescent="0.25">
      <c r="A329" s="169" t="s">
        <v>580</v>
      </c>
      <c r="B329" s="169" t="s">
        <v>463</v>
      </c>
      <c r="C329" s="168">
        <f t="shared" si="5"/>
        <v>13</v>
      </c>
      <c r="D329" s="171"/>
    </row>
    <row r="330" spans="1:4" ht="40.5" x14ac:dyDescent="0.25">
      <c r="A330" s="169" t="s">
        <v>581</v>
      </c>
      <c r="B330" s="169" t="s">
        <v>465</v>
      </c>
      <c r="C330" s="168">
        <f t="shared" si="5"/>
        <v>13</v>
      </c>
      <c r="D330" s="171"/>
    </row>
    <row r="331" spans="1:4" ht="27" x14ac:dyDescent="0.25">
      <c r="A331" s="169" t="s">
        <v>582</v>
      </c>
      <c r="B331" s="169" t="s">
        <v>467</v>
      </c>
      <c r="C331" s="168">
        <f t="shared" si="5"/>
        <v>13</v>
      </c>
      <c r="D331" s="171"/>
    </row>
    <row r="332" spans="1:4" x14ac:dyDescent="0.25">
      <c r="A332" s="169" t="s">
        <v>583</v>
      </c>
      <c r="B332" s="169" t="s">
        <v>253</v>
      </c>
      <c r="C332" s="168">
        <f t="shared" si="5"/>
        <v>13</v>
      </c>
      <c r="D332" s="171"/>
    </row>
    <row r="333" spans="1:4" x14ac:dyDescent="0.25">
      <c r="A333" s="169" t="s">
        <v>585</v>
      </c>
      <c r="B333" s="169" t="s">
        <v>584</v>
      </c>
      <c r="C333" s="168">
        <f t="shared" si="5"/>
        <v>13</v>
      </c>
      <c r="D333" s="171"/>
    </row>
    <row r="334" spans="1:4" x14ac:dyDescent="0.25">
      <c r="A334" s="169" t="s">
        <v>587</v>
      </c>
      <c r="B334" s="169" t="s">
        <v>586</v>
      </c>
      <c r="C334" s="168">
        <f t="shared" si="5"/>
        <v>13</v>
      </c>
      <c r="D334" s="171"/>
    </row>
    <row r="335" spans="1:4" x14ac:dyDescent="0.25">
      <c r="A335" s="169" t="s">
        <v>589</v>
      </c>
      <c r="B335" s="169" t="s">
        <v>588</v>
      </c>
      <c r="C335" s="168">
        <f t="shared" si="5"/>
        <v>13</v>
      </c>
      <c r="D335" s="171"/>
    </row>
    <row r="336" spans="1:4" x14ac:dyDescent="0.25">
      <c r="A336" s="169" t="s">
        <v>591</v>
      </c>
      <c r="B336" s="169" t="s">
        <v>590</v>
      </c>
      <c r="C336" s="168">
        <f t="shared" si="5"/>
        <v>13</v>
      </c>
      <c r="D336" s="171"/>
    </row>
    <row r="337" spans="1:4" x14ac:dyDescent="0.25">
      <c r="A337" s="169" t="s">
        <v>593</v>
      </c>
      <c r="B337" s="169" t="s">
        <v>592</v>
      </c>
      <c r="C337" s="168">
        <f t="shared" si="5"/>
        <v>13</v>
      </c>
      <c r="D337" s="171"/>
    </row>
    <row r="338" spans="1:4" x14ac:dyDescent="0.25">
      <c r="A338" s="169" t="s">
        <v>594</v>
      </c>
      <c r="B338" s="169" t="s">
        <v>72</v>
      </c>
      <c r="C338" s="168">
        <f t="shared" si="5"/>
        <v>13</v>
      </c>
      <c r="D338" s="171"/>
    </row>
    <row r="339" spans="1:4" ht="27" x14ac:dyDescent="0.25">
      <c r="A339" s="169" t="s">
        <v>596</v>
      </c>
      <c r="B339" s="169" t="s">
        <v>595</v>
      </c>
      <c r="C339" s="168">
        <f t="shared" si="5"/>
        <v>13</v>
      </c>
      <c r="D339" s="171"/>
    </row>
    <row r="340" spans="1:4" x14ac:dyDescent="0.25">
      <c r="A340" s="169" t="s">
        <v>597</v>
      </c>
      <c r="B340" s="169" t="s">
        <v>584</v>
      </c>
      <c r="C340" s="168">
        <f t="shared" si="5"/>
        <v>13</v>
      </c>
      <c r="D340" s="171"/>
    </row>
    <row r="341" spans="1:4" x14ac:dyDescent="0.25">
      <c r="A341" s="169" t="s">
        <v>598</v>
      </c>
      <c r="B341" s="169" t="s">
        <v>586</v>
      </c>
      <c r="C341" s="168">
        <f t="shared" si="5"/>
        <v>13</v>
      </c>
      <c r="D341" s="171"/>
    </row>
    <row r="342" spans="1:4" x14ac:dyDescent="0.25">
      <c r="A342" s="169" t="s">
        <v>599</v>
      </c>
      <c r="B342" s="169" t="s">
        <v>588</v>
      </c>
      <c r="C342" s="168">
        <f t="shared" si="5"/>
        <v>13</v>
      </c>
      <c r="D342" s="171"/>
    </row>
    <row r="343" spans="1:4" x14ac:dyDescent="0.25">
      <c r="A343" s="169" t="s">
        <v>600</v>
      </c>
      <c r="B343" s="169" t="s">
        <v>590</v>
      </c>
      <c r="C343" s="168">
        <f t="shared" si="5"/>
        <v>13</v>
      </c>
      <c r="D343" s="171"/>
    </row>
    <row r="344" spans="1:4" x14ac:dyDescent="0.25">
      <c r="A344" s="169" t="s">
        <v>601</v>
      </c>
      <c r="B344" s="169" t="s">
        <v>592</v>
      </c>
      <c r="C344" s="168">
        <f t="shared" si="5"/>
        <v>13</v>
      </c>
      <c r="D344" s="171"/>
    </row>
    <row r="345" spans="1:4" x14ac:dyDescent="0.25">
      <c r="A345" s="169" t="s">
        <v>602</v>
      </c>
      <c r="B345" s="169" t="s">
        <v>72</v>
      </c>
      <c r="C345" s="168">
        <f t="shared" si="5"/>
        <v>13</v>
      </c>
      <c r="D345" s="171"/>
    </row>
    <row r="346" spans="1:4" x14ac:dyDescent="0.25">
      <c r="A346" s="169" t="s">
        <v>603</v>
      </c>
      <c r="B346" s="169" t="s">
        <v>584</v>
      </c>
      <c r="C346" s="168">
        <f t="shared" si="5"/>
        <v>13</v>
      </c>
      <c r="D346" s="171"/>
    </row>
    <row r="347" spans="1:4" x14ac:dyDescent="0.25">
      <c r="A347" s="169" t="s">
        <v>604</v>
      </c>
      <c r="B347" s="169" t="s">
        <v>586</v>
      </c>
      <c r="C347" s="168">
        <f t="shared" si="5"/>
        <v>13</v>
      </c>
      <c r="D347" s="171"/>
    </row>
    <row r="348" spans="1:4" x14ac:dyDescent="0.25">
      <c r="A348" s="169" t="s">
        <v>605</v>
      </c>
      <c r="B348" s="169" t="s">
        <v>588</v>
      </c>
      <c r="C348" s="168">
        <f t="shared" si="5"/>
        <v>13</v>
      </c>
      <c r="D348" s="171"/>
    </row>
    <row r="349" spans="1:4" x14ac:dyDescent="0.25">
      <c r="A349" s="169" t="s">
        <v>606</v>
      </c>
      <c r="B349" s="169" t="s">
        <v>590</v>
      </c>
      <c r="C349" s="168">
        <f t="shared" si="5"/>
        <v>13</v>
      </c>
      <c r="D349" s="171"/>
    </row>
    <row r="350" spans="1:4" x14ac:dyDescent="0.25">
      <c r="A350" s="169" t="s">
        <v>607</v>
      </c>
      <c r="B350" s="169" t="s">
        <v>592</v>
      </c>
      <c r="C350" s="168">
        <f t="shared" ref="C350:C378" si="6">LEN(A350)</f>
        <v>13</v>
      </c>
      <c r="D350" s="171"/>
    </row>
    <row r="351" spans="1:4" x14ac:dyDescent="0.25">
      <c r="A351" s="169" t="s">
        <v>609</v>
      </c>
      <c r="B351" s="169" t="s">
        <v>608</v>
      </c>
      <c r="C351" s="168">
        <f t="shared" si="6"/>
        <v>13</v>
      </c>
      <c r="D351" s="171"/>
    </row>
    <row r="352" spans="1:4" x14ac:dyDescent="0.25">
      <c r="A352" s="169" t="s">
        <v>610</v>
      </c>
      <c r="B352" s="169" t="s">
        <v>584</v>
      </c>
      <c r="C352" s="168">
        <f t="shared" si="6"/>
        <v>13</v>
      </c>
      <c r="D352" s="171"/>
    </row>
    <row r="353" spans="1:4" x14ac:dyDescent="0.25">
      <c r="A353" s="169" t="s">
        <v>611</v>
      </c>
      <c r="B353" s="169" t="s">
        <v>586</v>
      </c>
      <c r="C353" s="168">
        <f t="shared" si="6"/>
        <v>13</v>
      </c>
      <c r="D353" s="171"/>
    </row>
    <row r="354" spans="1:4" x14ac:dyDescent="0.25">
      <c r="A354" s="169" t="s">
        <v>612</v>
      </c>
      <c r="B354" s="169" t="s">
        <v>588</v>
      </c>
      <c r="C354" s="168">
        <f t="shared" si="6"/>
        <v>13</v>
      </c>
      <c r="D354" s="171"/>
    </row>
    <row r="355" spans="1:4" x14ac:dyDescent="0.25">
      <c r="A355" s="169" t="s">
        <v>613</v>
      </c>
      <c r="B355" s="169" t="s">
        <v>590</v>
      </c>
      <c r="C355" s="168">
        <f t="shared" si="6"/>
        <v>13</v>
      </c>
      <c r="D355" s="171"/>
    </row>
    <row r="356" spans="1:4" x14ac:dyDescent="0.25">
      <c r="A356" s="169" t="s">
        <v>614</v>
      </c>
      <c r="B356" s="169" t="s">
        <v>592</v>
      </c>
      <c r="C356" s="168">
        <f t="shared" si="6"/>
        <v>13</v>
      </c>
      <c r="D356" s="171"/>
    </row>
    <row r="357" spans="1:4" x14ac:dyDescent="0.25">
      <c r="A357" s="169" t="s">
        <v>616</v>
      </c>
      <c r="B357" s="169" t="s">
        <v>615</v>
      </c>
      <c r="C357" s="168">
        <f t="shared" si="6"/>
        <v>13</v>
      </c>
      <c r="D357" s="171"/>
    </row>
    <row r="358" spans="1:4" x14ac:dyDescent="0.25">
      <c r="A358" s="169" t="s">
        <v>617</v>
      </c>
      <c r="B358" s="169" t="s">
        <v>608</v>
      </c>
      <c r="C358" s="168">
        <f t="shared" si="6"/>
        <v>13</v>
      </c>
      <c r="D358" s="171"/>
    </row>
    <row r="359" spans="1:4" x14ac:dyDescent="0.25">
      <c r="A359" s="169" t="s">
        <v>619</v>
      </c>
      <c r="B359" s="169" t="s">
        <v>13</v>
      </c>
      <c r="C359" s="168">
        <f t="shared" si="6"/>
        <v>13</v>
      </c>
      <c r="D359" s="171"/>
    </row>
    <row r="360" spans="1:4" x14ac:dyDescent="0.25">
      <c r="A360" s="169" t="s">
        <v>620</v>
      </c>
      <c r="B360" s="169" t="s">
        <v>13</v>
      </c>
      <c r="C360" s="168">
        <f t="shared" si="6"/>
        <v>13</v>
      </c>
      <c r="D360" s="171"/>
    </row>
    <row r="361" spans="1:4" x14ac:dyDescent="0.25">
      <c r="A361" s="169" t="s">
        <v>621</v>
      </c>
      <c r="B361" s="169" t="s">
        <v>13</v>
      </c>
      <c r="C361" s="168">
        <f t="shared" si="6"/>
        <v>13</v>
      </c>
      <c r="D361" s="171"/>
    </row>
    <row r="362" spans="1:4" ht="27" x14ac:dyDescent="0.25">
      <c r="A362" s="169" t="s">
        <v>624</v>
      </c>
      <c r="B362" s="169" t="s">
        <v>623</v>
      </c>
      <c r="C362" s="168">
        <f t="shared" si="6"/>
        <v>13</v>
      </c>
      <c r="D362" s="171"/>
    </row>
    <row r="363" spans="1:4" ht="27" x14ac:dyDescent="0.25">
      <c r="A363" s="169" t="s">
        <v>625</v>
      </c>
      <c r="B363" s="169" t="s">
        <v>626</v>
      </c>
      <c r="C363" s="168">
        <f t="shared" si="6"/>
        <v>13</v>
      </c>
      <c r="D363" s="171"/>
    </row>
    <row r="364" spans="1:4" x14ac:dyDescent="0.25">
      <c r="A364" s="169" t="s">
        <v>628</v>
      </c>
      <c r="B364" s="169" t="s">
        <v>627</v>
      </c>
      <c r="C364" s="168">
        <f t="shared" si="6"/>
        <v>13</v>
      </c>
      <c r="D364" s="171"/>
    </row>
    <row r="365" spans="1:4" ht="27" x14ac:dyDescent="0.25">
      <c r="A365" s="169" t="s">
        <v>629</v>
      </c>
      <c r="B365" s="169" t="s">
        <v>630</v>
      </c>
      <c r="C365" s="168">
        <f t="shared" si="6"/>
        <v>13</v>
      </c>
      <c r="D365" s="171"/>
    </row>
    <row r="366" spans="1:4" ht="27" x14ac:dyDescent="0.25">
      <c r="A366" s="169" t="s">
        <v>632</v>
      </c>
      <c r="B366" s="169" t="s">
        <v>631</v>
      </c>
      <c r="C366" s="168">
        <f t="shared" si="6"/>
        <v>13</v>
      </c>
      <c r="D366" s="171"/>
    </row>
    <row r="367" spans="1:4" x14ac:dyDescent="0.25">
      <c r="A367" s="169" t="s">
        <v>633</v>
      </c>
      <c r="B367" s="169" t="s">
        <v>255</v>
      </c>
      <c r="C367" s="168">
        <f t="shared" si="6"/>
        <v>13</v>
      </c>
      <c r="D367" s="171"/>
    </row>
    <row r="368" spans="1:4" x14ac:dyDescent="0.25">
      <c r="A368" s="169" t="s">
        <v>635</v>
      </c>
      <c r="B368" s="169" t="s">
        <v>634</v>
      </c>
      <c r="C368" s="168">
        <f t="shared" si="6"/>
        <v>13</v>
      </c>
      <c r="D368" s="171"/>
    </row>
    <row r="369" spans="1:4" x14ac:dyDescent="0.25">
      <c r="A369" s="169" t="s">
        <v>636</v>
      </c>
      <c r="B369" s="169" t="s">
        <v>72</v>
      </c>
      <c r="C369" s="168">
        <f t="shared" si="6"/>
        <v>13</v>
      </c>
      <c r="D369" s="171"/>
    </row>
    <row r="370" spans="1:4" x14ac:dyDescent="0.25">
      <c r="A370" s="169" t="s">
        <v>637</v>
      </c>
      <c r="B370" s="169" t="s">
        <v>85</v>
      </c>
      <c r="C370" s="168">
        <f t="shared" si="6"/>
        <v>13</v>
      </c>
      <c r="D370" s="171"/>
    </row>
    <row r="371" spans="1:4" x14ac:dyDescent="0.25">
      <c r="A371" s="169" t="s">
        <v>638</v>
      </c>
      <c r="B371" s="169" t="s">
        <v>142</v>
      </c>
      <c r="C371" s="168">
        <f t="shared" si="6"/>
        <v>13</v>
      </c>
      <c r="D371" s="171"/>
    </row>
    <row r="372" spans="1:4" x14ac:dyDescent="0.25">
      <c r="A372" s="169" t="s">
        <v>639</v>
      </c>
      <c r="B372" s="169" t="s">
        <v>165</v>
      </c>
      <c r="C372" s="168">
        <f t="shared" si="6"/>
        <v>13</v>
      </c>
      <c r="D372" s="171"/>
    </row>
    <row r="373" spans="1:4" x14ac:dyDescent="0.25">
      <c r="A373" s="169" t="s">
        <v>640</v>
      </c>
      <c r="B373" s="169" t="s">
        <v>184</v>
      </c>
      <c r="C373" s="168">
        <f t="shared" si="6"/>
        <v>13</v>
      </c>
      <c r="D373" s="171"/>
    </row>
    <row r="374" spans="1:4" x14ac:dyDescent="0.25">
      <c r="A374" s="169" t="s">
        <v>641</v>
      </c>
      <c r="B374" s="169" t="s">
        <v>203</v>
      </c>
      <c r="C374" s="168">
        <f t="shared" si="6"/>
        <v>13</v>
      </c>
      <c r="D374" s="171"/>
    </row>
    <row r="375" spans="1:4" x14ac:dyDescent="0.25">
      <c r="A375" s="169" t="s">
        <v>642</v>
      </c>
      <c r="B375" s="169" t="s">
        <v>220</v>
      </c>
      <c r="C375" s="168">
        <f t="shared" si="6"/>
        <v>13</v>
      </c>
      <c r="D375" s="171"/>
    </row>
    <row r="376" spans="1:4" x14ac:dyDescent="0.25">
      <c r="A376" s="169" t="s">
        <v>643</v>
      </c>
      <c r="B376" s="169" t="s">
        <v>225</v>
      </c>
      <c r="C376" s="168">
        <f t="shared" si="6"/>
        <v>13</v>
      </c>
      <c r="D376" s="171"/>
    </row>
    <row r="377" spans="1:4" x14ac:dyDescent="0.25">
      <c r="A377" s="169" t="s">
        <v>644</v>
      </c>
      <c r="B377" s="169" t="s">
        <v>228</v>
      </c>
      <c r="C377" s="168">
        <f t="shared" si="6"/>
        <v>13</v>
      </c>
      <c r="D377" s="171"/>
    </row>
    <row r="378" spans="1:4" x14ac:dyDescent="0.25">
      <c r="A378" s="169" t="s">
        <v>645</v>
      </c>
      <c r="B378" s="169" t="s">
        <v>253</v>
      </c>
      <c r="C378" s="168">
        <f t="shared" si="6"/>
        <v>13</v>
      </c>
      <c r="D378" s="171"/>
    </row>
    <row r="379" spans="1:4" x14ac:dyDescent="0.25">
      <c r="A379" s="169" t="s">
        <v>646</v>
      </c>
      <c r="B379" s="169" t="s">
        <v>13</v>
      </c>
      <c r="C379" s="168">
        <f t="shared" ref="C379:C419" si="7">LEN(A379)</f>
        <v>13</v>
      </c>
      <c r="D379" s="171"/>
    </row>
    <row r="380" spans="1:4" x14ac:dyDescent="0.25">
      <c r="A380" s="169" t="s">
        <v>647</v>
      </c>
      <c r="B380" s="169" t="s">
        <v>72</v>
      </c>
      <c r="C380" s="168">
        <f t="shared" si="7"/>
        <v>13</v>
      </c>
      <c r="D380" s="171"/>
    </row>
    <row r="381" spans="1:4" x14ac:dyDescent="0.25">
      <c r="A381" s="169" t="s">
        <v>648</v>
      </c>
      <c r="B381" s="169" t="s">
        <v>85</v>
      </c>
      <c r="C381" s="168">
        <f t="shared" si="7"/>
        <v>13</v>
      </c>
      <c r="D381" s="171"/>
    </row>
    <row r="382" spans="1:4" x14ac:dyDescent="0.25">
      <c r="A382" s="169" t="s">
        <v>649</v>
      </c>
      <c r="B382" s="169" t="s">
        <v>142</v>
      </c>
      <c r="C382" s="168">
        <f t="shared" si="7"/>
        <v>13</v>
      </c>
      <c r="D382" s="171"/>
    </row>
    <row r="383" spans="1:4" x14ac:dyDescent="0.25">
      <c r="A383" s="169" t="s">
        <v>650</v>
      </c>
      <c r="B383" s="169" t="s">
        <v>165</v>
      </c>
      <c r="C383" s="168">
        <f t="shared" si="7"/>
        <v>13</v>
      </c>
      <c r="D383" s="171"/>
    </row>
    <row r="384" spans="1:4" x14ac:dyDescent="0.25">
      <c r="A384" s="169" t="s">
        <v>651</v>
      </c>
      <c r="B384" s="169" t="s">
        <v>184</v>
      </c>
      <c r="C384" s="168">
        <f t="shared" si="7"/>
        <v>13</v>
      </c>
      <c r="D384" s="171"/>
    </row>
    <row r="385" spans="1:4" x14ac:dyDescent="0.25">
      <c r="A385" s="169" t="s">
        <v>652</v>
      </c>
      <c r="B385" s="169" t="s">
        <v>203</v>
      </c>
      <c r="C385" s="168">
        <f t="shared" si="7"/>
        <v>13</v>
      </c>
      <c r="D385" s="171"/>
    </row>
    <row r="386" spans="1:4" x14ac:dyDescent="0.25">
      <c r="A386" s="169" t="s">
        <v>653</v>
      </c>
      <c r="B386" s="169" t="s">
        <v>220</v>
      </c>
      <c r="C386" s="168">
        <f t="shared" si="7"/>
        <v>13</v>
      </c>
      <c r="D386" s="171"/>
    </row>
    <row r="387" spans="1:4" x14ac:dyDescent="0.25">
      <c r="A387" s="169" t="s">
        <v>654</v>
      </c>
      <c r="B387" s="169" t="s">
        <v>225</v>
      </c>
      <c r="C387" s="168">
        <f t="shared" si="7"/>
        <v>13</v>
      </c>
      <c r="D387" s="171"/>
    </row>
    <row r="388" spans="1:4" x14ac:dyDescent="0.25">
      <c r="A388" s="169" t="s">
        <v>655</v>
      </c>
      <c r="B388" s="169" t="s">
        <v>228</v>
      </c>
      <c r="C388" s="168">
        <f t="shared" si="7"/>
        <v>13</v>
      </c>
      <c r="D388" s="171"/>
    </row>
    <row r="389" spans="1:4" x14ac:dyDescent="0.25">
      <c r="A389" s="169" t="s">
        <v>656</v>
      </c>
      <c r="B389" s="169" t="s">
        <v>244</v>
      </c>
      <c r="C389" s="168">
        <f t="shared" si="7"/>
        <v>13</v>
      </c>
      <c r="D389" s="171"/>
    </row>
    <row r="390" spans="1:4" x14ac:dyDescent="0.25">
      <c r="A390" s="169" t="s">
        <v>657</v>
      </c>
      <c r="B390" s="169" t="s">
        <v>253</v>
      </c>
      <c r="C390" s="168">
        <f t="shared" si="7"/>
        <v>13</v>
      </c>
      <c r="D390" s="171"/>
    </row>
    <row r="391" spans="1:4" x14ac:dyDescent="0.25">
      <c r="A391" s="169" t="s">
        <v>658</v>
      </c>
      <c r="B391" s="169" t="s">
        <v>659</v>
      </c>
      <c r="C391" s="168">
        <f t="shared" si="7"/>
        <v>13</v>
      </c>
      <c r="D391" s="171"/>
    </row>
    <row r="392" spans="1:4" x14ac:dyDescent="0.25">
      <c r="A392" s="169" t="s">
        <v>660</v>
      </c>
      <c r="B392" s="169" t="s">
        <v>661</v>
      </c>
      <c r="C392" s="168">
        <f t="shared" si="7"/>
        <v>13</v>
      </c>
      <c r="D392" s="171"/>
    </row>
    <row r="393" spans="1:4" x14ac:dyDescent="0.25">
      <c r="A393" s="169" t="s">
        <v>662</v>
      </c>
      <c r="B393" s="169" t="s">
        <v>663</v>
      </c>
      <c r="C393" s="168">
        <f t="shared" si="7"/>
        <v>13</v>
      </c>
      <c r="D393" s="171"/>
    </row>
    <row r="394" spans="1:4" x14ac:dyDescent="0.25">
      <c r="A394" s="169" t="s">
        <v>664</v>
      </c>
      <c r="B394" s="169" t="s">
        <v>665</v>
      </c>
      <c r="C394" s="168">
        <f t="shared" si="7"/>
        <v>13</v>
      </c>
      <c r="D394" s="171"/>
    </row>
    <row r="395" spans="1:4" x14ac:dyDescent="0.25">
      <c r="A395" s="169" t="s">
        <v>666</v>
      </c>
      <c r="B395" s="169" t="s">
        <v>667</v>
      </c>
      <c r="C395" s="168">
        <f t="shared" si="7"/>
        <v>13</v>
      </c>
      <c r="D395" s="171"/>
    </row>
    <row r="396" spans="1:4" x14ac:dyDescent="0.25">
      <c r="A396" s="169" t="s">
        <v>668</v>
      </c>
      <c r="B396" s="169" t="s">
        <v>13</v>
      </c>
      <c r="C396" s="168">
        <f t="shared" si="7"/>
        <v>13</v>
      </c>
      <c r="D396" s="171"/>
    </row>
    <row r="397" spans="1:4" x14ac:dyDescent="0.25">
      <c r="A397" s="169" t="s">
        <v>669</v>
      </c>
      <c r="B397" s="169" t="s">
        <v>670</v>
      </c>
      <c r="C397" s="168">
        <f t="shared" si="7"/>
        <v>13</v>
      </c>
      <c r="D397" s="171"/>
    </row>
    <row r="398" spans="1:4" x14ac:dyDescent="0.25">
      <c r="A398" s="169" t="s">
        <v>671</v>
      </c>
      <c r="B398" s="169" t="s">
        <v>659</v>
      </c>
      <c r="C398" s="168">
        <f t="shared" si="7"/>
        <v>13</v>
      </c>
      <c r="D398" s="171"/>
    </row>
    <row r="399" spans="1:4" x14ac:dyDescent="0.25">
      <c r="A399" s="169" t="s">
        <v>672</v>
      </c>
      <c r="B399" s="169" t="s">
        <v>673</v>
      </c>
      <c r="C399" s="168">
        <f t="shared" si="7"/>
        <v>13</v>
      </c>
      <c r="D399" s="171"/>
    </row>
    <row r="400" spans="1:4" x14ac:dyDescent="0.25">
      <c r="A400" s="169" t="s">
        <v>674</v>
      </c>
      <c r="B400" s="169" t="s">
        <v>661</v>
      </c>
      <c r="C400" s="168">
        <f t="shared" si="7"/>
        <v>13</v>
      </c>
      <c r="D400" s="171"/>
    </row>
    <row r="401" spans="1:4" x14ac:dyDescent="0.25">
      <c r="A401" s="169" t="s">
        <v>675</v>
      </c>
      <c r="B401" s="169" t="s">
        <v>676</v>
      </c>
      <c r="C401" s="168">
        <f t="shared" si="7"/>
        <v>13</v>
      </c>
      <c r="D401" s="171"/>
    </row>
    <row r="402" spans="1:4" x14ac:dyDescent="0.25">
      <c r="A402" s="169" t="s">
        <v>677</v>
      </c>
      <c r="B402" s="169" t="s">
        <v>663</v>
      </c>
      <c r="C402" s="168">
        <f t="shared" si="7"/>
        <v>13</v>
      </c>
      <c r="D402" s="171"/>
    </row>
    <row r="403" spans="1:4" x14ac:dyDescent="0.25">
      <c r="A403" s="169" t="s">
        <v>678</v>
      </c>
      <c r="B403" s="169" t="s">
        <v>679</v>
      </c>
      <c r="C403" s="168">
        <f t="shared" si="7"/>
        <v>13</v>
      </c>
      <c r="D403" s="171"/>
    </row>
    <row r="404" spans="1:4" x14ac:dyDescent="0.25">
      <c r="A404" s="169" t="s">
        <v>680</v>
      </c>
      <c r="B404" s="169" t="s">
        <v>665</v>
      </c>
      <c r="C404" s="168">
        <f t="shared" si="7"/>
        <v>13</v>
      </c>
      <c r="D404" s="171"/>
    </row>
    <row r="405" spans="1:4" x14ac:dyDescent="0.25">
      <c r="A405" s="169" t="s">
        <v>681</v>
      </c>
      <c r="B405" s="169" t="s">
        <v>682</v>
      </c>
      <c r="C405" s="168">
        <f t="shared" si="7"/>
        <v>13</v>
      </c>
      <c r="D405" s="171"/>
    </row>
    <row r="406" spans="1:4" x14ac:dyDescent="0.25">
      <c r="A406" s="169" t="s">
        <v>683</v>
      </c>
      <c r="B406" s="169" t="s">
        <v>667</v>
      </c>
      <c r="C406" s="168">
        <f t="shared" si="7"/>
        <v>13</v>
      </c>
      <c r="D406" s="171"/>
    </row>
    <row r="407" spans="1:4" x14ac:dyDescent="0.25">
      <c r="A407" s="169" t="s">
        <v>684</v>
      </c>
      <c r="B407" s="169" t="s">
        <v>584</v>
      </c>
      <c r="C407" s="168">
        <f t="shared" si="7"/>
        <v>13</v>
      </c>
      <c r="D407" s="171"/>
    </row>
    <row r="408" spans="1:4" x14ac:dyDescent="0.25">
      <c r="A408" s="169" t="s">
        <v>685</v>
      </c>
      <c r="B408" s="169" t="s">
        <v>586</v>
      </c>
      <c r="C408" s="168">
        <f t="shared" si="7"/>
        <v>13</v>
      </c>
      <c r="D408" s="171"/>
    </row>
    <row r="409" spans="1:4" x14ac:dyDescent="0.25">
      <c r="A409" s="169" t="s">
        <v>686</v>
      </c>
      <c r="B409" s="169" t="s">
        <v>588</v>
      </c>
      <c r="C409" s="168">
        <f t="shared" si="7"/>
        <v>13</v>
      </c>
      <c r="D409" s="171"/>
    </row>
    <row r="410" spans="1:4" x14ac:dyDescent="0.25">
      <c r="A410" s="169" t="s">
        <v>687</v>
      </c>
      <c r="B410" s="169" t="s">
        <v>590</v>
      </c>
      <c r="C410" s="168">
        <f t="shared" si="7"/>
        <v>13</v>
      </c>
      <c r="D410" s="171"/>
    </row>
    <row r="411" spans="1:4" x14ac:dyDescent="0.25">
      <c r="A411" s="169" t="s">
        <v>688</v>
      </c>
      <c r="B411" s="169" t="s">
        <v>592</v>
      </c>
      <c r="C411" s="168">
        <f t="shared" si="7"/>
        <v>13</v>
      </c>
      <c r="D411" s="171"/>
    </row>
    <row r="412" spans="1:4" x14ac:dyDescent="0.25">
      <c r="A412" s="169" t="s">
        <v>689</v>
      </c>
      <c r="B412" s="169" t="s">
        <v>608</v>
      </c>
      <c r="C412" s="168">
        <f t="shared" si="7"/>
        <v>13</v>
      </c>
      <c r="D412" s="171"/>
    </row>
    <row r="413" spans="1:4" x14ac:dyDescent="0.25">
      <c r="A413" s="169" t="s">
        <v>690</v>
      </c>
      <c r="B413" s="169" t="s">
        <v>584</v>
      </c>
      <c r="C413" s="168">
        <f t="shared" si="7"/>
        <v>13</v>
      </c>
      <c r="D413" s="171"/>
    </row>
    <row r="414" spans="1:4" x14ac:dyDescent="0.25">
      <c r="A414" s="169" t="s">
        <v>691</v>
      </c>
      <c r="B414" s="169" t="s">
        <v>586</v>
      </c>
      <c r="C414" s="168">
        <f t="shared" si="7"/>
        <v>13</v>
      </c>
      <c r="D414" s="171"/>
    </row>
    <row r="415" spans="1:4" x14ac:dyDescent="0.25">
      <c r="A415" s="169" t="s">
        <v>692</v>
      </c>
      <c r="B415" s="169" t="s">
        <v>588</v>
      </c>
      <c r="C415" s="168">
        <f t="shared" si="7"/>
        <v>13</v>
      </c>
      <c r="D415" s="171"/>
    </row>
    <row r="416" spans="1:4" x14ac:dyDescent="0.25">
      <c r="A416" s="169" t="s">
        <v>693</v>
      </c>
      <c r="B416" s="169" t="s">
        <v>590</v>
      </c>
      <c r="C416" s="168">
        <f t="shared" si="7"/>
        <v>13</v>
      </c>
      <c r="D416" s="171"/>
    </row>
    <row r="417" spans="1:4" x14ac:dyDescent="0.25">
      <c r="A417" s="169" t="s">
        <v>694</v>
      </c>
      <c r="B417" s="169" t="s">
        <v>592</v>
      </c>
      <c r="C417" s="168">
        <f t="shared" si="7"/>
        <v>13</v>
      </c>
      <c r="D417" s="171"/>
    </row>
    <row r="418" spans="1:4" x14ac:dyDescent="0.25">
      <c r="A418" s="169" t="s">
        <v>695</v>
      </c>
      <c r="B418" s="169" t="s">
        <v>615</v>
      </c>
      <c r="C418" s="168">
        <f t="shared" si="7"/>
        <v>13</v>
      </c>
      <c r="D418" s="171"/>
    </row>
    <row r="419" spans="1:4" x14ac:dyDescent="0.25">
      <c r="A419" s="169" t="s">
        <v>696</v>
      </c>
      <c r="B419" s="169" t="s">
        <v>608</v>
      </c>
      <c r="C419" s="168">
        <f t="shared" si="7"/>
        <v>13</v>
      </c>
      <c r="D419" s="171"/>
    </row>
    <row r="420" spans="1:4" x14ac:dyDescent="0.25">
      <c r="A420" s="169" t="s">
        <v>697</v>
      </c>
      <c r="B420" s="169" t="s">
        <v>698</v>
      </c>
      <c r="C420" s="168">
        <f t="shared" ref="C420:C421" si="8">LEN(A420)</f>
        <v>13</v>
      </c>
      <c r="D420" s="171"/>
    </row>
    <row r="421" spans="1:4" x14ac:dyDescent="0.25">
      <c r="A421" s="169" t="s">
        <v>700</v>
      </c>
      <c r="B421" s="169" t="s">
        <v>699</v>
      </c>
      <c r="C421" s="168">
        <f t="shared" si="8"/>
        <v>13</v>
      </c>
      <c r="D421" s="171"/>
    </row>
    <row r="422" spans="1:4" x14ac:dyDescent="0.25">
      <c r="A422" s="169"/>
      <c r="B422" s="169"/>
      <c r="C422" s="168"/>
      <c r="D422" s="172"/>
    </row>
    <row r="423" spans="1:4" x14ac:dyDescent="0.25">
      <c r="A423" s="169"/>
      <c r="B423" s="169"/>
      <c r="C423" s="168"/>
      <c r="D423" s="172"/>
    </row>
    <row r="424" spans="1:4" x14ac:dyDescent="0.25">
      <c r="A424" s="169"/>
      <c r="B424" s="169"/>
      <c r="C424" s="168"/>
      <c r="D424" s="172"/>
    </row>
  </sheetData>
  <mergeCells count="1">
    <mergeCell ref="A1:B1"/>
  </mergeCells>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FORMATO</vt:lpstr>
      <vt:lpstr>Hoja1</vt:lpstr>
      <vt:lpstr>CATALOGO</vt:lpstr>
      <vt:lpstr>FORMATO!Área_de_impresión</vt:lpstr>
      <vt:lpstr>Catalogo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Garcia Guzman</dc:creator>
  <cp:lastModifiedBy>Hector Eduardo Vanegas Gamez</cp:lastModifiedBy>
  <cp:lastPrinted>2025-01-24T20:20:02Z</cp:lastPrinted>
  <dcterms:created xsi:type="dcterms:W3CDTF">2024-10-24T13:11:36Z</dcterms:created>
  <dcterms:modified xsi:type="dcterms:W3CDTF">2025-01-29T16:26:07Z</dcterms:modified>
</cp:coreProperties>
</file>