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hvanegas_ani_gov_co/Documents/Documentos HV/HV ANI/2025/Varios/"/>
    </mc:Choice>
  </mc:AlternateContent>
  <xr:revisionPtr revIDLastSave="0" documentId="8_{DAD767E3-C419-4535-85FE-B8906766B656}" xr6:coauthVersionLast="47" xr6:coauthVersionMax="47" xr10:uidLastSave="{00000000-0000-0000-0000-000000000000}"/>
  <bookViews>
    <workbookView xWindow="-120" yWindow="-120" windowWidth="29040" windowHeight="15840" tabRatio="927" firstSheet="1" activeTab="6" xr2:uid="{00000000-000D-0000-FFFF-FFFF00000000}"/>
  </bookViews>
  <sheets>
    <sheet name="Descripción1" sheetId="1" state="hidden" r:id="rId1"/>
    <sheet name="Instructivo" sheetId="10" r:id="rId2"/>
    <sheet name="F1Concertación" sheetId="3" r:id="rId3"/>
    <sheet name="F2Seguimiento-Retroalimentación" sheetId="12" r:id="rId4"/>
    <sheet name="F3Evaluación" sheetId="14" r:id="rId5"/>
    <sheet name="F4ValoraciónCompetencias" sheetId="4" r:id="rId6"/>
    <sheet name="F5EvaluaciónFinal-Retroalimenta" sheetId="6" r:id="rId7"/>
  </sheets>
  <definedNames>
    <definedName name="_xlnm.Print_Area" localSheetId="2">F1Concertación!$A$1:$J$47</definedName>
    <definedName name="_xlnm.Print_Area" localSheetId="6">'F5EvaluaciónFinal-Retroalimenta'!$A$3:$I$20</definedName>
    <definedName name="_xlnm.Print_Area" localSheetId="1">Instructivo!$B$1:$I$15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6" l="1"/>
  <c r="J3" i="4"/>
  <c r="N3" i="14"/>
  <c r="M3" i="12"/>
  <c r="I104" i="4"/>
  <c r="D43" i="14"/>
  <c r="C108" i="4"/>
  <c r="D43" i="12"/>
  <c r="H31" i="12"/>
  <c r="H25" i="12"/>
  <c r="H19" i="12"/>
  <c r="H13" i="12"/>
  <c r="H8" i="12"/>
  <c r="E56" i="6"/>
  <c r="F52" i="6"/>
  <c r="C52" i="6"/>
  <c r="G108" i="4"/>
  <c r="E108" i="4"/>
  <c r="G43" i="14"/>
  <c r="K43" i="14"/>
  <c r="G43" i="12"/>
  <c r="K43" i="12"/>
  <c r="D8" i="6"/>
  <c r="D7" i="6"/>
  <c r="F102" i="4"/>
  <c r="F95" i="4"/>
  <c r="F89" i="4"/>
  <c r="F82" i="4"/>
  <c r="F75" i="4"/>
  <c r="F68" i="4"/>
  <c r="F61" i="4"/>
  <c r="F55" i="4"/>
  <c r="F50" i="4"/>
  <c r="F43" i="4"/>
  <c r="F37" i="4"/>
  <c r="F19" i="4"/>
  <c r="F30" i="4"/>
  <c r="H61" i="4"/>
  <c r="G61" i="4"/>
  <c r="H55" i="4"/>
  <c r="G55" i="4"/>
  <c r="G37" i="4"/>
  <c r="H37" i="4"/>
  <c r="H30" i="4"/>
  <c r="G30" i="4"/>
  <c r="I56" i="4" l="1"/>
  <c r="H102" i="4"/>
  <c r="G102" i="4"/>
  <c r="H95" i="4"/>
  <c r="G95" i="4"/>
  <c r="H89" i="4"/>
  <c r="G89" i="4"/>
  <c r="H82" i="4"/>
  <c r="G82" i="4"/>
  <c r="H75" i="4"/>
  <c r="G75" i="4"/>
  <c r="H68" i="4"/>
  <c r="G68" i="4"/>
  <c r="H50" i="4"/>
  <c r="G50" i="4"/>
  <c r="H43" i="4"/>
  <c r="G43" i="4"/>
  <c r="G16" i="14" l="1"/>
  <c r="J8" i="14" l="1"/>
  <c r="J13" i="14"/>
  <c r="F8" i="12"/>
  <c r="F13" i="12"/>
  <c r="F19" i="12"/>
  <c r="F25" i="12"/>
  <c r="F31" i="12"/>
  <c r="M9" i="6" l="1"/>
  <c r="I90" i="4"/>
  <c r="I69" i="4"/>
  <c r="I76" i="4"/>
  <c r="K31" i="14"/>
  <c r="K25" i="14"/>
  <c r="K19" i="14"/>
  <c r="J31" i="14"/>
  <c r="J25" i="14"/>
  <c r="J19" i="14"/>
  <c r="K13" i="14"/>
  <c r="K8" i="14"/>
  <c r="I31" i="14"/>
  <c r="I25" i="14"/>
  <c r="I19" i="14"/>
  <c r="I13" i="14"/>
  <c r="I8" i="14"/>
  <c r="G35" i="14"/>
  <c r="G34" i="14"/>
  <c r="G33" i="14"/>
  <c r="G32" i="14"/>
  <c r="G31" i="14"/>
  <c r="G29" i="14"/>
  <c r="G28" i="14"/>
  <c r="G27" i="14"/>
  <c r="G26" i="14"/>
  <c r="G25" i="14"/>
  <c r="G23" i="14"/>
  <c r="G22" i="14"/>
  <c r="G21" i="14"/>
  <c r="G20" i="14"/>
  <c r="G19" i="14"/>
  <c r="G17" i="14"/>
  <c r="G15" i="14"/>
  <c r="G14" i="14"/>
  <c r="G13" i="14"/>
  <c r="G12" i="14"/>
  <c r="G11" i="14"/>
  <c r="G10" i="14"/>
  <c r="G9" i="14"/>
  <c r="G8" i="14"/>
  <c r="F25" i="14"/>
  <c r="F19" i="14"/>
  <c r="F31" i="14"/>
  <c r="F13" i="14"/>
  <c r="F8" i="14"/>
  <c r="E31" i="14"/>
  <c r="E25" i="14"/>
  <c r="E19" i="14"/>
  <c r="E13" i="14"/>
  <c r="E8" i="14"/>
  <c r="D31" i="14"/>
  <c r="D25" i="14"/>
  <c r="D19" i="14"/>
  <c r="D13" i="14"/>
  <c r="D8" i="14"/>
  <c r="C31" i="14"/>
  <c r="C25" i="14"/>
  <c r="C19" i="14"/>
  <c r="C13" i="14"/>
  <c r="C8" i="14"/>
  <c r="I31" i="12"/>
  <c r="I25" i="12"/>
  <c r="I19" i="12"/>
  <c r="I13" i="12"/>
  <c r="I8" i="12"/>
  <c r="G35" i="12"/>
  <c r="G34" i="12"/>
  <c r="G33" i="12"/>
  <c r="G32" i="12"/>
  <c r="G31" i="12"/>
  <c r="G29" i="12"/>
  <c r="G28" i="12"/>
  <c r="G27" i="12"/>
  <c r="G26" i="12"/>
  <c r="G25" i="12"/>
  <c r="G23" i="12"/>
  <c r="G22" i="12"/>
  <c r="G21" i="12"/>
  <c r="G20" i="12"/>
  <c r="G19" i="12"/>
  <c r="G17" i="12"/>
  <c r="G16" i="12"/>
  <c r="G15" i="12"/>
  <c r="G14" i="12"/>
  <c r="G13" i="12"/>
  <c r="G12" i="12"/>
  <c r="G11" i="12"/>
  <c r="G10" i="12"/>
  <c r="G9" i="12"/>
  <c r="G8" i="12"/>
  <c r="E31" i="12"/>
  <c r="E25" i="12"/>
  <c r="E19" i="12"/>
  <c r="E13" i="12"/>
  <c r="E8" i="12"/>
  <c r="D31" i="12"/>
  <c r="D25" i="12"/>
  <c r="D19" i="12"/>
  <c r="D13" i="12"/>
  <c r="D8" i="12"/>
  <c r="C31" i="12"/>
  <c r="C25" i="12"/>
  <c r="C19" i="12"/>
  <c r="C13" i="12"/>
  <c r="C8" i="12"/>
  <c r="I83" i="4" l="1"/>
  <c r="I20" i="4"/>
  <c r="I16" i="4"/>
  <c r="I31" i="4" l="1"/>
  <c r="I51" i="4"/>
  <c r="I62" i="4" l="1"/>
  <c r="I44" i="4" l="1"/>
  <c r="H36" i="14"/>
  <c r="M31" i="14"/>
  <c r="N31" i="14" s="1"/>
  <c r="M25" i="14"/>
  <c r="N25" i="14" s="1"/>
  <c r="M19" i="14"/>
  <c r="N19" i="14" s="1"/>
  <c r="M13" i="14"/>
  <c r="N13" i="14" s="1"/>
  <c r="M8" i="14"/>
  <c r="N8" i="14" s="1"/>
  <c r="H36" i="12"/>
  <c r="N36" i="14" l="1"/>
  <c r="D11" i="6" s="1"/>
  <c r="E11" i="6" s="1"/>
  <c r="H36" i="3"/>
  <c r="I96" i="4" l="1"/>
  <c r="B9" i="1"/>
  <c r="I38" i="4" l="1"/>
  <c r="J104" i="4" l="1"/>
  <c r="D13" i="6" s="1"/>
  <c r="E13" i="6" s="1"/>
  <c r="E15" i="6" s="1"/>
  <c r="E1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karina marin quiros marin quiros</author>
    <author>Leandry Luz Vargas Alvarez</author>
    <author>Cristian Camilo Angulo Escobar</author>
    <author>tc={3DE88230-880C-4AED-B3AD-01F7D05E1694}</author>
  </authors>
  <commentList>
    <comment ref="C5" authorId="0" shapeId="0" xr:uid="{00000000-0006-0000-0200-000001000000}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5" authorId="1" shapeId="0" xr:uid="{00000000-0006-0000-0200-000002000000}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5" authorId="1" shapeId="0" xr:uid="{00000000-0006-0000-0200-000003000000}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5" authorId="1" shapeId="0" xr:uid="{00000000-0006-0000-0200-000004000000}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5" authorId="0" shapeId="0" xr:uid="{00000000-0006-0000-0200-000005000000}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5" authorId="0" shapeId="0" xr:uid="{00000000-0006-0000-0200-000006000000}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I6" authorId="2" shapeId="0" xr:uid="{00000000-0006-0000-0200-000007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 Haciendo una distribución del 100% entre el 1er y 2do semestre</t>
        </r>
      </text>
    </comment>
    <comment ref="J6" authorId="2" shapeId="0" xr:uid="{00000000-0006-0000-0200-000008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 Haciendo una distribución del 100% entre el 1er y 2do semestre</t>
        </r>
      </text>
    </comment>
    <comment ref="C19" authorId="3" shapeId="0" xr:uid="{3DE88230-880C-4AED-B3AD-01F7D05E169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Verificar con planeación conforme los objetivos PE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karina marin quiros marin quiros</author>
    <author>Leandry Luz Vargas Alvarez</author>
    <author>Claudia Viviana Molina Barón</author>
    <author>Cristian Camilo Angulo Escobar</author>
  </authors>
  <commentList>
    <comment ref="C5" authorId="0" shapeId="0" xr:uid="{00000000-0006-0000-0300-000001000000}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5" authorId="1" shapeId="0" xr:uid="{00000000-0006-0000-0300-000002000000}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 </t>
        </r>
      </text>
    </comment>
    <comment ref="E5" authorId="1" shapeId="0" xr:uid="{00000000-0006-0000-0300-000003000000}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5" authorId="1" shapeId="0" xr:uid="{00000000-0006-0000-0300-000004000000}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5" authorId="0" shapeId="0" xr:uid="{00000000-0006-0000-0300-000005000000}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5" authorId="0" shapeId="0" xr:uid="{00000000-0006-0000-0300-000006000000}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K5" authorId="2" shapeId="0" xr:uid="{00000000-0006-0000-0300-000007000000}">
      <text>
        <r>
          <rPr>
            <sz val="16"/>
            <color indexed="81"/>
            <rFont val="Tahoma"/>
            <family val="2"/>
          </rPr>
          <t xml:space="preserve">Soportes que acompañan la ejecución de los compromisos gerenciales y que pueden encontrarse de forma física y/o virtual.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3" shapeId="0" xr:uid="{00000000-0006-0000-0300-000008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6" authorId="0" shapeId="0" xr:uid="{00000000-0006-0000-0300-000009000000}">
      <text>
        <r>
          <rPr>
            <sz val="16"/>
            <color indexed="81"/>
            <rFont val="Calibri"/>
            <family val="2"/>
            <scheme val="minor"/>
          </rPr>
          <t xml:space="preserve">Se verifica el avance de los compromisos e indicadores definidos en la etapa de concertación y se registra el resultado del indicador asociado al compromiso con corte al primer semestre del año.
</t>
        </r>
        <r>
          <rPr>
            <b/>
            <i/>
            <sz val="16"/>
            <color indexed="81"/>
            <rFont val="Calibri"/>
            <family val="2"/>
            <scheme val="minor"/>
          </rPr>
          <t>Para el registro del avance se debe tener como referente el porcentaje programado.</t>
        </r>
      </text>
    </comment>
    <comment ref="K6" authorId="1" shapeId="0" xr:uid="{00000000-0006-0000-0300-00000A000000}">
      <text>
        <r>
          <rPr>
            <sz val="16"/>
            <color indexed="81"/>
            <rFont val="Calibri"/>
            <family val="2"/>
            <scheme val="minor"/>
          </rPr>
          <t>Breve descripción del producto o actividad indicada como evidencia.</t>
        </r>
      </text>
    </comment>
    <comment ref="L6" authorId="1" shapeId="0" xr:uid="{00000000-0006-0000-0300-00000B000000}">
      <text>
        <r>
          <rPr>
            <sz val="16"/>
            <color indexed="81"/>
            <rFont val="Calibri"/>
            <family val="2"/>
            <scheme val="minor"/>
          </rPr>
          <t>Ubicación de la misma ya sea en medios físicos o electrónicos.</t>
        </r>
      </text>
    </comment>
    <comment ref="M6" authorId="2" shapeId="0" xr:uid="{00000000-0006-0000-0300-00000C000000}">
      <text>
        <r>
          <rPr>
            <sz val="16"/>
            <color indexed="81"/>
            <rFont val="Tahoma"/>
            <family val="2"/>
          </rPr>
          <t>Se registran los aspectos de mejora para el cumplimiento de los compromisos concertados que se encuentren retrasados conforme a lo programado.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karina marin quiros marin quiros</author>
    <author>Leandry Luz Vargas Alvarez</author>
    <author>Ligia del Pilar Agudelo</author>
    <author>Cristian Camilo Angulo Escobar</author>
  </authors>
  <commentList>
    <comment ref="C5" authorId="0" shapeId="0" xr:uid="{00000000-0006-0000-0400-000001000000}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5" authorId="1" shapeId="0" xr:uid="{00000000-0006-0000-0400-000002000000}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5" authorId="1" shapeId="0" xr:uid="{00000000-0006-0000-0400-000003000000}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5" authorId="1" shapeId="0" xr:uid="{00000000-0006-0000-0400-000004000000}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5" authorId="0" shapeId="0" xr:uid="{00000000-0006-0000-0400-000005000000}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5" authorId="0" shapeId="0" xr:uid="{00000000-0006-0000-0400-000006000000}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M5" authorId="2" shapeId="0" xr:uid="{00000000-0006-0000-0400-000007000000}">
      <text>
        <r>
          <rPr>
            <sz val="16"/>
            <color indexed="81"/>
            <rFont val="Calibri"/>
            <family val="2"/>
            <scheme val="minor"/>
          </rPr>
          <t>Resultado final alcanzado, que se obtiene de la sumatoria entre el cumplimiento del primer y segundo semestre de acuerdo con lo concertado.</t>
        </r>
      </text>
    </comment>
    <comment ref="N5" authorId="1" shapeId="0" xr:uid="{00000000-0006-0000-0400-000008000000}">
      <text>
        <r>
          <rPr>
            <sz val="16"/>
            <color indexed="81"/>
            <rFont val="Calibri"/>
            <family val="2"/>
            <scheme val="minor"/>
          </rPr>
          <t>Porcentaje de cumplimiento de los compromisos gerenciales del año de acuerdo con el peso ponderado que se asignó al compromiso institucional.</t>
        </r>
      </text>
    </comment>
    <comment ref="O5" authorId="1" shapeId="0" xr:uid="{00000000-0006-0000-0400-000009000000}">
      <text>
        <r>
          <rPr>
            <sz val="16"/>
            <color indexed="81"/>
            <rFont val="Tahoma"/>
            <family val="2"/>
          </rPr>
          <t xml:space="preserve">Soportes que acompañan la ejecución de los compromisos gerenciales y que pueden encontrarse de forma física y/o virtual. </t>
        </r>
      </text>
    </comment>
    <comment ref="I6" authorId="3" shapeId="0" xr:uid="{00000000-0006-0000-0400-00000A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6" authorId="0" shapeId="0" xr:uid="{00000000-0006-0000-0400-00000B000000}">
      <text>
        <r>
          <rPr>
            <sz val="16"/>
            <color indexed="81"/>
            <rFont val="Calibri"/>
            <family val="2"/>
            <scheme val="minor"/>
          </rPr>
          <t>Se verifica el avance de los compromisos e indicadores definidos en la etapa de concertación y se registra el resultado del indicador asociado al compromiso con corte al primer semestre del año.</t>
        </r>
      </text>
    </comment>
    <comment ref="K6" authorId="3" shapeId="0" xr:uid="{00000000-0006-0000-0400-00000C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durante este periodo.</t>
        </r>
      </text>
    </comment>
    <comment ref="L6" authorId="0" shapeId="0" xr:uid="{00000000-0006-0000-0400-00000D000000}">
      <text>
        <r>
          <rPr>
            <sz val="16"/>
            <color indexed="81"/>
            <rFont val="Calibri"/>
            <family val="2"/>
            <scheme val="minor"/>
          </rPr>
          <t>Se verifica el avance de 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      </r>
      </text>
    </comment>
    <comment ref="O6" authorId="1" shapeId="0" xr:uid="{00000000-0006-0000-0400-00000E000000}">
      <text>
        <r>
          <rPr>
            <sz val="16"/>
            <color indexed="81"/>
            <rFont val="Calibri"/>
            <family val="2"/>
            <scheme val="minor"/>
          </rPr>
          <t>Breve descripción del producto o actividad indicada como evidencia.</t>
        </r>
      </text>
    </comment>
    <comment ref="P6" authorId="1" shapeId="0" xr:uid="{00000000-0006-0000-0400-00000F000000}">
      <text>
        <r>
          <rPr>
            <sz val="16"/>
            <color indexed="81"/>
            <rFont val="Calibri"/>
            <family val="2"/>
            <scheme val="minor"/>
          </rPr>
          <t>Ubicación de la misma ya sea en medios físicos o electrónicos.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Ligia del Pilar Agudelo</author>
  </authors>
  <commentList>
    <comment ref="I104" authorId="0" shapeId="0" xr:uid="{00000000-0006-0000-0500-000001000000}">
      <text>
        <r>
          <rPr>
            <sz val="16"/>
            <color indexed="81"/>
            <rFont val="Calibri"/>
            <family val="2"/>
            <scheme val="minor"/>
          </rPr>
          <t xml:space="preserve">Sumatoria simple de la evaluación, dividido por el numero de competencias evaluadas
</t>
        </r>
      </text>
    </comment>
    <comment ref="J104" authorId="0" shapeId="0" xr:uid="{00000000-0006-0000-0500-000002000000}">
      <text>
        <r>
          <rPr>
            <sz val="16"/>
            <color indexed="81"/>
            <rFont val="Calibri"/>
            <family val="2"/>
            <scheme val="minor"/>
          </rPr>
          <t>Resultado porcentual de las competencias que pesan el 20% de la evaluación individual</t>
        </r>
      </text>
    </comment>
  </commentList>
</comments>
</file>

<file path=xl/sharedStrings.xml><?xml version="1.0" encoding="utf-8"?>
<sst xmlns="http://schemas.openxmlformats.org/spreadsheetml/2006/main" count="320" uniqueCount="237">
  <si>
    <t>Productividad</t>
  </si>
  <si>
    <t>Objetivos institucionales / compromisos gerenciales</t>
  </si>
  <si>
    <t>Valoración de las competencias comunes y directivas</t>
  </si>
  <si>
    <t>Construcción de integridad</t>
  </si>
  <si>
    <t>Gestión cultural</t>
  </si>
  <si>
    <t>Desarrollo de personas y equipos</t>
  </si>
  <si>
    <t>Total</t>
  </si>
  <si>
    <t xml:space="preserve"> Objetivos institucionales</t>
  </si>
  <si>
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</si>
  <si>
    <t>Compromisos Gerenciales</t>
  </si>
  <si>
    <t>Indicador</t>
  </si>
  <si>
    <t>Es la representación cuantitativa en número o porcentaje que debe ser verificable objetivamente y mediante el cual se determina el cumplimiento de los compromisos gerenciales.</t>
  </si>
  <si>
    <t>Fecha inicio – fin</t>
  </si>
  <si>
    <t>Corresponde al lapso de ejecución del compromiso concertado en el cual deberán adelantarse las acciones necesarias para el cumplimiento del mismo.</t>
  </si>
  <si>
    <t>Actividades</t>
  </si>
  <si>
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</si>
  <si>
    <t>Porcentaje de cumplimiento programado al primer semestre</t>
  </si>
  <si>
    <t>Se registra el porcentaje programado de cumplimiento de cada compromiso gerencial para este periodo.</t>
  </si>
  <si>
    <t>Porcentaje de cumplimiento de indicador primer semestre</t>
  </si>
  <si>
    <t>Se verifica el avance de los compromisos e indicadores definidos en la etapa de concertación y se registra el resultado del indicador asociado al compromiso con corte al primer semestre del año.</t>
  </si>
  <si>
    <t>Observaciones del avance y Oportunidades de mejora</t>
  </si>
  <si>
    <t>Se registran los aspectos de mejora para el cumplimiento de los compromisos concertados que se encuentren retrasados conforme a lo programado.</t>
  </si>
  <si>
    <t>Porcentaje de cumplimiento programado al segundo semestre:</t>
  </si>
  <si>
    <t>Se registra el porcentaje programado de cumplimiento de cada compromiso gerencial durante este periodo.</t>
  </si>
  <si>
    <t>Porcentaje de cumplimiento de indicador segundo semestre</t>
  </si>
  <si>
    <t>Porcentaje de cumplimiento del año</t>
  </si>
  <si>
    <t>Se refiere al resultado final alcanzado, que se obtiene de la sumatoria entre el cumplimiento del primer y segundo semestre de acuerdo con lo concertado.</t>
  </si>
  <si>
    <t>Resultado</t>
  </si>
  <si>
    <t>Evidencias</t>
  </si>
  <si>
    <t>Comprende los soportes que acompañan la ejecución de los compromisos gerenciales y que pueden encontrarse de forma física y/o virtual. Para ello se deberá consignar una breve descripción del producto o actividad indicada como evidencia, así como la ubicación de la misma ya sea en medios físicos o electrónicos.</t>
  </si>
  <si>
    <t>No.</t>
  </si>
  <si>
    <t>Objetivos institucionales</t>
  </si>
  <si>
    <t>Compromisos gerenciales</t>
  </si>
  <si>
    <t xml:space="preserve"> Indicador</t>
  </si>
  <si>
    <t xml:space="preserve">Fecha inicio-fin dd/mm/aa </t>
  </si>
  <si>
    <t>Peso ponderado</t>
  </si>
  <si>
    <t xml:space="preserve">Avance </t>
  </si>
  <si>
    <t xml:space="preserve">% Cumplimiento año </t>
  </si>
  <si>
    <t xml:space="preserve">Resultado </t>
  </si>
  <si>
    <t>% cumplimiento programado a 1er semestre</t>
  </si>
  <si>
    <t>% cumplimiento de Indicador 1er Semestre</t>
  </si>
  <si>
    <t>Observaciones del avance y oportunidad de mejora</t>
  </si>
  <si>
    <t>% cumplimiento programado a 2° semestre</t>
  </si>
  <si>
    <t xml:space="preserve">Descripción </t>
  </si>
  <si>
    <t xml:space="preserve">Ubicación </t>
  </si>
  <si>
    <t xml:space="preserve">Total </t>
  </si>
  <si>
    <t xml:space="preserve">FECHA </t>
  </si>
  <si>
    <t>VIGENCIA</t>
  </si>
  <si>
    <t>Su comportamiento se evidencia de manera regular en los entornos en los que se desenvuelve. Puede mejorar.</t>
  </si>
  <si>
    <t xml:space="preserve">No es consistente en su comportamiento, requiere de acompañamiento. Puede mejorar.   </t>
  </si>
  <si>
    <t>Competencias y conductas asociadas</t>
  </si>
  <si>
    <t>Evaluación actual</t>
  </si>
  <si>
    <t>Comentarios para la retroalimentación</t>
  </si>
  <si>
    <t>Evaluación final</t>
  </si>
  <si>
    <t>Criterios de valoracion</t>
  </si>
  <si>
    <t>Definición de la competencia</t>
  </si>
  <si>
    <t>Conductas asociadas</t>
  </si>
  <si>
    <t xml:space="preserve">Comentarios para la retroalimentación </t>
  </si>
  <si>
    <t>Compromiso con la organización</t>
  </si>
  <si>
    <t>Promueve el cumplimiento de las metas de la organización y respeta sus normas.</t>
  </si>
  <si>
    <t>Antepone las necesidades de la organización a sus propias necesidades.</t>
  </si>
  <si>
    <t>Apoya a la organización en situaciones difíciles.</t>
  </si>
  <si>
    <t>Demuestra sentido de pertenencia en todas sus actuaciones.</t>
  </si>
  <si>
    <t>Toma la iniciativa de colaborar con sus compañeros y con otras áreas cuando se requiere, sin descuidar sus tareas.</t>
  </si>
  <si>
    <t>Total Puntaje Evaluador</t>
  </si>
  <si>
    <t>Visión estratégica</t>
  </si>
  <si>
    <t>Planeación</t>
  </si>
  <si>
    <t>Toma de decisiones</t>
  </si>
  <si>
    <t>Gestión del desarrollo de las personas</t>
  </si>
  <si>
    <t>Identifica las competencias de los miembros del equipo, las evalúa y las impulsa activamente para su desarrollo y aplicación a las tareas asignadas.</t>
  </si>
  <si>
    <t>Promueve la formación de equipos con interáreas positivas y genera espacios de aprendizaje colaborativo, poniendo en común experiencias, hallazgos y problemas.</t>
  </si>
  <si>
    <t>Organiza los entornos de trabajo para fomentar la polivalencia profesional de los miembros del equipo, facilitando la rotación de puestos y de tareas.</t>
  </si>
  <si>
    <t>Asume una función orientadora para promover y afianzar las mejores prácticas y desempeños.</t>
  </si>
  <si>
    <t>Empodera a los miembros del equipo dándoles autonomía y poder de decisión, preservando la equidad interna y generando compromiso en su equipo de trabajo.</t>
  </si>
  <si>
    <t>Se capacita permanentemente y actualiza sus competencias y estrategias directivas.</t>
  </si>
  <si>
    <t>Pensamiento sistémico</t>
  </si>
  <si>
    <t>Influye positivamente al equipo desde una perspectiva sistémica, generando una dinámica propia que integre diversos enfoques para interpretar el entorno.</t>
  </si>
  <si>
    <t>Liderazgo efectivo</t>
  </si>
  <si>
    <t>Traduce la visión y logra que cada miembro del equipo se comprometa y aporte, en un entorno participativo y de toma de decisiones.</t>
  </si>
  <si>
    <t>Forma equipos y les delega responsabilidades y tareas en función de las competencias, el potencial y los intereses de los miembros del equipo.</t>
  </si>
  <si>
    <t>Crea compromiso y moviliza a los miembros de su equipo a gestionar, aceptar retos, desafíos y directrices, superando intereses personales para alcanzar las metas.</t>
  </si>
  <si>
    <t>Brinda apoyo y motiva a su equipo en momentos de adversidad, a la vez que comparte las mejores prácticas y desempeños y celebra el éxito con su gente, incidiendo positivamente en la calidad de vida laboral.</t>
  </si>
  <si>
    <t>Propicia, favorece y acompaña las condiciones para generar y mantener un clima laboral positivo en un entorno de inclusión.</t>
  </si>
  <si>
    <t>Fomenta la comunicación clara y concreta en un entorno de respeto.</t>
  </si>
  <si>
    <t xml:space="preserve">Valoracion  final </t>
  </si>
  <si>
    <t xml:space="preserve">Nombre del Gerente Público: </t>
  </si>
  <si>
    <t>Fecha:</t>
  </si>
  <si>
    <t>PONDERADO</t>
  </si>
  <si>
    <t xml:space="preserve">PONDERADO </t>
  </si>
  <si>
    <t xml:space="preserve">NOTA FINAL </t>
  </si>
  <si>
    <t>CUMPLIMIENTO FINAL</t>
  </si>
  <si>
    <t>VIGENCIA:</t>
  </si>
  <si>
    <t>Pilar 2. Construcción de integridad</t>
  </si>
  <si>
    <t>Pilar 3. Gestión Cultural</t>
  </si>
  <si>
    <t>Pilar 4. Desarrollo de personas y equipos</t>
  </si>
  <si>
    <t xml:space="preserve">Retroalimentación </t>
  </si>
  <si>
    <t>Trabajo en equipo</t>
  </si>
  <si>
    <t xml:space="preserve">Aprendizaje continuo </t>
  </si>
  <si>
    <t xml:space="preserve">Autovaloración </t>
  </si>
  <si>
    <t>Gestiona sus propias fuentes de información confiable y/o participa de espacios informativos y de capacitación.</t>
  </si>
  <si>
    <t>Adopta alternativas si el contexto presenta obstrucciones a la ejecución de la planeación anual, involucrando al equipo, aliados y superiores para el logro de los objetivos.</t>
  </si>
  <si>
    <t>Vincula a los actores con incidencia potencial en los resultados del área a su cargo, para articular acciones o anticipar negociaciones necesarias.</t>
  </si>
  <si>
    <t>Monitorea periódicamente los resultados alcanzados e introduce cambios en la planeación para alcanzarlos.</t>
  </si>
  <si>
    <t>Presenta nuevas estrategias ante aliados y superiores para contribuir al logro de los objetivos institucionales.</t>
  </si>
  <si>
    <t>Comunica de manera asertiva, clara y contundente el objetivo o la meta, logrando la motivación y compromiso de los equipos de trabajo.</t>
  </si>
  <si>
    <t>Prevé situaciones y escenarios futuros.</t>
  </si>
  <si>
    <t>Establece los planes de acción necesarios para el desarrollo de los objetivos estratégicos, teniendo en cuenta actividades, responsables, plazos y recursos requeridos; promoviendo altos estándares de desempeño.</t>
  </si>
  <si>
    <t>Hace seguimiento a la planeación institucional, con base en los indicadores y metas planeadas, verificando que se realicen los ajustes y retroalimentando el proceso.</t>
  </si>
  <si>
    <t>Orienta la planeación institucional con una visión estratégica, que tiene en cuenta las necesidades y expectativas de los usuarios y ciudadanos.</t>
  </si>
  <si>
    <t>Optimiza el uso de los recursos.</t>
  </si>
  <si>
    <t>Elige con oportunidad, entre las alternativas disponibles, los proyectos a realizar, estableciendo responsabilidades precisas con base en las prioridades de la entidad.</t>
  </si>
  <si>
    <t>Toma en cuenta la opinión técnica de los miembros de su equipo al analizar las alternativas existentes para tomar una decisión y desarrollarla.</t>
  </si>
  <si>
    <t>Decide en situaciones de alta complejidad e incertidumbre teniendo en consideración la consecución de logros y objetivos de la entidad.</t>
  </si>
  <si>
    <t>Efectúa los cambios que considera necesarios para solucionar los problemas detectados o atender situaciones particulares y se hace responsable de la decisión tomada.</t>
  </si>
  <si>
    <t>Asume los riesgos de las decisiones tomadas.</t>
  </si>
  <si>
    <t>Integra varias áreas de conocimiento para interpretar las interacciones del entorno.</t>
  </si>
  <si>
    <t>Comprende y gestiona las interrelaciones entre las causas y los efectos dentro de los diferentes procesos en los que participa.</t>
  </si>
  <si>
    <t>Participa activamente en el equipo considerando su complejidad e interárea para impactar en los resultados esperados.</t>
  </si>
  <si>
    <t xml:space="preserve">Compromisos Gerenciales - Pilares </t>
  </si>
  <si>
    <t>Competencias - Ejes</t>
  </si>
  <si>
    <t xml:space="preserve">Comentarios de retroalimentación </t>
  </si>
  <si>
    <t xml:space="preserve">Comprenden los resultados a ser medidos, cuantificados y verificados que adelantará el gerente público para el cumplimiento efectivo de los objetivos de la entidad. </t>
  </si>
  <si>
    <t xml:space="preserve">Corresponde al porcentaje de cada compromiso concertado con el superior jerárquico, en función de las metas de la entidad. </t>
  </si>
  <si>
    <t>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</si>
  <si>
    <t>Se registra la información de la autoevaluación realizada por cada gerente público previo a la concertación de los acuerdos de gestión y es un insumo fundamental en todo el proceso.</t>
  </si>
  <si>
    <t>Evaluación compromisos gerenciales - Pilares (Formato 3)</t>
  </si>
  <si>
    <t xml:space="preserve">Su comportamiento no se manifiesta, requiere de retroalimentación directa y acompañamiento. Puede mejorar.
</t>
  </si>
  <si>
    <t>Valoración de competencias - Ejes (Formato 4)</t>
  </si>
  <si>
    <t>Instructivo de Diligenciamiento</t>
  </si>
  <si>
    <t>% cumplimiento programado a 2do semestre</t>
  </si>
  <si>
    <t>% Cumplimiento de indicador 2do Semestre</t>
  </si>
  <si>
    <t>Porcentaje de cumplimiento de los compromisos gerenciales del año de acuerdo con el peso ponderado que se asignó al compromiso institucional.</t>
  </si>
  <si>
    <t>Competencias comunes / directivas</t>
  </si>
  <si>
    <t>Orientación a resultados</t>
  </si>
  <si>
    <t>Valora y atiende las necesidades y peticiones de los usuarios y de los ciudadanos de forma oportuna.</t>
  </si>
  <si>
    <t>Identificar, incorporar y aplicar nuevos conocimientos sobre regulaciones vigentes, tecnologías disponibles, métodos y programas de trabajo, para mantener actualizada la efectividad de sus prácticas laborales y su visión del contexto.</t>
  </si>
  <si>
    <t>Mantiene sus competencias actualizadas en función de los cambios que exige la administración pública en la prestación de un óptimo servicio.</t>
  </si>
  <si>
    <t>Comparte sus saberes y habilidades con sus compañeros de trabajo, y aprende de sus colegas habilidades diferenciales, que le permiten nivelar sus conocimientos en flujos informales de inter-aprendizaje.</t>
  </si>
  <si>
    <t>Realizar las funciones y cumplir los compromisos organizacionales con eficacia, calidad y oportunidad.</t>
  </si>
  <si>
    <t>Asume la responsabilidad por sus resultados.</t>
  </si>
  <si>
    <t>Trabaja con base en objetivos claramente establecidos y realistas.</t>
  </si>
  <si>
    <t>Diseña y utiliza indicadores para medir y comprobar los resultados obtenidos.</t>
  </si>
  <si>
    <t>Adopta medidas para minimizar riesgos.</t>
  </si>
  <si>
    <t>Plantea estrategias para alcanzar o superar los resultados esperados.</t>
  </si>
  <si>
    <t>Se fija metas y obtiene los resultados institucionales esperados.</t>
  </si>
  <si>
    <t>Cumple con oportunidad las funciones de acuerdo con los estándares, objetivos y tiempos establecidos por la entidad.</t>
  </si>
  <si>
    <t>Gestiona recursos para mejorar la productividad y toma medidas necesarias para minimizar los riesgos.</t>
  </si>
  <si>
    <t>Aporta elementos para la consecución de resultados enmarcando sus productos y / o servicios dentro de las normas que rigen a la entidad.</t>
  </si>
  <si>
    <t>Evalúa de forma regular el grado de consecución de los objetivos.</t>
  </si>
  <si>
    <t>Alinear el propio comportamiento a las necesidades, prioridades y metas organizacionales.</t>
  </si>
  <si>
    <t>Trabajar con otros de forma integrada y armónica para la consecución de metas institucionales comunes.</t>
  </si>
  <si>
    <t>Cumple los compromisos que adquiere con el equipo.</t>
  </si>
  <si>
    <t>Respeta la diversidad de criterios y opiniones de los miembros del equipo.</t>
  </si>
  <si>
    <t>Asume su responsabilidad como miembro de un equipo de trabajo y se enfoca en contribuir con el compromiso y la motivación de sus miembros.</t>
  </si>
  <si>
    <t>Planifica las propias acciones teniendo en cuenta su repercusión en la consecución de los objetivos grupales.</t>
  </si>
  <si>
    <t>Establece una comunicación directa con los miembros del equipo que permite compartir información e ideas en condiciones de respeto y cordialidad.</t>
  </si>
  <si>
    <t>Integra a los nuevos miembros y facilita su proceso de reconocimiento y apropiación de las actividades a cargo del equipo.</t>
  </si>
  <si>
    <t>Anticipar oportunidades y riesgos en el mediano y largo plazo para el área a cargo, la organización y su entorno, de modo tal que la estrategia directiva identifique la alternativa más adecuada frente a cada situación presente o eventual, comunicando al equipo la lógica de las decisiones directivas que contribuyan al beneficio de la entidad y del país.</t>
  </si>
  <si>
    <t>Determinar eficazmente las metas y prioridades institucionales, identificando las acciones, los responsables, los plazos y los recursos requeridos para alcanzarlas.</t>
  </si>
  <si>
    <t xml:space="preserve">Articula objetivos, recursos y metas de forma tal que los resultados generen valor. </t>
  </si>
  <si>
    <t xml:space="preserve">Concreta oportunidades que generan valor a corto, mediano y largo plazo. </t>
  </si>
  <si>
    <t>Elegir entre dos o más alternativas para solucionar un problema o atender una situación, comprometiéndose con acciones concretas y consecuentes con la decisión.</t>
  </si>
  <si>
    <t xml:space="preserve">Detecta amenazas y oportunidades frente a posibles decisiones y elige de forma pertinente. </t>
  </si>
  <si>
    <t>Forjar un clima laboral en el que los intereses de los equipos y de las personas se armonicen con los objetivos y resultados de la organización, generando oportunidades de aprendizaje y desarrollo, además de incentivos para reforzar el alto rendimiento.</t>
  </si>
  <si>
    <t>Comprender y afrontar la realidad y sus conexiones para abordar el funcionamiento integral y articulado de la organización e incidir en los resultados esperados.</t>
  </si>
  <si>
    <t xml:space="preserve">Gerenciar equipos, optimizando la aplicación del talento disponible y creando un entorno positivo y de compromiso para el logro de los resultados. </t>
  </si>
  <si>
    <t xml:space="preserve">Evaluación Final </t>
  </si>
  <si>
    <t>Pilar 1. Productividad Social</t>
  </si>
  <si>
    <t xml:space="preserve">Proyecto de Innovación Pública </t>
  </si>
  <si>
    <t>Es consistente en su comportamiento, da ejemplo e influye en otros, es un referente en su organización y trasciende su entorno de gestión.</t>
  </si>
  <si>
    <t>Es consistente en su comportamiento y se destaca entre sus pares y en los entornos donde se desenvuelve. Puede afianzar.</t>
  </si>
  <si>
    <t>Dirigir las decisiones y acciones a la satisfacción de las necesidades e intereses de los usuarios (internos y externos) y de los ciudadanos, de conformidad con las responsabilidades públicas asignadas a la entidad.</t>
  </si>
  <si>
    <t>Reconoce la interdependencia entre su trabajo y el de otros.</t>
  </si>
  <si>
    <t>Establece mecanismos para conocer las necesidades e inquietudes de los usuarios y ciudadanos.</t>
  </si>
  <si>
    <t>Incorpora las necesidades de usuarios y ciudadanos en los proyectos institucionales, teniendo en cuenta la visión de servicio a corto, mediano y largo plazo.</t>
  </si>
  <si>
    <t>Aplica los conceptos de no estigmatización y no discriminación y genera espacios y lenguaje incluyente.</t>
  </si>
  <si>
    <t>Escucha activamente e informa con veracidad al usuario o ciudadano.</t>
  </si>
  <si>
    <t>Adaptación al cambio</t>
  </si>
  <si>
    <t>Enfrentar con flexibilidad las situaciones nuevas asumiendo un manejo positivo y constructivo de los cambios.</t>
  </si>
  <si>
    <t>Acepta y se adapta fácilmente a las nuevas situaciones.</t>
  </si>
  <si>
    <t>Responde al cambio con flexibilidad.</t>
  </si>
  <si>
    <t>Apoya a la entidad en nuevas decisiones y coopera activamente en la implementación de nuevos objetivos. formas de trabajo y procedimientos.</t>
  </si>
  <si>
    <t>Promueve al grupo para que se adapten a las nuevas condiciones.</t>
  </si>
  <si>
    <t>Identifica la dinámica de los sistemas en los que se ve inmerso y sus conexiones para afrontar los retos del entorno.</t>
  </si>
  <si>
    <t xml:space="preserve">Resolución de conflictos </t>
  </si>
  <si>
    <t>Capacidad para identificar situaciones que generen conflicto, prevenirlas o afrontarlas ofreciendo alternativas de solución y evitando las consecuencias negativas.</t>
  </si>
  <si>
    <t xml:space="preserve">Establece estrategias que permitan prevenir los conflictos o detectarlos a tiempo. </t>
  </si>
  <si>
    <t>Evalúa las causas del conflicto de manera objetiva para tomar decisiones.</t>
  </si>
  <si>
    <t>Aporta opiniones, ideas o sugerencias para solucionar los conflictos en el equipo.</t>
  </si>
  <si>
    <t xml:space="preserve">Asume como propia la solución acordada por el equipo. </t>
  </si>
  <si>
    <t xml:space="preserve">Aplica soluciones de conflictos anteriores para situaciones similares. </t>
  </si>
  <si>
    <t>Son las establecidas en el Decreto 815 de 2018 compilado en el Decreto 1083 de 2015.</t>
  </si>
  <si>
    <t>El superior jerárquico visualiza la totalidad de la valoración integral de competencias e identifica y registra las fortalezas y oportunidades de desarrollo del gerente público que acompañan su gestión.</t>
  </si>
  <si>
    <t>Es el resultado final de la valoración realizada por su superior jerárquico, los pares y el equipo de trabajo, con el fin de identificar la oferta de capacitación para el cierre de brechas de competencias.</t>
  </si>
  <si>
    <t>Orientación al usuario y al ciudadano</t>
  </si>
  <si>
    <t>CÓDIGO:</t>
  </si>
  <si>
    <t>VERSIÓN:</t>
  </si>
  <si>
    <t xml:space="preserve">FECHA: </t>
  </si>
  <si>
    <t>ACUERDO DE GESTIÓN</t>
  </si>
  <si>
    <t>GESTIÓN DE TALENTO HUMANO</t>
  </si>
  <si>
    <t>GETH-F-050</t>
  </si>
  <si>
    <t xml:space="preserve">VERSIÓN: </t>
  </si>
  <si>
    <t>FECHA:</t>
  </si>
  <si>
    <r>
      <t xml:space="preserve">Nota: </t>
    </r>
    <r>
      <rPr>
        <sz val="12"/>
        <color theme="1"/>
        <rFont val="Calibri"/>
        <family val="2"/>
        <scheme val="minor"/>
      </rPr>
      <t>El número de pares y colaboradores, será potestativo de la entidad, se recomienda como mínimo dos de cada uno.</t>
    </r>
  </si>
  <si>
    <r>
      <t>Peso</t>
    </r>
    <r>
      <rPr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ponderado</t>
    </r>
  </si>
  <si>
    <t>Cumplimiento 100% del Plan de Acción 
(Del Área que Lidera)</t>
  </si>
  <si>
    <t>Firma del vicepresidente-directivo</t>
  </si>
  <si>
    <t>Nombre Superior Jerárquico:</t>
  </si>
  <si>
    <t>Nombre vicepresidente-directivo:</t>
  </si>
  <si>
    <t>Firma del Superior Jerárquico</t>
  </si>
  <si>
    <t>Área y cargo de Superior Jerárquico:</t>
  </si>
  <si>
    <t>Área y cargo de  vicepresidente-directivo:</t>
  </si>
  <si>
    <t>Cargo y área en la que se desempeña:</t>
  </si>
  <si>
    <t>FECHA
FORMALIZACIÓN DE LA CONCERTACIÓN</t>
  </si>
  <si>
    <t>FECHAS
INICIO-FIN ACUERDO</t>
  </si>
  <si>
    <t>Corresponde a la suscripción del documento escrito por el Presidente de la Agencia y el vicepresidente-directivo de Agencia</t>
  </si>
  <si>
    <t>Es el año en cual se acuerda y ejecuta los acuerdos.</t>
  </si>
  <si>
    <t>Son las fechas de ejecución que deben coincidir con los períodos de programación y evaluación previstos en el ciclo de planeación de la Entidad. Si el vicepresidente-directivo ingresa durante el transcurso de la viegencia la fecha de inicio será su el día de su vinculación.</t>
  </si>
  <si>
    <t>Fortalecer estructuralmente la Agencia para atender los nuevos retos</t>
  </si>
  <si>
    <t>Promover en la Vicepresidencia "XXXXXX"  el cumplimiento estricto de las leyes, las reglas de la entidad, la política de transparencia y, en especial, el código de integridad de la Entidad</t>
  </si>
  <si>
    <t>Impulsar el desarrollo de planes, proyectos y/o actividades para la caracterización , construcción y/o fortalecimiento de la cultura organizacional</t>
  </si>
  <si>
    <t>Impulsar o propiciar estrategias, planes de acción, proyectos y/o actividades que favorezcan el alto desempeño</t>
  </si>
  <si>
    <t>Ponderación % de cumplimiento de actividades</t>
  </si>
  <si>
    <t>4.1. Impulsar la caracterización de Cultura ANI con participación 80% de los servidores de la vicepresidencia</t>
  </si>
  <si>
    <t>3.2. Aplicar estrategias para  promover la participación de los Servidores en la evaluación de percepción y apropiación  del código de integridad .</t>
  </si>
  <si>
    <t>4.2. Responder y participar en las encuestas y/o espacios diseñados y concertados  para la validación modelo de Cultura ANI</t>
  </si>
  <si>
    <r>
      <t xml:space="preserve">3.1. Realizar </t>
    </r>
    <r>
      <rPr>
        <sz val="12"/>
        <color rgb="FFFF0000"/>
        <rFont val="Calibri"/>
        <family val="2"/>
        <scheme val="minor"/>
      </rPr>
      <t>X Número de</t>
    </r>
    <r>
      <rPr>
        <sz val="12"/>
        <color theme="1"/>
        <rFont val="Calibri"/>
        <family val="2"/>
        <scheme val="minor"/>
      </rPr>
      <t xml:space="preserve"> eventos de promoción y apropiación de valores ANI y política de transparencia,  fortaleciendo la cultura e institucionalidad de ANI </t>
    </r>
  </si>
  <si>
    <r>
      <t xml:space="preserve">4.3.  Realizar </t>
    </r>
    <r>
      <rPr>
        <sz val="12"/>
        <color rgb="FFFF0000"/>
        <rFont val="Calibri"/>
        <family val="2"/>
        <scheme val="minor"/>
      </rPr>
      <t>X Número de</t>
    </r>
    <r>
      <rPr>
        <sz val="12"/>
        <color theme="1"/>
        <rFont val="Calibri"/>
        <family val="2"/>
        <scheme val="minor"/>
      </rPr>
      <t xml:space="preserve"> eventos de promoción de la misión y visión y la importancia  de su contribución en el cargo y  desde la vicepresidencia.</t>
    </r>
  </si>
  <si>
    <t>5.1. Impulsar el levantamiento de información y  presentar las necesidades de capacitación (técnica) que requiere los equipos de trabajo para desarollar o fortalecer las competencias de los Servidores en el año 2025.</t>
  </si>
  <si>
    <t>5.2. Generar estrategias para impulsar y facilitar formación “Habilidades Gerenciales de Alto nivel" con la EAN de los gerentes funcionales o de proyectos inscritos, para el desarrollo de los equipos de trabajo.</t>
  </si>
  <si>
    <r>
      <t xml:space="preserve">5.3 Realizar  </t>
    </r>
    <r>
      <rPr>
        <sz val="12"/>
        <color rgb="FFFF0000"/>
        <rFont val="Calibri"/>
        <family val="2"/>
        <scheme val="minor"/>
      </rPr>
      <t>X Número de</t>
    </r>
    <r>
      <rPr>
        <sz val="12"/>
        <color theme="1"/>
        <rFont val="Calibri"/>
        <family val="2"/>
        <scheme val="minor"/>
      </rPr>
      <t xml:space="preserve"> eventos de aclaración de roles y/o retroalimentación.</t>
    </r>
  </si>
  <si>
    <t>5,4 Promover mendiante políticas y prácticas con los equipos de trabajo que fortalezca  el ambiente laboral en la Vicepresidencia.</t>
  </si>
  <si>
    <t xml:space="preserve">Este resultado se obtiene de la valoración de cada una de las conductas asociadas a todas las competencias en una escala de 1 a 5, obteniendo por cada competencia un promedio simple. </t>
  </si>
  <si>
    <t xml:space="preserve">Valoracion </t>
  </si>
  <si>
    <t>Valoración superior jerarquico 
 [1-5]</t>
  </si>
  <si>
    <t>004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</si>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</sst>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Times New Roman"/>
      <family val="1"/>
    </font>
    <font>
      <b/>
      <sz val="14"/>
      <color theme="0"/>
      <name val="Times New Roman"/>
      <family val="1"/>
    </font>
    <font>
      <b/>
      <sz val="16"/>
      <color theme="1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indexed="8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Helvetica Neue"/>
    </font>
    <font>
      <sz val="11"/>
      <color theme="1"/>
      <name val="Helvetica Neue"/>
    </font>
    <font>
      <sz val="9"/>
      <color indexed="81"/>
      <name val="Tahoma"/>
      <family val="2"/>
    </font>
    <font>
      <b/>
      <sz val="24"/>
      <color theme="0"/>
      <name val="Helvetica Neue"/>
    </font>
    <font>
      <b/>
      <sz val="18"/>
      <color theme="1"/>
      <name val="Helvetica Neue"/>
    </font>
    <font>
      <b/>
      <sz val="20"/>
      <color theme="8" tint="-0.499984740745262"/>
      <name val="Helvetica Neue"/>
    </font>
    <font>
      <b/>
      <sz val="20"/>
      <color theme="0"/>
      <name val="Helvetica Neue"/>
    </font>
    <font>
      <sz val="14"/>
      <color theme="8" tint="-0.499984740745262"/>
      <name val="Helvetica Neue"/>
    </font>
    <font>
      <sz val="24"/>
      <color theme="1"/>
      <name val="Helvetica Neue"/>
    </font>
    <font>
      <b/>
      <sz val="24"/>
      <color theme="8" tint="-0.499984740745262"/>
      <name val="Helvetica Neue"/>
    </font>
    <font>
      <sz val="24"/>
      <color theme="8" tint="-0.499984740745262"/>
      <name val="Helvetica Neue"/>
    </font>
    <font>
      <sz val="24"/>
      <color theme="8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Helvetica Neue"/>
    </font>
    <font>
      <sz val="16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6"/>
      <color indexed="81"/>
      <name val="Calibri"/>
      <family val="2"/>
      <scheme val="minor"/>
    </font>
    <font>
      <sz val="12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theme="1" tint="4.9989318521683403E-2"/>
      </top>
      <bottom style="medium">
        <color rgb="FF002060"/>
      </bottom>
      <diagonal/>
    </border>
    <border>
      <left/>
      <right/>
      <top style="hair">
        <color theme="1" tint="4.9989318521683403E-2"/>
      </top>
      <bottom/>
      <diagonal/>
    </border>
    <border>
      <left style="hair">
        <color theme="1" tint="4.9989318521683403E-2"/>
      </left>
      <right/>
      <top style="hair">
        <color theme="1" tint="4.9989318521683403E-2"/>
      </top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/>
      <diagonal/>
    </border>
    <border>
      <left/>
      <right style="hair">
        <color theme="1" tint="4.9989318521683403E-2"/>
      </right>
      <top style="hair">
        <color theme="1" tint="4.9989318521683403E-2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/>
      <right/>
      <top/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auto="1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 style="thin">
        <color auto="1"/>
      </bottom>
      <diagonal/>
    </border>
    <border>
      <left/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/>
      <diagonal/>
    </border>
    <border>
      <left/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 tint="4.9989318521683403E-2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/>
      <right style="hair">
        <color theme="1" tint="4.9989318521683403E-2"/>
      </right>
      <top/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 style="hair">
        <color theme="1" tint="4.9989318521683403E-2"/>
      </bottom>
      <diagonal/>
    </border>
    <border>
      <left style="hair">
        <color theme="1"/>
      </left>
      <right/>
      <top style="hair">
        <color theme="1" tint="4.9989318521683403E-2"/>
      </top>
      <bottom style="hair">
        <color theme="1"/>
      </bottom>
      <diagonal/>
    </border>
    <border>
      <left/>
      <right/>
      <top style="hair">
        <color theme="1" tint="4.9989318521683403E-2"/>
      </top>
      <bottom style="hair">
        <color theme="1"/>
      </bottom>
      <diagonal/>
    </border>
    <border>
      <left/>
      <right style="hair">
        <color theme="1"/>
      </right>
      <top style="hair">
        <color theme="1" tint="4.9989318521683403E-2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/>
      </bottom>
      <diagonal/>
    </border>
    <border>
      <left/>
      <right/>
      <top style="hair">
        <color theme="1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/>
      </top>
      <bottom/>
      <diagonal/>
    </border>
    <border>
      <left/>
      <right style="hair">
        <color theme="1" tint="4.9989318521683403E-2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/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theme="1" tint="4.9989318521683403E-2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/>
      <right style="hair">
        <color indexed="64"/>
      </right>
      <top style="hair">
        <color theme="1" tint="4.9989318521683403E-2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indexed="64"/>
      </bottom>
      <diagonal/>
    </border>
    <border>
      <left/>
      <right style="hair">
        <color theme="1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6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readingOrder="1"/>
    </xf>
    <xf numFmtId="0" fontId="4" fillId="7" borderId="2" xfId="0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readingOrder="1"/>
    </xf>
    <xf numFmtId="9" fontId="3" fillId="3" borderId="4" xfId="0" applyNumberFormat="1" applyFont="1" applyFill="1" applyBorder="1" applyAlignment="1">
      <alignment horizontal="center" vertical="center" readingOrder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7" fillId="8" borderId="0" xfId="0" applyFont="1" applyFill="1"/>
    <xf numFmtId="0" fontId="8" fillId="11" borderId="0" xfId="0" applyFont="1" applyFill="1"/>
    <xf numFmtId="0" fontId="9" fillId="8" borderId="0" xfId="0" applyFont="1" applyFill="1" applyAlignment="1" applyProtection="1">
      <alignment vertical="center"/>
      <protection locked="0"/>
    </xf>
    <xf numFmtId="0" fontId="10" fillId="8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2" fillId="8" borderId="0" xfId="0" applyFont="1" applyFill="1" applyAlignment="1" applyProtection="1">
      <alignment vertical="center"/>
      <protection locked="0"/>
    </xf>
    <xf numFmtId="0" fontId="9" fillId="8" borderId="19" xfId="0" applyFont="1" applyFill="1" applyBorder="1" applyAlignment="1" applyProtection="1">
      <alignment vertical="center"/>
      <protection locked="0"/>
    </xf>
    <xf numFmtId="0" fontId="12" fillId="8" borderId="24" xfId="0" applyFont="1" applyFill="1" applyBorder="1" applyAlignment="1" applyProtection="1">
      <alignment vertical="center"/>
      <protection locked="0"/>
    </xf>
    <xf numFmtId="0" fontId="11" fillId="8" borderId="0" xfId="0" applyFont="1" applyFill="1" applyAlignment="1" applyProtection="1">
      <alignment horizontal="center"/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13" fillId="8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2" fontId="2" fillId="8" borderId="0" xfId="0" applyNumberFormat="1" applyFont="1" applyFill="1" applyAlignment="1" applyProtection="1">
      <alignment horizontal="center"/>
      <protection locked="0"/>
    </xf>
    <xf numFmtId="0" fontId="6" fillId="8" borderId="0" xfId="0" applyFont="1" applyFill="1" applyAlignment="1" applyProtection="1">
      <alignment wrapText="1"/>
      <protection locked="0"/>
    </xf>
    <xf numFmtId="0" fontId="6" fillId="8" borderId="0" xfId="0" applyFont="1" applyFill="1" applyProtection="1">
      <protection locked="0"/>
    </xf>
    <xf numFmtId="0" fontId="13" fillId="8" borderId="15" xfId="0" applyFont="1" applyFill="1" applyBorder="1" applyAlignment="1" applyProtection="1">
      <alignment vertical="center" wrapText="1"/>
      <protection locked="0"/>
    </xf>
    <xf numFmtId="0" fontId="9" fillId="8" borderId="14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8" borderId="0" xfId="0" applyFill="1"/>
    <xf numFmtId="0" fontId="15" fillId="8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vertical="center"/>
    </xf>
    <xf numFmtId="0" fontId="0" fillId="8" borderId="14" xfId="0" applyFill="1" applyBorder="1"/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Protection="1">
      <protection locked="0"/>
    </xf>
    <xf numFmtId="2" fontId="0" fillId="8" borderId="0" xfId="0" applyNumberFormat="1" applyFill="1" applyAlignment="1" applyProtection="1">
      <alignment horizont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8" borderId="15" xfId="0" applyFill="1" applyBorder="1" applyProtection="1">
      <protection locked="0"/>
    </xf>
    <xf numFmtId="0" fontId="0" fillId="8" borderId="0" xfId="0" applyFill="1" applyProtection="1">
      <protection locked="0"/>
    </xf>
    <xf numFmtId="2" fontId="0" fillId="8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0" fontId="16" fillId="8" borderId="0" xfId="0" applyFont="1" applyFill="1"/>
    <xf numFmtId="0" fontId="16" fillId="0" borderId="0" xfId="0" applyFont="1"/>
    <xf numFmtId="0" fontId="18" fillId="8" borderId="0" xfId="0" applyFont="1" applyFill="1" applyProtection="1">
      <protection locked="0"/>
    </xf>
    <xf numFmtId="0" fontId="22" fillId="8" borderId="0" xfId="0" applyFont="1" applyFill="1" applyAlignment="1" applyProtection="1">
      <alignment vertical="center"/>
      <protection locked="0"/>
    </xf>
    <xf numFmtId="0" fontId="23" fillId="8" borderId="0" xfId="0" applyFont="1" applyFill="1" applyAlignment="1" applyProtection="1">
      <alignment vertical="center"/>
      <protection locked="0"/>
    </xf>
    <xf numFmtId="0" fontId="24" fillId="8" borderId="0" xfId="0" applyFont="1" applyFill="1" applyProtection="1">
      <protection locked="0"/>
    </xf>
    <xf numFmtId="0" fontId="25" fillId="8" borderId="0" xfId="0" applyFont="1" applyFill="1" applyProtection="1">
      <protection locked="0"/>
    </xf>
    <xf numFmtId="0" fontId="26" fillId="8" borderId="0" xfId="0" applyFont="1" applyFill="1" applyAlignment="1" applyProtection="1">
      <alignment vertical="center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27" fillId="8" borderId="0" xfId="0" applyFont="1" applyFill="1" applyProtection="1">
      <protection locked="0"/>
    </xf>
    <xf numFmtId="0" fontId="28" fillId="8" borderId="0" xfId="0" applyFont="1" applyFill="1" applyProtection="1">
      <protection locked="0"/>
    </xf>
    <xf numFmtId="0" fontId="29" fillId="8" borderId="0" xfId="0" applyFont="1" applyFill="1" applyProtection="1">
      <protection locked="0"/>
    </xf>
    <xf numFmtId="2" fontId="18" fillId="8" borderId="0" xfId="0" applyNumberFormat="1" applyFont="1" applyFill="1" applyProtection="1"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0" borderId="12" xfId="0" applyFont="1" applyBorder="1"/>
    <xf numFmtId="0" fontId="16" fillId="8" borderId="15" xfId="0" applyFont="1" applyFill="1" applyBorder="1"/>
    <xf numFmtId="0" fontId="16" fillId="8" borderId="14" xfId="0" applyFont="1" applyFill="1" applyBorder="1"/>
    <xf numFmtId="0" fontId="16" fillId="0" borderId="14" xfId="0" applyFont="1" applyBorder="1"/>
    <xf numFmtId="0" fontId="16" fillId="0" borderId="15" xfId="0" applyFont="1" applyBorder="1"/>
    <xf numFmtId="9" fontId="16" fillId="0" borderId="0" xfId="0" applyNumberFormat="1" applyFont="1"/>
    <xf numFmtId="0" fontId="9" fillId="8" borderId="15" xfId="0" applyFont="1" applyFill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" fontId="32" fillId="10" borderId="20" xfId="0" applyNumberFormat="1" applyFont="1" applyFill="1" applyBorder="1" applyAlignment="1">
      <alignment horizontal="center" vertical="center"/>
    </xf>
    <xf numFmtId="9" fontId="32" fillId="10" borderId="23" xfId="0" applyNumberFormat="1" applyFont="1" applyFill="1" applyBorder="1" applyAlignment="1">
      <alignment horizontal="center" vertical="center"/>
    </xf>
    <xf numFmtId="0" fontId="32" fillId="8" borderId="18" xfId="0" applyFont="1" applyFill="1" applyBorder="1" applyAlignment="1" applyProtection="1">
      <alignment vertical="center"/>
      <protection locked="0"/>
    </xf>
    <xf numFmtId="0" fontId="32" fillId="8" borderId="17" xfId="0" applyFont="1" applyFill="1" applyBorder="1" applyAlignment="1" applyProtection="1">
      <alignment vertical="center"/>
      <protection locked="0"/>
    </xf>
    <xf numFmtId="0" fontId="32" fillId="8" borderId="25" xfId="0" applyFont="1" applyFill="1" applyBorder="1" applyAlignment="1" applyProtection="1">
      <alignment vertical="center" wrapText="1"/>
      <protection locked="0"/>
    </xf>
    <xf numFmtId="0" fontId="32" fillId="8" borderId="24" xfId="0" applyFont="1" applyFill="1" applyBorder="1" applyAlignment="1" applyProtection="1">
      <alignment vertical="center"/>
      <protection locked="0"/>
    </xf>
    <xf numFmtId="0" fontId="32" fillId="8" borderId="0" xfId="0" applyFont="1" applyFill="1" applyAlignment="1" applyProtection="1">
      <alignment vertical="center"/>
      <protection locked="0"/>
    </xf>
    <xf numFmtId="0" fontId="32" fillId="8" borderId="19" xfId="0" applyFont="1" applyFill="1" applyBorder="1" applyAlignment="1" applyProtection="1">
      <alignment vertical="center" wrapText="1"/>
      <protection locked="0"/>
    </xf>
    <xf numFmtId="0" fontId="32" fillId="8" borderId="24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Alignment="1" applyProtection="1">
      <alignment horizontal="center" vertical="center"/>
      <protection locked="0"/>
    </xf>
    <xf numFmtId="0" fontId="7" fillId="8" borderId="0" xfId="0" applyFont="1" applyFill="1" applyProtection="1">
      <protection locked="0"/>
    </xf>
    <xf numFmtId="0" fontId="7" fillId="8" borderId="19" xfId="0" applyFont="1" applyFill="1" applyBorder="1" applyAlignment="1" applyProtection="1">
      <alignment horizontal="center"/>
      <protection locked="0"/>
    </xf>
    <xf numFmtId="0" fontId="32" fillId="8" borderId="19" xfId="0" applyFont="1" applyFill="1" applyBorder="1" applyAlignment="1" applyProtection="1">
      <alignment horizontal="center" vertical="center"/>
      <protection locked="0"/>
    </xf>
    <xf numFmtId="0" fontId="32" fillId="8" borderId="42" xfId="0" applyFont="1" applyFill="1" applyBorder="1" applyAlignment="1" applyProtection="1">
      <alignment horizontal="center" vertical="center"/>
      <protection locked="0"/>
    </xf>
    <xf numFmtId="0" fontId="32" fillId="8" borderId="28" xfId="0" applyFont="1" applyFill="1" applyBorder="1" applyAlignment="1" applyProtection="1">
      <alignment horizontal="center" vertical="center"/>
      <protection locked="0"/>
    </xf>
    <xf numFmtId="0" fontId="7" fillId="8" borderId="28" xfId="0" applyFont="1" applyFill="1" applyBorder="1" applyProtection="1">
      <protection locked="0"/>
    </xf>
    <xf numFmtId="0" fontId="7" fillId="8" borderId="41" xfId="0" applyFont="1" applyFill="1" applyBorder="1" applyProtection="1">
      <protection locked="0"/>
    </xf>
    <xf numFmtId="1" fontId="32" fillId="10" borderId="21" xfId="0" applyNumberFormat="1" applyFont="1" applyFill="1" applyBorder="1" applyAlignment="1">
      <alignment horizontal="center" vertical="center"/>
    </xf>
    <xf numFmtId="9" fontId="32" fillId="10" borderId="21" xfId="0" applyNumberFormat="1" applyFont="1" applyFill="1" applyBorder="1" applyAlignment="1">
      <alignment horizontal="center" vertical="center"/>
    </xf>
    <xf numFmtId="9" fontId="32" fillId="10" borderId="20" xfId="0" applyNumberFormat="1" applyFont="1" applyFill="1" applyBorder="1" applyAlignment="1">
      <alignment horizontal="center" vertical="center"/>
    </xf>
    <xf numFmtId="0" fontId="7" fillId="8" borderId="17" xfId="0" applyFont="1" applyFill="1" applyBorder="1" applyAlignment="1" applyProtection="1">
      <alignment horizontal="center"/>
      <protection locked="0"/>
    </xf>
    <xf numFmtId="0" fontId="7" fillId="8" borderId="25" xfId="0" applyFont="1" applyFill="1" applyBorder="1" applyAlignment="1" applyProtection="1">
      <alignment horizontal="center"/>
      <protection locked="0"/>
    </xf>
    <xf numFmtId="0" fontId="7" fillId="8" borderId="0" xfId="0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32" fillId="8" borderId="19" xfId="0" applyFont="1" applyFill="1" applyBorder="1" applyAlignment="1" applyProtection="1">
      <alignment horizontal="center"/>
      <protection locked="0"/>
    </xf>
    <xf numFmtId="0" fontId="32" fillId="8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2" fontId="7" fillId="8" borderId="0" xfId="0" applyNumberFormat="1" applyFont="1" applyFill="1" applyAlignment="1" applyProtection="1">
      <alignment horizontal="center"/>
      <protection locked="0"/>
    </xf>
    <xf numFmtId="2" fontId="32" fillId="8" borderId="0" xfId="0" applyNumberFormat="1" applyFont="1" applyFill="1" applyAlignment="1" applyProtection="1">
      <alignment horizontal="center"/>
      <protection locked="0"/>
    </xf>
    <xf numFmtId="0" fontId="32" fillId="8" borderId="0" xfId="0" applyFont="1" applyFill="1" applyAlignment="1" applyProtection="1">
      <alignment horizontal="center"/>
      <protection locked="0"/>
    </xf>
    <xf numFmtId="2" fontId="7" fillId="8" borderId="28" xfId="0" applyNumberFormat="1" applyFont="1" applyFill="1" applyBorder="1" applyProtection="1"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74" xfId="0" applyFont="1" applyBorder="1" applyAlignment="1">
      <alignment vertical="center" wrapText="1"/>
    </xf>
    <xf numFmtId="0" fontId="7" fillId="0" borderId="6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2" fillId="0" borderId="64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7" fillId="8" borderId="76" xfId="0" applyFont="1" applyFill="1" applyBorder="1" applyProtection="1">
      <protection locked="0"/>
    </xf>
    <xf numFmtId="0" fontId="7" fillId="0" borderId="76" xfId="0" applyFont="1" applyBorder="1" applyProtection="1">
      <protection locked="0"/>
    </xf>
    <xf numFmtId="0" fontId="32" fillId="8" borderId="76" xfId="0" applyFont="1" applyFill="1" applyBorder="1" applyAlignment="1" applyProtection="1">
      <alignment vertical="center"/>
      <protection locked="0"/>
    </xf>
    <xf numFmtId="0" fontId="7" fillId="0" borderId="71" xfId="0" applyFont="1" applyBorder="1" applyProtection="1">
      <protection locked="0"/>
    </xf>
    <xf numFmtId="0" fontId="7" fillId="8" borderId="77" xfId="0" applyFont="1" applyFill="1" applyBorder="1" applyProtection="1">
      <protection locked="0"/>
    </xf>
    <xf numFmtId="0" fontId="7" fillId="8" borderId="0" xfId="0" applyFont="1" applyFill="1" applyAlignment="1">
      <alignment horizontal="right"/>
    </xf>
    <xf numFmtId="0" fontId="7" fillId="8" borderId="0" xfId="0" applyFont="1" applyFill="1" applyAlignment="1">
      <alignment horizontal="center"/>
    </xf>
    <xf numFmtId="0" fontId="7" fillId="8" borderId="14" xfId="0" applyFont="1" applyFill="1" applyBorder="1"/>
    <xf numFmtId="0" fontId="32" fillId="8" borderId="0" xfId="0" applyFont="1" applyFill="1" applyAlignment="1">
      <alignment horizontal="right"/>
    </xf>
    <xf numFmtId="0" fontId="7" fillId="8" borderId="71" xfId="0" applyFont="1" applyFill="1" applyBorder="1" applyAlignment="1">
      <alignment horizontal="center"/>
    </xf>
    <xf numFmtId="0" fontId="7" fillId="8" borderId="12" xfId="0" applyFont="1" applyFill="1" applyBorder="1"/>
    <xf numFmtId="0" fontId="7" fillId="8" borderId="71" xfId="0" applyFont="1" applyFill="1" applyBorder="1"/>
    <xf numFmtId="0" fontId="32" fillId="8" borderId="14" xfId="0" applyFont="1" applyFill="1" applyBorder="1" applyAlignment="1" applyProtection="1">
      <alignment vertical="center"/>
      <protection locked="0"/>
    </xf>
    <xf numFmtId="0" fontId="32" fillId="9" borderId="67" xfId="0" applyFont="1" applyFill="1" applyBorder="1" applyAlignment="1" applyProtection="1">
      <alignment horizontal="center" vertical="center"/>
      <protection locked="0"/>
    </xf>
    <xf numFmtId="0" fontId="7" fillId="8" borderId="15" xfId="0" applyFont="1" applyFill="1" applyBorder="1"/>
    <xf numFmtId="0" fontId="7" fillId="8" borderId="68" xfId="0" applyFont="1" applyFill="1" applyBorder="1"/>
    <xf numFmtId="0" fontId="32" fillId="10" borderId="13" xfId="0" applyFont="1" applyFill="1" applyBorder="1" applyAlignment="1">
      <alignment horizontal="center" vertical="center"/>
    </xf>
    <xf numFmtId="0" fontId="36" fillId="10" borderId="13" xfId="0" applyFont="1" applyFill="1" applyBorder="1" applyAlignment="1">
      <alignment horizontal="center" vertical="center" wrapText="1"/>
    </xf>
    <xf numFmtId="0" fontId="36" fillId="10" borderId="13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top" wrapText="1"/>
    </xf>
    <xf numFmtId="0" fontId="32" fillId="8" borderId="13" xfId="0" applyFont="1" applyFill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 vertical="center"/>
    </xf>
    <xf numFmtId="0" fontId="32" fillId="9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 applyProtection="1">
      <alignment vertical="center"/>
      <protection hidden="1"/>
    </xf>
    <xf numFmtId="0" fontId="7" fillId="0" borderId="33" xfId="0" applyFont="1" applyBorder="1" applyAlignment="1" applyProtection="1">
      <alignment vertical="center"/>
      <protection hidden="1"/>
    </xf>
    <xf numFmtId="0" fontId="7" fillId="0" borderId="22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38" xfId="0" applyFont="1" applyBorder="1" applyAlignment="1" applyProtection="1">
      <alignment vertical="center"/>
      <protection hidden="1"/>
    </xf>
    <xf numFmtId="0" fontId="7" fillId="0" borderId="40" xfId="0" applyFont="1" applyBorder="1" applyAlignment="1" applyProtection="1">
      <alignment vertical="center"/>
      <protection hidden="1"/>
    </xf>
    <xf numFmtId="0" fontId="32" fillId="0" borderId="2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9" fontId="32" fillId="10" borderId="47" xfId="0" applyNumberFormat="1" applyFont="1" applyFill="1" applyBorder="1" applyAlignment="1" applyProtection="1">
      <alignment horizontal="center" vertical="center"/>
      <protection hidden="1"/>
    </xf>
    <xf numFmtId="9" fontId="34" fillId="12" borderId="47" xfId="0" applyNumberFormat="1" applyFont="1" applyFill="1" applyBorder="1" applyAlignment="1" applyProtection="1">
      <alignment horizontal="center" vertical="center"/>
      <protection hidden="1"/>
    </xf>
    <xf numFmtId="0" fontId="32" fillId="15" borderId="22" xfId="0" applyFont="1" applyFill="1" applyBorder="1" applyAlignment="1">
      <alignment horizontal="center" vertical="center" wrapText="1"/>
    </xf>
    <xf numFmtId="0" fontId="32" fillId="15" borderId="22" xfId="0" applyFont="1" applyFill="1" applyBorder="1" applyAlignment="1">
      <alignment horizontal="center" vertical="center"/>
    </xf>
    <xf numFmtId="0" fontId="7" fillId="8" borderId="71" xfId="0" applyFont="1" applyFill="1" applyBorder="1" applyProtection="1">
      <protection hidden="1"/>
    </xf>
    <xf numFmtId="0" fontId="7" fillId="8" borderId="15" xfId="0" applyFont="1" applyFill="1" applyBorder="1" applyProtection="1">
      <protection hidden="1"/>
    </xf>
    <xf numFmtId="0" fontId="7" fillId="8" borderId="0" xfId="0" applyFont="1" applyFill="1" applyProtection="1">
      <protection hidden="1"/>
    </xf>
    <xf numFmtId="0" fontId="7" fillId="8" borderId="14" xfId="0" applyFont="1" applyFill="1" applyBorder="1" applyProtection="1">
      <protection hidden="1"/>
    </xf>
    <xf numFmtId="0" fontId="35" fillId="8" borderId="71" xfId="0" applyFont="1" applyFill="1" applyBorder="1" applyAlignment="1" applyProtection="1">
      <alignment horizontal="center"/>
      <protection hidden="1"/>
    </xf>
    <xf numFmtId="0" fontId="35" fillId="8" borderId="0" xfId="0" applyFont="1" applyFill="1" applyAlignment="1" applyProtection="1">
      <alignment horizontal="center"/>
      <protection hidden="1"/>
    </xf>
    <xf numFmtId="0" fontId="32" fillId="8" borderId="0" xfId="0" applyFont="1" applyFill="1" applyAlignment="1" applyProtection="1">
      <alignment vertical="center"/>
      <protection hidden="1"/>
    </xf>
    <xf numFmtId="0" fontId="32" fillId="8" borderId="0" xfId="0" applyFont="1" applyFill="1" applyAlignment="1" applyProtection="1">
      <alignment horizontal="right" vertical="center"/>
      <protection hidden="1"/>
    </xf>
    <xf numFmtId="0" fontId="7" fillId="8" borderId="70" xfId="0" applyFont="1" applyFill="1" applyBorder="1" applyProtection="1">
      <protection hidden="1"/>
    </xf>
    <xf numFmtId="9" fontId="32" fillId="9" borderId="68" xfId="1" applyFont="1" applyFill="1" applyBorder="1" applyAlignment="1" applyProtection="1">
      <alignment horizontal="center" vertical="center"/>
      <protection hidden="1"/>
    </xf>
    <xf numFmtId="9" fontId="7" fillId="9" borderId="81" xfId="1" applyFont="1" applyFill="1" applyBorder="1" applyAlignment="1" applyProtection="1">
      <alignment horizontal="center" vertical="center"/>
      <protection hidden="1"/>
    </xf>
    <xf numFmtId="9" fontId="7" fillId="8" borderId="81" xfId="0" applyNumberFormat="1" applyFont="1" applyFill="1" applyBorder="1" applyAlignment="1" applyProtection="1">
      <alignment horizontal="center"/>
      <protection hidden="1"/>
    </xf>
    <xf numFmtId="9" fontId="7" fillId="8" borderId="13" xfId="0" applyNumberFormat="1" applyFont="1" applyFill="1" applyBorder="1" applyAlignment="1" applyProtection="1">
      <alignment horizontal="center"/>
      <protection hidden="1"/>
    </xf>
    <xf numFmtId="9" fontId="7" fillId="9" borderId="13" xfId="1" applyFont="1" applyFill="1" applyBorder="1" applyAlignment="1" applyProtection="1">
      <alignment horizontal="center" vertical="center"/>
      <protection hidden="1"/>
    </xf>
    <xf numFmtId="1" fontId="32" fillId="10" borderId="12" xfId="0" applyNumberFormat="1" applyFont="1" applyFill="1" applyBorder="1" applyAlignment="1" applyProtection="1">
      <alignment horizontal="center" vertical="center" wrapText="1"/>
      <protection hidden="1"/>
    </xf>
    <xf numFmtId="9" fontId="32" fillId="10" borderId="69" xfId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49" fontId="35" fillId="0" borderId="13" xfId="0" applyNumberFormat="1" applyFont="1" applyBorder="1" applyAlignment="1" applyProtection="1">
      <alignment horizontal="center" vertical="center"/>
      <protection locked="0"/>
    </xf>
    <xf numFmtId="0" fontId="7" fillId="8" borderId="13" xfId="0" applyFont="1" applyFill="1" applyBorder="1" applyAlignment="1" applyProtection="1">
      <alignment horizontal="center" vertical="center"/>
      <protection locked="0"/>
    </xf>
    <xf numFmtId="49" fontId="7" fillId="8" borderId="13" xfId="0" applyNumberFormat="1" applyFont="1" applyFill="1" applyBorder="1" applyAlignment="1" applyProtection="1">
      <alignment horizontal="center" vertical="center"/>
      <protection locked="0"/>
    </xf>
    <xf numFmtId="0" fontId="7" fillId="8" borderId="71" xfId="0" applyFont="1" applyFill="1" applyBorder="1" applyAlignment="1" applyProtection="1">
      <alignment vertical="center"/>
      <protection locked="0"/>
    </xf>
    <xf numFmtId="0" fontId="7" fillId="8" borderId="68" xfId="0" applyFont="1" applyFill="1" applyBorder="1" applyAlignment="1" applyProtection="1">
      <alignment vertical="center"/>
      <protection locked="0"/>
    </xf>
    <xf numFmtId="0" fontId="32" fillId="9" borderId="81" xfId="0" applyFont="1" applyFill="1" applyBorder="1" applyAlignment="1" applyProtection="1">
      <alignment vertical="center" wrapText="1"/>
      <protection hidden="1"/>
    </xf>
    <xf numFmtId="9" fontId="7" fillId="8" borderId="13" xfId="0" applyNumberFormat="1" applyFont="1" applyFill="1" applyBorder="1" applyProtection="1">
      <protection hidden="1"/>
    </xf>
    <xf numFmtId="0" fontId="32" fillId="9" borderId="13" xfId="0" applyFont="1" applyFill="1" applyBorder="1" applyProtection="1">
      <protection hidden="1"/>
    </xf>
    <xf numFmtId="0" fontId="7" fillId="8" borderId="13" xfId="0" applyFont="1" applyFill="1" applyBorder="1" applyProtection="1">
      <protection hidden="1"/>
    </xf>
    <xf numFmtId="0" fontId="32" fillId="9" borderId="85" xfId="0" applyFont="1" applyFill="1" applyBorder="1" applyProtection="1">
      <protection hidden="1"/>
    </xf>
    <xf numFmtId="0" fontId="33" fillId="0" borderId="12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49" fontId="35" fillId="0" borderId="12" xfId="0" applyNumberFormat="1" applyFont="1" applyBorder="1" applyAlignment="1" applyProtection="1">
      <alignment horizontal="center" vertical="center"/>
      <protection locked="0"/>
    </xf>
    <xf numFmtId="0" fontId="32" fillId="9" borderId="22" xfId="0" applyFont="1" applyFill="1" applyBorder="1" applyAlignment="1" applyProtection="1">
      <alignment horizontal="center" vertical="center" wrapText="1"/>
      <protection locked="0"/>
    </xf>
    <xf numFmtId="1" fontId="32" fillId="10" borderId="20" xfId="0" applyNumberFormat="1" applyFont="1" applyFill="1" applyBorder="1" applyAlignment="1" applyProtection="1">
      <alignment horizontal="center" vertical="center"/>
      <protection locked="0"/>
    </xf>
    <xf numFmtId="9" fontId="32" fillId="10" borderId="23" xfId="0" applyNumberFormat="1" applyFont="1" applyFill="1" applyBorder="1" applyAlignment="1" applyProtection="1">
      <alignment horizontal="center" vertical="center"/>
      <protection locked="0"/>
    </xf>
    <xf numFmtId="9" fontId="32" fillId="10" borderId="49" xfId="0" applyNumberFormat="1" applyFont="1" applyFill="1" applyBorder="1" applyAlignment="1">
      <alignment horizontal="center" vertical="center"/>
    </xf>
    <xf numFmtId="0" fontId="32" fillId="14" borderId="13" xfId="0" applyFont="1" applyFill="1" applyBorder="1" applyAlignment="1">
      <alignment vertical="center"/>
    </xf>
    <xf numFmtId="0" fontId="32" fillId="10" borderId="13" xfId="0" applyFont="1" applyFill="1" applyBorder="1" applyAlignment="1">
      <alignment horizontal="center" vertical="center" wrapText="1"/>
    </xf>
    <xf numFmtId="0" fontId="32" fillId="10" borderId="13" xfId="0" applyFont="1" applyFill="1" applyBorder="1" applyAlignment="1" applyProtection="1">
      <alignment horizontal="center" vertical="center"/>
      <protection hidden="1"/>
    </xf>
    <xf numFmtId="0" fontId="7" fillId="8" borderId="13" xfId="0" applyFont="1" applyFill="1" applyBorder="1" applyProtection="1">
      <protection locked="0"/>
    </xf>
    <xf numFmtId="0" fontId="32" fillId="8" borderId="13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8" borderId="71" xfId="0" applyFont="1" applyFill="1" applyBorder="1" applyAlignment="1" applyProtection="1">
      <alignment horizontal="center" vertical="center"/>
      <protection hidden="1"/>
    </xf>
    <xf numFmtId="14" fontId="35" fillId="0" borderId="13" xfId="0" applyNumberFormat="1" applyFont="1" applyBorder="1" applyAlignment="1" applyProtection="1">
      <alignment horizontal="center" vertical="center"/>
      <protection locked="0"/>
    </xf>
    <xf numFmtId="14" fontId="7" fillId="0" borderId="13" xfId="0" applyNumberFormat="1" applyFont="1" applyBorder="1" applyAlignment="1" applyProtection="1">
      <alignment horizontal="center" vertical="center" wrapText="1"/>
      <protection locked="0"/>
    </xf>
    <xf numFmtId="14" fontId="7" fillId="8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32" fillId="0" borderId="13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32" fillId="0" borderId="6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8" fillId="8" borderId="13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32" fillId="8" borderId="13" xfId="0" applyFont="1" applyFill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2" fillId="9" borderId="26" xfId="0" applyFont="1" applyFill="1" applyBorder="1" applyAlignment="1" applyProtection="1">
      <alignment horizontal="center" vertical="center" wrapText="1"/>
      <protection locked="0"/>
    </xf>
    <xf numFmtId="0" fontId="32" fillId="9" borderId="29" xfId="0" applyFont="1" applyFill="1" applyBorder="1" applyAlignment="1" applyProtection="1">
      <alignment horizontal="center" vertical="center" wrapText="1"/>
      <protection locked="0"/>
    </xf>
    <xf numFmtId="0" fontId="32" fillId="9" borderId="36" xfId="0" applyFont="1" applyFill="1" applyBorder="1" applyAlignment="1" applyProtection="1">
      <alignment horizontal="center" vertical="center" wrapText="1"/>
      <protection locked="0"/>
    </xf>
    <xf numFmtId="9" fontId="7" fillId="0" borderId="26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32" fillId="9" borderId="22" xfId="0" applyFont="1" applyFill="1" applyBorder="1" applyAlignment="1" applyProtection="1">
      <alignment horizontal="center" vertical="center" wrapText="1"/>
      <protection locked="0"/>
    </xf>
    <xf numFmtId="0" fontId="32" fillId="10" borderId="43" xfId="0" applyFont="1" applyFill="1" applyBorder="1" applyAlignment="1" applyProtection="1">
      <alignment horizontal="left" vertical="center" wrapText="1"/>
      <protection locked="0"/>
    </xf>
    <xf numFmtId="0" fontId="32" fillId="10" borderId="44" xfId="0" applyFont="1" applyFill="1" applyBorder="1" applyAlignment="1" applyProtection="1">
      <alignment horizontal="left" vertical="center" wrapText="1"/>
      <protection locked="0"/>
    </xf>
    <xf numFmtId="0" fontId="32" fillId="10" borderId="48" xfId="0" applyFont="1" applyFill="1" applyBorder="1" applyAlignment="1" applyProtection="1">
      <alignment horizontal="left" vertical="center" wrapText="1"/>
      <protection locked="0"/>
    </xf>
    <xf numFmtId="0" fontId="32" fillId="9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0" fontId="5" fillId="9" borderId="13" xfId="0" applyFont="1" applyFill="1" applyBorder="1" applyAlignment="1" applyProtection="1">
      <alignment horizontal="center" vertical="center"/>
      <protection locked="0"/>
    </xf>
    <xf numFmtId="9" fontId="7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14" fontId="7" fillId="0" borderId="26" xfId="0" applyNumberFormat="1" applyFont="1" applyBorder="1" applyAlignment="1" applyProtection="1">
      <alignment horizontal="center" vertical="center" wrapText="1"/>
      <protection locked="0"/>
    </xf>
    <xf numFmtId="0" fontId="32" fillId="9" borderId="38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14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center"/>
      <protection locked="0"/>
    </xf>
    <xf numFmtId="9" fontId="7" fillId="0" borderId="38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center" vertical="center"/>
    </xf>
    <xf numFmtId="0" fontId="32" fillId="8" borderId="33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14" fontId="7" fillId="0" borderId="13" xfId="0" applyNumberFormat="1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32" fillId="10" borderId="43" xfId="0" applyFont="1" applyFill="1" applyBorder="1" applyAlignment="1">
      <alignment horizontal="left" vertical="center" wrapText="1"/>
    </xf>
    <xf numFmtId="0" fontId="32" fillId="10" borderId="44" xfId="0" applyFont="1" applyFill="1" applyBorder="1" applyAlignment="1">
      <alignment horizontal="left" vertical="center" wrapText="1"/>
    </xf>
    <xf numFmtId="0" fontId="32" fillId="10" borderId="45" xfId="0" applyFont="1" applyFill="1" applyBorder="1" applyAlignment="1">
      <alignment horizontal="left" vertical="center" wrapText="1"/>
    </xf>
    <xf numFmtId="9" fontId="7" fillId="0" borderId="26" xfId="0" applyNumberFormat="1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6" xfId="0" applyFont="1" applyBorder="1" applyAlignment="1" applyProtection="1">
      <alignment horizontal="center" vertical="center" wrapText="1"/>
      <protection hidden="1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37" xfId="0" applyFont="1" applyBorder="1" applyAlignment="1" applyProtection="1">
      <alignment horizontal="center" vertical="center" wrapText="1"/>
      <protection hidden="1"/>
    </xf>
    <xf numFmtId="14" fontId="7" fillId="0" borderId="26" xfId="0" applyNumberFormat="1" applyFont="1" applyBorder="1" applyAlignment="1" applyProtection="1">
      <alignment horizontal="center" vertical="center" wrapText="1"/>
      <protection hidden="1"/>
    </xf>
    <xf numFmtId="0" fontId="32" fillId="9" borderId="26" xfId="0" applyFont="1" applyFill="1" applyBorder="1" applyAlignment="1">
      <alignment horizontal="center" vertical="center" wrapText="1"/>
    </xf>
    <xf numFmtId="0" fontId="32" fillId="9" borderId="29" xfId="0" applyFont="1" applyFill="1" applyBorder="1" applyAlignment="1">
      <alignment horizontal="center" vertical="center" wrapText="1"/>
    </xf>
    <xf numFmtId="0" fontId="32" fillId="9" borderId="36" xfId="0" applyFont="1" applyFill="1" applyBorder="1" applyAlignment="1">
      <alignment horizontal="center" vertical="center" wrapText="1"/>
    </xf>
    <xf numFmtId="0" fontId="32" fillId="9" borderId="22" xfId="0" applyFont="1" applyFill="1" applyBorder="1" applyAlignment="1">
      <alignment horizontal="center" vertical="center"/>
    </xf>
    <xf numFmtId="0" fontId="32" fillId="9" borderId="22" xfId="0" applyFont="1" applyFill="1" applyBorder="1" applyAlignment="1">
      <alignment horizontal="center" vertical="center" wrapText="1"/>
    </xf>
    <xf numFmtId="0" fontId="32" fillId="15" borderId="22" xfId="0" applyFont="1" applyFill="1" applyBorder="1" applyAlignment="1">
      <alignment horizontal="center" vertical="center" wrapText="1"/>
    </xf>
    <xf numFmtId="0" fontId="32" fillId="10" borderId="45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0" fontId="5" fillId="9" borderId="13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hidden="1"/>
    </xf>
    <xf numFmtId="0" fontId="32" fillId="8" borderId="22" xfId="0" applyFont="1" applyFill="1" applyBorder="1" applyAlignment="1" applyProtection="1">
      <alignment horizontal="center" vertical="center" wrapText="1"/>
      <protection hidden="1"/>
    </xf>
    <xf numFmtId="0" fontId="32" fillId="8" borderId="22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 wrapText="1"/>
      <protection hidden="1"/>
    </xf>
    <xf numFmtId="0" fontId="7" fillId="0" borderId="40" xfId="0" applyFont="1" applyBorder="1" applyAlignment="1" applyProtection="1">
      <alignment horizontal="center" vertical="center" wrapText="1"/>
      <protection hidden="1"/>
    </xf>
    <xf numFmtId="14" fontId="7" fillId="0" borderId="38" xfId="0" applyNumberFormat="1" applyFont="1" applyBorder="1" applyAlignment="1" applyProtection="1">
      <alignment horizontal="center" vertical="center" wrapText="1"/>
      <protection hidden="1"/>
    </xf>
    <xf numFmtId="9" fontId="7" fillId="0" borderId="38" xfId="0" applyNumberFormat="1" applyFont="1" applyBorder="1" applyAlignment="1" applyProtection="1">
      <alignment horizontal="center" vertical="center" wrapText="1"/>
      <protection hidden="1"/>
    </xf>
    <xf numFmtId="0" fontId="32" fillId="9" borderId="38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33" fillId="0" borderId="67" xfId="0" applyFont="1" applyBorder="1" applyAlignment="1" applyProtection="1">
      <alignment horizontal="center" vertical="center"/>
      <protection locked="0"/>
    </xf>
    <xf numFmtId="0" fontId="33" fillId="0" borderId="69" xfId="0" applyFont="1" applyBorder="1" applyAlignment="1" applyProtection="1">
      <alignment horizontal="center" vertical="center"/>
      <protection locked="0"/>
    </xf>
    <xf numFmtId="0" fontId="35" fillId="0" borderId="67" xfId="0" applyFont="1" applyBorder="1" applyAlignment="1" applyProtection="1">
      <alignment horizontal="center" vertical="center"/>
      <protection locked="0"/>
    </xf>
    <xf numFmtId="0" fontId="35" fillId="0" borderId="69" xfId="0" applyFont="1" applyBorder="1" applyAlignment="1" applyProtection="1">
      <alignment horizontal="center" vertical="center"/>
      <protection locked="0"/>
    </xf>
    <xf numFmtId="49" fontId="35" fillId="0" borderId="67" xfId="0" applyNumberFormat="1" applyFont="1" applyBorder="1" applyAlignment="1" applyProtection="1">
      <alignment horizontal="center" vertical="center"/>
      <protection locked="0"/>
    </xf>
    <xf numFmtId="49" fontId="35" fillId="0" borderId="69" xfId="0" applyNumberFormat="1" applyFont="1" applyBorder="1" applyAlignment="1" applyProtection="1">
      <alignment horizontal="center" vertical="center"/>
      <protection locked="0"/>
    </xf>
    <xf numFmtId="14" fontId="35" fillId="0" borderId="68" xfId="0" applyNumberFormat="1" applyFont="1" applyBorder="1" applyAlignment="1" applyProtection="1">
      <alignment horizontal="center" vertical="center"/>
      <protection locked="0"/>
    </xf>
    <xf numFmtId="0" fontId="35" fillId="0" borderId="68" xfId="0" applyFont="1" applyBorder="1" applyAlignment="1" applyProtection="1">
      <alignment horizontal="center" vertical="center"/>
      <protection locked="0"/>
    </xf>
    <xf numFmtId="2" fontId="32" fillId="9" borderId="22" xfId="0" applyNumberFormat="1" applyFont="1" applyFill="1" applyBorder="1" applyAlignment="1">
      <alignment horizontal="center" vertical="center" wrapText="1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0" borderId="87" xfId="0" applyFont="1" applyBorder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9" fontId="7" fillId="0" borderId="16" xfId="1" applyFont="1" applyBorder="1" applyAlignment="1" applyProtection="1">
      <alignment horizontal="center" vertical="center" wrapText="1"/>
      <protection hidden="1"/>
    </xf>
    <xf numFmtId="9" fontId="7" fillId="0" borderId="4" xfId="1" applyFont="1" applyBorder="1" applyAlignment="1" applyProtection="1">
      <alignment horizontal="center" vertical="center" wrapText="1"/>
      <protection hidden="1"/>
    </xf>
    <xf numFmtId="9" fontId="7" fillId="0" borderId="11" xfId="1" applyFont="1" applyBorder="1" applyAlignment="1" applyProtection="1">
      <alignment horizontal="center" vertical="center" wrapText="1"/>
      <protection hidden="1"/>
    </xf>
    <xf numFmtId="9" fontId="7" fillId="0" borderId="55" xfId="0" applyNumberFormat="1" applyFont="1" applyBorder="1" applyAlignment="1" applyProtection="1">
      <alignment horizontal="center" vertical="center" wrapText="1"/>
      <protection hidden="1"/>
    </xf>
    <xf numFmtId="9" fontId="7" fillId="0" borderId="50" xfId="0" applyNumberFormat="1" applyFont="1" applyBorder="1" applyAlignment="1" applyProtection="1">
      <alignment horizontal="center" vertical="center" wrapText="1"/>
      <protection hidden="1"/>
    </xf>
    <xf numFmtId="9" fontId="7" fillId="0" borderId="56" xfId="0" applyNumberFormat="1" applyFont="1" applyBorder="1" applyAlignment="1" applyProtection="1">
      <alignment horizontal="center" vertical="center" wrapText="1"/>
      <protection hidden="1"/>
    </xf>
    <xf numFmtId="9" fontId="7" fillId="0" borderId="26" xfId="1" applyFont="1" applyBorder="1" applyAlignment="1" applyProtection="1">
      <alignment horizontal="center" vertical="center" wrapText="1"/>
      <protection hidden="1"/>
    </xf>
    <xf numFmtId="9" fontId="7" fillId="0" borderId="29" xfId="1" applyFont="1" applyBorder="1" applyAlignment="1" applyProtection="1">
      <alignment horizontal="center" vertical="center" wrapText="1"/>
      <protection hidden="1"/>
    </xf>
    <xf numFmtId="9" fontId="7" fillId="0" borderId="36" xfId="1" applyFont="1" applyBorder="1" applyAlignment="1" applyProtection="1">
      <alignment horizontal="center" vertical="center" wrapText="1"/>
      <protection hidden="1"/>
    </xf>
    <xf numFmtId="9" fontId="7" fillId="0" borderId="26" xfId="1" applyFont="1" applyBorder="1" applyAlignment="1" applyProtection="1">
      <alignment horizontal="center" vertical="center" wrapText="1"/>
      <protection locked="0"/>
    </xf>
    <xf numFmtId="9" fontId="7" fillId="0" borderId="29" xfId="1" applyFont="1" applyBorder="1" applyAlignment="1" applyProtection="1">
      <alignment horizontal="center" vertical="center" wrapText="1"/>
      <protection locked="0"/>
    </xf>
    <xf numFmtId="9" fontId="7" fillId="0" borderId="36" xfId="1" applyFont="1" applyBorder="1" applyAlignment="1" applyProtection="1">
      <alignment horizontal="center" vertical="center" wrapText="1"/>
      <protection locked="0"/>
    </xf>
    <xf numFmtId="9" fontId="7" fillId="0" borderId="27" xfId="1" applyFont="1" applyFill="1" applyBorder="1" applyAlignment="1" applyProtection="1">
      <alignment horizontal="center" vertical="center" wrapText="1"/>
      <protection hidden="1"/>
    </xf>
    <xf numFmtId="9" fontId="7" fillId="0" borderId="32" xfId="1" applyFont="1" applyFill="1" applyBorder="1" applyAlignment="1" applyProtection="1">
      <alignment horizontal="center" vertical="center" wrapText="1"/>
      <protection hidden="1"/>
    </xf>
    <xf numFmtId="9" fontId="7" fillId="0" borderId="35" xfId="1" applyFont="1" applyFill="1" applyBorder="1" applyAlignment="1" applyProtection="1">
      <alignment horizontal="center" vertical="center" wrapText="1"/>
      <protection hidden="1"/>
    </xf>
    <xf numFmtId="0" fontId="32" fillId="9" borderId="26" xfId="0" applyFont="1" applyFill="1" applyBorder="1" applyAlignment="1" applyProtection="1">
      <alignment horizontal="center" vertical="center" wrapText="1"/>
      <protection hidden="1"/>
    </xf>
    <xf numFmtId="0" fontId="32" fillId="9" borderId="29" xfId="0" applyFont="1" applyFill="1" applyBorder="1" applyAlignment="1" applyProtection="1">
      <alignment horizontal="center" vertical="center" wrapText="1"/>
      <protection hidden="1"/>
    </xf>
    <xf numFmtId="0" fontId="32" fillId="9" borderId="36" xfId="0" applyFont="1" applyFill="1" applyBorder="1" applyAlignment="1" applyProtection="1">
      <alignment horizontal="center" vertical="center" wrapText="1"/>
      <protection hidden="1"/>
    </xf>
    <xf numFmtId="9" fontId="7" fillId="0" borderId="33" xfId="0" applyNumberFormat="1" applyFont="1" applyBorder="1" applyAlignment="1" applyProtection="1">
      <alignment horizontal="center" vertical="center" wrapText="1"/>
      <protection hidden="1"/>
    </xf>
    <xf numFmtId="0" fontId="32" fillId="9" borderId="38" xfId="0" applyFont="1" applyFill="1" applyBorder="1" applyAlignment="1" applyProtection="1">
      <alignment horizontal="center" vertical="center" wrapText="1"/>
      <protection hidden="1"/>
    </xf>
    <xf numFmtId="9" fontId="7" fillId="0" borderId="40" xfId="0" applyNumberFormat="1" applyFont="1" applyBorder="1" applyAlignment="1" applyProtection="1">
      <alignment horizontal="center" vertical="center" wrapText="1"/>
      <protection hidden="1"/>
    </xf>
    <xf numFmtId="9" fontId="7" fillId="0" borderId="53" xfId="0" applyNumberFormat="1" applyFont="1" applyBorder="1" applyAlignment="1" applyProtection="1">
      <alignment horizontal="center" vertical="center" wrapText="1"/>
      <protection hidden="1"/>
    </xf>
    <xf numFmtId="9" fontId="7" fillId="0" borderId="54" xfId="0" applyNumberFormat="1" applyFont="1" applyBorder="1" applyAlignment="1" applyProtection="1">
      <alignment horizontal="center" vertical="center" wrapText="1"/>
      <protection hidden="1"/>
    </xf>
    <xf numFmtId="9" fontId="7" fillId="0" borderId="39" xfId="1" applyFont="1" applyBorder="1" applyAlignment="1" applyProtection="1">
      <alignment horizontal="center" vertical="center" wrapText="1"/>
      <protection hidden="1"/>
    </xf>
    <xf numFmtId="9" fontId="7" fillId="0" borderId="38" xfId="1" applyFont="1" applyBorder="1" applyAlignment="1" applyProtection="1">
      <alignment horizontal="center" vertical="center" wrapText="1"/>
      <protection hidden="1"/>
    </xf>
    <xf numFmtId="9" fontId="7" fillId="0" borderId="40" xfId="1" applyFont="1" applyBorder="1" applyAlignment="1" applyProtection="1">
      <alignment horizontal="center" vertical="center" wrapText="1"/>
      <protection hidden="1"/>
    </xf>
    <xf numFmtId="9" fontId="7" fillId="0" borderId="38" xfId="1" applyFont="1" applyBorder="1" applyAlignment="1" applyProtection="1">
      <alignment horizontal="center" vertical="center" wrapText="1"/>
      <protection locked="0"/>
    </xf>
    <xf numFmtId="9" fontId="7" fillId="0" borderId="40" xfId="1" applyFont="1" applyBorder="1" applyAlignment="1" applyProtection="1">
      <alignment horizontal="center" vertical="center" wrapText="1"/>
      <protection locked="0"/>
    </xf>
    <xf numFmtId="9" fontId="7" fillId="0" borderId="38" xfId="1" applyFont="1" applyFill="1" applyBorder="1" applyAlignment="1" applyProtection="1">
      <alignment horizontal="center" vertical="center" wrapText="1"/>
      <protection hidden="1"/>
    </xf>
    <xf numFmtId="9" fontId="7" fillId="0" borderId="40" xfId="1" applyFont="1" applyFill="1" applyBorder="1" applyAlignment="1" applyProtection="1">
      <alignment horizontal="center" vertical="center" wrapText="1"/>
      <protection hidden="1"/>
    </xf>
    <xf numFmtId="0" fontId="7" fillId="8" borderId="67" xfId="0" applyFont="1" applyFill="1" applyBorder="1" applyAlignment="1" applyProtection="1">
      <alignment horizontal="center"/>
      <protection locked="0"/>
    </xf>
    <xf numFmtId="0" fontId="7" fillId="8" borderId="68" xfId="0" applyFont="1" applyFill="1" applyBorder="1" applyAlignment="1" applyProtection="1">
      <alignment horizontal="center"/>
      <protection locked="0"/>
    </xf>
    <xf numFmtId="0" fontId="7" fillId="8" borderId="69" xfId="0" applyFont="1" applyFill="1" applyBorder="1" applyAlignment="1" applyProtection="1">
      <alignment horizontal="center"/>
      <protection locked="0"/>
    </xf>
    <xf numFmtId="0" fontId="32" fillId="8" borderId="67" xfId="0" applyFont="1" applyFill="1" applyBorder="1" applyAlignment="1" applyProtection="1">
      <alignment horizontal="center" vertical="center" wrapText="1"/>
      <protection hidden="1"/>
    </xf>
    <xf numFmtId="0" fontId="32" fillId="8" borderId="68" xfId="0" applyFont="1" applyFill="1" applyBorder="1" applyAlignment="1" applyProtection="1">
      <alignment horizontal="center" vertical="center"/>
      <protection hidden="1"/>
    </xf>
    <xf numFmtId="0" fontId="32" fillId="8" borderId="69" xfId="0" applyFont="1" applyFill="1" applyBorder="1" applyAlignment="1" applyProtection="1">
      <alignment horizontal="center" vertical="center"/>
      <protection hidden="1"/>
    </xf>
    <xf numFmtId="0" fontId="32" fillId="10" borderId="67" xfId="0" applyFont="1" applyFill="1" applyBorder="1" applyAlignment="1">
      <alignment horizontal="center" vertical="center" wrapText="1"/>
    </xf>
    <xf numFmtId="0" fontId="32" fillId="10" borderId="6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10" borderId="58" xfId="0" applyFont="1" applyFill="1" applyBorder="1" applyAlignment="1">
      <alignment horizontal="center" vertical="center" wrapText="1"/>
    </xf>
    <xf numFmtId="0" fontId="32" fillId="10" borderId="59" xfId="0" applyFont="1" applyFill="1" applyBorder="1" applyAlignment="1">
      <alignment horizontal="center" vertical="center" wrapText="1"/>
    </xf>
    <xf numFmtId="0" fontId="32" fillId="10" borderId="60" xfId="0" applyFont="1" applyFill="1" applyBorder="1" applyAlignment="1">
      <alignment horizontal="center" vertical="center" wrapText="1"/>
    </xf>
    <xf numFmtId="164" fontId="32" fillId="0" borderId="38" xfId="0" applyNumberFormat="1" applyFont="1" applyBorder="1" applyAlignment="1" applyProtection="1">
      <alignment horizontal="center" vertical="center"/>
      <protection hidden="1"/>
    </xf>
    <xf numFmtId="0" fontId="32" fillId="8" borderId="46" xfId="0" applyFont="1" applyFill="1" applyBorder="1" applyAlignment="1">
      <alignment horizontal="center" vertical="center" wrapText="1"/>
    </xf>
    <xf numFmtId="0" fontId="32" fillId="8" borderId="72" xfId="0" applyFont="1" applyFill="1" applyBorder="1" applyAlignment="1">
      <alignment horizontal="center" vertical="center" wrapText="1"/>
    </xf>
    <xf numFmtId="0" fontId="32" fillId="8" borderId="65" xfId="0" applyFont="1" applyFill="1" applyBorder="1" applyAlignment="1">
      <alignment horizontal="center" vertical="center" wrapText="1"/>
    </xf>
    <xf numFmtId="164" fontId="32" fillId="0" borderId="40" xfId="0" applyNumberFormat="1" applyFont="1" applyBorder="1" applyAlignment="1" applyProtection="1">
      <alignment horizontal="center" vertical="center"/>
      <protection hidden="1"/>
    </xf>
    <xf numFmtId="164" fontId="32" fillId="0" borderId="53" xfId="0" applyNumberFormat="1" applyFont="1" applyBorder="1" applyAlignment="1" applyProtection="1">
      <alignment horizontal="center" vertical="center"/>
      <protection hidden="1"/>
    </xf>
    <xf numFmtId="164" fontId="32" fillId="0" borderId="86" xfId="0" applyNumberFormat="1" applyFont="1" applyBorder="1" applyAlignment="1" applyProtection="1">
      <alignment horizontal="center" vertical="center"/>
      <protection hidden="1"/>
    </xf>
    <xf numFmtId="0" fontId="32" fillId="10" borderId="38" xfId="0" applyFont="1" applyFill="1" applyBorder="1" applyAlignment="1">
      <alignment horizontal="center" vertical="center" wrapText="1"/>
    </xf>
    <xf numFmtId="164" fontId="32" fillId="0" borderId="57" xfId="0" applyNumberFormat="1" applyFont="1" applyBorder="1" applyAlignment="1" applyProtection="1">
      <alignment horizontal="center" vertical="center"/>
      <protection hidden="1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left"/>
    </xf>
    <xf numFmtId="0" fontId="7" fillId="8" borderId="38" xfId="0" applyFont="1" applyFill="1" applyBorder="1" applyAlignment="1">
      <alignment horizontal="left" vertical="top" wrapText="1"/>
    </xf>
    <xf numFmtId="0" fontId="7" fillId="8" borderId="38" xfId="0" applyFont="1" applyFill="1" applyBorder="1" applyAlignment="1">
      <alignment horizontal="left" vertical="top"/>
    </xf>
    <xf numFmtId="0" fontId="32" fillId="8" borderId="38" xfId="0" applyFont="1" applyFill="1" applyBorder="1" applyAlignment="1">
      <alignment horizontal="left"/>
    </xf>
    <xf numFmtId="0" fontId="7" fillId="8" borderId="38" xfId="0" applyFont="1" applyFill="1" applyBorder="1" applyAlignment="1">
      <alignment horizontal="left"/>
    </xf>
    <xf numFmtId="0" fontId="7" fillId="8" borderId="58" xfId="0" applyFont="1" applyFill="1" applyBorder="1" applyAlignment="1">
      <alignment horizontal="center"/>
    </xf>
    <xf numFmtId="0" fontId="7" fillId="8" borderId="59" xfId="0" applyFont="1" applyFill="1" applyBorder="1" applyAlignment="1">
      <alignment horizontal="center"/>
    </xf>
    <xf numFmtId="0" fontId="7" fillId="8" borderId="60" xfId="0" applyFont="1" applyFill="1" applyBorder="1" applyAlignment="1">
      <alignment horizontal="center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2" fillId="13" borderId="38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left" vertical="center" wrapText="1"/>
    </xf>
    <xf numFmtId="0" fontId="32" fillId="9" borderId="40" xfId="0" applyFont="1" applyFill="1" applyBorder="1" applyAlignment="1">
      <alignment horizontal="center" vertical="center" wrapText="1"/>
    </xf>
    <xf numFmtId="0" fontId="32" fillId="9" borderId="53" xfId="0" applyFont="1" applyFill="1" applyBorder="1" applyAlignment="1">
      <alignment horizontal="center" vertical="center" wrapText="1"/>
    </xf>
    <xf numFmtId="0" fontId="32" fillId="9" borderId="57" xfId="0" applyFont="1" applyFill="1" applyBorder="1" applyAlignment="1">
      <alignment horizontal="center" vertical="center" wrapText="1"/>
    </xf>
    <xf numFmtId="0" fontId="7" fillId="0" borderId="38" xfId="0" applyFont="1" applyBorder="1" applyAlignment="1" applyProtection="1">
      <alignment horizontal="center" vertical="center"/>
      <protection locked="0"/>
    </xf>
    <xf numFmtId="0" fontId="32" fillId="8" borderId="38" xfId="0" applyFont="1" applyFill="1" applyBorder="1" applyAlignment="1">
      <alignment horizontal="center" vertical="center" wrapText="1"/>
    </xf>
    <xf numFmtId="0" fontId="32" fillId="10" borderId="62" xfId="0" applyFont="1" applyFill="1" applyBorder="1" applyAlignment="1">
      <alignment horizontal="center" vertical="center" wrapText="1"/>
    </xf>
    <xf numFmtId="0" fontId="32" fillId="10" borderId="61" xfId="0" applyFont="1" applyFill="1" applyBorder="1" applyAlignment="1">
      <alignment horizontal="center" vertical="center" wrapText="1"/>
    </xf>
    <xf numFmtId="0" fontId="32" fillId="10" borderId="63" xfId="0" applyFont="1" applyFill="1" applyBorder="1" applyAlignment="1">
      <alignment horizontal="center" vertical="center" wrapText="1"/>
    </xf>
    <xf numFmtId="165" fontId="7" fillId="10" borderId="58" xfId="0" applyNumberFormat="1" applyFont="1" applyFill="1" applyBorder="1" applyAlignment="1" applyProtection="1">
      <alignment horizontal="center" vertical="center" wrapText="1"/>
      <protection hidden="1"/>
    </xf>
    <xf numFmtId="165" fontId="7" fillId="10" borderId="59" xfId="0" applyNumberFormat="1" applyFont="1" applyFill="1" applyBorder="1" applyAlignment="1" applyProtection="1">
      <alignment horizontal="center" vertical="center" wrapText="1"/>
      <protection hidden="1"/>
    </xf>
    <xf numFmtId="165" fontId="7" fillId="10" borderId="60" xfId="0" applyNumberFormat="1" applyFont="1" applyFill="1" applyBorder="1" applyAlignment="1" applyProtection="1">
      <alignment horizontal="center" vertical="center" wrapText="1"/>
      <protection hidden="1"/>
    </xf>
    <xf numFmtId="0" fontId="32" fillId="9" borderId="46" xfId="0" applyFont="1" applyFill="1" applyBorder="1" applyAlignment="1">
      <alignment horizontal="center" vertical="center" wrapText="1"/>
    </xf>
    <xf numFmtId="0" fontId="32" fillId="9" borderId="47" xfId="0" applyFont="1" applyFill="1" applyBorder="1" applyAlignment="1">
      <alignment horizontal="center" vertical="center" wrapText="1"/>
    </xf>
    <xf numFmtId="0" fontId="32" fillId="9" borderId="88" xfId="0" applyFont="1" applyFill="1" applyBorder="1" applyAlignment="1">
      <alignment horizontal="center" vertical="center" wrapText="1"/>
    </xf>
    <xf numFmtId="0" fontId="32" fillId="9" borderId="72" xfId="0" applyFont="1" applyFill="1" applyBorder="1" applyAlignment="1">
      <alignment horizontal="center" vertical="center" wrapText="1"/>
    </xf>
    <xf numFmtId="0" fontId="32" fillId="9" borderId="0" xfId="0" applyFont="1" applyFill="1" applyAlignment="1">
      <alignment horizontal="center" vertical="center" wrapText="1"/>
    </xf>
    <xf numFmtId="0" fontId="32" fillId="9" borderId="89" xfId="0" applyFont="1" applyFill="1" applyBorder="1" applyAlignment="1">
      <alignment horizontal="center" vertical="center" wrapText="1"/>
    </xf>
    <xf numFmtId="0" fontId="32" fillId="9" borderId="65" xfId="0" applyFont="1" applyFill="1" applyBorder="1" applyAlignment="1">
      <alignment horizontal="center" vertical="center" wrapText="1"/>
    </xf>
    <xf numFmtId="0" fontId="32" fillId="9" borderId="80" xfId="0" applyFont="1" applyFill="1" applyBorder="1" applyAlignment="1">
      <alignment horizontal="center" vertical="center" wrapText="1"/>
    </xf>
    <xf numFmtId="0" fontId="32" fillId="9" borderId="90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90" xfId="0" applyFont="1" applyBorder="1" applyAlignment="1">
      <alignment horizontal="left" vertical="center" wrapText="1"/>
    </xf>
    <xf numFmtId="0" fontId="7" fillId="0" borderId="91" xfId="0" applyFont="1" applyBorder="1" applyAlignment="1">
      <alignment horizontal="left" vertical="center" wrapText="1"/>
    </xf>
    <xf numFmtId="0" fontId="7" fillId="0" borderId="92" xfId="0" applyFont="1" applyBorder="1" applyAlignment="1">
      <alignment horizontal="left" vertical="center" wrapText="1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69" xfId="0" applyFont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80" xfId="0" applyFont="1" applyBorder="1" applyAlignment="1">
      <alignment horizontal="left" vertical="center" wrapText="1"/>
    </xf>
    <xf numFmtId="0" fontId="21" fillId="8" borderId="14" xfId="0" applyFont="1" applyFill="1" applyBorder="1" applyAlignment="1" applyProtection="1">
      <alignment horizontal="center" vertical="center"/>
      <protection locked="0"/>
    </xf>
    <xf numFmtId="0" fontId="5" fillId="8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79" xfId="0" applyFont="1" applyBorder="1" applyAlignment="1">
      <alignment horizontal="center"/>
    </xf>
    <xf numFmtId="0" fontId="32" fillId="9" borderId="68" xfId="0" applyFont="1" applyFill="1" applyBorder="1" applyAlignment="1">
      <alignment horizontal="left"/>
    </xf>
    <xf numFmtId="0" fontId="32" fillId="9" borderId="69" xfId="0" applyFont="1" applyFill="1" applyBorder="1" applyAlignment="1">
      <alignment horizontal="left"/>
    </xf>
    <xf numFmtId="0" fontId="7" fillId="0" borderId="6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78" xfId="0" applyFont="1" applyBorder="1" applyAlignment="1">
      <alignment horizontal="left"/>
    </xf>
    <xf numFmtId="0" fontId="32" fillId="8" borderId="0" xfId="0" applyFont="1" applyFill="1" applyAlignment="1" applyProtection="1">
      <alignment horizontal="center" vertical="center" wrapText="1"/>
      <protection hidden="1"/>
    </xf>
    <xf numFmtId="0" fontId="32" fillId="8" borderId="0" xfId="0" applyFont="1" applyFill="1" applyAlignment="1" applyProtection="1">
      <alignment horizontal="center" vertical="center"/>
      <protection hidden="1"/>
    </xf>
    <xf numFmtId="0" fontId="32" fillId="8" borderId="12" xfId="0" applyFont="1" applyFill="1" applyBorder="1" applyAlignment="1" applyProtection="1">
      <alignment horizontal="center" vertical="center" wrapText="1"/>
      <protection hidden="1"/>
    </xf>
    <xf numFmtId="0" fontId="32" fillId="8" borderId="12" xfId="0" applyFont="1" applyFill="1" applyBorder="1" applyAlignment="1" applyProtection="1">
      <alignment horizontal="center" vertical="center"/>
      <protection hidden="1"/>
    </xf>
    <xf numFmtId="0" fontId="32" fillId="10" borderId="84" xfId="0" applyFont="1" applyFill="1" applyBorder="1" applyAlignment="1" applyProtection="1">
      <alignment horizontal="center" vertical="center" wrapText="1"/>
      <protection locked="0"/>
    </xf>
    <xf numFmtId="0" fontId="32" fillId="10" borderId="82" xfId="0" applyFont="1" applyFill="1" applyBorder="1" applyAlignment="1" applyProtection="1">
      <alignment horizontal="center" vertical="center" wrapText="1"/>
      <protection locked="0"/>
    </xf>
    <xf numFmtId="0" fontId="32" fillId="10" borderId="75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>
      <alignment horizontal="center"/>
    </xf>
    <xf numFmtId="0" fontId="7" fillId="8" borderId="0" xfId="0" applyFont="1" applyFill="1" applyAlignment="1" applyProtection="1">
      <alignment horizontal="center"/>
      <protection hidden="1"/>
    </xf>
    <xf numFmtId="0" fontId="7" fillId="8" borderId="68" xfId="0" applyFont="1" applyFill="1" applyBorder="1" applyAlignment="1" applyProtection="1">
      <alignment horizontal="center"/>
      <protection hidden="1"/>
    </xf>
    <xf numFmtId="0" fontId="7" fillId="8" borderId="68" xfId="0" applyFont="1" applyFill="1" applyBorder="1" applyAlignment="1">
      <alignment horizontal="center"/>
    </xf>
    <xf numFmtId="9" fontId="7" fillId="9" borderId="81" xfId="1" applyFont="1" applyFill="1" applyBorder="1" applyAlignment="1" applyProtection="1">
      <alignment horizontal="center" vertical="center"/>
      <protection hidden="1"/>
    </xf>
    <xf numFmtId="9" fontId="7" fillId="9" borderId="76" xfId="1" applyFont="1" applyFill="1" applyBorder="1" applyAlignment="1" applyProtection="1">
      <alignment horizontal="center" vertical="center"/>
      <protection hidden="1"/>
    </xf>
    <xf numFmtId="0" fontId="7" fillId="8" borderId="14" xfId="0" applyFont="1" applyFill="1" applyBorder="1" applyAlignment="1">
      <alignment horizontal="center"/>
    </xf>
    <xf numFmtId="0" fontId="32" fillId="10" borderId="83" xfId="0" applyFont="1" applyFill="1" applyBorder="1" applyAlignment="1">
      <alignment horizontal="center" vertical="center" wrapText="1"/>
    </xf>
    <xf numFmtId="0" fontId="32" fillId="10" borderId="82" xfId="0" applyFont="1" applyFill="1" applyBorder="1" applyAlignment="1">
      <alignment horizontal="center" vertical="center" wrapText="1"/>
    </xf>
    <xf numFmtId="0" fontId="32" fillId="10" borderId="7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66FF"/>
      <color rgb="FFEAEFFA"/>
      <color rgb="FFDAE3F6"/>
      <color rgb="FFCD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333376</xdr:colOff>
      <xdr:row>2</xdr:row>
      <xdr:rowOff>103617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EB1D71-3CE9-4243-9175-DC28A291CD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870" b="26916"/>
        <a:stretch/>
      </xdr:blipFill>
      <xdr:spPr>
        <a:xfrm>
          <a:off x="1" y="0"/>
          <a:ext cx="2609850" cy="484617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3</xdr:row>
      <xdr:rowOff>0</xdr:rowOff>
    </xdr:from>
    <xdr:to>
      <xdr:col>13</xdr:col>
      <xdr:colOff>259291</xdr:colOff>
      <xdr:row>4</xdr:row>
      <xdr:rowOff>1095375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D199E2-037A-5A7A-5D5F-2DC1D5CE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581025"/>
          <a:ext cx="6764866" cy="12954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2</xdr:row>
      <xdr:rowOff>180976</xdr:rowOff>
    </xdr:from>
    <xdr:to>
      <xdr:col>14</xdr:col>
      <xdr:colOff>209549</xdr:colOff>
      <xdr:row>4</xdr:row>
      <xdr:rowOff>1057276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E833A2B-621C-4663-46AB-8345ED357F8F}"/>
            </a:ext>
          </a:extLst>
        </xdr:cNvPr>
        <xdr:cNvSpPr txBox="1"/>
      </xdr:nvSpPr>
      <xdr:spPr>
        <a:xfrm>
          <a:off x="10553700" y="561976"/>
          <a:ext cx="647699" cy="12668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1. Productividad</a:t>
          </a:r>
        </a:p>
      </xdr:txBody>
    </xdr:sp>
    <xdr:clientData/>
  </xdr:twoCellAnchor>
  <xdr:twoCellAnchor>
    <xdr:from>
      <xdr:col>13</xdr:col>
      <xdr:colOff>238126</xdr:colOff>
      <xdr:row>4</xdr:row>
      <xdr:rowOff>1085851</xdr:rowOff>
    </xdr:from>
    <xdr:to>
      <xdr:col>14</xdr:col>
      <xdr:colOff>209550</xdr:colOff>
      <xdr:row>5</xdr:row>
      <xdr:rowOff>1206500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1C45395-A0FB-4A3D-9560-B2A9006C37A7}"/>
            </a:ext>
          </a:extLst>
        </xdr:cNvPr>
        <xdr:cNvSpPr txBox="1"/>
      </xdr:nvSpPr>
      <xdr:spPr>
        <a:xfrm>
          <a:off x="10556876" y="1863726"/>
          <a:ext cx="638174" cy="1327149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2. Construcción de Integridad</a:t>
          </a:r>
        </a:p>
      </xdr:txBody>
    </xdr:sp>
    <xdr:clientData/>
  </xdr:twoCellAnchor>
  <xdr:twoCellAnchor editAs="oneCell">
    <xdr:from>
      <xdr:col>4</xdr:col>
      <xdr:colOff>330200</xdr:colOff>
      <xdr:row>5</xdr:row>
      <xdr:rowOff>1212850</xdr:rowOff>
    </xdr:from>
    <xdr:to>
      <xdr:col>13</xdr:col>
      <xdr:colOff>254000</xdr:colOff>
      <xdr:row>6</xdr:row>
      <xdr:rowOff>1151624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33AD3B9-6462-F4BA-67A9-7B015C95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3197225"/>
          <a:ext cx="6781800" cy="1542149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5</xdr:row>
      <xdr:rowOff>1187451</xdr:rowOff>
    </xdr:from>
    <xdr:to>
      <xdr:col>14</xdr:col>
      <xdr:colOff>209549</xdr:colOff>
      <xdr:row>6</xdr:row>
      <xdr:rowOff>1127125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135CD65-32C5-445E-A976-496982C8B6EA}"/>
            </a:ext>
          </a:extLst>
        </xdr:cNvPr>
        <xdr:cNvSpPr txBox="1"/>
      </xdr:nvSpPr>
      <xdr:spPr>
        <a:xfrm>
          <a:off x="10547350" y="3171826"/>
          <a:ext cx="647699" cy="1543049"/>
        </a:xfrm>
        <a:prstGeom prst="rect">
          <a:avLst/>
        </a:prstGeom>
        <a:solidFill>
          <a:srgbClr val="6666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3. Gestión cultural</a:t>
          </a:r>
        </a:p>
      </xdr:txBody>
    </xdr:sp>
    <xdr:clientData/>
  </xdr:twoCellAnchor>
  <xdr:twoCellAnchor editAs="oneCell">
    <xdr:from>
      <xdr:col>4</xdr:col>
      <xdr:colOff>321112</xdr:colOff>
      <xdr:row>6</xdr:row>
      <xdr:rowOff>1181101</xdr:rowOff>
    </xdr:from>
    <xdr:to>
      <xdr:col>13</xdr:col>
      <xdr:colOff>254000</xdr:colOff>
      <xdr:row>11</xdr:row>
      <xdr:rowOff>9999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1A26AC6-ADDB-D7A4-7442-DC8D9E31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862" y="4768851"/>
          <a:ext cx="6790888" cy="174989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260350</xdr:colOff>
      <xdr:row>6</xdr:row>
      <xdr:rowOff>1165226</xdr:rowOff>
    </xdr:from>
    <xdr:to>
      <xdr:col>14</xdr:col>
      <xdr:colOff>241299</xdr:colOff>
      <xdr:row>15</xdr:row>
      <xdr:rowOff>41275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E0B29FA-ED15-45B4-B72C-8A8FEC93D8AB}"/>
            </a:ext>
          </a:extLst>
        </xdr:cNvPr>
        <xdr:cNvSpPr txBox="1"/>
      </xdr:nvSpPr>
      <xdr:spPr>
        <a:xfrm>
          <a:off x="10579100" y="4752976"/>
          <a:ext cx="647699" cy="17335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rgbClr val="002060"/>
              </a:solidFill>
            </a:rPr>
            <a:t>Pilar 4. Desarrollo persona-equipo</a:t>
          </a:r>
        </a:p>
      </xdr:txBody>
    </xdr:sp>
    <xdr:clientData/>
  </xdr:twoCellAnchor>
  <xdr:twoCellAnchor editAs="oneCell">
    <xdr:from>
      <xdr:col>4</xdr:col>
      <xdr:colOff>349250</xdr:colOff>
      <xdr:row>4</xdr:row>
      <xdr:rowOff>1111250</xdr:rowOff>
    </xdr:from>
    <xdr:to>
      <xdr:col>13</xdr:col>
      <xdr:colOff>254000</xdr:colOff>
      <xdr:row>5</xdr:row>
      <xdr:rowOff>1199745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F4F6704-7BE0-45D0-07E5-AB215EEE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889125"/>
          <a:ext cx="6762750" cy="1294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1021773</xdr:colOff>
      <xdr:row>0</xdr:row>
      <xdr:rowOff>60614</xdr:rowOff>
    </xdr:from>
    <xdr:to>
      <xdr:col>1</xdr:col>
      <xdr:colOff>1579938</xdr:colOff>
      <xdr:row>4</xdr:row>
      <xdr:rowOff>89478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6705E-D733-4C71-8254-CC9723C9C4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194955" y="60614"/>
          <a:ext cx="558165" cy="825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993322</xdr:colOff>
      <xdr:row>0</xdr:row>
      <xdr:rowOff>40821</xdr:rowOff>
    </xdr:from>
    <xdr:to>
      <xdr:col>2</xdr:col>
      <xdr:colOff>1741987</xdr:colOff>
      <xdr:row>2</xdr:row>
      <xdr:rowOff>240393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672568-DA6E-4960-A3C0-B167E46771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387929" y="40821"/>
          <a:ext cx="748665" cy="988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988219</xdr:colOff>
      <xdr:row>0</xdr:row>
      <xdr:rowOff>71437</xdr:rowOff>
    </xdr:from>
    <xdr:to>
      <xdr:col>2</xdr:col>
      <xdr:colOff>1607344</xdr:colOff>
      <xdr:row>2</xdr:row>
      <xdr:rowOff>248906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EE8E5-01B1-4E0E-8748-52480E6210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369219" y="71437"/>
          <a:ext cx="619125" cy="9156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1083469</xdr:colOff>
      <xdr:row>0</xdr:row>
      <xdr:rowOff>71438</xdr:rowOff>
    </xdr:from>
    <xdr:to>
      <xdr:col>2</xdr:col>
      <xdr:colOff>1641634</xdr:colOff>
      <xdr:row>2</xdr:row>
      <xdr:rowOff>182563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FA8CE8-81E9-4762-9BE3-00526C0D87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488282" y="71438"/>
          <a:ext cx="558165" cy="825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821531</xdr:colOff>
      <xdr:row>0</xdr:row>
      <xdr:rowOff>0</xdr:rowOff>
    </xdr:from>
    <xdr:to>
      <xdr:col>1</xdr:col>
      <xdr:colOff>1379696</xdr:colOff>
      <xdr:row>3</xdr:row>
      <xdr:rowOff>51594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980F80-4FC0-4FF5-9347-2752C7A3A0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892969" y="0"/>
          <a:ext cx="558165" cy="825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59532</xdr:rowOff>
    </xdr:from>
    <xdr:to>
      <xdr:col>1</xdr:col>
      <xdr:colOff>1082040</xdr:colOff>
      <xdr:row>2</xdr:row>
      <xdr:rowOff>182563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77ED97-00EF-4866-8BDD-49EC9391E5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642938" y="59532"/>
          <a:ext cx="558165" cy="825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ndra Patricia Pachón Bernal" id="{363D4BF5-48F6-476D-9304-9C2A5F974665}" userId="S::sppachon@ani.gov.co::761ec66b-5ea0-4395-b797-141f4381918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4-10-04T16:14:53.53" personId="{363D4BF5-48F6-476D-9304-9C2A5F974665}" id="{3DE88230-880C-4AED-B3AD-01F7D05E1694}">
    <text>Verificar con planeación conforme los objetivos PE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9"/>
  <sheetViews>
    <sheetView showGridLines="0" topLeftCell="A6" zoomScale="60" zoomScaleNormal="60" workbookViewId="0">
      <selection activeCell="F8" sqref="F8"/>
    </sheetView>
  </sheetViews>
  <sheetFormatPr baseColWidth="10" defaultColWidth="11.42578125" defaultRowHeight="15"/>
  <cols>
    <col min="1" max="1" width="22.7109375" customWidth="1"/>
    <col min="14" max="14" width="10" customWidth="1"/>
  </cols>
  <sheetData>
    <row r="4" spans="1:4" ht="15.75" customHeight="1" thickBot="1"/>
    <row r="5" spans="1:4" ht="94.5" customHeight="1" thickBot="1">
      <c r="A5" s="4" t="s">
        <v>0</v>
      </c>
      <c r="B5" s="7">
        <v>0.55000000000000004</v>
      </c>
      <c r="C5" s="211" t="s">
        <v>1</v>
      </c>
      <c r="D5" s="214" t="s">
        <v>2</v>
      </c>
    </row>
    <row r="6" spans="1:4" ht="126.75" customHeight="1" thickBot="1">
      <c r="A6" s="3" t="s">
        <v>3</v>
      </c>
      <c r="B6" s="6">
        <v>0.15</v>
      </c>
      <c r="C6" s="212"/>
      <c r="D6" s="215"/>
    </row>
    <row r="7" spans="1:4" ht="94.5" customHeight="1" thickBot="1">
      <c r="A7" s="2" t="s">
        <v>4</v>
      </c>
      <c r="B7" s="6">
        <v>0.15</v>
      </c>
      <c r="C7" s="212"/>
      <c r="D7" s="215"/>
    </row>
    <row r="8" spans="1:4" ht="60.75" customHeight="1" thickBot="1">
      <c r="A8" s="1" t="s">
        <v>5</v>
      </c>
      <c r="B8" s="6">
        <v>0.15</v>
      </c>
      <c r="C8" s="212"/>
      <c r="D8" s="215"/>
    </row>
    <row r="9" spans="1:4" ht="44.25" customHeight="1" thickBot="1">
      <c r="A9" s="5" t="s">
        <v>6</v>
      </c>
      <c r="B9" s="8">
        <f>SUM(B5:B8)</f>
        <v>1</v>
      </c>
      <c r="C9" s="213"/>
      <c r="D9" s="216"/>
    </row>
  </sheetData>
  <mergeCells count="2">
    <mergeCell ref="C5:C9"/>
    <mergeCell ref="D5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V76"/>
  <sheetViews>
    <sheetView zoomScale="110" zoomScaleNormal="110" zoomScaleSheetLayoutView="86" zoomScalePageLayoutView="86" workbookViewId="0">
      <selection activeCell="C13" sqref="C13:I13"/>
    </sheetView>
  </sheetViews>
  <sheetFormatPr baseColWidth="10" defaultColWidth="10.85546875" defaultRowHeight="15.75"/>
  <cols>
    <col min="1" max="1" width="2.5703125" style="13" customWidth="1"/>
    <col min="2" max="2" width="38.28515625" style="12" customWidth="1"/>
    <col min="3" max="3" width="15.28515625" style="12" bestFit="1" customWidth="1"/>
    <col min="4" max="8" width="10.85546875" style="12"/>
    <col min="9" max="9" width="17.85546875" style="12" customWidth="1"/>
    <col min="10" max="10" width="38.42578125" style="13" customWidth="1"/>
    <col min="11" max="11" width="15.28515625" style="13" customWidth="1"/>
    <col min="12" max="14" width="10.85546875" style="13"/>
    <col min="15" max="15" width="11.42578125" style="13" customWidth="1"/>
    <col min="16" max="17" width="10.85546875" style="13"/>
    <col min="18" max="18" width="17.85546875" style="13" customWidth="1"/>
    <col min="19" max="19" width="3.28515625" style="13" customWidth="1"/>
    <col min="20" max="48" width="10.85546875" style="13"/>
    <col min="49" max="16384" width="10.85546875" style="12"/>
  </cols>
  <sheetData>
    <row r="1" spans="2:19" ht="15.75" customHeight="1">
      <c r="B1" s="217" t="s">
        <v>128</v>
      </c>
      <c r="C1" s="218"/>
      <c r="D1" s="218"/>
      <c r="E1" s="218"/>
      <c r="F1" s="218"/>
      <c r="G1" s="218"/>
      <c r="H1" s="218"/>
      <c r="I1" s="219"/>
      <c r="J1" s="14"/>
    </row>
    <row r="2" spans="2:19">
      <c r="B2" s="220"/>
      <c r="C2" s="221"/>
      <c r="D2" s="221"/>
      <c r="E2" s="221"/>
      <c r="F2" s="221"/>
      <c r="G2" s="221"/>
      <c r="H2" s="221"/>
      <c r="I2" s="222"/>
      <c r="J2" s="14"/>
    </row>
    <row r="3" spans="2:19">
      <c r="B3" s="220"/>
      <c r="C3" s="221"/>
      <c r="D3" s="221"/>
      <c r="E3" s="221"/>
      <c r="F3" s="221"/>
      <c r="G3" s="221"/>
      <c r="H3" s="221"/>
      <c r="I3" s="222"/>
    </row>
    <row r="4" spans="2:19">
      <c r="B4" s="220"/>
      <c r="C4" s="221"/>
      <c r="D4" s="221"/>
      <c r="E4" s="221"/>
      <c r="F4" s="221"/>
      <c r="G4" s="221"/>
      <c r="H4" s="221"/>
      <c r="I4" s="222"/>
      <c r="J4" s="14"/>
    </row>
    <row r="5" spans="2:19">
      <c r="B5" s="223"/>
      <c r="C5" s="224"/>
      <c r="D5" s="224"/>
      <c r="E5" s="224"/>
      <c r="F5" s="224"/>
      <c r="G5" s="224"/>
      <c r="H5" s="224"/>
      <c r="I5" s="225"/>
      <c r="J5" s="14"/>
    </row>
    <row r="6" spans="2:19" ht="66.75" customHeight="1">
      <c r="B6" s="138" t="s">
        <v>7</v>
      </c>
      <c r="C6" s="226" t="s">
        <v>8</v>
      </c>
      <c r="D6" s="226"/>
      <c r="E6" s="226"/>
      <c r="F6" s="226"/>
      <c r="G6" s="226"/>
      <c r="H6" s="226"/>
      <c r="I6" s="226"/>
      <c r="J6" s="12"/>
    </row>
    <row r="7" spans="2:19" ht="37.5" customHeight="1">
      <c r="B7" s="139" t="s">
        <v>9</v>
      </c>
      <c r="C7" s="226" t="s">
        <v>121</v>
      </c>
      <c r="D7" s="226"/>
      <c r="E7" s="226"/>
      <c r="F7" s="226"/>
      <c r="G7" s="226"/>
      <c r="H7" s="226"/>
      <c r="I7" s="226"/>
      <c r="J7" s="14"/>
    </row>
    <row r="8" spans="2:19" ht="55.5" customHeight="1">
      <c r="B8" s="140" t="s">
        <v>10</v>
      </c>
      <c r="C8" s="226" t="s">
        <v>11</v>
      </c>
      <c r="D8" s="226"/>
      <c r="E8" s="226"/>
      <c r="F8" s="226"/>
      <c r="G8" s="226"/>
      <c r="H8" s="226"/>
      <c r="I8" s="226"/>
      <c r="J8" s="14"/>
    </row>
    <row r="9" spans="2:19" ht="48.75" customHeight="1">
      <c r="B9" s="139" t="s">
        <v>12</v>
      </c>
      <c r="C9" s="226" t="s">
        <v>13</v>
      </c>
      <c r="D9" s="226"/>
      <c r="E9" s="226"/>
      <c r="F9" s="226"/>
      <c r="G9" s="226"/>
      <c r="H9" s="226"/>
      <c r="I9" s="226"/>
      <c r="J9" s="14"/>
    </row>
    <row r="10" spans="2:19" ht="64.5" customHeight="1">
      <c r="B10" s="139" t="s">
        <v>14</v>
      </c>
      <c r="C10" s="226" t="s">
        <v>15</v>
      </c>
      <c r="D10" s="226"/>
      <c r="E10" s="226"/>
      <c r="F10" s="226"/>
      <c r="G10" s="226"/>
      <c r="H10" s="226"/>
      <c r="I10" s="226"/>
      <c r="J10" s="14"/>
    </row>
    <row r="11" spans="2:19" ht="48" customHeight="1">
      <c r="B11" s="139" t="s">
        <v>204</v>
      </c>
      <c r="C11" s="226" t="s">
        <v>122</v>
      </c>
      <c r="D11" s="226"/>
      <c r="E11" s="226"/>
      <c r="F11" s="226"/>
      <c r="G11" s="226"/>
      <c r="H11" s="226"/>
      <c r="I11" s="226"/>
      <c r="J11" s="14"/>
    </row>
    <row r="12" spans="2:19" ht="57" customHeight="1">
      <c r="B12" s="139" t="s">
        <v>16</v>
      </c>
      <c r="C12" s="226" t="s">
        <v>17</v>
      </c>
      <c r="D12" s="226"/>
      <c r="E12" s="226"/>
      <c r="F12" s="226"/>
      <c r="G12" s="226"/>
      <c r="H12" s="226"/>
      <c r="I12" s="226"/>
      <c r="J12" s="14"/>
    </row>
    <row r="13" spans="2:19" ht="51" customHeight="1">
      <c r="B13" s="139" t="s">
        <v>18</v>
      </c>
      <c r="C13" s="226" t="s">
        <v>19</v>
      </c>
      <c r="D13" s="226"/>
      <c r="E13" s="226"/>
      <c r="F13" s="226"/>
      <c r="G13" s="226"/>
      <c r="H13" s="226"/>
      <c r="I13" s="226"/>
      <c r="J13" s="14"/>
    </row>
    <row r="14" spans="2:19" ht="49.5" customHeight="1">
      <c r="B14" s="139" t="s">
        <v>20</v>
      </c>
      <c r="C14" s="226" t="s">
        <v>21</v>
      </c>
      <c r="D14" s="226"/>
      <c r="E14" s="226"/>
      <c r="F14" s="226"/>
      <c r="G14" s="226"/>
      <c r="H14" s="226"/>
      <c r="I14" s="226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2:19" ht="52.5" customHeight="1">
      <c r="B15" s="139" t="s">
        <v>22</v>
      </c>
      <c r="C15" s="226" t="s">
        <v>23</v>
      </c>
      <c r="D15" s="226"/>
      <c r="E15" s="226"/>
      <c r="F15" s="226"/>
      <c r="G15" s="226"/>
      <c r="H15" s="226"/>
      <c r="I15" s="226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2:19" ht="68.25" customHeight="1">
      <c r="B16" s="139" t="s">
        <v>24</v>
      </c>
      <c r="C16" s="226" t="s">
        <v>123</v>
      </c>
      <c r="D16" s="226"/>
      <c r="E16" s="226"/>
      <c r="F16" s="226"/>
      <c r="G16" s="226"/>
      <c r="H16" s="226"/>
      <c r="I16" s="226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48" ht="41.25" customHeight="1">
      <c r="B17" s="139" t="s">
        <v>25</v>
      </c>
      <c r="C17" s="226" t="s">
        <v>26</v>
      </c>
      <c r="D17" s="226"/>
      <c r="E17" s="226"/>
      <c r="F17" s="226"/>
      <c r="G17" s="226"/>
      <c r="H17" s="226"/>
      <c r="I17" s="226"/>
      <c r="J17" s="14"/>
      <c r="K17" s="14"/>
      <c r="L17" s="14"/>
      <c r="M17" s="14"/>
      <c r="N17" s="14"/>
      <c r="O17" s="14"/>
      <c r="P17" s="14"/>
      <c r="Q17" s="14"/>
      <c r="S17" s="14"/>
    </row>
    <row r="18" spans="2:48" ht="51.75" customHeight="1">
      <c r="B18" s="140" t="s">
        <v>27</v>
      </c>
      <c r="C18" s="226" t="s">
        <v>131</v>
      </c>
      <c r="D18" s="226"/>
      <c r="E18" s="226"/>
      <c r="F18" s="226"/>
      <c r="G18" s="226"/>
      <c r="H18" s="226"/>
      <c r="I18" s="226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48" ht="69" customHeight="1">
      <c r="B19" s="139" t="s">
        <v>28</v>
      </c>
      <c r="C19" s="226" t="s">
        <v>29</v>
      </c>
      <c r="D19" s="226"/>
      <c r="E19" s="226"/>
      <c r="F19" s="226"/>
      <c r="G19" s="226"/>
      <c r="H19" s="226"/>
      <c r="I19" s="226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48" ht="48.75" customHeight="1">
      <c r="B20" s="139" t="s">
        <v>50</v>
      </c>
      <c r="C20" s="227" t="s">
        <v>191</v>
      </c>
      <c r="D20" s="226"/>
      <c r="E20" s="226"/>
      <c r="F20" s="226"/>
      <c r="G20" s="226"/>
      <c r="H20" s="226"/>
      <c r="I20" s="226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</row>
    <row r="21" spans="2:48" ht="54.75" customHeight="1">
      <c r="B21" s="139" t="s">
        <v>98</v>
      </c>
      <c r="C21" s="226" t="s">
        <v>124</v>
      </c>
      <c r="D21" s="226"/>
      <c r="E21" s="226"/>
      <c r="F21" s="226"/>
      <c r="G21" s="226"/>
      <c r="H21" s="226"/>
      <c r="I21" s="226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</row>
    <row r="22" spans="2:48" ht="85.5" customHeight="1">
      <c r="B22" s="139" t="s">
        <v>51</v>
      </c>
      <c r="C22" s="226" t="s">
        <v>232</v>
      </c>
      <c r="D22" s="226"/>
      <c r="E22" s="226"/>
      <c r="F22" s="226"/>
      <c r="G22" s="226"/>
      <c r="H22" s="226"/>
      <c r="I22" s="226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</row>
    <row r="23" spans="2:48" ht="65.25" customHeight="1">
      <c r="B23" s="139" t="s">
        <v>53</v>
      </c>
      <c r="C23" s="226" t="s">
        <v>193</v>
      </c>
      <c r="D23" s="226"/>
      <c r="E23" s="226"/>
      <c r="F23" s="226"/>
      <c r="G23" s="226"/>
      <c r="H23" s="226"/>
      <c r="I23" s="226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</row>
    <row r="24" spans="2:48" ht="78" customHeight="1">
      <c r="B24" s="139" t="s">
        <v>52</v>
      </c>
      <c r="C24" s="226" t="s">
        <v>192</v>
      </c>
      <c r="D24" s="226"/>
      <c r="E24" s="226"/>
      <c r="F24" s="226"/>
      <c r="G24" s="226"/>
      <c r="H24" s="226"/>
      <c r="I24" s="22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</row>
    <row r="25" spans="2:48" s="13" customFormat="1" ht="46.5" customHeight="1">
      <c r="B25" s="198" t="s">
        <v>213</v>
      </c>
      <c r="C25" s="226" t="s">
        <v>215</v>
      </c>
      <c r="D25" s="226"/>
      <c r="E25" s="226"/>
      <c r="F25" s="226"/>
      <c r="G25" s="226"/>
      <c r="H25" s="226"/>
      <c r="I25" s="226"/>
    </row>
    <row r="26" spans="2:48" s="13" customFormat="1" ht="23.25" customHeight="1">
      <c r="B26" s="198" t="s">
        <v>47</v>
      </c>
      <c r="C26" s="226" t="s">
        <v>216</v>
      </c>
      <c r="D26" s="226"/>
      <c r="E26" s="226"/>
      <c r="F26" s="226"/>
      <c r="G26" s="226"/>
      <c r="H26" s="226"/>
      <c r="I26" s="226"/>
    </row>
    <row r="27" spans="2:48" s="13" customFormat="1" ht="66.75" customHeight="1">
      <c r="B27" s="198" t="s">
        <v>214</v>
      </c>
      <c r="C27" s="226" t="s">
        <v>217</v>
      </c>
      <c r="D27" s="226"/>
      <c r="E27" s="226"/>
      <c r="F27" s="226"/>
      <c r="G27" s="226"/>
      <c r="H27" s="226"/>
      <c r="I27" s="226"/>
    </row>
    <row r="28" spans="2:48" s="13" customFormat="1" ht="15" customHeight="1"/>
    <row r="29" spans="2:48" s="13" customFormat="1" ht="15" customHeight="1"/>
    <row r="30" spans="2:48" s="13" customFormat="1" ht="15" customHeight="1"/>
    <row r="31" spans="2:48" s="13" customFormat="1" ht="15" customHeight="1"/>
    <row r="32" spans="2:48" s="13" customFormat="1" ht="15" customHeight="1"/>
    <row r="33" s="13" customFormat="1" ht="15" customHeight="1"/>
    <row r="34" s="13" customFormat="1" ht="15" customHeight="1"/>
    <row r="35" s="13" customFormat="1" ht="15" customHeight="1"/>
    <row r="36" s="13" customFormat="1" ht="15" customHeight="1"/>
    <row r="37" s="13" customFormat="1" ht="15" customHeight="1"/>
    <row r="38" s="13" customFormat="1" ht="15" customHeight="1"/>
    <row r="39" s="13" customFormat="1" ht="15" customHeight="1"/>
    <row r="40" s="13" customFormat="1" ht="15" customHeight="1"/>
    <row r="41" s="13" customFormat="1" ht="15" customHeight="1"/>
    <row r="42" s="13" customFormat="1" ht="15" customHeight="1"/>
    <row r="43" s="13" customFormat="1" ht="15" customHeight="1"/>
    <row r="44" s="13" customFormat="1" ht="15" customHeight="1"/>
    <row r="45" s="13" customFormat="1" ht="15" customHeight="1"/>
    <row r="46" s="13" customFormat="1" ht="15" customHeight="1"/>
    <row r="47" s="13" customFormat="1" ht="15" customHeight="1"/>
    <row r="48" s="13" customFormat="1" ht="15" customHeight="1"/>
    <row r="49" s="13" customFormat="1" ht="15" customHeight="1"/>
    <row r="50" s="13" customFormat="1" ht="15" customHeight="1"/>
    <row r="51" s="13" customFormat="1" ht="15" customHeight="1"/>
    <row r="52" s="13" customFormat="1" ht="15" customHeight="1"/>
    <row r="53" s="13" customFormat="1" ht="15" customHeight="1"/>
    <row r="54" s="13" customFormat="1" ht="15" customHeight="1"/>
    <row r="55" s="13" customFormat="1" ht="15" customHeight="1"/>
    <row r="56" s="13" customFormat="1" ht="15" customHeight="1"/>
    <row r="57" s="13" customFormat="1" ht="15" customHeight="1"/>
    <row r="58" s="13" customFormat="1" ht="15" customHeight="1"/>
    <row r="59" s="13" customFormat="1" ht="15" customHeight="1"/>
    <row r="60" s="13" customFormat="1" ht="15" customHeight="1"/>
    <row r="61" s="13" customFormat="1" ht="15" customHeight="1"/>
    <row r="62" s="13" customFormat="1" ht="15" customHeight="1"/>
    <row r="63" s="13" customFormat="1" ht="15" customHeight="1"/>
    <row r="64" s="13" customFormat="1" ht="15" customHeight="1"/>
    <row r="65" s="13" customFormat="1" ht="15" customHeight="1"/>
    <row r="66" s="13" customFormat="1" ht="15" customHeight="1"/>
    <row r="67" s="13" customFormat="1" ht="15" customHeight="1"/>
    <row r="68" s="13" customFormat="1" ht="15" customHeight="1"/>
    <row r="69" s="13" customFormat="1" ht="15" customHeight="1"/>
    <row r="70" s="13" customFormat="1" ht="15" customHeight="1"/>
    <row r="71" s="13" customFormat="1" ht="15" customHeight="1"/>
    <row r="72" s="13" customFormat="1" ht="15" customHeight="1"/>
    <row r="73" s="13" customFormat="1" ht="15" customHeight="1"/>
    <row r="74" s="13" customFormat="1" ht="15" customHeight="1"/>
    <row r="75" s="13" customFormat="1" ht="15" customHeight="1"/>
    <row r="76" s="13" customFormat="1"/>
  </sheetData>
  <mergeCells count="23">
    <mergeCell ref="C25:I25"/>
    <mergeCell ref="C26:I26"/>
    <mergeCell ref="C27:I27"/>
    <mergeCell ref="C8:I8"/>
    <mergeCell ref="C6:I6"/>
    <mergeCell ref="C7:I7"/>
    <mergeCell ref="C24:I24"/>
    <mergeCell ref="C23:I23"/>
    <mergeCell ref="C22:I22"/>
    <mergeCell ref="B1:I5"/>
    <mergeCell ref="C21:I21"/>
    <mergeCell ref="C15:I15"/>
    <mergeCell ref="C9:I9"/>
    <mergeCell ref="C10:I10"/>
    <mergeCell ref="C11:I11"/>
    <mergeCell ref="C12:I12"/>
    <mergeCell ref="C13:I13"/>
    <mergeCell ref="C14:I14"/>
    <mergeCell ref="C16:I16"/>
    <mergeCell ref="C17:I17"/>
    <mergeCell ref="C18:I18"/>
    <mergeCell ref="C19:I19"/>
    <mergeCell ref="C20:I20"/>
  </mergeCells>
  <pageMargins left="0.7" right="0.7" top="0.75" bottom="0.75" header="0.3" footer="0.3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3"/>
  <sheetViews>
    <sheetView showGridLines="0" zoomScale="55" zoomScaleNormal="55" zoomScaleSheetLayoutView="10" zoomScalePageLayoutView="50" workbookViewId="0">
      <selection activeCell="I3" sqref="I3"/>
    </sheetView>
  </sheetViews>
  <sheetFormatPr baseColWidth="10" defaultColWidth="10.85546875" defaultRowHeight="18.75"/>
  <cols>
    <col min="1" max="1" width="1.5703125" style="39" customWidth="1"/>
    <col min="2" max="2" width="4.28515625" style="17" customWidth="1"/>
    <col min="3" max="3" width="49.140625" style="39" customWidth="1"/>
    <col min="4" max="4" width="84.28515625" style="39" customWidth="1"/>
    <col min="5" max="5" width="53.140625" style="39" customWidth="1"/>
    <col min="6" max="6" width="36" style="39" customWidth="1"/>
    <col min="7" max="7" width="78.5703125" style="39" customWidth="1"/>
    <col min="8" max="8" width="32" style="39" customWidth="1"/>
    <col min="9" max="9" width="39.42578125" style="39" customWidth="1"/>
    <col min="10" max="10" width="39.85546875" style="39" customWidth="1"/>
    <col min="11" max="11" width="3.7109375" style="39" customWidth="1"/>
    <col min="12" max="16384" width="10.85546875" style="39"/>
  </cols>
  <sheetData>
    <row r="1" spans="1:13" s="44" customFormat="1" ht="31.5" customHeight="1">
      <c r="A1" s="15"/>
      <c r="B1" s="245"/>
      <c r="C1" s="246"/>
      <c r="D1" s="247" t="s">
        <v>198</v>
      </c>
      <c r="E1" s="247"/>
      <c r="F1" s="247"/>
      <c r="G1" s="247"/>
      <c r="H1" s="247"/>
      <c r="I1" s="247"/>
      <c r="J1" s="247"/>
      <c r="K1" s="15"/>
      <c r="L1" s="15"/>
      <c r="M1" s="15"/>
    </row>
    <row r="2" spans="1:13" s="44" customFormat="1" ht="31.5" customHeight="1">
      <c r="A2" s="15"/>
      <c r="B2" s="245"/>
      <c r="C2" s="246"/>
      <c r="D2" s="229" t="s">
        <v>199</v>
      </c>
      <c r="E2" s="229"/>
      <c r="F2" s="229"/>
      <c r="G2" s="229"/>
      <c r="H2" s="229"/>
      <c r="I2" s="229"/>
      <c r="J2" s="229"/>
      <c r="K2" s="15"/>
      <c r="L2" s="15"/>
      <c r="M2" s="15"/>
    </row>
    <row r="3" spans="1:13" ht="29.25" customHeight="1">
      <c r="A3" s="15"/>
      <c r="B3" s="245"/>
      <c r="C3" s="246"/>
      <c r="D3" s="230" t="s">
        <v>195</v>
      </c>
      <c r="E3" s="230"/>
      <c r="F3" s="179" t="s">
        <v>200</v>
      </c>
      <c r="G3" s="178" t="s">
        <v>196</v>
      </c>
      <c r="H3" s="180" t="s">
        <v>235</v>
      </c>
      <c r="I3" s="178" t="s">
        <v>197</v>
      </c>
      <c r="J3" s="206">
        <v>45694</v>
      </c>
      <c r="K3" s="69"/>
      <c r="L3" s="15"/>
      <c r="M3" s="15"/>
    </row>
    <row r="4" spans="1:13" ht="6.75" customHeight="1">
      <c r="A4" s="15"/>
      <c r="B4" s="177"/>
      <c r="C4" s="177"/>
      <c r="D4" s="190"/>
      <c r="E4" s="190"/>
      <c r="F4" s="191"/>
      <c r="G4" s="190"/>
      <c r="H4" s="192"/>
      <c r="I4" s="190"/>
      <c r="J4" s="191"/>
      <c r="K4" s="15"/>
      <c r="L4" s="15"/>
      <c r="M4" s="15"/>
    </row>
    <row r="5" spans="1:13" s="9" customFormat="1" ht="21.75" customHeight="1">
      <c r="A5" s="18"/>
      <c r="B5" s="244" t="s">
        <v>30</v>
      </c>
      <c r="C5" s="240" t="s">
        <v>31</v>
      </c>
      <c r="D5" s="240" t="s">
        <v>32</v>
      </c>
      <c r="E5" s="240" t="s">
        <v>33</v>
      </c>
      <c r="F5" s="240" t="s">
        <v>34</v>
      </c>
      <c r="G5" s="240" t="s">
        <v>14</v>
      </c>
      <c r="H5" s="240" t="s">
        <v>35</v>
      </c>
      <c r="I5" s="240" t="s">
        <v>36</v>
      </c>
      <c r="J5" s="240"/>
      <c r="K5" s="18"/>
      <c r="L5" s="18"/>
      <c r="M5" s="18"/>
    </row>
    <row r="6" spans="1:13" s="10" customFormat="1" ht="40.5" customHeight="1">
      <c r="A6" s="18"/>
      <c r="B6" s="244"/>
      <c r="C6" s="240"/>
      <c r="D6" s="240"/>
      <c r="E6" s="240"/>
      <c r="F6" s="240"/>
      <c r="G6" s="240"/>
      <c r="H6" s="240"/>
      <c r="I6" s="193" t="s">
        <v>39</v>
      </c>
      <c r="J6" s="193" t="s">
        <v>42</v>
      </c>
      <c r="K6" s="18"/>
      <c r="L6" s="18"/>
      <c r="M6" s="18"/>
    </row>
    <row r="7" spans="1:13" s="10" customFormat="1" ht="31.5" customHeight="1">
      <c r="A7" s="18"/>
      <c r="B7" s="241" t="s">
        <v>167</v>
      </c>
      <c r="C7" s="242"/>
      <c r="D7" s="242"/>
      <c r="E7" s="242"/>
      <c r="F7" s="242"/>
      <c r="G7" s="242"/>
      <c r="H7" s="242"/>
      <c r="I7" s="242"/>
      <c r="J7" s="243"/>
      <c r="K7" s="18"/>
      <c r="L7" s="18"/>
      <c r="M7" s="18"/>
    </row>
    <row r="8" spans="1:13" ht="46.5" customHeight="1" thickBot="1">
      <c r="A8" s="15"/>
      <c r="B8" s="231">
        <v>1</v>
      </c>
      <c r="C8" s="237"/>
      <c r="D8" s="237" t="s">
        <v>205</v>
      </c>
      <c r="E8" s="237"/>
      <c r="F8" s="250"/>
      <c r="G8" s="70"/>
      <c r="H8" s="234">
        <v>0.6</v>
      </c>
      <c r="I8" s="248"/>
      <c r="J8" s="248"/>
      <c r="K8" s="15"/>
      <c r="L8" s="15"/>
      <c r="M8" s="15"/>
    </row>
    <row r="9" spans="1:13" ht="48" customHeight="1" thickBot="1">
      <c r="A9" s="15"/>
      <c r="B9" s="232"/>
      <c r="C9" s="238"/>
      <c r="D9" s="238"/>
      <c r="E9" s="238"/>
      <c r="F9" s="238"/>
      <c r="G9" s="71"/>
      <c r="H9" s="235"/>
      <c r="I9" s="238"/>
      <c r="J9" s="238"/>
      <c r="K9" s="15"/>
      <c r="L9" s="15"/>
      <c r="M9" s="15"/>
    </row>
    <row r="10" spans="1:13" ht="48" customHeight="1" thickBot="1">
      <c r="A10" s="15"/>
      <c r="B10" s="232"/>
      <c r="C10" s="238"/>
      <c r="D10" s="238"/>
      <c r="E10" s="238"/>
      <c r="F10" s="238"/>
      <c r="G10" s="71"/>
      <c r="H10" s="235"/>
      <c r="I10" s="238"/>
      <c r="J10" s="238"/>
      <c r="K10" s="15"/>
      <c r="L10" s="15"/>
      <c r="M10" s="15"/>
    </row>
    <row r="11" spans="1:13" ht="48" customHeight="1" thickBot="1">
      <c r="A11" s="15"/>
      <c r="B11" s="232"/>
      <c r="C11" s="238"/>
      <c r="D11" s="238"/>
      <c r="E11" s="238"/>
      <c r="F11" s="238"/>
      <c r="G11" s="72"/>
      <c r="H11" s="235"/>
      <c r="I11" s="238"/>
      <c r="J11" s="238"/>
      <c r="K11" s="15"/>
      <c r="L11" s="15"/>
      <c r="M11" s="15"/>
    </row>
    <row r="12" spans="1:13" ht="48" customHeight="1">
      <c r="A12" s="15"/>
      <c r="B12" s="233"/>
      <c r="C12" s="239"/>
      <c r="D12" s="239"/>
      <c r="E12" s="249"/>
      <c r="F12" s="239"/>
      <c r="G12" s="73"/>
      <c r="H12" s="236"/>
      <c r="I12" s="239"/>
      <c r="J12" s="239"/>
      <c r="K12" s="15"/>
      <c r="L12" s="15"/>
      <c r="M12" s="15"/>
    </row>
    <row r="13" spans="1:13" ht="47.25" customHeight="1" thickBot="1">
      <c r="A13" s="19"/>
      <c r="B13" s="231">
        <v>2</v>
      </c>
      <c r="C13" s="237"/>
      <c r="D13" s="237" t="s">
        <v>168</v>
      </c>
      <c r="E13" s="237"/>
      <c r="F13" s="250"/>
      <c r="G13" s="70"/>
      <c r="H13" s="234">
        <v>0.1</v>
      </c>
      <c r="I13" s="248"/>
      <c r="J13" s="248"/>
      <c r="K13" s="15"/>
      <c r="L13" s="15"/>
      <c r="M13" s="15"/>
    </row>
    <row r="14" spans="1:13" ht="47.25" customHeight="1" thickBot="1">
      <c r="A14" s="19"/>
      <c r="B14" s="232"/>
      <c r="C14" s="238"/>
      <c r="D14" s="238"/>
      <c r="E14" s="238"/>
      <c r="F14" s="238"/>
      <c r="G14" s="71"/>
      <c r="H14" s="235"/>
      <c r="I14" s="238"/>
      <c r="J14" s="238"/>
      <c r="K14" s="15"/>
      <c r="L14" s="15"/>
      <c r="M14" s="15"/>
    </row>
    <row r="15" spans="1:13" ht="47.25" customHeight="1" thickBot="1">
      <c r="A15" s="19"/>
      <c r="B15" s="232"/>
      <c r="C15" s="238"/>
      <c r="D15" s="238"/>
      <c r="E15" s="238"/>
      <c r="F15" s="238"/>
      <c r="G15" s="71"/>
      <c r="H15" s="235"/>
      <c r="I15" s="238"/>
      <c r="J15" s="238"/>
      <c r="K15" s="15"/>
      <c r="L15" s="15"/>
      <c r="M15" s="15"/>
    </row>
    <row r="16" spans="1:13" ht="55.5" customHeight="1" thickBot="1">
      <c r="A16" s="19"/>
      <c r="B16" s="232"/>
      <c r="C16" s="238"/>
      <c r="D16" s="238"/>
      <c r="E16" s="238"/>
      <c r="F16" s="238"/>
      <c r="G16" s="72"/>
      <c r="H16" s="235"/>
      <c r="I16" s="238"/>
      <c r="J16" s="238"/>
      <c r="K16" s="15"/>
      <c r="L16" s="15"/>
      <c r="M16" s="15"/>
    </row>
    <row r="17" spans="1:13" ht="39.75" customHeight="1">
      <c r="A17" s="19"/>
      <c r="B17" s="233"/>
      <c r="C17" s="239"/>
      <c r="D17" s="239"/>
      <c r="E17" s="249"/>
      <c r="F17" s="239"/>
      <c r="G17" s="73"/>
      <c r="H17" s="236"/>
      <c r="I17" s="239"/>
      <c r="J17" s="239"/>
      <c r="K17" s="15"/>
      <c r="L17" s="15"/>
      <c r="M17" s="15"/>
    </row>
    <row r="18" spans="1:13" s="10" customFormat="1" ht="33.75" customHeight="1">
      <c r="A18" s="18"/>
      <c r="B18" s="241" t="s">
        <v>92</v>
      </c>
      <c r="C18" s="242"/>
      <c r="D18" s="242"/>
      <c r="E18" s="242"/>
      <c r="F18" s="242"/>
      <c r="G18" s="242"/>
      <c r="H18" s="242"/>
      <c r="I18" s="242"/>
      <c r="J18" s="243"/>
      <c r="K18" s="18"/>
      <c r="L18" s="18"/>
      <c r="M18" s="18"/>
    </row>
    <row r="19" spans="1:13" ht="61.5" customHeight="1" thickBot="1">
      <c r="A19" s="15"/>
      <c r="B19" s="231">
        <v>3</v>
      </c>
      <c r="C19" s="237" t="s">
        <v>218</v>
      </c>
      <c r="D19" s="237" t="s">
        <v>219</v>
      </c>
      <c r="E19" s="237" t="s">
        <v>222</v>
      </c>
      <c r="F19" s="250"/>
      <c r="G19" s="70" t="s">
        <v>226</v>
      </c>
      <c r="H19" s="234">
        <v>0.1</v>
      </c>
      <c r="I19" s="248"/>
      <c r="J19" s="248"/>
      <c r="K19" s="15"/>
      <c r="L19" s="15"/>
      <c r="M19" s="15"/>
    </row>
    <row r="20" spans="1:13" ht="66" customHeight="1" thickBot="1">
      <c r="A20" s="15"/>
      <c r="B20" s="232"/>
      <c r="C20" s="238"/>
      <c r="D20" s="238"/>
      <c r="E20" s="238"/>
      <c r="F20" s="238"/>
      <c r="G20" s="209" t="s">
        <v>224</v>
      </c>
      <c r="H20" s="235"/>
      <c r="I20" s="238"/>
      <c r="J20" s="238"/>
      <c r="K20" s="15"/>
      <c r="L20" s="15"/>
      <c r="M20" s="15"/>
    </row>
    <row r="21" spans="1:13" ht="42.75" customHeight="1" thickBot="1">
      <c r="A21" s="15"/>
      <c r="B21" s="232"/>
      <c r="C21" s="238"/>
      <c r="D21" s="238"/>
      <c r="E21" s="238"/>
      <c r="F21" s="238"/>
      <c r="G21" s="71"/>
      <c r="H21" s="235"/>
      <c r="I21" s="238"/>
      <c r="J21" s="238"/>
      <c r="K21" s="15"/>
      <c r="L21" s="15"/>
      <c r="M21" s="15"/>
    </row>
    <row r="22" spans="1:13" ht="42.75" customHeight="1" thickBot="1">
      <c r="A22" s="15"/>
      <c r="B22" s="232"/>
      <c r="C22" s="238"/>
      <c r="D22" s="238"/>
      <c r="E22" s="238"/>
      <c r="F22" s="238"/>
      <c r="G22" s="72"/>
      <c r="H22" s="235"/>
      <c r="I22" s="238"/>
      <c r="J22" s="238"/>
      <c r="K22" s="15"/>
      <c r="L22" s="15"/>
      <c r="M22" s="15"/>
    </row>
    <row r="23" spans="1:13" ht="39" customHeight="1">
      <c r="A23" s="15"/>
      <c r="B23" s="233"/>
      <c r="C23" s="239"/>
      <c r="D23" s="239"/>
      <c r="E23" s="249"/>
      <c r="F23" s="239"/>
      <c r="G23" s="73"/>
      <c r="H23" s="236"/>
      <c r="I23" s="239"/>
      <c r="J23" s="239"/>
      <c r="K23" s="15"/>
      <c r="L23" s="15"/>
      <c r="M23" s="15"/>
    </row>
    <row r="24" spans="1:13" s="10" customFormat="1" ht="22.5" customHeight="1">
      <c r="A24" s="18"/>
      <c r="B24" s="241" t="s">
        <v>93</v>
      </c>
      <c r="C24" s="242"/>
      <c r="D24" s="242"/>
      <c r="E24" s="242"/>
      <c r="F24" s="242"/>
      <c r="G24" s="242"/>
      <c r="H24" s="242"/>
      <c r="I24" s="242"/>
      <c r="J24" s="243"/>
      <c r="K24" s="18"/>
      <c r="L24" s="18"/>
      <c r="M24" s="18"/>
    </row>
    <row r="25" spans="1:13" ht="39" customHeight="1" thickBot="1">
      <c r="A25" s="15"/>
      <c r="B25" s="231">
        <v>4</v>
      </c>
      <c r="C25" s="237" t="s">
        <v>218</v>
      </c>
      <c r="D25" s="237" t="s">
        <v>220</v>
      </c>
      <c r="E25" s="237" t="s">
        <v>222</v>
      </c>
      <c r="F25" s="250"/>
      <c r="G25" s="70" t="s">
        <v>223</v>
      </c>
      <c r="H25" s="234">
        <v>0.1</v>
      </c>
      <c r="I25" s="248"/>
      <c r="J25" s="248"/>
      <c r="K25" s="15"/>
      <c r="L25" s="15"/>
      <c r="M25" s="15"/>
    </row>
    <row r="26" spans="1:13" ht="55.5" customHeight="1" thickBot="1">
      <c r="A26" s="15"/>
      <c r="B26" s="232"/>
      <c r="C26" s="238"/>
      <c r="D26" s="238"/>
      <c r="E26" s="238"/>
      <c r="F26" s="238"/>
      <c r="G26" s="209" t="s">
        <v>225</v>
      </c>
      <c r="H26" s="235"/>
      <c r="I26" s="238"/>
      <c r="J26" s="238"/>
      <c r="K26" s="15"/>
      <c r="L26" s="15"/>
      <c r="M26" s="15"/>
    </row>
    <row r="27" spans="1:13" ht="39" customHeight="1" thickBot="1">
      <c r="A27" s="15"/>
      <c r="B27" s="232"/>
      <c r="C27" s="238"/>
      <c r="D27" s="238"/>
      <c r="E27" s="238"/>
      <c r="F27" s="238"/>
      <c r="G27" s="209" t="s">
        <v>227</v>
      </c>
      <c r="H27" s="235"/>
      <c r="I27" s="238"/>
      <c r="J27" s="238"/>
      <c r="K27" s="15"/>
      <c r="L27" s="15"/>
      <c r="M27" s="15"/>
    </row>
    <row r="28" spans="1:13" ht="45.75" customHeight="1" thickBot="1">
      <c r="A28" s="15"/>
      <c r="B28" s="232"/>
      <c r="C28" s="238"/>
      <c r="D28" s="238"/>
      <c r="E28" s="238"/>
      <c r="F28" s="238"/>
      <c r="G28" s="72"/>
      <c r="H28" s="235"/>
      <c r="I28" s="238"/>
      <c r="J28" s="238"/>
      <c r="K28" s="15"/>
      <c r="L28" s="15"/>
      <c r="M28" s="15"/>
    </row>
    <row r="29" spans="1:13" ht="48" customHeight="1">
      <c r="A29" s="15"/>
      <c r="B29" s="233"/>
      <c r="C29" s="239"/>
      <c r="D29" s="239"/>
      <c r="E29" s="249"/>
      <c r="F29" s="239"/>
      <c r="G29" s="73"/>
      <c r="H29" s="236"/>
      <c r="I29" s="239"/>
      <c r="J29" s="239"/>
      <c r="K29" s="15"/>
      <c r="L29" s="15"/>
      <c r="M29" s="15"/>
    </row>
    <row r="30" spans="1:13" s="10" customFormat="1" ht="32.25" customHeight="1">
      <c r="A30" s="18"/>
      <c r="B30" s="241" t="s">
        <v>94</v>
      </c>
      <c r="C30" s="242"/>
      <c r="D30" s="242"/>
      <c r="E30" s="242"/>
      <c r="F30" s="242"/>
      <c r="G30" s="242"/>
      <c r="H30" s="242"/>
      <c r="I30" s="242"/>
      <c r="J30" s="243"/>
      <c r="K30" s="18"/>
      <c r="L30" s="18"/>
      <c r="M30" s="18"/>
    </row>
    <row r="31" spans="1:13" ht="67.5" customHeight="1" thickBot="1">
      <c r="A31" s="15"/>
      <c r="B31" s="251">
        <v>5</v>
      </c>
      <c r="C31" s="237" t="s">
        <v>218</v>
      </c>
      <c r="D31" s="252" t="s">
        <v>221</v>
      </c>
      <c r="E31" s="237" t="s">
        <v>222</v>
      </c>
      <c r="F31" s="250"/>
      <c r="G31" s="70" t="s">
        <v>228</v>
      </c>
      <c r="H31" s="257">
        <v>0.1</v>
      </c>
      <c r="I31" s="248"/>
      <c r="J31" s="248"/>
      <c r="K31" s="15"/>
      <c r="L31" s="15"/>
      <c r="M31" s="15"/>
    </row>
    <row r="32" spans="1:13" ht="55.5" customHeight="1" thickBot="1">
      <c r="A32" s="15"/>
      <c r="B32" s="251"/>
      <c r="C32" s="238"/>
      <c r="D32" s="252"/>
      <c r="E32" s="238"/>
      <c r="F32" s="238"/>
      <c r="G32" s="209" t="s">
        <v>229</v>
      </c>
      <c r="H32" s="258"/>
      <c r="I32" s="238"/>
      <c r="J32" s="238"/>
      <c r="K32" s="15"/>
      <c r="L32" s="15"/>
      <c r="M32" s="15"/>
    </row>
    <row r="33" spans="1:13" ht="48" customHeight="1" thickBot="1">
      <c r="A33" s="15"/>
      <c r="B33" s="251"/>
      <c r="C33" s="238"/>
      <c r="D33" s="252"/>
      <c r="E33" s="238"/>
      <c r="F33" s="238"/>
      <c r="G33" s="209" t="s">
        <v>230</v>
      </c>
      <c r="H33" s="258"/>
      <c r="I33" s="238"/>
      <c r="J33" s="238"/>
      <c r="K33" s="15"/>
      <c r="L33" s="15"/>
      <c r="M33" s="15"/>
    </row>
    <row r="34" spans="1:13" ht="48" customHeight="1" thickBot="1">
      <c r="A34" s="15"/>
      <c r="B34" s="251"/>
      <c r="C34" s="238"/>
      <c r="D34" s="252"/>
      <c r="E34" s="238"/>
      <c r="F34" s="238"/>
      <c r="G34" s="209" t="s">
        <v>231</v>
      </c>
      <c r="H34" s="258"/>
      <c r="I34" s="238"/>
      <c r="J34" s="238"/>
      <c r="K34" s="15"/>
      <c r="L34" s="15"/>
      <c r="M34" s="15"/>
    </row>
    <row r="35" spans="1:13" ht="48" customHeight="1">
      <c r="A35" s="15"/>
      <c r="B35" s="251"/>
      <c r="C35" s="239"/>
      <c r="D35" s="253"/>
      <c r="E35" s="249"/>
      <c r="F35" s="239"/>
      <c r="G35" s="73"/>
      <c r="H35" s="258"/>
      <c r="I35" s="239"/>
      <c r="J35" s="239"/>
      <c r="K35" s="15"/>
      <c r="L35" s="15"/>
      <c r="M35" s="15"/>
    </row>
    <row r="36" spans="1:13" ht="27" customHeight="1">
      <c r="A36" s="15"/>
      <c r="B36" s="241" t="s">
        <v>45</v>
      </c>
      <c r="C36" s="242"/>
      <c r="D36" s="242"/>
      <c r="E36" s="242"/>
      <c r="F36" s="242"/>
      <c r="G36" s="242"/>
      <c r="H36" s="196">
        <f>IF(SUM(H31)&gt;100%,"supera el 100%",SUM(H8:H35))</f>
        <v>0.99999999999999989</v>
      </c>
      <c r="I36" s="194"/>
      <c r="J36" s="195"/>
      <c r="K36" s="15"/>
      <c r="L36" s="15"/>
      <c r="M36" s="15"/>
    </row>
    <row r="37" spans="1:13" ht="27" customHeight="1">
      <c r="A37" s="15"/>
      <c r="B37" s="76"/>
      <c r="C37" s="77"/>
      <c r="D37" s="77"/>
      <c r="E37" s="77"/>
      <c r="F37" s="77"/>
      <c r="G37" s="77"/>
      <c r="H37" s="77"/>
      <c r="I37" s="77"/>
      <c r="J37" s="78"/>
      <c r="K37" s="15"/>
      <c r="L37" s="15"/>
      <c r="M37" s="15"/>
    </row>
    <row r="38" spans="1:13" ht="44.25" customHeight="1">
      <c r="A38" s="15"/>
      <c r="B38" s="79"/>
      <c r="C38" s="80"/>
      <c r="D38" s="80"/>
      <c r="E38" s="80"/>
      <c r="F38" s="80"/>
      <c r="G38" s="256"/>
      <c r="H38" s="256"/>
      <c r="I38" s="256"/>
      <c r="J38" s="81"/>
      <c r="K38" s="15"/>
      <c r="L38" s="15"/>
      <c r="M38" s="15"/>
    </row>
    <row r="39" spans="1:13" ht="44.25" customHeight="1">
      <c r="A39" s="15"/>
      <c r="B39" s="79"/>
      <c r="C39" s="80"/>
      <c r="D39" s="80"/>
      <c r="E39" s="80"/>
      <c r="F39" s="80"/>
      <c r="G39" s="261" t="s">
        <v>209</v>
      </c>
      <c r="H39" s="262"/>
      <c r="I39" s="262"/>
      <c r="J39" s="81"/>
      <c r="K39" s="15"/>
      <c r="L39" s="15"/>
      <c r="M39" s="15"/>
    </row>
    <row r="40" spans="1:13" ht="44.25" customHeight="1">
      <c r="A40" s="15"/>
      <c r="B40" s="79"/>
      <c r="C40" s="80"/>
      <c r="D40" s="80"/>
      <c r="E40" s="80"/>
      <c r="F40" s="80"/>
      <c r="G40" s="197" t="s">
        <v>207</v>
      </c>
      <c r="H40" s="228"/>
      <c r="I40" s="228"/>
      <c r="J40" s="81"/>
      <c r="K40" s="15"/>
      <c r="L40" s="15"/>
      <c r="M40" s="15"/>
    </row>
    <row r="41" spans="1:13" ht="44.25" customHeight="1">
      <c r="A41" s="15"/>
      <c r="B41" s="79"/>
      <c r="C41" s="80"/>
      <c r="D41" s="80"/>
      <c r="E41" s="80"/>
      <c r="F41" s="80"/>
      <c r="G41" s="197" t="s">
        <v>210</v>
      </c>
      <c r="H41" s="228"/>
      <c r="I41" s="228"/>
      <c r="J41" s="81"/>
      <c r="K41" s="15"/>
      <c r="L41" s="15"/>
      <c r="M41" s="15"/>
    </row>
    <row r="42" spans="1:13" ht="44.25" customHeight="1">
      <c r="A42" s="15"/>
      <c r="B42" s="79"/>
      <c r="C42" s="80"/>
      <c r="D42" s="80"/>
      <c r="E42" s="80"/>
      <c r="F42" s="80"/>
      <c r="G42" s="80"/>
      <c r="H42" s="80"/>
      <c r="I42" s="80"/>
      <c r="J42" s="81"/>
      <c r="K42" s="15"/>
      <c r="L42" s="15"/>
      <c r="M42" s="15"/>
    </row>
    <row r="43" spans="1:13" ht="54.75" customHeight="1">
      <c r="A43" s="15"/>
      <c r="B43" s="82"/>
      <c r="C43" s="198" t="s">
        <v>213</v>
      </c>
      <c r="D43" s="254"/>
      <c r="E43" s="255"/>
      <c r="F43" s="84"/>
      <c r="G43" s="256"/>
      <c r="H43" s="256"/>
      <c r="I43" s="256"/>
      <c r="J43" s="85"/>
      <c r="K43" s="15"/>
      <c r="L43" s="15"/>
      <c r="M43" s="15"/>
    </row>
    <row r="44" spans="1:13" ht="44.25" customHeight="1">
      <c r="A44" s="15"/>
      <c r="B44" s="82"/>
      <c r="C44" s="198" t="s">
        <v>47</v>
      </c>
      <c r="D44" s="255"/>
      <c r="E44" s="255"/>
      <c r="F44" s="84"/>
      <c r="G44" s="259" t="s">
        <v>206</v>
      </c>
      <c r="H44" s="260"/>
      <c r="I44" s="260"/>
      <c r="J44" s="86"/>
      <c r="K44" s="15"/>
      <c r="L44" s="15"/>
      <c r="M44" s="15"/>
    </row>
    <row r="45" spans="1:13" ht="44.25" customHeight="1">
      <c r="A45" s="15"/>
      <c r="B45" s="82"/>
      <c r="C45" s="198" t="s">
        <v>214</v>
      </c>
      <c r="D45" s="255"/>
      <c r="E45" s="255"/>
      <c r="F45" s="84"/>
      <c r="G45" s="197" t="s">
        <v>208</v>
      </c>
      <c r="H45" s="228"/>
      <c r="I45" s="228"/>
      <c r="J45" s="86"/>
      <c r="K45" s="15"/>
      <c r="L45" s="15"/>
      <c r="M45" s="15"/>
    </row>
    <row r="46" spans="1:13" ht="44.25" customHeight="1">
      <c r="A46" s="15"/>
      <c r="B46" s="82"/>
      <c r="C46" s="83"/>
      <c r="D46" s="100"/>
      <c r="E46" s="100"/>
      <c r="F46" s="84"/>
      <c r="G46" s="197" t="s">
        <v>211</v>
      </c>
      <c r="H46" s="228"/>
      <c r="I46" s="228"/>
      <c r="J46" s="86"/>
      <c r="K46" s="15"/>
      <c r="L46" s="15"/>
      <c r="M46" s="15"/>
    </row>
    <row r="47" spans="1:13" ht="26.25">
      <c r="A47" s="15"/>
      <c r="B47" s="87"/>
      <c r="C47" s="88"/>
      <c r="D47" s="89"/>
      <c r="E47" s="89"/>
      <c r="F47" s="89"/>
      <c r="G47" s="89"/>
      <c r="H47" s="89"/>
      <c r="I47" s="89"/>
      <c r="J47" s="90"/>
      <c r="K47" s="15"/>
      <c r="L47" s="15"/>
      <c r="M47" s="15"/>
    </row>
    <row r="48" spans="1:13" s="44" customFormat="1" ht="30">
      <c r="A48" s="15"/>
      <c r="B48" s="54"/>
      <c r="C48" s="55"/>
      <c r="D48" s="55"/>
      <c r="E48" s="55"/>
      <c r="F48" s="55"/>
      <c r="G48" s="55"/>
      <c r="H48" s="55"/>
      <c r="I48" s="55"/>
      <c r="J48" s="55"/>
      <c r="K48" s="15"/>
      <c r="L48" s="15"/>
      <c r="M48" s="15"/>
    </row>
    <row r="49" spans="1:13" s="44" customFormat="1" ht="30">
      <c r="A49" s="15"/>
      <c r="B49" s="54"/>
      <c r="C49" s="55"/>
      <c r="D49" s="55"/>
      <c r="E49" s="55"/>
      <c r="F49" s="55"/>
      <c r="G49" s="55"/>
      <c r="H49" s="55"/>
      <c r="I49" s="55"/>
      <c r="J49" s="55"/>
      <c r="K49" s="15"/>
      <c r="L49" s="15"/>
      <c r="M49" s="15"/>
    </row>
    <row r="50" spans="1:13" s="44" customFormat="1" ht="30">
      <c r="B50" s="56"/>
      <c r="C50" s="53"/>
      <c r="D50" s="53"/>
      <c r="E50" s="53"/>
      <c r="F50" s="53"/>
      <c r="G50" s="53"/>
      <c r="H50" s="53"/>
      <c r="I50" s="53"/>
      <c r="J50" s="53"/>
    </row>
    <row r="51" spans="1:13" s="44" customFormat="1" ht="30">
      <c r="B51" s="56"/>
      <c r="C51" s="53"/>
      <c r="D51" s="53"/>
      <c r="E51" s="53"/>
      <c r="F51" s="53"/>
      <c r="G51" s="53"/>
      <c r="H51" s="53"/>
      <c r="I51" s="53"/>
      <c r="J51" s="53"/>
    </row>
    <row r="52" spans="1:13" s="44" customFormat="1" ht="30">
      <c r="B52" s="56"/>
      <c r="C52" s="53"/>
      <c r="D52" s="53"/>
      <c r="E52" s="53"/>
      <c r="F52" s="53"/>
      <c r="G52" s="53"/>
      <c r="H52" s="53"/>
      <c r="I52" s="53"/>
      <c r="J52" s="53"/>
    </row>
    <row r="53" spans="1:13" s="44" customFormat="1" ht="30">
      <c r="B53" s="56"/>
      <c r="C53" s="53"/>
      <c r="D53" s="53"/>
      <c r="E53" s="53"/>
      <c r="F53" s="53"/>
      <c r="G53" s="53"/>
      <c r="H53" s="53"/>
      <c r="I53" s="53"/>
      <c r="J53" s="53"/>
    </row>
    <row r="54" spans="1:13" s="44" customFormat="1" ht="30">
      <c r="B54" s="56"/>
      <c r="C54" s="53"/>
      <c r="D54" s="53"/>
      <c r="E54" s="53"/>
      <c r="F54" s="53"/>
      <c r="G54" s="53"/>
      <c r="H54" s="53"/>
      <c r="I54" s="53"/>
      <c r="J54" s="53"/>
    </row>
    <row r="55" spans="1:13" s="44" customFormat="1" ht="30">
      <c r="B55" s="56"/>
      <c r="C55" s="53"/>
      <c r="D55" s="53"/>
      <c r="E55" s="53"/>
      <c r="F55" s="53"/>
      <c r="G55" s="53"/>
      <c r="H55" s="53"/>
      <c r="I55" s="53"/>
      <c r="J55" s="53"/>
    </row>
    <row r="56" spans="1:13" s="44" customFormat="1" ht="30">
      <c r="B56" s="56"/>
      <c r="C56" s="53"/>
      <c r="D56" s="53"/>
      <c r="E56" s="53"/>
      <c r="F56" s="53"/>
      <c r="G56" s="53"/>
      <c r="H56" s="53"/>
      <c r="I56" s="53"/>
      <c r="J56" s="53"/>
    </row>
    <row r="57" spans="1:13" s="44" customFormat="1" ht="30">
      <c r="B57" s="56"/>
      <c r="C57" s="53"/>
      <c r="D57" s="53"/>
      <c r="E57" s="53"/>
      <c r="F57" s="53"/>
      <c r="G57" s="53"/>
      <c r="H57" s="53"/>
      <c r="I57" s="53"/>
      <c r="J57" s="53"/>
    </row>
    <row r="58" spans="1:13" s="44" customFormat="1" ht="30">
      <c r="B58" s="56"/>
      <c r="C58" s="53"/>
      <c r="D58" s="53"/>
      <c r="E58" s="53"/>
      <c r="F58" s="53"/>
      <c r="G58" s="53"/>
      <c r="H58" s="53"/>
      <c r="I58" s="53"/>
      <c r="J58" s="53"/>
    </row>
    <row r="59" spans="1:13" s="44" customFormat="1" ht="30">
      <c r="B59" s="56"/>
      <c r="C59" s="53"/>
      <c r="D59" s="53"/>
      <c r="E59" s="53"/>
      <c r="F59" s="53"/>
      <c r="G59" s="53"/>
      <c r="H59" s="53"/>
      <c r="I59" s="53"/>
      <c r="J59" s="53"/>
    </row>
    <row r="60" spans="1:13" s="44" customFormat="1" ht="30">
      <c r="B60" s="56"/>
      <c r="C60" s="53"/>
      <c r="D60" s="53"/>
      <c r="E60" s="53"/>
      <c r="F60" s="53"/>
      <c r="G60" s="53"/>
      <c r="H60" s="53"/>
      <c r="I60" s="53"/>
      <c r="J60" s="53"/>
    </row>
    <row r="61" spans="1:13" s="44" customFormat="1" ht="30">
      <c r="B61" s="56"/>
      <c r="C61" s="53"/>
      <c r="D61" s="53"/>
      <c r="E61" s="53"/>
      <c r="F61" s="53"/>
      <c r="G61" s="53"/>
      <c r="H61" s="53"/>
      <c r="I61" s="53"/>
      <c r="J61" s="53"/>
    </row>
    <row r="62" spans="1:13" s="44" customFormat="1" ht="30">
      <c r="B62" s="56"/>
      <c r="C62" s="53"/>
      <c r="D62" s="53"/>
      <c r="E62" s="53"/>
      <c r="F62" s="53"/>
      <c r="G62" s="53"/>
      <c r="H62" s="53"/>
      <c r="I62" s="53"/>
      <c r="J62" s="53"/>
    </row>
    <row r="63" spans="1:13" s="44" customFormat="1" ht="30">
      <c r="B63" s="56"/>
      <c r="C63" s="53"/>
      <c r="D63" s="53"/>
      <c r="E63" s="53"/>
      <c r="F63" s="53"/>
      <c r="G63" s="53"/>
      <c r="H63" s="53"/>
      <c r="I63" s="53"/>
      <c r="J63" s="53"/>
    </row>
    <row r="64" spans="1:13" s="44" customFormat="1" ht="30">
      <c r="B64" s="56"/>
      <c r="C64" s="53"/>
      <c r="D64" s="53"/>
      <c r="E64" s="53"/>
      <c r="F64" s="53"/>
      <c r="G64" s="53"/>
      <c r="H64" s="53"/>
      <c r="I64" s="53"/>
      <c r="J64" s="53"/>
    </row>
    <row r="65" spans="2:10" s="44" customFormat="1" ht="30">
      <c r="B65" s="56"/>
      <c r="C65" s="53"/>
      <c r="D65" s="53"/>
      <c r="E65" s="53"/>
      <c r="F65" s="53"/>
      <c r="G65" s="53"/>
      <c r="H65" s="53"/>
      <c r="I65" s="53"/>
      <c r="J65" s="53"/>
    </row>
    <row r="66" spans="2:10" s="44" customFormat="1" ht="30">
      <c r="B66" s="56"/>
      <c r="C66" s="53"/>
      <c r="D66" s="53"/>
      <c r="E66" s="53"/>
      <c r="F66" s="53"/>
      <c r="G66" s="53"/>
      <c r="H66" s="53"/>
      <c r="I66" s="53"/>
      <c r="J66" s="53"/>
    </row>
    <row r="67" spans="2:10" s="44" customFormat="1" ht="30">
      <c r="B67" s="56"/>
      <c r="C67" s="53"/>
      <c r="D67" s="53"/>
      <c r="E67" s="53"/>
      <c r="F67" s="53"/>
      <c r="G67" s="53"/>
      <c r="H67" s="53"/>
      <c r="I67" s="53"/>
      <c r="J67" s="53"/>
    </row>
    <row r="68" spans="2:10" s="44" customFormat="1" ht="30">
      <c r="B68" s="56"/>
      <c r="C68" s="53"/>
      <c r="D68" s="53"/>
      <c r="E68" s="53"/>
      <c r="F68" s="53"/>
      <c r="G68" s="53"/>
      <c r="H68" s="53"/>
      <c r="I68" s="53"/>
      <c r="J68" s="53"/>
    </row>
    <row r="69" spans="2:10" s="44" customFormat="1" ht="30">
      <c r="B69" s="56"/>
      <c r="C69" s="53"/>
      <c r="D69" s="53"/>
      <c r="E69" s="53"/>
      <c r="F69" s="53"/>
      <c r="G69" s="53"/>
      <c r="H69" s="53"/>
      <c r="I69" s="53"/>
      <c r="J69" s="53"/>
    </row>
    <row r="70" spans="2:10" s="44" customFormat="1" ht="30">
      <c r="B70" s="56"/>
      <c r="C70" s="53"/>
      <c r="D70" s="53"/>
      <c r="E70" s="53"/>
      <c r="F70" s="53"/>
      <c r="G70" s="53"/>
      <c r="H70" s="53"/>
      <c r="I70" s="53"/>
      <c r="J70" s="53"/>
    </row>
    <row r="71" spans="2:10" s="44" customFormat="1" ht="30">
      <c r="B71" s="56"/>
      <c r="C71" s="53"/>
      <c r="D71" s="53"/>
      <c r="E71" s="53"/>
      <c r="F71" s="53"/>
      <c r="G71" s="53"/>
      <c r="H71" s="53"/>
      <c r="I71" s="53"/>
      <c r="J71" s="53"/>
    </row>
    <row r="72" spans="2:10" s="44" customFormat="1" ht="30">
      <c r="B72" s="56"/>
      <c r="C72" s="53"/>
      <c r="D72" s="53"/>
      <c r="E72" s="53"/>
      <c r="F72" s="53"/>
      <c r="G72" s="53"/>
      <c r="H72" s="53"/>
      <c r="I72" s="53"/>
      <c r="J72" s="53"/>
    </row>
    <row r="73" spans="2:10" s="44" customFormat="1" ht="30">
      <c r="B73" s="56"/>
      <c r="C73" s="53"/>
      <c r="D73" s="53"/>
      <c r="E73" s="53"/>
      <c r="F73" s="53"/>
      <c r="G73" s="53"/>
      <c r="H73" s="53"/>
      <c r="I73" s="53"/>
      <c r="J73" s="53"/>
    </row>
    <row r="74" spans="2:10" s="44" customFormat="1" ht="30">
      <c r="B74" s="56"/>
      <c r="C74" s="53"/>
      <c r="D74" s="53"/>
      <c r="E74" s="53"/>
      <c r="F74" s="53"/>
      <c r="G74" s="53"/>
      <c r="H74" s="53"/>
      <c r="I74" s="53"/>
      <c r="J74" s="53"/>
    </row>
    <row r="75" spans="2:10" s="44" customFormat="1" ht="30">
      <c r="B75" s="56"/>
      <c r="C75" s="53"/>
      <c r="D75" s="53"/>
      <c r="E75" s="53"/>
      <c r="F75" s="53"/>
      <c r="G75" s="53"/>
      <c r="H75" s="53"/>
      <c r="I75" s="53"/>
      <c r="J75" s="53"/>
    </row>
    <row r="76" spans="2:10" s="44" customFormat="1" ht="30">
      <c r="B76" s="56"/>
      <c r="C76" s="53"/>
      <c r="D76" s="53"/>
      <c r="E76" s="53"/>
      <c r="F76" s="53"/>
      <c r="G76" s="53"/>
      <c r="H76" s="53"/>
      <c r="I76" s="53"/>
      <c r="J76" s="53"/>
    </row>
    <row r="77" spans="2:10" s="44" customFormat="1" ht="30">
      <c r="B77" s="56"/>
      <c r="C77" s="53"/>
      <c r="D77" s="53"/>
      <c r="E77" s="53"/>
      <c r="F77" s="53"/>
      <c r="G77" s="53"/>
      <c r="H77" s="53"/>
      <c r="I77" s="53"/>
      <c r="J77" s="53"/>
    </row>
    <row r="78" spans="2:10" s="44" customFormat="1" ht="31.5">
      <c r="B78" s="57"/>
      <c r="C78" s="58"/>
      <c r="D78" s="58"/>
      <c r="E78" s="58"/>
      <c r="F78" s="58"/>
      <c r="G78" s="58"/>
      <c r="H78" s="58"/>
      <c r="I78" s="58"/>
      <c r="J78" s="58"/>
    </row>
    <row r="79" spans="2:10" s="44" customFormat="1" ht="31.5">
      <c r="B79" s="57"/>
      <c r="C79" s="58"/>
      <c r="D79" s="58"/>
      <c r="E79" s="58"/>
      <c r="F79" s="58"/>
      <c r="G79" s="58"/>
      <c r="H79" s="58"/>
      <c r="I79" s="58"/>
      <c r="J79" s="58"/>
    </row>
    <row r="80" spans="2:10" s="44" customFormat="1" ht="31.5">
      <c r="B80" s="57"/>
      <c r="C80" s="58"/>
      <c r="D80" s="58"/>
      <c r="E80" s="58"/>
      <c r="F80" s="58"/>
      <c r="G80" s="58"/>
      <c r="H80" s="58"/>
      <c r="I80" s="58"/>
      <c r="J80" s="58"/>
    </row>
    <row r="81" spans="2:10" s="44" customFormat="1" ht="31.5">
      <c r="B81" s="57"/>
      <c r="C81" s="58"/>
      <c r="D81" s="58"/>
      <c r="E81" s="58"/>
      <c r="F81" s="58"/>
      <c r="G81" s="58"/>
      <c r="H81" s="58"/>
      <c r="I81" s="58"/>
      <c r="J81" s="58"/>
    </row>
    <row r="82" spans="2:10" s="44" customFormat="1" ht="31.5">
      <c r="B82" s="57"/>
      <c r="C82" s="58"/>
      <c r="D82" s="58"/>
      <c r="E82" s="58"/>
      <c r="F82" s="58"/>
      <c r="G82" s="58"/>
      <c r="H82" s="58"/>
      <c r="I82" s="58"/>
      <c r="J82" s="58"/>
    </row>
    <row r="83" spans="2:10" s="44" customFormat="1" ht="31.5">
      <c r="B83" s="57"/>
      <c r="C83" s="58"/>
      <c r="D83" s="58"/>
      <c r="E83" s="58"/>
      <c r="F83" s="58"/>
      <c r="G83" s="58"/>
      <c r="H83" s="58"/>
      <c r="I83" s="58"/>
      <c r="J83" s="58"/>
    </row>
    <row r="84" spans="2:10" s="44" customFormat="1" ht="31.5">
      <c r="B84" s="57"/>
      <c r="C84" s="58"/>
      <c r="D84" s="58"/>
      <c r="E84" s="58"/>
      <c r="F84" s="58"/>
      <c r="G84" s="58"/>
      <c r="H84" s="58"/>
      <c r="I84" s="58"/>
      <c r="J84" s="58"/>
    </row>
    <row r="85" spans="2:10" s="44" customFormat="1" ht="31.5">
      <c r="B85" s="57"/>
      <c r="C85" s="58"/>
      <c r="D85" s="58"/>
      <c r="E85" s="58"/>
      <c r="F85" s="58"/>
      <c r="G85" s="58"/>
      <c r="H85" s="58"/>
      <c r="I85" s="58"/>
      <c r="J85" s="58"/>
    </row>
    <row r="86" spans="2:10" s="44" customFormat="1" ht="31.5">
      <c r="B86" s="57"/>
      <c r="C86" s="58"/>
      <c r="D86" s="58"/>
      <c r="E86" s="58"/>
      <c r="F86" s="58"/>
      <c r="G86" s="58"/>
      <c r="H86" s="58"/>
      <c r="I86" s="58"/>
      <c r="J86" s="58"/>
    </row>
    <row r="87" spans="2:10" s="44" customFormat="1" ht="31.5">
      <c r="B87" s="57"/>
      <c r="C87" s="58"/>
      <c r="D87" s="58"/>
      <c r="E87" s="58"/>
      <c r="F87" s="58"/>
      <c r="G87" s="58"/>
      <c r="H87" s="58"/>
      <c r="I87" s="58"/>
      <c r="J87" s="58"/>
    </row>
    <row r="88" spans="2:10" s="44" customFormat="1" ht="31.5">
      <c r="B88" s="57"/>
      <c r="C88" s="58"/>
      <c r="D88" s="58"/>
      <c r="E88" s="58"/>
      <c r="F88" s="58"/>
      <c r="G88" s="58"/>
      <c r="H88" s="58"/>
      <c r="I88" s="58"/>
      <c r="J88" s="58"/>
    </row>
    <row r="89" spans="2:10" s="44" customFormat="1" ht="31.5">
      <c r="B89" s="57"/>
      <c r="C89" s="58"/>
      <c r="D89" s="58"/>
      <c r="E89" s="58"/>
      <c r="F89" s="58"/>
      <c r="G89" s="58"/>
      <c r="H89" s="58"/>
      <c r="I89" s="58"/>
      <c r="J89" s="58"/>
    </row>
    <row r="90" spans="2:10" s="44" customFormat="1" ht="31.5">
      <c r="B90" s="57"/>
      <c r="C90" s="58"/>
      <c r="D90" s="58"/>
      <c r="E90" s="58"/>
      <c r="F90" s="58"/>
      <c r="G90" s="58"/>
      <c r="H90" s="58"/>
      <c r="I90" s="58"/>
      <c r="J90" s="58"/>
    </row>
    <row r="91" spans="2:10" s="44" customFormat="1" ht="31.5">
      <c r="B91" s="57"/>
      <c r="C91" s="58"/>
      <c r="D91" s="58"/>
      <c r="E91" s="58"/>
      <c r="F91" s="58"/>
      <c r="G91" s="58"/>
      <c r="H91" s="58"/>
      <c r="I91" s="58"/>
      <c r="J91" s="58"/>
    </row>
    <row r="92" spans="2:10" s="44" customFormat="1" ht="31.5">
      <c r="B92" s="57"/>
      <c r="C92" s="58"/>
      <c r="D92" s="58"/>
      <c r="E92" s="58"/>
      <c r="F92" s="58"/>
      <c r="G92" s="58"/>
      <c r="H92" s="58"/>
      <c r="I92" s="58"/>
      <c r="J92" s="58"/>
    </row>
    <row r="93" spans="2:10" s="44" customFormat="1" ht="31.5">
      <c r="B93" s="57"/>
      <c r="C93" s="58"/>
      <c r="D93" s="58"/>
      <c r="E93" s="58"/>
      <c r="F93" s="58"/>
      <c r="G93" s="58"/>
      <c r="H93" s="58"/>
      <c r="I93" s="58"/>
      <c r="J93" s="58"/>
    </row>
  </sheetData>
  <sheetProtection sheet="1" objects="1" scenarios="1" formatCells="0" formatColumns="0" formatRows="0" insertRows="0"/>
  <mergeCells count="68">
    <mergeCell ref="D45:E45"/>
    <mergeCell ref="D44:E44"/>
    <mergeCell ref="G44:I44"/>
    <mergeCell ref="G38:I38"/>
    <mergeCell ref="G39:I39"/>
    <mergeCell ref="I31:I35"/>
    <mergeCell ref="D31:D35"/>
    <mergeCell ref="E31:E35"/>
    <mergeCell ref="D43:E43"/>
    <mergeCell ref="G43:I43"/>
    <mergeCell ref="F31:F35"/>
    <mergeCell ref="H31:H35"/>
    <mergeCell ref="H40:I40"/>
    <mergeCell ref="H41:I41"/>
    <mergeCell ref="J31:J35"/>
    <mergeCell ref="B36:G36"/>
    <mergeCell ref="B13:B17"/>
    <mergeCell ref="C13:C17"/>
    <mergeCell ref="D13:D17"/>
    <mergeCell ref="E13:E17"/>
    <mergeCell ref="F13:F17"/>
    <mergeCell ref="B24:J24"/>
    <mergeCell ref="B31:B35"/>
    <mergeCell ref="C31:C35"/>
    <mergeCell ref="B25:B29"/>
    <mergeCell ref="J19:J23"/>
    <mergeCell ref="J25:J29"/>
    <mergeCell ref="F25:F29"/>
    <mergeCell ref="H25:H29"/>
    <mergeCell ref="I25:I29"/>
    <mergeCell ref="D25:D29"/>
    <mergeCell ref="E25:E29"/>
    <mergeCell ref="B30:J30"/>
    <mergeCell ref="C25:C29"/>
    <mergeCell ref="B18:J18"/>
    <mergeCell ref="H19:H23"/>
    <mergeCell ref="I19:I23"/>
    <mergeCell ref="B19:B23"/>
    <mergeCell ref="C19:C23"/>
    <mergeCell ref="D19:D23"/>
    <mergeCell ref="E19:E23"/>
    <mergeCell ref="F19:F23"/>
    <mergeCell ref="B1:C3"/>
    <mergeCell ref="D1:J1"/>
    <mergeCell ref="H13:H17"/>
    <mergeCell ref="I13:I17"/>
    <mergeCell ref="D8:D12"/>
    <mergeCell ref="I8:I12"/>
    <mergeCell ref="J13:J17"/>
    <mergeCell ref="J8:J12"/>
    <mergeCell ref="E8:E12"/>
    <mergeCell ref="F8:F12"/>
    <mergeCell ref="H46:I46"/>
    <mergeCell ref="H45:I45"/>
    <mergeCell ref="D2:J2"/>
    <mergeCell ref="D3:E3"/>
    <mergeCell ref="B8:B12"/>
    <mergeCell ref="H8:H12"/>
    <mergeCell ref="C8:C12"/>
    <mergeCell ref="H5:H6"/>
    <mergeCell ref="I5:J5"/>
    <mergeCell ref="G5:G6"/>
    <mergeCell ref="B7:J7"/>
    <mergeCell ref="B5:B6"/>
    <mergeCell ref="C5:C6"/>
    <mergeCell ref="D5:D6"/>
    <mergeCell ref="E5:E6"/>
    <mergeCell ref="F5:F6"/>
  </mergeCells>
  <dataValidations count="1">
    <dataValidation allowBlank="1" showInputMessage="1" showErrorMessage="1" errorTitle="error" error="solo datos númericos" sqref="H25:H29 H19:H23 H31:H35 H8:H17" xr:uid="{00000000-0002-0000-0200-000000000000}"/>
  </dataValidations>
  <printOptions horizontalCentered="1" verticalCentered="1"/>
  <pageMargins left="0.35433070866141736" right="0.31496062992125984" top="0.35433070866141736" bottom="0.39370078740157483" header="0.31496062992125984" footer="0.31496062992125984"/>
  <pageSetup paperSize="175" scale="12" orientation="landscape" r:id="rId1"/>
  <rowBreaks count="2" manualBreakCount="2">
    <brk id="17" max="9" man="1"/>
    <brk id="47" max="17" man="1"/>
  </rowBreaks>
  <colBreaks count="1" manualBreakCount="1">
    <brk id="10" max="4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90"/>
  <sheetViews>
    <sheetView zoomScale="55" zoomScaleNormal="55" workbookViewId="0">
      <selection activeCell="J4" sqref="J4"/>
    </sheetView>
  </sheetViews>
  <sheetFormatPr baseColWidth="10" defaultColWidth="10.85546875" defaultRowHeight="18.75"/>
  <cols>
    <col min="1" max="1" width="1.140625" style="39" customWidth="1"/>
    <col min="2" max="2" width="4.5703125" style="17" customWidth="1"/>
    <col min="3" max="3" width="38.5703125" style="39" customWidth="1"/>
    <col min="4" max="4" width="41.7109375" style="39" customWidth="1"/>
    <col min="5" max="5" width="28.85546875" style="39" customWidth="1"/>
    <col min="6" max="6" width="29.7109375" style="39" customWidth="1"/>
    <col min="7" max="7" width="33.42578125" style="39" customWidth="1"/>
    <col min="8" max="8" width="32" style="39" customWidth="1"/>
    <col min="9" max="11" width="41.140625" style="39" customWidth="1"/>
    <col min="12" max="12" width="36.42578125" style="39" customWidth="1"/>
    <col min="13" max="13" width="24.140625" style="39" customWidth="1"/>
    <col min="14" max="14" width="80.7109375" style="39" customWidth="1"/>
    <col min="15" max="15" width="3.7109375" style="39" customWidth="1"/>
    <col min="16" max="54" width="10.85546875" style="44"/>
    <col min="55" max="16384" width="10.85546875" style="39"/>
  </cols>
  <sheetData>
    <row r="1" spans="1:54" s="44" customFormat="1" ht="24.75" customHeight="1">
      <c r="A1" s="15"/>
      <c r="B1" s="291"/>
      <c r="C1" s="292"/>
      <c r="D1" s="293" t="s">
        <v>198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15"/>
      <c r="P1" s="15"/>
      <c r="Q1" s="15"/>
    </row>
    <row r="2" spans="1:54" ht="33.75" customHeight="1">
      <c r="A2" s="15"/>
      <c r="B2" s="291"/>
      <c r="C2" s="292"/>
      <c r="D2" s="263" t="s">
        <v>199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15"/>
      <c r="P2" s="15"/>
      <c r="Q2" s="15"/>
    </row>
    <row r="3" spans="1:54" ht="28.5" customHeight="1">
      <c r="A3" s="15"/>
      <c r="B3" s="291"/>
      <c r="C3" s="292"/>
      <c r="D3" s="263" t="s">
        <v>195</v>
      </c>
      <c r="E3" s="263"/>
      <c r="F3" s="105" t="s">
        <v>200</v>
      </c>
      <c r="G3" s="263" t="s">
        <v>196</v>
      </c>
      <c r="H3" s="263"/>
      <c r="I3" s="263"/>
      <c r="J3" s="106" t="s">
        <v>235</v>
      </c>
      <c r="K3" s="263" t="s">
        <v>197</v>
      </c>
      <c r="L3" s="263"/>
      <c r="M3" s="264">
        <f>F1Concertación!J3</f>
        <v>45694</v>
      </c>
      <c r="N3" s="265"/>
      <c r="O3" s="15"/>
      <c r="P3" s="15"/>
      <c r="Q3" s="15"/>
    </row>
    <row r="4" spans="1:54" ht="6.75" customHeight="1">
      <c r="A4" s="15"/>
      <c r="B4" s="121"/>
      <c r="C4" s="121"/>
      <c r="D4" s="121"/>
      <c r="E4" s="121"/>
      <c r="F4" s="120"/>
      <c r="G4" s="121"/>
      <c r="H4" s="121"/>
      <c r="I4" s="121"/>
      <c r="J4" s="141"/>
      <c r="K4" s="121"/>
      <c r="L4" s="121"/>
      <c r="M4" s="120"/>
      <c r="N4" s="120"/>
      <c r="O4" s="15"/>
      <c r="P4" s="15"/>
      <c r="Q4" s="15"/>
    </row>
    <row r="5" spans="1:54" s="9" customFormat="1" ht="23.25" customHeight="1">
      <c r="A5" s="18"/>
      <c r="B5" s="287" t="s">
        <v>30</v>
      </c>
      <c r="C5" s="288" t="s">
        <v>31</v>
      </c>
      <c r="D5" s="288" t="s">
        <v>32</v>
      </c>
      <c r="E5" s="288" t="s">
        <v>33</v>
      </c>
      <c r="F5" s="288" t="s">
        <v>34</v>
      </c>
      <c r="G5" s="288" t="s">
        <v>14</v>
      </c>
      <c r="H5" s="288" t="s">
        <v>35</v>
      </c>
      <c r="I5" s="288" t="s">
        <v>36</v>
      </c>
      <c r="J5" s="288"/>
      <c r="K5" s="288" t="s">
        <v>28</v>
      </c>
      <c r="L5" s="288"/>
      <c r="M5" s="288" t="s">
        <v>95</v>
      </c>
      <c r="N5" s="288"/>
      <c r="O5" s="18"/>
      <c r="P5" s="18"/>
      <c r="Q5" s="18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10" customFormat="1" ht="39.75" customHeight="1">
      <c r="A6" s="18"/>
      <c r="B6" s="287"/>
      <c r="C6" s="288"/>
      <c r="D6" s="288"/>
      <c r="E6" s="288"/>
      <c r="F6" s="288"/>
      <c r="G6" s="288"/>
      <c r="H6" s="288"/>
      <c r="I6" s="146" t="s">
        <v>39</v>
      </c>
      <c r="J6" s="159" t="s">
        <v>40</v>
      </c>
      <c r="K6" s="160" t="s">
        <v>43</v>
      </c>
      <c r="L6" s="160" t="s">
        <v>44</v>
      </c>
      <c r="M6" s="289" t="s">
        <v>41</v>
      </c>
      <c r="N6" s="289"/>
      <c r="O6" s="20"/>
      <c r="P6" s="18"/>
      <c r="Q6" s="18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</row>
    <row r="7" spans="1:54" s="10" customFormat="1" ht="24" customHeight="1">
      <c r="A7" s="18"/>
      <c r="B7" s="266" t="s">
        <v>167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8"/>
      <c r="O7" s="18"/>
      <c r="P7" s="18"/>
      <c r="Q7" s="18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</row>
    <row r="8" spans="1:54" ht="46.5" customHeight="1" thickBot="1">
      <c r="A8" s="15"/>
      <c r="B8" s="284">
        <v>1</v>
      </c>
      <c r="C8" s="281">
        <f>F1Concertación!C8:C12</f>
        <v>0</v>
      </c>
      <c r="D8" s="281" t="str">
        <f>F1Concertación!D8:D12</f>
        <v>Cumplimiento 100% del Plan de Acción 
(Del Área que Lidera)</v>
      </c>
      <c r="E8" s="281">
        <f>F1Concertación!E8:E12</f>
        <v>0</v>
      </c>
      <c r="F8" s="283">
        <f>F1Concertación!F8:F12</f>
        <v>0</v>
      </c>
      <c r="G8" s="147">
        <f>F1Concertación!G8</f>
        <v>0</v>
      </c>
      <c r="H8" s="269">
        <f>F1Concertación!H8</f>
        <v>0.6</v>
      </c>
      <c r="I8" s="269">
        <f>F1Concertación!I8:I12</f>
        <v>0</v>
      </c>
      <c r="J8" s="248"/>
      <c r="K8" s="237"/>
      <c r="L8" s="278"/>
      <c r="M8" s="272"/>
      <c r="N8" s="273"/>
      <c r="O8" s="15"/>
      <c r="P8" s="15"/>
      <c r="Q8" s="15"/>
    </row>
    <row r="9" spans="1:54" ht="48" customHeight="1" thickBot="1">
      <c r="A9" s="15"/>
      <c r="B9" s="285"/>
      <c r="C9" s="270"/>
      <c r="D9" s="270"/>
      <c r="E9" s="270"/>
      <c r="F9" s="270"/>
      <c r="G9" s="148">
        <f>F1Concertación!G9</f>
        <v>0</v>
      </c>
      <c r="H9" s="270"/>
      <c r="I9" s="270"/>
      <c r="J9" s="238"/>
      <c r="K9" s="238"/>
      <c r="L9" s="279"/>
      <c r="M9" s="274"/>
      <c r="N9" s="275"/>
      <c r="O9" s="15"/>
      <c r="P9" s="15"/>
      <c r="Q9" s="15"/>
    </row>
    <row r="10" spans="1:54" ht="48" customHeight="1" thickBot="1">
      <c r="A10" s="15"/>
      <c r="B10" s="285"/>
      <c r="C10" s="270"/>
      <c r="D10" s="270"/>
      <c r="E10" s="270"/>
      <c r="F10" s="270"/>
      <c r="G10" s="148">
        <f>F1Concertación!G10</f>
        <v>0</v>
      </c>
      <c r="H10" s="270"/>
      <c r="I10" s="270"/>
      <c r="J10" s="238"/>
      <c r="K10" s="238"/>
      <c r="L10" s="279"/>
      <c r="M10" s="274"/>
      <c r="N10" s="275"/>
      <c r="O10" s="15"/>
      <c r="P10" s="15"/>
      <c r="Q10" s="15"/>
    </row>
    <row r="11" spans="1:54" ht="48" customHeight="1" thickBot="1">
      <c r="A11" s="15"/>
      <c r="B11" s="285"/>
      <c r="C11" s="270"/>
      <c r="D11" s="270"/>
      <c r="E11" s="270"/>
      <c r="F11" s="270"/>
      <c r="G11" s="149">
        <f>F1Concertación!G11</f>
        <v>0</v>
      </c>
      <c r="H11" s="270"/>
      <c r="I11" s="270"/>
      <c r="J11" s="238"/>
      <c r="K11" s="238"/>
      <c r="L11" s="279"/>
      <c r="M11" s="274"/>
      <c r="N11" s="275"/>
      <c r="O11" s="15"/>
      <c r="P11" s="15"/>
      <c r="Q11" s="15"/>
    </row>
    <row r="12" spans="1:54" ht="48" customHeight="1">
      <c r="A12" s="15"/>
      <c r="B12" s="286"/>
      <c r="C12" s="271"/>
      <c r="D12" s="271"/>
      <c r="E12" s="282"/>
      <c r="F12" s="271"/>
      <c r="G12" s="150">
        <f>F1Concertación!G12</f>
        <v>0</v>
      </c>
      <c r="H12" s="271"/>
      <c r="I12" s="271"/>
      <c r="J12" s="239"/>
      <c r="K12" s="239"/>
      <c r="L12" s="280"/>
      <c r="M12" s="276"/>
      <c r="N12" s="277"/>
      <c r="O12" s="15"/>
      <c r="P12" s="15"/>
      <c r="Q12" s="15"/>
    </row>
    <row r="13" spans="1:54" ht="47.25" customHeight="1" thickBot="1">
      <c r="A13" s="19"/>
      <c r="B13" s="284">
        <v>2</v>
      </c>
      <c r="C13" s="281">
        <f>F1Concertación!C13:C17</f>
        <v>0</v>
      </c>
      <c r="D13" s="281" t="str">
        <f>F1Concertación!D13:D17</f>
        <v xml:space="preserve">Proyecto de Innovación Pública </v>
      </c>
      <c r="E13" s="281">
        <f>F1Concertación!E13:E17</f>
        <v>0</v>
      </c>
      <c r="F13" s="283">
        <f>F1Concertación!F13:F17</f>
        <v>0</v>
      </c>
      <c r="G13" s="147">
        <f>F1Concertación!G13</f>
        <v>0</v>
      </c>
      <c r="H13" s="269">
        <f>F1Concertación!H13</f>
        <v>0.1</v>
      </c>
      <c r="I13" s="269">
        <f>F1Concertación!I13:I17</f>
        <v>0</v>
      </c>
      <c r="J13" s="248"/>
      <c r="K13" s="237"/>
      <c r="L13" s="278"/>
      <c r="M13" s="272"/>
      <c r="N13" s="273"/>
      <c r="O13" s="15"/>
      <c r="P13" s="15"/>
      <c r="Q13" s="15"/>
    </row>
    <row r="14" spans="1:54" ht="47.25" customHeight="1" thickBot="1">
      <c r="A14" s="19"/>
      <c r="B14" s="285"/>
      <c r="C14" s="270"/>
      <c r="D14" s="270"/>
      <c r="E14" s="270"/>
      <c r="F14" s="270"/>
      <c r="G14" s="148">
        <f>F1Concertación!G14</f>
        <v>0</v>
      </c>
      <c r="H14" s="270"/>
      <c r="I14" s="270"/>
      <c r="J14" s="238"/>
      <c r="K14" s="238"/>
      <c r="L14" s="279"/>
      <c r="M14" s="274"/>
      <c r="N14" s="275"/>
      <c r="O14" s="15"/>
      <c r="P14" s="15"/>
      <c r="Q14" s="15"/>
    </row>
    <row r="15" spans="1:54" ht="47.25" customHeight="1" thickBot="1">
      <c r="A15" s="19"/>
      <c r="B15" s="285"/>
      <c r="C15" s="270"/>
      <c r="D15" s="270"/>
      <c r="E15" s="270"/>
      <c r="F15" s="270"/>
      <c r="G15" s="148">
        <f>F1Concertación!G15</f>
        <v>0</v>
      </c>
      <c r="H15" s="270"/>
      <c r="I15" s="270"/>
      <c r="J15" s="238"/>
      <c r="K15" s="238"/>
      <c r="L15" s="279"/>
      <c r="M15" s="274"/>
      <c r="N15" s="275"/>
      <c r="O15" s="15"/>
      <c r="P15" s="15"/>
      <c r="Q15" s="15"/>
    </row>
    <row r="16" spans="1:54" ht="55.5" customHeight="1" thickBot="1">
      <c r="A16" s="19"/>
      <c r="B16" s="285"/>
      <c r="C16" s="270"/>
      <c r="D16" s="270"/>
      <c r="E16" s="270"/>
      <c r="F16" s="270"/>
      <c r="G16" s="149">
        <f>F1Concertación!G16</f>
        <v>0</v>
      </c>
      <c r="H16" s="270"/>
      <c r="I16" s="270"/>
      <c r="J16" s="238"/>
      <c r="K16" s="238"/>
      <c r="L16" s="279"/>
      <c r="M16" s="274"/>
      <c r="N16" s="275"/>
      <c r="O16" s="15"/>
      <c r="P16" s="15"/>
      <c r="Q16" s="15"/>
    </row>
    <row r="17" spans="1:54" ht="39.75" customHeight="1">
      <c r="A17" s="19"/>
      <c r="B17" s="286"/>
      <c r="C17" s="271"/>
      <c r="D17" s="271"/>
      <c r="E17" s="271"/>
      <c r="F17" s="271"/>
      <c r="G17" s="150">
        <f>F1Concertación!G17</f>
        <v>0</v>
      </c>
      <c r="H17" s="271"/>
      <c r="I17" s="271"/>
      <c r="J17" s="239"/>
      <c r="K17" s="239"/>
      <c r="L17" s="280"/>
      <c r="M17" s="276"/>
      <c r="N17" s="277"/>
      <c r="O17" s="15"/>
      <c r="P17" s="15"/>
      <c r="Q17" s="15"/>
    </row>
    <row r="18" spans="1:54" s="10" customFormat="1" ht="25.5" customHeight="1">
      <c r="A18" s="18"/>
      <c r="B18" s="241" t="s">
        <v>92</v>
      </c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90"/>
      <c r="O18" s="18"/>
      <c r="P18" s="18"/>
      <c r="Q18" s="18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</row>
    <row r="19" spans="1:54" ht="39.75" customHeight="1" thickBot="1">
      <c r="A19" s="15"/>
      <c r="B19" s="284">
        <v>3</v>
      </c>
      <c r="C19" s="281" t="str">
        <f>F1Concertación!C19:C23</f>
        <v>Fortalecer estructuralmente la Agencia para atender los nuevos retos</v>
      </c>
      <c r="D19" s="281" t="str">
        <f>F1Concertación!D19:D23</f>
        <v>Promover en la Vicepresidencia "XXXXXX"  el cumplimiento estricto de las leyes, las reglas de la entidad, la política de transparencia y, en especial, el código de integridad de la Entidad</v>
      </c>
      <c r="E19" s="281" t="str">
        <f>F1Concertación!E19:E23</f>
        <v>Ponderación % de cumplimiento de actividades</v>
      </c>
      <c r="F19" s="283">
        <f>F1Concertación!F19:F23</f>
        <v>0</v>
      </c>
      <c r="G19" s="147" t="str">
        <f>F1Concertación!G19</f>
        <v xml:space="preserve">3.1. Realizar X Número de eventos de promoción y apropiación de valores ANI y política de transparencia,  fortaleciendo la cultura e institucionalidad de ANI </v>
      </c>
      <c r="H19" s="269">
        <f>F1Concertación!H19</f>
        <v>0.1</v>
      </c>
      <c r="I19" s="269">
        <f>F1Concertación!I19:I23</f>
        <v>0</v>
      </c>
      <c r="J19" s="248"/>
      <c r="K19" s="237"/>
      <c r="L19" s="278"/>
      <c r="M19" s="272"/>
      <c r="N19" s="273"/>
      <c r="O19" s="15"/>
      <c r="P19" s="15"/>
      <c r="Q19" s="15"/>
    </row>
    <row r="20" spans="1:54" ht="39.75" customHeight="1" thickBot="1">
      <c r="A20" s="15"/>
      <c r="B20" s="285"/>
      <c r="C20" s="270"/>
      <c r="D20" s="270"/>
      <c r="E20" s="270"/>
      <c r="F20" s="270"/>
      <c r="G20" s="148" t="str">
        <f>F1Concertación!G26</f>
        <v>4.2. Responder y participar en las encuestas y/o espacios diseñados y concertados  para la validación modelo de Cultura ANI</v>
      </c>
      <c r="H20" s="270"/>
      <c r="I20" s="270"/>
      <c r="J20" s="238"/>
      <c r="K20" s="238"/>
      <c r="L20" s="279"/>
      <c r="M20" s="274"/>
      <c r="N20" s="275"/>
      <c r="O20" s="15"/>
      <c r="P20" s="15"/>
      <c r="Q20" s="15"/>
    </row>
    <row r="21" spans="1:54" ht="39.75" customHeight="1" thickBot="1">
      <c r="A21" s="15"/>
      <c r="B21" s="285"/>
      <c r="C21" s="270"/>
      <c r="D21" s="270"/>
      <c r="E21" s="270"/>
      <c r="F21" s="270"/>
      <c r="G21" s="148">
        <f>F1Concertación!G21</f>
        <v>0</v>
      </c>
      <c r="H21" s="270"/>
      <c r="I21" s="270"/>
      <c r="J21" s="238"/>
      <c r="K21" s="238"/>
      <c r="L21" s="279"/>
      <c r="M21" s="274"/>
      <c r="N21" s="275"/>
      <c r="O21" s="15"/>
      <c r="P21" s="15"/>
      <c r="Q21" s="15"/>
    </row>
    <row r="22" spans="1:54" ht="39" customHeight="1" thickBot="1">
      <c r="A22" s="15"/>
      <c r="B22" s="285"/>
      <c r="C22" s="270"/>
      <c r="D22" s="270"/>
      <c r="E22" s="270"/>
      <c r="F22" s="270"/>
      <c r="G22" s="149">
        <f>F1Concertación!G22</f>
        <v>0</v>
      </c>
      <c r="H22" s="270"/>
      <c r="I22" s="270"/>
      <c r="J22" s="238"/>
      <c r="K22" s="238"/>
      <c r="L22" s="279"/>
      <c r="M22" s="274"/>
      <c r="N22" s="275"/>
      <c r="O22" s="15"/>
      <c r="P22" s="15"/>
      <c r="Q22" s="15"/>
    </row>
    <row r="23" spans="1:54" ht="39" customHeight="1">
      <c r="A23" s="15"/>
      <c r="B23" s="286"/>
      <c r="C23" s="271"/>
      <c r="D23" s="271"/>
      <c r="E23" s="271"/>
      <c r="F23" s="271"/>
      <c r="G23" s="150">
        <f>F1Concertación!G23</f>
        <v>0</v>
      </c>
      <c r="H23" s="271"/>
      <c r="I23" s="271"/>
      <c r="J23" s="239"/>
      <c r="K23" s="239"/>
      <c r="L23" s="280"/>
      <c r="M23" s="276"/>
      <c r="N23" s="277"/>
      <c r="O23" s="15"/>
      <c r="P23" s="15"/>
      <c r="Q23" s="15"/>
    </row>
    <row r="24" spans="1:54" s="10" customFormat="1" ht="21.75" customHeight="1">
      <c r="A24" s="18"/>
      <c r="B24" s="241" t="s">
        <v>93</v>
      </c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90"/>
      <c r="O24" s="18"/>
      <c r="P24" s="18"/>
      <c r="Q24" s="18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</row>
    <row r="25" spans="1:54" ht="39" customHeight="1" thickBot="1">
      <c r="A25" s="15"/>
      <c r="B25" s="284">
        <v>4</v>
      </c>
      <c r="C25" s="281" t="str">
        <f>F1Concertación!C25:C29</f>
        <v>Fortalecer estructuralmente la Agencia para atender los nuevos retos</v>
      </c>
      <c r="D25" s="281" t="str">
        <f>F1Concertación!D25:D29</f>
        <v>Impulsar el desarrollo de planes, proyectos y/o actividades para la caracterización , construcción y/o fortalecimiento de la cultura organizacional</v>
      </c>
      <c r="E25" s="281" t="str">
        <f>F1Concertación!E25:E29</f>
        <v>Ponderación % de cumplimiento de actividades</v>
      </c>
      <c r="F25" s="283">
        <f>F1Concertación!F25:F29</f>
        <v>0</v>
      </c>
      <c r="G25" s="147" t="str">
        <f>F1Concertación!G25</f>
        <v>4.1. Impulsar la caracterización de Cultura ANI con participación 80% de los servidores de la vicepresidencia</v>
      </c>
      <c r="H25" s="269">
        <f>F1Concertación!H25</f>
        <v>0.1</v>
      </c>
      <c r="I25" s="269">
        <f>F1Concertación!I25:I29</f>
        <v>0</v>
      </c>
      <c r="J25" s="248"/>
      <c r="K25" s="237"/>
      <c r="L25" s="278"/>
      <c r="M25" s="272"/>
      <c r="N25" s="273"/>
      <c r="O25" s="15"/>
      <c r="P25" s="15"/>
      <c r="Q25" s="15"/>
    </row>
    <row r="26" spans="1:54" ht="39" customHeight="1" thickBot="1">
      <c r="A26" s="15"/>
      <c r="B26" s="285"/>
      <c r="C26" s="270"/>
      <c r="D26" s="270"/>
      <c r="E26" s="270"/>
      <c r="F26" s="270"/>
      <c r="G26" s="148" t="str">
        <f>F1Concertación!G26</f>
        <v>4.2. Responder y participar en las encuestas y/o espacios diseñados y concertados  para la validación modelo de Cultura ANI</v>
      </c>
      <c r="H26" s="270"/>
      <c r="I26" s="270"/>
      <c r="J26" s="238"/>
      <c r="K26" s="238"/>
      <c r="L26" s="279"/>
      <c r="M26" s="274"/>
      <c r="N26" s="275"/>
      <c r="O26" s="15"/>
      <c r="P26" s="15"/>
      <c r="Q26" s="15"/>
    </row>
    <row r="27" spans="1:54" ht="39" customHeight="1" thickBot="1">
      <c r="A27" s="15"/>
      <c r="B27" s="285"/>
      <c r="C27" s="270"/>
      <c r="D27" s="270"/>
      <c r="E27" s="270"/>
      <c r="F27" s="270"/>
      <c r="G27" s="148" t="str">
        <f>F1Concertación!G27</f>
        <v>4.3.  Realizar X Número de eventos de promoción de la misión y visión y la importancia  de su contribución en el cargo y  desde la vicepresidencia.</v>
      </c>
      <c r="H27" s="270"/>
      <c r="I27" s="270"/>
      <c r="J27" s="238"/>
      <c r="K27" s="238"/>
      <c r="L27" s="279"/>
      <c r="M27" s="274"/>
      <c r="N27" s="275"/>
      <c r="O27" s="15"/>
      <c r="P27" s="15"/>
      <c r="Q27" s="15"/>
    </row>
    <row r="28" spans="1:54" ht="39" customHeight="1" thickBot="1">
      <c r="A28" s="15"/>
      <c r="B28" s="285"/>
      <c r="C28" s="270"/>
      <c r="D28" s="270"/>
      <c r="E28" s="270"/>
      <c r="F28" s="270"/>
      <c r="G28" s="149">
        <f>F1Concertación!G28</f>
        <v>0</v>
      </c>
      <c r="H28" s="270"/>
      <c r="I28" s="270"/>
      <c r="J28" s="238"/>
      <c r="K28" s="238"/>
      <c r="L28" s="279"/>
      <c r="M28" s="274"/>
      <c r="N28" s="275"/>
      <c r="O28" s="15"/>
      <c r="P28" s="15"/>
      <c r="Q28" s="15"/>
    </row>
    <row r="29" spans="1:54" ht="48" customHeight="1">
      <c r="A29" s="15"/>
      <c r="B29" s="286"/>
      <c r="C29" s="271"/>
      <c r="D29" s="271"/>
      <c r="E29" s="271"/>
      <c r="F29" s="271"/>
      <c r="G29" s="150">
        <f>F1Concertación!G29</f>
        <v>0</v>
      </c>
      <c r="H29" s="271"/>
      <c r="I29" s="271"/>
      <c r="J29" s="239"/>
      <c r="K29" s="239"/>
      <c r="L29" s="280"/>
      <c r="M29" s="276"/>
      <c r="N29" s="277"/>
      <c r="O29" s="15"/>
      <c r="P29" s="15"/>
      <c r="Q29" s="15"/>
    </row>
    <row r="30" spans="1:54" s="10" customFormat="1" ht="27" customHeight="1">
      <c r="A30" s="18"/>
      <c r="B30" s="241" t="s">
        <v>94</v>
      </c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90"/>
      <c r="O30" s="18"/>
      <c r="P30" s="18"/>
      <c r="Q30" s="18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</row>
    <row r="31" spans="1:54" ht="39" customHeight="1" thickBot="1">
      <c r="A31" s="15"/>
      <c r="B31" s="301">
        <v>5</v>
      </c>
      <c r="C31" s="297" t="str">
        <f>F1Concertación!C31:C35</f>
        <v>Fortalecer estructuralmente la Agencia para atender los nuevos retos</v>
      </c>
      <c r="D31" s="297" t="str">
        <f>F1Concertación!D31:D35</f>
        <v>Impulsar o propiciar estrategias, planes de acción, proyectos y/o actividades que favorezcan el alto desempeño</v>
      </c>
      <c r="E31" s="297" t="str">
        <f>F1Concertación!E31:E35</f>
        <v>Ponderación % de cumplimiento de actividades</v>
      </c>
      <c r="F31" s="299">
        <f>F1Concertación!F31:F35</f>
        <v>0</v>
      </c>
      <c r="G31" s="148" t="str">
        <f>F1Concertación!G31</f>
        <v>5.1. Impulsar el levantamiento de información y  presentar las necesidades de capacitación (técnica) que requiere los equipos de trabajo para desarollar o fortalecer las competencias de los Servidores en el año 2025.</v>
      </c>
      <c r="H31" s="300">
        <f>F1Concertación!H31</f>
        <v>0.1</v>
      </c>
      <c r="I31" s="300">
        <f>F1Concertación!I31:I35</f>
        <v>0</v>
      </c>
      <c r="J31" s="248"/>
      <c r="K31" s="237"/>
      <c r="L31" s="278"/>
      <c r="M31" s="272"/>
      <c r="N31" s="273"/>
      <c r="O31" s="15"/>
      <c r="P31" s="15"/>
      <c r="Q31" s="15"/>
    </row>
    <row r="32" spans="1:54" ht="39" customHeight="1" thickBot="1">
      <c r="A32" s="15"/>
      <c r="B32" s="301"/>
      <c r="C32" s="297"/>
      <c r="D32" s="297"/>
      <c r="E32" s="297"/>
      <c r="F32" s="297"/>
      <c r="G32" s="149" t="str">
        <f>F1Concertación!G32</f>
        <v>5.2. Generar estrategias para impulsar y facilitar formación “Habilidades Gerenciales de Alto nivel" con la EAN de los gerentes funcionales o de proyectos inscritos, para el desarrollo de los equipos de trabajo.</v>
      </c>
      <c r="H32" s="297"/>
      <c r="I32" s="297"/>
      <c r="J32" s="238"/>
      <c r="K32" s="238"/>
      <c r="L32" s="279"/>
      <c r="M32" s="274"/>
      <c r="N32" s="275"/>
      <c r="O32" s="15"/>
      <c r="P32" s="15"/>
      <c r="Q32" s="15"/>
    </row>
    <row r="33" spans="1:17" ht="48" customHeight="1" thickBot="1">
      <c r="A33" s="15"/>
      <c r="B33" s="301"/>
      <c r="C33" s="297"/>
      <c r="D33" s="297"/>
      <c r="E33" s="297"/>
      <c r="F33" s="297"/>
      <c r="G33" s="150" t="str">
        <f>F1Concertación!G33</f>
        <v>5.3 Realizar  X Número de eventos de aclaración de roles y/o retroalimentación.</v>
      </c>
      <c r="H33" s="297"/>
      <c r="I33" s="297"/>
      <c r="J33" s="238"/>
      <c r="K33" s="238"/>
      <c r="L33" s="279"/>
      <c r="M33" s="274"/>
      <c r="N33" s="275"/>
      <c r="O33" s="15"/>
      <c r="P33" s="15"/>
      <c r="Q33" s="15"/>
    </row>
    <row r="34" spans="1:17" ht="48" customHeight="1" thickBot="1">
      <c r="A34" s="15"/>
      <c r="B34" s="301"/>
      <c r="C34" s="297"/>
      <c r="D34" s="297"/>
      <c r="E34" s="297"/>
      <c r="F34" s="297"/>
      <c r="G34" s="151" t="str">
        <f>F1Concertación!G34</f>
        <v>5,4 Promover mendiante políticas y prácticas con los equipos de trabajo que fortalezca  el ambiente laboral en la Vicepresidencia.</v>
      </c>
      <c r="H34" s="297"/>
      <c r="I34" s="297"/>
      <c r="J34" s="238"/>
      <c r="K34" s="238"/>
      <c r="L34" s="279"/>
      <c r="M34" s="274"/>
      <c r="N34" s="275"/>
      <c r="O34" s="15"/>
      <c r="P34" s="15"/>
      <c r="Q34" s="15"/>
    </row>
    <row r="35" spans="1:17" ht="48" customHeight="1">
      <c r="A35" s="15"/>
      <c r="B35" s="301"/>
      <c r="C35" s="298"/>
      <c r="D35" s="298"/>
      <c r="E35" s="298"/>
      <c r="F35" s="298"/>
      <c r="G35" s="152">
        <f>F1Concertación!G35</f>
        <v>0</v>
      </c>
      <c r="H35" s="297"/>
      <c r="I35" s="298"/>
      <c r="J35" s="239"/>
      <c r="K35" s="239"/>
      <c r="L35" s="280"/>
      <c r="M35" s="276"/>
      <c r="N35" s="277"/>
      <c r="O35" s="15"/>
      <c r="P35" s="15"/>
      <c r="Q35" s="15"/>
    </row>
    <row r="36" spans="1:17" ht="32.25" customHeight="1">
      <c r="A36" s="15"/>
      <c r="B36" s="266" t="s">
        <v>45</v>
      </c>
      <c r="C36" s="267"/>
      <c r="D36" s="267"/>
      <c r="E36" s="267"/>
      <c r="F36" s="267"/>
      <c r="G36" s="267"/>
      <c r="H36" s="157">
        <f>IF(SUM(H31)&gt;100%,"supera el 100%",SUM(H8:H35))</f>
        <v>0.99999999999999989</v>
      </c>
      <c r="I36" s="74"/>
      <c r="J36" s="91"/>
      <c r="K36" s="92"/>
      <c r="L36" s="93"/>
      <c r="M36" s="92"/>
      <c r="N36" s="75"/>
      <c r="O36" s="15"/>
      <c r="P36" s="15"/>
      <c r="Q36" s="15"/>
    </row>
    <row r="37" spans="1:17" ht="27" customHeight="1">
      <c r="A37" s="15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94"/>
      <c r="M37" s="94"/>
      <c r="N37" s="95"/>
      <c r="O37" s="15"/>
      <c r="P37" s="15"/>
      <c r="Q37" s="15"/>
    </row>
    <row r="38" spans="1:17" ht="27" customHeight="1">
      <c r="A38" s="15"/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96"/>
      <c r="M38" s="96"/>
      <c r="N38" s="85"/>
      <c r="O38" s="15"/>
      <c r="P38" s="15"/>
      <c r="Q38" s="15"/>
    </row>
    <row r="39" spans="1:17" ht="27" customHeight="1">
      <c r="A39" s="15"/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96"/>
      <c r="M39" s="96"/>
      <c r="N39" s="85"/>
      <c r="O39" s="15"/>
      <c r="P39" s="15"/>
      <c r="Q39" s="15"/>
    </row>
    <row r="40" spans="1:17" ht="27" customHeight="1">
      <c r="A40" s="15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96"/>
      <c r="M40" s="96"/>
      <c r="N40" s="85"/>
      <c r="O40" s="15"/>
      <c r="P40" s="15"/>
      <c r="Q40" s="15"/>
    </row>
    <row r="41" spans="1:17" ht="27" customHeight="1">
      <c r="A41" s="15"/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96"/>
      <c r="M41" s="96"/>
      <c r="N41" s="85"/>
      <c r="O41" s="15"/>
      <c r="P41" s="15"/>
      <c r="Q41" s="15"/>
    </row>
    <row r="42" spans="1:17" ht="48.75" customHeight="1">
      <c r="A42" s="15"/>
      <c r="B42" s="82"/>
      <c r="C42" s="138" t="s">
        <v>46</v>
      </c>
      <c r="D42" s="255"/>
      <c r="E42" s="255"/>
      <c r="F42" s="84"/>
      <c r="G42" s="256"/>
      <c r="H42" s="256"/>
      <c r="I42" s="256"/>
      <c r="J42" s="84"/>
      <c r="K42" s="256"/>
      <c r="L42" s="256"/>
      <c r="M42" s="256"/>
      <c r="N42" s="85"/>
      <c r="O42" s="15"/>
      <c r="P42" s="15"/>
      <c r="Q42" s="15"/>
    </row>
    <row r="43" spans="1:17" ht="72.75" customHeight="1">
      <c r="A43" s="15"/>
      <c r="B43" s="82"/>
      <c r="C43" s="138" t="s">
        <v>47</v>
      </c>
      <c r="D43" s="294">
        <f>F1Concertación!D44:E44</f>
        <v>0</v>
      </c>
      <c r="E43" s="294"/>
      <c r="F43" s="84"/>
      <c r="G43" s="295" t="str">
        <f>+CONCATENATE("Firma superior jerárquico
",F1Concertación!H40,"
",F1Concertación!H41)</f>
        <v xml:space="preserve">Firma superior jerárquico
</v>
      </c>
      <c r="H43" s="296"/>
      <c r="I43" s="296"/>
      <c r="J43" s="97"/>
      <c r="K43" s="295" t="str">
        <f>+CONCATENATE("Firma vicepresidente-directivo
",F1Concertación!H45,"
",F1Concertación!H46)</f>
        <v xml:space="preserve">Firma vicepresidente-directivo
</v>
      </c>
      <c r="L43" s="296"/>
      <c r="M43" s="296"/>
      <c r="N43" s="98"/>
      <c r="O43" s="15"/>
      <c r="P43" s="15"/>
      <c r="Q43" s="15"/>
    </row>
    <row r="44" spans="1:17" ht="26.25">
      <c r="A44" s="15"/>
      <c r="B44" s="87"/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  <c r="O44" s="15"/>
      <c r="P44" s="15"/>
      <c r="Q44" s="15"/>
    </row>
    <row r="45" spans="1:17" s="44" customFormat="1" ht="26.25">
      <c r="A45" s="15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15"/>
      <c r="P45" s="15"/>
      <c r="Q45" s="15"/>
    </row>
    <row r="46" spans="1:17" s="44" customFormat="1" ht="26.25">
      <c r="A46" s="15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15"/>
      <c r="P46" s="15"/>
      <c r="Q46" s="15"/>
    </row>
    <row r="47" spans="1:17" s="44" customFormat="1" ht="18">
      <c r="B47" s="52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7" s="44" customFormat="1" ht="18">
      <c r="B48" s="5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</row>
    <row r="49" spans="2:14" s="44" customFormat="1" ht="18">
      <c r="B49" s="5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2:14" s="44" customFormat="1" ht="18">
      <c r="B50" s="52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</row>
    <row r="51" spans="2:14" s="44" customFormat="1" ht="18">
      <c r="B51" s="52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</row>
    <row r="52" spans="2:14" s="44" customFormat="1" ht="18">
      <c r="B52" s="52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3" spans="2:14" s="44" customFormat="1" ht="18">
      <c r="B53" s="52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</row>
    <row r="54" spans="2:14" s="44" customFormat="1" ht="18">
      <c r="B54" s="52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</row>
    <row r="55" spans="2:14" s="44" customFormat="1">
      <c r="B55" s="16"/>
    </row>
    <row r="56" spans="2:14" s="44" customFormat="1">
      <c r="B56" s="16"/>
    </row>
    <row r="57" spans="2:14" s="44" customFormat="1">
      <c r="B57" s="16"/>
    </row>
    <row r="58" spans="2:14" s="44" customFormat="1">
      <c r="B58" s="16"/>
    </row>
    <row r="59" spans="2:14" s="44" customFormat="1">
      <c r="B59" s="16"/>
    </row>
    <row r="60" spans="2:14" s="44" customFormat="1">
      <c r="B60" s="16"/>
    </row>
    <row r="61" spans="2:14" s="44" customFormat="1">
      <c r="B61" s="16"/>
    </row>
    <row r="62" spans="2:14" s="44" customFormat="1">
      <c r="B62" s="16"/>
    </row>
    <row r="63" spans="2:14" s="44" customFormat="1">
      <c r="B63" s="16"/>
    </row>
    <row r="64" spans="2:14" s="44" customFormat="1">
      <c r="B64" s="16"/>
    </row>
    <row r="65" spans="2:2" s="44" customFormat="1">
      <c r="B65" s="16"/>
    </row>
    <row r="66" spans="2:2" s="44" customFormat="1">
      <c r="B66" s="16"/>
    </row>
    <row r="67" spans="2:2" s="44" customFormat="1">
      <c r="B67" s="16"/>
    </row>
    <row r="68" spans="2:2" s="44" customFormat="1">
      <c r="B68" s="16"/>
    </row>
    <row r="69" spans="2:2" s="44" customFormat="1">
      <c r="B69" s="16"/>
    </row>
    <row r="70" spans="2:2" s="44" customFormat="1">
      <c r="B70" s="16"/>
    </row>
    <row r="71" spans="2:2" s="44" customFormat="1">
      <c r="B71" s="16"/>
    </row>
    <row r="72" spans="2:2" s="44" customFormat="1">
      <c r="B72" s="16"/>
    </row>
    <row r="73" spans="2:2" s="44" customFormat="1">
      <c r="B73" s="16"/>
    </row>
    <row r="74" spans="2:2" s="44" customFormat="1">
      <c r="B74" s="16"/>
    </row>
    <row r="75" spans="2:2" s="44" customFormat="1">
      <c r="B75" s="16"/>
    </row>
    <row r="76" spans="2:2" s="44" customFormat="1">
      <c r="B76" s="16"/>
    </row>
    <row r="77" spans="2:2" s="44" customFormat="1">
      <c r="B77" s="16"/>
    </row>
    <row r="78" spans="2:2" s="44" customFormat="1">
      <c r="B78" s="16"/>
    </row>
    <row r="79" spans="2:2" s="44" customFormat="1">
      <c r="B79" s="16"/>
    </row>
    <row r="80" spans="2:2" s="44" customFormat="1">
      <c r="B80" s="16"/>
    </row>
    <row r="81" spans="2:2" s="44" customFormat="1">
      <c r="B81" s="16"/>
    </row>
    <row r="82" spans="2:2" s="44" customFormat="1">
      <c r="B82" s="16"/>
    </row>
    <row r="83" spans="2:2" s="44" customFormat="1">
      <c r="B83" s="16"/>
    </row>
    <row r="84" spans="2:2" s="44" customFormat="1">
      <c r="B84" s="16"/>
    </row>
    <row r="85" spans="2:2" s="44" customFormat="1">
      <c r="B85" s="16"/>
    </row>
    <row r="86" spans="2:2" s="44" customFormat="1">
      <c r="B86" s="16"/>
    </row>
    <row r="87" spans="2:2" s="44" customFormat="1">
      <c r="B87" s="16"/>
    </row>
    <row r="88" spans="2:2" s="44" customFormat="1">
      <c r="B88" s="16"/>
    </row>
    <row r="89" spans="2:2" s="44" customFormat="1">
      <c r="B89" s="16"/>
    </row>
    <row r="90" spans="2:2" s="44" customFormat="1">
      <c r="B90" s="16"/>
    </row>
  </sheetData>
  <sheetProtection sheet="1" formatCells="0" formatColumns="0" formatRows="0"/>
  <mergeCells count="84">
    <mergeCell ref="B31:B35"/>
    <mergeCell ref="C31:C35"/>
    <mergeCell ref="K25:K29"/>
    <mergeCell ref="L25:L29"/>
    <mergeCell ref="B24:N24"/>
    <mergeCell ref="B25:B29"/>
    <mergeCell ref="C25:C29"/>
    <mergeCell ref="D25:D29"/>
    <mergeCell ref="M19:N23"/>
    <mergeCell ref="M25:N29"/>
    <mergeCell ref="B30:N30"/>
    <mergeCell ref="E25:E29"/>
    <mergeCell ref="F25:F29"/>
    <mergeCell ref="H25:H29"/>
    <mergeCell ref="I25:I29"/>
    <mergeCell ref="J25:J29"/>
    <mergeCell ref="K19:K23"/>
    <mergeCell ref="L19:L23"/>
    <mergeCell ref="B19:B23"/>
    <mergeCell ref="C19:C23"/>
    <mergeCell ref="D19:D23"/>
    <mergeCell ref="E19:E23"/>
    <mergeCell ref="F19:F23"/>
    <mergeCell ref="H19:H23"/>
    <mergeCell ref="D42:E42"/>
    <mergeCell ref="G42:I42"/>
    <mergeCell ref="D43:E43"/>
    <mergeCell ref="G43:I43"/>
    <mergeCell ref="M31:N35"/>
    <mergeCell ref="K42:M42"/>
    <mergeCell ref="K31:K35"/>
    <mergeCell ref="L31:L35"/>
    <mergeCell ref="D31:D35"/>
    <mergeCell ref="E31:E35"/>
    <mergeCell ref="F31:F35"/>
    <mergeCell ref="H31:H35"/>
    <mergeCell ref="I31:I35"/>
    <mergeCell ref="J31:J35"/>
    <mergeCell ref="K43:M43"/>
    <mergeCell ref="B36:G36"/>
    <mergeCell ref="I19:I23"/>
    <mergeCell ref="J19:J23"/>
    <mergeCell ref="K13:K17"/>
    <mergeCell ref="B18:N18"/>
    <mergeCell ref="B1:C3"/>
    <mergeCell ref="D1:N1"/>
    <mergeCell ref="D2:N2"/>
    <mergeCell ref="D3:E3"/>
    <mergeCell ref="L13:L17"/>
    <mergeCell ref="B13:B17"/>
    <mergeCell ref="C13:C17"/>
    <mergeCell ref="D13:D17"/>
    <mergeCell ref="E13:E17"/>
    <mergeCell ref="F13:F17"/>
    <mergeCell ref="H13:H17"/>
    <mergeCell ref="I13:I17"/>
    <mergeCell ref="J13:J17"/>
    <mergeCell ref="M13:N17"/>
    <mergeCell ref="H5:H6"/>
    <mergeCell ref="I5:J5"/>
    <mergeCell ref="K5:L5"/>
    <mergeCell ref="M5:N5"/>
    <mergeCell ref="M6:N6"/>
    <mergeCell ref="C5:C6"/>
    <mergeCell ref="D5:D6"/>
    <mergeCell ref="E5:E6"/>
    <mergeCell ref="F5:F6"/>
    <mergeCell ref="G5:G6"/>
    <mergeCell ref="G3:I3"/>
    <mergeCell ref="K3:L3"/>
    <mergeCell ref="M3:N3"/>
    <mergeCell ref="B7:N7"/>
    <mergeCell ref="H8:H12"/>
    <mergeCell ref="M8:N12"/>
    <mergeCell ref="L8:L12"/>
    <mergeCell ref="E8:E12"/>
    <mergeCell ref="F8:F12"/>
    <mergeCell ref="B8:B12"/>
    <mergeCell ref="C8:C12"/>
    <mergeCell ref="D8:D12"/>
    <mergeCell ref="I8:I12"/>
    <mergeCell ref="J8:J12"/>
    <mergeCell ref="K8:K12"/>
    <mergeCell ref="B5:B6"/>
  </mergeCells>
  <dataValidations count="2">
    <dataValidation allowBlank="1" showInputMessage="1" showErrorMessage="1" errorTitle="error" error="solo datos númericos" sqref="H25:H29 H19:H23 H31:H35 H8:H17" xr:uid="{00000000-0002-0000-0300-000000000000}"/>
    <dataValidation operator="greaterThanOrEqual" allowBlank="1" showInputMessage="1" showErrorMessage="1" promptTitle="Porcentaje cumplimiento 1er seme" prompt="El porcentaje de cumplimiento no debe superar el porcentaje programado" sqref="J8:J17 J19:J23 J25:J29 J31:J35" xr:uid="{8598D141-896F-4B35-AA31-5B52ADBDB3A3}"/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0"/>
  <sheetViews>
    <sheetView zoomScale="55" zoomScaleNormal="55" workbookViewId="0">
      <selection activeCell="J3" sqref="J3:K3"/>
    </sheetView>
  </sheetViews>
  <sheetFormatPr baseColWidth="10" defaultColWidth="10.85546875" defaultRowHeight="18.75"/>
  <cols>
    <col min="1" max="1" width="1.140625" style="39" customWidth="1"/>
    <col min="2" max="2" width="5" style="17" customWidth="1"/>
    <col min="3" max="3" width="41.42578125" style="39" customWidth="1"/>
    <col min="4" max="4" width="41.7109375" style="39" customWidth="1"/>
    <col min="5" max="5" width="28.85546875" style="39" customWidth="1"/>
    <col min="6" max="6" width="29.7109375" style="39" customWidth="1"/>
    <col min="7" max="7" width="33.42578125" style="39" customWidth="1"/>
    <col min="8" max="8" width="32" style="39" customWidth="1"/>
    <col min="9" max="12" width="41.140625" style="39" customWidth="1"/>
    <col min="13" max="13" width="38.85546875" style="39" customWidth="1"/>
    <col min="14" max="14" width="33.140625" style="46" customWidth="1"/>
    <col min="15" max="16" width="36.42578125" style="39" customWidth="1"/>
    <col min="17" max="17" width="3.7109375" style="39" customWidth="1"/>
    <col min="18" max="16384" width="10.85546875" style="39"/>
  </cols>
  <sheetData>
    <row r="1" spans="1:19" s="44" customFormat="1" ht="32.25" customHeight="1">
      <c r="A1" s="15"/>
      <c r="B1" s="312"/>
      <c r="C1" s="313"/>
      <c r="D1" s="247" t="s">
        <v>198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5"/>
      <c r="R1" s="15"/>
      <c r="S1" s="15"/>
    </row>
    <row r="2" spans="1:19" s="44" customFormat="1" ht="24" customHeight="1">
      <c r="A2" s="15"/>
      <c r="B2" s="314"/>
      <c r="C2" s="315"/>
      <c r="D2" s="302" t="s">
        <v>199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15"/>
      <c r="R2" s="15"/>
      <c r="S2" s="15"/>
    </row>
    <row r="3" spans="1:19" ht="23.25" customHeight="1">
      <c r="A3" s="15"/>
      <c r="B3" s="314"/>
      <c r="C3" s="315"/>
      <c r="D3" s="303" t="s">
        <v>195</v>
      </c>
      <c r="E3" s="304"/>
      <c r="F3" s="305" t="s">
        <v>200</v>
      </c>
      <c r="G3" s="306"/>
      <c r="H3" s="303" t="s">
        <v>201</v>
      </c>
      <c r="I3" s="304"/>
      <c r="J3" s="307" t="s">
        <v>235</v>
      </c>
      <c r="K3" s="308"/>
      <c r="L3" s="230" t="s">
        <v>202</v>
      </c>
      <c r="M3" s="230"/>
      <c r="N3" s="309">
        <f>F1Concertación!J3</f>
        <v>45694</v>
      </c>
      <c r="O3" s="310"/>
      <c r="P3" s="306"/>
      <c r="Q3" s="15"/>
      <c r="R3" s="15"/>
      <c r="S3" s="15"/>
    </row>
    <row r="4" spans="1:19" ht="4.5" customHeight="1">
      <c r="A4" s="15"/>
      <c r="B4" s="153"/>
      <c r="C4" s="145"/>
      <c r="D4" s="154"/>
      <c r="E4" s="154"/>
      <c r="F4" s="155"/>
      <c r="G4" s="155"/>
      <c r="H4" s="154"/>
      <c r="I4" s="154"/>
      <c r="J4" s="156"/>
      <c r="K4" s="156"/>
      <c r="L4" s="154"/>
      <c r="M4" s="154"/>
      <c r="N4" s="155"/>
      <c r="O4" s="155"/>
      <c r="P4" s="155"/>
      <c r="Q4" s="15"/>
      <c r="R4" s="15"/>
      <c r="S4" s="15"/>
    </row>
    <row r="5" spans="1:19" s="9" customFormat="1" ht="24.75" customHeight="1">
      <c r="A5" s="18"/>
      <c r="B5" s="287" t="s">
        <v>30</v>
      </c>
      <c r="C5" s="288" t="s">
        <v>31</v>
      </c>
      <c r="D5" s="288" t="s">
        <v>32</v>
      </c>
      <c r="E5" s="288" t="s">
        <v>33</v>
      </c>
      <c r="F5" s="288" t="s">
        <v>34</v>
      </c>
      <c r="G5" s="288" t="s">
        <v>14</v>
      </c>
      <c r="H5" s="288" t="s">
        <v>35</v>
      </c>
      <c r="I5" s="288" t="s">
        <v>36</v>
      </c>
      <c r="J5" s="288"/>
      <c r="K5" s="288"/>
      <c r="L5" s="288"/>
      <c r="M5" s="288" t="s">
        <v>37</v>
      </c>
      <c r="N5" s="311" t="s">
        <v>38</v>
      </c>
      <c r="O5" s="288" t="s">
        <v>28</v>
      </c>
      <c r="P5" s="288"/>
      <c r="Q5" s="20"/>
      <c r="R5" s="18"/>
      <c r="S5" s="18"/>
    </row>
    <row r="6" spans="1:19" s="10" customFormat="1" ht="44.25" customHeight="1">
      <c r="A6" s="18"/>
      <c r="B6" s="287"/>
      <c r="C6" s="288"/>
      <c r="D6" s="288"/>
      <c r="E6" s="288"/>
      <c r="F6" s="288"/>
      <c r="G6" s="288"/>
      <c r="H6" s="288"/>
      <c r="I6" s="146" t="s">
        <v>39</v>
      </c>
      <c r="J6" s="146" t="s">
        <v>40</v>
      </c>
      <c r="K6" s="146" t="s">
        <v>129</v>
      </c>
      <c r="L6" s="159" t="s">
        <v>130</v>
      </c>
      <c r="M6" s="288"/>
      <c r="N6" s="311"/>
      <c r="O6" s="160" t="s">
        <v>43</v>
      </c>
      <c r="P6" s="160" t="s">
        <v>44</v>
      </c>
      <c r="Q6" s="20"/>
      <c r="R6" s="18"/>
      <c r="S6" s="18"/>
    </row>
    <row r="7" spans="1:19" s="10" customFormat="1" ht="34.5" customHeight="1">
      <c r="A7" s="18"/>
      <c r="B7" s="266" t="s">
        <v>167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8"/>
      <c r="Q7" s="18"/>
      <c r="R7" s="18"/>
      <c r="S7" s="18"/>
    </row>
    <row r="8" spans="1:19" ht="46.5" customHeight="1" thickBot="1">
      <c r="A8" s="15"/>
      <c r="B8" s="331">
        <v>1</v>
      </c>
      <c r="C8" s="281">
        <f>F1Concertación!C8:C12</f>
        <v>0</v>
      </c>
      <c r="D8" s="281" t="str">
        <f>F1Concertación!D8:D12</f>
        <v>Cumplimiento 100% del Plan de Acción 
(Del Área que Lidera)</v>
      </c>
      <c r="E8" s="281">
        <f>F1Concertación!E8:E12</f>
        <v>0</v>
      </c>
      <c r="F8" s="283">
        <f>F1Concertación!F8:F12</f>
        <v>0</v>
      </c>
      <c r="G8" s="147">
        <f>F1Concertación!G8</f>
        <v>0</v>
      </c>
      <c r="H8" s="269">
        <v>0.6</v>
      </c>
      <c r="I8" s="269">
        <f>F1Concertación!I8:I12</f>
        <v>0</v>
      </c>
      <c r="J8" s="319">
        <f>'F2Seguimiento-Retroalimentación'!J8:J12</f>
        <v>0</v>
      </c>
      <c r="K8" s="322">
        <f>F1Concertación!J8:J12</f>
        <v>0</v>
      </c>
      <c r="L8" s="325"/>
      <c r="M8" s="328">
        <f>IF(SUM(J8,L8)&gt;100%,"NO PERMITIDO",SUM(J8,L8))</f>
        <v>0</v>
      </c>
      <c r="N8" s="316">
        <f>H8*M8/100%</f>
        <v>0</v>
      </c>
      <c r="O8" s="278"/>
      <c r="P8" s="278"/>
      <c r="Q8" s="15"/>
      <c r="R8" s="15"/>
      <c r="S8" s="15"/>
    </row>
    <row r="9" spans="1:19" ht="48" customHeight="1" thickBot="1">
      <c r="A9" s="15"/>
      <c r="B9" s="332"/>
      <c r="C9" s="270"/>
      <c r="D9" s="270"/>
      <c r="E9" s="270"/>
      <c r="F9" s="270"/>
      <c r="G9" s="148">
        <f>F1Concertación!G9</f>
        <v>0</v>
      </c>
      <c r="H9" s="270"/>
      <c r="I9" s="270"/>
      <c r="J9" s="320"/>
      <c r="K9" s="323"/>
      <c r="L9" s="326"/>
      <c r="M9" s="329"/>
      <c r="N9" s="317"/>
      <c r="O9" s="279"/>
      <c r="P9" s="279"/>
      <c r="Q9" s="15"/>
      <c r="R9" s="15"/>
      <c r="S9" s="15"/>
    </row>
    <row r="10" spans="1:19" ht="48" customHeight="1" thickBot="1">
      <c r="A10" s="15"/>
      <c r="B10" s="332"/>
      <c r="C10" s="270"/>
      <c r="D10" s="270"/>
      <c r="E10" s="270"/>
      <c r="F10" s="270"/>
      <c r="G10" s="148">
        <f>F1Concertación!G10</f>
        <v>0</v>
      </c>
      <c r="H10" s="270"/>
      <c r="I10" s="270"/>
      <c r="J10" s="320"/>
      <c r="K10" s="323"/>
      <c r="L10" s="326"/>
      <c r="M10" s="329"/>
      <c r="N10" s="317"/>
      <c r="O10" s="279"/>
      <c r="P10" s="279"/>
      <c r="Q10" s="15"/>
      <c r="R10" s="15"/>
      <c r="S10" s="15"/>
    </row>
    <row r="11" spans="1:19" ht="48" customHeight="1" thickBot="1">
      <c r="A11" s="15"/>
      <c r="B11" s="332"/>
      <c r="C11" s="270"/>
      <c r="D11" s="270"/>
      <c r="E11" s="270"/>
      <c r="F11" s="270"/>
      <c r="G11" s="149">
        <f>F1Concertación!G11</f>
        <v>0</v>
      </c>
      <c r="H11" s="270"/>
      <c r="I11" s="270"/>
      <c r="J11" s="320"/>
      <c r="K11" s="323"/>
      <c r="L11" s="326"/>
      <c r="M11" s="329"/>
      <c r="N11" s="317"/>
      <c r="O11" s="279"/>
      <c r="P11" s="279"/>
      <c r="Q11" s="15"/>
      <c r="R11" s="15"/>
      <c r="S11" s="15"/>
    </row>
    <row r="12" spans="1:19" ht="48" customHeight="1">
      <c r="A12" s="15"/>
      <c r="B12" s="333"/>
      <c r="C12" s="271"/>
      <c r="D12" s="271"/>
      <c r="E12" s="282"/>
      <c r="F12" s="271"/>
      <c r="G12" s="150">
        <f>F1Concertación!G12</f>
        <v>0</v>
      </c>
      <c r="H12" s="271"/>
      <c r="I12" s="271"/>
      <c r="J12" s="321"/>
      <c r="K12" s="324"/>
      <c r="L12" s="327"/>
      <c r="M12" s="330"/>
      <c r="N12" s="318"/>
      <c r="O12" s="280"/>
      <c r="P12" s="280"/>
      <c r="Q12" s="15"/>
      <c r="R12" s="15"/>
      <c r="S12" s="15"/>
    </row>
    <row r="13" spans="1:19" ht="47.25" customHeight="1" thickBot="1">
      <c r="A13" s="19"/>
      <c r="B13" s="331">
        <v>2</v>
      </c>
      <c r="C13" s="281">
        <f>F1Concertación!C13:C17</f>
        <v>0</v>
      </c>
      <c r="D13" s="281" t="str">
        <f>F1Concertación!D13:D17</f>
        <v xml:space="preserve">Proyecto de Innovación Pública </v>
      </c>
      <c r="E13" s="281">
        <f>F1Concertación!E13:E17</f>
        <v>0</v>
      </c>
      <c r="F13" s="283">
        <f>F1Concertación!F13:F17</f>
        <v>0</v>
      </c>
      <c r="G13" s="147">
        <f>F1Concertación!G13</f>
        <v>0</v>
      </c>
      <c r="H13" s="269">
        <v>0.1</v>
      </c>
      <c r="I13" s="269">
        <f>F1Concertación!I13:I17</f>
        <v>0</v>
      </c>
      <c r="J13" s="334">
        <f>'F2Seguimiento-Retroalimentación'!J13:J17</f>
        <v>0</v>
      </c>
      <c r="K13" s="322">
        <f>F1Concertación!J13:J17</f>
        <v>0</v>
      </c>
      <c r="L13" s="325"/>
      <c r="M13" s="328">
        <f>IF(SUM(J13,L13)&gt;100%,"NO PERMITIDO",SUM(J13,L13))</f>
        <v>0</v>
      </c>
      <c r="N13" s="316">
        <f>H13*M13/100%</f>
        <v>0</v>
      </c>
      <c r="O13" s="278"/>
      <c r="P13" s="278"/>
      <c r="Q13" s="15"/>
      <c r="R13" s="15"/>
      <c r="S13" s="15"/>
    </row>
    <row r="14" spans="1:19" ht="47.25" customHeight="1" thickBot="1">
      <c r="A14" s="19"/>
      <c r="B14" s="332"/>
      <c r="C14" s="270"/>
      <c r="D14" s="270"/>
      <c r="E14" s="270"/>
      <c r="F14" s="270"/>
      <c r="G14" s="148">
        <f>F1Concertación!G14</f>
        <v>0</v>
      </c>
      <c r="H14" s="270"/>
      <c r="I14" s="270"/>
      <c r="J14" s="320"/>
      <c r="K14" s="323"/>
      <c r="L14" s="326"/>
      <c r="M14" s="329"/>
      <c r="N14" s="317"/>
      <c r="O14" s="279"/>
      <c r="P14" s="279"/>
      <c r="Q14" s="15"/>
      <c r="R14" s="15"/>
      <c r="S14" s="15"/>
    </row>
    <row r="15" spans="1:19" ht="47.25" customHeight="1" thickBot="1">
      <c r="A15" s="19"/>
      <c r="B15" s="332"/>
      <c r="C15" s="270"/>
      <c r="D15" s="270"/>
      <c r="E15" s="270"/>
      <c r="F15" s="270"/>
      <c r="G15" s="148">
        <f>F1Concertación!G15</f>
        <v>0</v>
      </c>
      <c r="H15" s="270"/>
      <c r="I15" s="270"/>
      <c r="J15" s="320"/>
      <c r="K15" s="323"/>
      <c r="L15" s="326"/>
      <c r="M15" s="329"/>
      <c r="N15" s="317"/>
      <c r="O15" s="279"/>
      <c r="P15" s="279"/>
      <c r="Q15" s="15"/>
      <c r="R15" s="15"/>
      <c r="S15" s="15"/>
    </row>
    <row r="16" spans="1:19" ht="55.5" customHeight="1" thickBot="1">
      <c r="A16" s="19"/>
      <c r="B16" s="332"/>
      <c r="C16" s="270"/>
      <c r="D16" s="270"/>
      <c r="E16" s="270"/>
      <c r="F16" s="270"/>
      <c r="G16" s="148">
        <f>F1Concertación!G16</f>
        <v>0</v>
      </c>
      <c r="H16" s="270"/>
      <c r="I16" s="270"/>
      <c r="J16" s="320"/>
      <c r="K16" s="323"/>
      <c r="L16" s="326"/>
      <c r="M16" s="329"/>
      <c r="N16" s="317"/>
      <c r="O16" s="279"/>
      <c r="P16" s="279"/>
      <c r="Q16" s="15"/>
      <c r="R16" s="15"/>
      <c r="S16" s="15"/>
    </row>
    <row r="17" spans="1:19" ht="39.75" customHeight="1">
      <c r="A17" s="19"/>
      <c r="B17" s="333"/>
      <c r="C17" s="271"/>
      <c r="D17" s="271"/>
      <c r="E17" s="271"/>
      <c r="F17" s="271"/>
      <c r="G17" s="150">
        <f>F1Concertación!G17</f>
        <v>0</v>
      </c>
      <c r="H17" s="271"/>
      <c r="I17" s="271"/>
      <c r="J17" s="321"/>
      <c r="K17" s="324"/>
      <c r="L17" s="327"/>
      <c r="M17" s="330"/>
      <c r="N17" s="318"/>
      <c r="O17" s="280"/>
      <c r="P17" s="280"/>
      <c r="Q17" s="15"/>
      <c r="R17" s="15"/>
      <c r="S17" s="15"/>
    </row>
    <row r="18" spans="1:19" s="10" customFormat="1" ht="20.25" customHeight="1">
      <c r="A18" s="18"/>
      <c r="B18" s="266" t="s">
        <v>92</v>
      </c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  <c r="Q18" s="18"/>
      <c r="R18" s="18"/>
      <c r="S18" s="18"/>
    </row>
    <row r="19" spans="1:19" ht="39.75" customHeight="1" thickBot="1">
      <c r="A19" s="15"/>
      <c r="B19" s="331">
        <v>3</v>
      </c>
      <c r="C19" s="281" t="str">
        <f>F1Concertación!C19:C23</f>
        <v>Fortalecer estructuralmente la Agencia para atender los nuevos retos</v>
      </c>
      <c r="D19" s="281" t="str">
        <f>F1Concertación!D19:D23</f>
        <v>Promover en la Vicepresidencia "XXXXXX"  el cumplimiento estricto de las leyes, las reglas de la entidad, la política de transparencia y, en especial, el código de integridad de la Entidad</v>
      </c>
      <c r="E19" s="281" t="str">
        <f>F1Concertación!E19:E23</f>
        <v>Ponderación % de cumplimiento de actividades</v>
      </c>
      <c r="F19" s="283">
        <f>F1Concertación!F19:F23</f>
        <v>0</v>
      </c>
      <c r="G19" s="147" t="str">
        <f>F1Concertación!G19</f>
        <v xml:space="preserve">3.1. Realizar X Número de eventos de promoción y apropiación de valores ANI y política de transparencia,  fortaleciendo la cultura e institucionalidad de ANI </v>
      </c>
      <c r="H19" s="269">
        <v>0.1</v>
      </c>
      <c r="I19" s="269">
        <f>F1Concertación!I19:I23</f>
        <v>0</v>
      </c>
      <c r="J19" s="319">
        <f>'F2Seguimiento-Retroalimentación'!J19:J23</f>
        <v>0</v>
      </c>
      <c r="K19" s="322">
        <f>F1Concertación!J19:J23</f>
        <v>0</v>
      </c>
      <c r="L19" s="325"/>
      <c r="M19" s="328">
        <f>IF(SUM(J19,L19)&gt;100%,"NO PERMITIDO",SUM(J19,L19))</f>
        <v>0</v>
      </c>
      <c r="N19" s="316">
        <f>H19*M19/100%</f>
        <v>0</v>
      </c>
      <c r="O19" s="278"/>
      <c r="P19" s="278"/>
      <c r="Q19" s="15"/>
      <c r="R19" s="15"/>
      <c r="S19" s="15"/>
    </row>
    <row r="20" spans="1:19" ht="39.75" customHeight="1" thickBot="1">
      <c r="A20" s="15"/>
      <c r="B20" s="332"/>
      <c r="C20" s="270"/>
      <c r="D20" s="270"/>
      <c r="E20" s="270"/>
      <c r="F20" s="270"/>
      <c r="G20" s="148" t="str">
        <f>F1Concertación!G20</f>
        <v>3.2. Aplicar estrategias para  promover la participación de los Servidores en la evaluación de percepción y apropiación  del código de integridad .</v>
      </c>
      <c r="H20" s="270"/>
      <c r="I20" s="270"/>
      <c r="J20" s="320"/>
      <c r="K20" s="323"/>
      <c r="L20" s="326"/>
      <c r="M20" s="329"/>
      <c r="N20" s="317"/>
      <c r="O20" s="279"/>
      <c r="P20" s="279"/>
      <c r="Q20" s="15"/>
      <c r="R20" s="15"/>
      <c r="S20" s="15"/>
    </row>
    <row r="21" spans="1:19" ht="39.75" customHeight="1" thickBot="1">
      <c r="A21" s="15"/>
      <c r="B21" s="332"/>
      <c r="C21" s="270"/>
      <c r="D21" s="270"/>
      <c r="E21" s="270"/>
      <c r="F21" s="270"/>
      <c r="G21" s="148">
        <f>F1Concertación!G21</f>
        <v>0</v>
      </c>
      <c r="H21" s="270"/>
      <c r="I21" s="270"/>
      <c r="J21" s="320"/>
      <c r="K21" s="323"/>
      <c r="L21" s="326"/>
      <c r="M21" s="329"/>
      <c r="N21" s="317"/>
      <c r="O21" s="279"/>
      <c r="P21" s="279"/>
      <c r="Q21" s="15"/>
      <c r="R21" s="15"/>
      <c r="S21" s="15"/>
    </row>
    <row r="22" spans="1:19" ht="39" customHeight="1" thickBot="1">
      <c r="A22" s="15"/>
      <c r="B22" s="332"/>
      <c r="C22" s="270"/>
      <c r="D22" s="270"/>
      <c r="E22" s="270"/>
      <c r="F22" s="270"/>
      <c r="G22" s="149">
        <f>F1Concertación!G22</f>
        <v>0</v>
      </c>
      <c r="H22" s="270"/>
      <c r="I22" s="270"/>
      <c r="J22" s="320"/>
      <c r="K22" s="323"/>
      <c r="L22" s="326"/>
      <c r="M22" s="329"/>
      <c r="N22" s="317"/>
      <c r="O22" s="279"/>
      <c r="P22" s="279"/>
      <c r="Q22" s="15"/>
      <c r="R22" s="15"/>
      <c r="S22" s="15"/>
    </row>
    <row r="23" spans="1:19" ht="39" customHeight="1">
      <c r="A23" s="15"/>
      <c r="B23" s="333"/>
      <c r="C23" s="271"/>
      <c r="D23" s="271"/>
      <c r="E23" s="271"/>
      <c r="F23" s="271"/>
      <c r="G23" s="150">
        <f>F1Concertación!G23</f>
        <v>0</v>
      </c>
      <c r="H23" s="271"/>
      <c r="I23" s="271"/>
      <c r="J23" s="321"/>
      <c r="K23" s="324"/>
      <c r="L23" s="327"/>
      <c r="M23" s="330"/>
      <c r="N23" s="318"/>
      <c r="O23" s="280"/>
      <c r="P23" s="280"/>
      <c r="Q23" s="15"/>
      <c r="R23" s="15"/>
      <c r="S23" s="15"/>
    </row>
    <row r="24" spans="1:19" s="10" customFormat="1" ht="31.5" customHeight="1">
      <c r="A24" s="18"/>
      <c r="B24" s="266" t="s">
        <v>93</v>
      </c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8"/>
      <c r="Q24" s="18"/>
      <c r="R24" s="18"/>
      <c r="S24" s="18"/>
    </row>
    <row r="25" spans="1:19" ht="39" customHeight="1" thickBot="1">
      <c r="A25" s="15"/>
      <c r="B25" s="331">
        <v>4</v>
      </c>
      <c r="C25" s="281" t="str">
        <f>F1Concertación!C25:C29</f>
        <v>Fortalecer estructuralmente la Agencia para atender los nuevos retos</v>
      </c>
      <c r="D25" s="281" t="str">
        <f>F1Concertación!D25:D29</f>
        <v>Impulsar el desarrollo de planes, proyectos y/o actividades para la caracterización , construcción y/o fortalecimiento de la cultura organizacional</v>
      </c>
      <c r="E25" s="281" t="str">
        <f>F1Concertación!E25:E29</f>
        <v>Ponderación % de cumplimiento de actividades</v>
      </c>
      <c r="F25" s="283">
        <f>F1Concertación!F25:F29</f>
        <v>0</v>
      </c>
      <c r="G25" s="147" t="str">
        <f>F1Concertación!G25</f>
        <v>4.1. Impulsar la caracterización de Cultura ANI con participación 80% de los servidores de la vicepresidencia</v>
      </c>
      <c r="H25" s="269">
        <v>0.1</v>
      </c>
      <c r="I25" s="269">
        <f>F1Concertación!I25:I29</f>
        <v>0</v>
      </c>
      <c r="J25" s="319">
        <f>'F2Seguimiento-Retroalimentación'!J25:J29</f>
        <v>0</v>
      </c>
      <c r="K25" s="322">
        <f>F1Concertación!J25:J29</f>
        <v>0</v>
      </c>
      <c r="L25" s="325"/>
      <c r="M25" s="328">
        <f>IF(SUM(J25,L25)&gt;100%,"NO PERMITIDO",SUM(J25,L25))</f>
        <v>0</v>
      </c>
      <c r="N25" s="316">
        <f>H25*M25/100%</f>
        <v>0</v>
      </c>
      <c r="O25" s="278"/>
      <c r="P25" s="278"/>
      <c r="Q25" s="15"/>
      <c r="R25" s="15"/>
      <c r="S25" s="15"/>
    </row>
    <row r="26" spans="1:19" ht="39" customHeight="1" thickBot="1">
      <c r="A26" s="15"/>
      <c r="B26" s="332"/>
      <c r="C26" s="270"/>
      <c r="D26" s="270"/>
      <c r="E26" s="270"/>
      <c r="F26" s="270"/>
      <c r="G26" s="148" t="str">
        <f>F1Concertación!G26</f>
        <v>4.2. Responder y participar en las encuestas y/o espacios diseñados y concertados  para la validación modelo de Cultura ANI</v>
      </c>
      <c r="H26" s="270"/>
      <c r="I26" s="270"/>
      <c r="J26" s="320"/>
      <c r="K26" s="323"/>
      <c r="L26" s="326"/>
      <c r="M26" s="329"/>
      <c r="N26" s="317"/>
      <c r="O26" s="279"/>
      <c r="P26" s="279"/>
      <c r="Q26" s="15"/>
      <c r="R26" s="15"/>
      <c r="S26" s="15"/>
    </row>
    <row r="27" spans="1:19" ht="39" customHeight="1" thickBot="1">
      <c r="A27" s="15"/>
      <c r="B27" s="332"/>
      <c r="C27" s="270"/>
      <c r="D27" s="270"/>
      <c r="E27" s="270"/>
      <c r="F27" s="270"/>
      <c r="G27" s="148" t="str">
        <f>F1Concertación!G27</f>
        <v>4.3.  Realizar X Número de eventos de promoción de la misión y visión y la importancia  de su contribución en el cargo y  desde la vicepresidencia.</v>
      </c>
      <c r="H27" s="270"/>
      <c r="I27" s="270"/>
      <c r="J27" s="320"/>
      <c r="K27" s="323"/>
      <c r="L27" s="326"/>
      <c r="M27" s="329"/>
      <c r="N27" s="317"/>
      <c r="O27" s="279"/>
      <c r="P27" s="279"/>
      <c r="Q27" s="15"/>
      <c r="R27" s="15"/>
      <c r="S27" s="15"/>
    </row>
    <row r="28" spans="1:19" ht="39" customHeight="1" thickBot="1">
      <c r="A28" s="15"/>
      <c r="B28" s="332"/>
      <c r="C28" s="270"/>
      <c r="D28" s="270"/>
      <c r="E28" s="270"/>
      <c r="F28" s="270"/>
      <c r="G28" s="149">
        <f>F1Concertación!G28</f>
        <v>0</v>
      </c>
      <c r="H28" s="270"/>
      <c r="I28" s="270"/>
      <c r="J28" s="320"/>
      <c r="K28" s="323"/>
      <c r="L28" s="326"/>
      <c r="M28" s="329"/>
      <c r="N28" s="317"/>
      <c r="O28" s="279"/>
      <c r="P28" s="279"/>
      <c r="Q28" s="15"/>
      <c r="R28" s="15"/>
      <c r="S28" s="15"/>
    </row>
    <row r="29" spans="1:19" ht="48" customHeight="1">
      <c r="A29" s="15"/>
      <c r="B29" s="333"/>
      <c r="C29" s="271"/>
      <c r="D29" s="271"/>
      <c r="E29" s="271"/>
      <c r="F29" s="271"/>
      <c r="G29" s="150">
        <f>F1Concertación!G29</f>
        <v>0</v>
      </c>
      <c r="H29" s="271"/>
      <c r="I29" s="271"/>
      <c r="J29" s="321"/>
      <c r="K29" s="324"/>
      <c r="L29" s="327"/>
      <c r="M29" s="330"/>
      <c r="N29" s="318"/>
      <c r="O29" s="280"/>
      <c r="P29" s="280"/>
      <c r="Q29" s="15"/>
      <c r="R29" s="15"/>
      <c r="S29" s="15"/>
    </row>
    <row r="30" spans="1:19" s="10" customFormat="1" ht="24.75" customHeight="1">
      <c r="A30" s="18"/>
      <c r="B30" s="266" t="s">
        <v>94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8"/>
      <c r="Q30" s="18"/>
      <c r="R30" s="18"/>
      <c r="S30" s="18"/>
    </row>
    <row r="31" spans="1:19" ht="39" customHeight="1">
      <c r="A31" s="15"/>
      <c r="B31" s="335">
        <v>5</v>
      </c>
      <c r="C31" s="297" t="str">
        <f>F1Concertación!C31:C35</f>
        <v>Fortalecer estructuralmente la Agencia para atender los nuevos retos</v>
      </c>
      <c r="D31" s="297" t="str">
        <f>F1Concertación!D31:D35</f>
        <v>Impulsar o propiciar estrategias, planes de acción, proyectos y/o actividades que favorezcan el alto desempeño</v>
      </c>
      <c r="E31" s="297" t="str">
        <f>F1Concertación!E31:E35</f>
        <v>Ponderación % de cumplimiento de actividades</v>
      </c>
      <c r="F31" s="299">
        <f>F1Concertación!F31:F35</f>
        <v>0</v>
      </c>
      <c r="G31" s="148" t="str">
        <f>F1Concertación!G31</f>
        <v>5.1. Impulsar el levantamiento de información y  presentar las necesidades de capacitación (técnica) que requiere los equipos de trabajo para desarollar o fortalecer las competencias de los Servidores en el año 2025.</v>
      </c>
      <c r="H31" s="300">
        <v>0.1</v>
      </c>
      <c r="I31" s="300">
        <f>F1Concertación!I31:I35</f>
        <v>0</v>
      </c>
      <c r="J31" s="336">
        <f>'F2Seguimiento-Retroalimentación'!J31:J35</f>
        <v>0</v>
      </c>
      <c r="K31" s="340">
        <f>F1Concertación!J31:J35</f>
        <v>0</v>
      </c>
      <c r="L31" s="342"/>
      <c r="M31" s="344">
        <f>IF(SUM(J31,L31)&gt;100%,"NO PERMITIDO",SUM(J31,L31))</f>
        <v>0</v>
      </c>
      <c r="N31" s="339">
        <f>H31*M31/100%</f>
        <v>0</v>
      </c>
      <c r="O31" s="278"/>
      <c r="P31" s="278"/>
      <c r="Q31" s="15"/>
      <c r="R31" s="15"/>
      <c r="S31" s="15"/>
    </row>
    <row r="32" spans="1:19" ht="39" customHeight="1">
      <c r="A32" s="15"/>
      <c r="B32" s="335"/>
      <c r="C32" s="297"/>
      <c r="D32" s="297"/>
      <c r="E32" s="297"/>
      <c r="F32" s="297"/>
      <c r="G32" s="149" t="str">
        <f>F1Concertación!G32</f>
        <v>5.2. Generar estrategias para impulsar y facilitar formación “Habilidades Gerenciales de Alto nivel" con la EAN de los gerentes funcionales o de proyectos inscritos, para el desarrollo de los equipos de trabajo.</v>
      </c>
      <c r="H32" s="297"/>
      <c r="I32" s="297"/>
      <c r="J32" s="337"/>
      <c r="K32" s="340"/>
      <c r="L32" s="342"/>
      <c r="M32" s="344"/>
      <c r="N32" s="339"/>
      <c r="O32" s="279"/>
      <c r="P32" s="279"/>
      <c r="Q32" s="15"/>
      <c r="R32" s="15"/>
      <c r="S32" s="15"/>
    </row>
    <row r="33" spans="1:19" ht="48" customHeight="1">
      <c r="A33" s="15"/>
      <c r="B33" s="335"/>
      <c r="C33" s="297"/>
      <c r="D33" s="297"/>
      <c r="E33" s="297"/>
      <c r="F33" s="297"/>
      <c r="G33" s="150" t="str">
        <f>F1Concertación!G33</f>
        <v>5.3 Realizar  X Número de eventos de aclaración de roles y/o retroalimentación.</v>
      </c>
      <c r="H33" s="297"/>
      <c r="I33" s="297"/>
      <c r="J33" s="337"/>
      <c r="K33" s="340"/>
      <c r="L33" s="342"/>
      <c r="M33" s="344"/>
      <c r="N33" s="339"/>
      <c r="O33" s="279"/>
      <c r="P33" s="279"/>
      <c r="Q33" s="15"/>
      <c r="R33" s="15"/>
      <c r="S33" s="15"/>
    </row>
    <row r="34" spans="1:19" ht="48" customHeight="1">
      <c r="A34" s="15"/>
      <c r="B34" s="335"/>
      <c r="C34" s="297"/>
      <c r="D34" s="297"/>
      <c r="E34" s="297"/>
      <c r="F34" s="297"/>
      <c r="G34" s="151" t="str">
        <f>F1Concertación!G34</f>
        <v>5,4 Promover mendiante políticas y prácticas con los equipos de trabajo que fortalezca  el ambiente laboral en la Vicepresidencia.</v>
      </c>
      <c r="H34" s="297"/>
      <c r="I34" s="297"/>
      <c r="J34" s="337"/>
      <c r="K34" s="340"/>
      <c r="L34" s="342"/>
      <c r="M34" s="344"/>
      <c r="N34" s="339"/>
      <c r="O34" s="279"/>
      <c r="P34" s="279"/>
      <c r="Q34" s="15"/>
      <c r="R34" s="15"/>
      <c r="S34" s="15"/>
    </row>
    <row r="35" spans="1:19" ht="48" customHeight="1">
      <c r="A35" s="15"/>
      <c r="B35" s="335"/>
      <c r="C35" s="298"/>
      <c r="D35" s="298"/>
      <c r="E35" s="298"/>
      <c r="F35" s="298"/>
      <c r="G35" s="152">
        <f>F1Concertación!G35</f>
        <v>0</v>
      </c>
      <c r="H35" s="297"/>
      <c r="I35" s="298"/>
      <c r="J35" s="338"/>
      <c r="K35" s="341"/>
      <c r="L35" s="343"/>
      <c r="M35" s="345"/>
      <c r="N35" s="339"/>
      <c r="O35" s="280"/>
      <c r="P35" s="280"/>
      <c r="Q35" s="15"/>
      <c r="R35" s="15"/>
      <c r="S35" s="15"/>
    </row>
    <row r="36" spans="1:19" ht="27" customHeight="1">
      <c r="A36" s="15"/>
      <c r="B36" s="266" t="s">
        <v>45</v>
      </c>
      <c r="C36" s="267"/>
      <c r="D36" s="267"/>
      <c r="E36" s="267"/>
      <c r="F36" s="267"/>
      <c r="G36" s="267"/>
      <c r="H36" s="157">
        <f>IF(SUM(H31)&gt;100%,"supera el 100%",SUM(H8:H35))</f>
        <v>0.99999999999999989</v>
      </c>
      <c r="I36" s="74"/>
      <c r="J36" s="91"/>
      <c r="K36" s="92"/>
      <c r="L36" s="91"/>
      <c r="M36" s="75"/>
      <c r="N36" s="158">
        <f>IF(SUM(N31)&gt;100%,"supera el 100%",SUM(N8:N35))</f>
        <v>0</v>
      </c>
      <c r="O36" s="93"/>
      <c r="P36" s="75"/>
      <c r="Q36" s="15"/>
      <c r="R36" s="15"/>
      <c r="S36" s="15"/>
    </row>
    <row r="37" spans="1:19" ht="27" customHeight="1">
      <c r="A37" s="15"/>
      <c r="B37" s="76"/>
      <c r="C37" s="80"/>
      <c r="D37" s="80"/>
      <c r="E37" s="80"/>
      <c r="F37" s="80"/>
      <c r="G37" s="80"/>
      <c r="H37" s="77"/>
      <c r="I37" s="80"/>
      <c r="J37" s="80"/>
      <c r="K37" s="99"/>
      <c r="L37" s="99"/>
      <c r="M37" s="99"/>
      <c r="N37" s="94"/>
      <c r="O37" s="96"/>
      <c r="P37" s="85"/>
      <c r="Q37" s="15"/>
      <c r="R37" s="15"/>
      <c r="S37" s="15"/>
    </row>
    <row r="38" spans="1:19" ht="27" customHeight="1">
      <c r="A38" s="15"/>
      <c r="B38" s="79"/>
      <c r="C38" s="80"/>
      <c r="D38" s="80"/>
      <c r="E38" s="80"/>
      <c r="F38" s="80"/>
      <c r="G38" s="80"/>
      <c r="H38" s="80"/>
      <c r="I38" s="80"/>
      <c r="J38" s="80"/>
      <c r="K38" s="99"/>
      <c r="L38" s="99"/>
      <c r="M38" s="99"/>
      <c r="N38" s="96"/>
      <c r="O38" s="96"/>
      <c r="P38" s="85"/>
      <c r="Q38" s="15"/>
      <c r="R38" s="15"/>
      <c r="S38" s="15"/>
    </row>
    <row r="39" spans="1:19" ht="27" customHeight="1">
      <c r="A39" s="15"/>
      <c r="B39" s="79"/>
      <c r="C39" s="80"/>
      <c r="D39" s="80"/>
      <c r="E39" s="80"/>
      <c r="F39" s="80"/>
      <c r="G39" s="80"/>
      <c r="H39" s="80"/>
      <c r="I39" s="80"/>
      <c r="J39" s="80"/>
      <c r="K39" s="99"/>
      <c r="L39" s="99"/>
      <c r="M39" s="99"/>
      <c r="N39" s="96"/>
      <c r="O39" s="96"/>
      <c r="P39" s="85"/>
      <c r="Q39" s="15"/>
      <c r="R39" s="15"/>
      <c r="S39" s="15"/>
    </row>
    <row r="40" spans="1:19" ht="27" customHeight="1">
      <c r="A40" s="15"/>
      <c r="B40" s="79"/>
      <c r="C40" s="80"/>
      <c r="D40" s="80"/>
      <c r="E40" s="80"/>
      <c r="F40" s="80"/>
      <c r="G40" s="80"/>
      <c r="H40" s="80"/>
      <c r="I40" s="80"/>
      <c r="J40" s="80"/>
      <c r="K40" s="99"/>
      <c r="L40" s="99"/>
      <c r="M40" s="99"/>
      <c r="N40" s="96"/>
      <c r="O40" s="96"/>
      <c r="P40" s="85"/>
      <c r="Q40" s="15"/>
      <c r="R40" s="15"/>
      <c r="S40" s="15"/>
    </row>
    <row r="41" spans="1:19" ht="27" customHeight="1">
      <c r="A41" s="15"/>
      <c r="B41" s="79"/>
      <c r="C41" s="80"/>
      <c r="D41" s="80"/>
      <c r="E41" s="80"/>
      <c r="F41" s="80"/>
      <c r="G41" s="80"/>
      <c r="H41" s="80"/>
      <c r="I41" s="80"/>
      <c r="J41" s="80"/>
      <c r="K41" s="99"/>
      <c r="L41" s="99"/>
      <c r="M41" s="99"/>
      <c r="N41" s="100"/>
      <c r="O41" s="96"/>
      <c r="P41" s="85"/>
      <c r="Q41" s="15"/>
      <c r="R41" s="15"/>
      <c r="S41" s="15"/>
    </row>
    <row r="42" spans="1:19" ht="48.75" customHeight="1">
      <c r="A42" s="15"/>
      <c r="B42" s="82"/>
      <c r="C42" s="199" t="s">
        <v>46</v>
      </c>
      <c r="D42" s="255"/>
      <c r="E42" s="255"/>
      <c r="F42" s="84"/>
      <c r="G42" s="256"/>
      <c r="H42" s="256"/>
      <c r="I42" s="256"/>
      <c r="J42" s="97"/>
      <c r="K42" s="256"/>
      <c r="L42" s="256"/>
      <c r="M42" s="256"/>
      <c r="N42" s="101"/>
      <c r="O42" s="96"/>
      <c r="P42" s="85"/>
      <c r="Q42" s="15"/>
      <c r="R42" s="15"/>
      <c r="S42" s="15"/>
    </row>
    <row r="43" spans="1:19" ht="75.75" customHeight="1">
      <c r="A43" s="15"/>
      <c r="B43" s="82"/>
      <c r="C43" s="199" t="s">
        <v>47</v>
      </c>
      <c r="D43" s="294">
        <f>F1Concertación!D44</f>
        <v>0</v>
      </c>
      <c r="E43" s="294"/>
      <c r="F43" s="84"/>
      <c r="G43" s="295" t="str">
        <f>+CONCATENATE("Firma superior jerárquico
",F1Concertación!H40,"
",F1Concertación!H41)</f>
        <v xml:space="preserve">Firma superior jerárquico
</v>
      </c>
      <c r="H43" s="296"/>
      <c r="I43" s="296"/>
      <c r="J43" s="97"/>
      <c r="K43" s="295" t="str">
        <f>+CONCATENATE("Firma vicepresidente-directivo
",F1Concertación!H45,"
",F1Concertación!H46)</f>
        <v xml:space="preserve">Firma vicepresidente-directivo
</v>
      </c>
      <c r="L43" s="296"/>
      <c r="M43" s="296"/>
      <c r="N43" s="102"/>
      <c r="O43" s="103"/>
      <c r="P43" s="98"/>
      <c r="Q43" s="15"/>
      <c r="R43" s="15"/>
      <c r="S43" s="15"/>
    </row>
    <row r="44" spans="1:19" ht="26.25">
      <c r="A44" s="15"/>
      <c r="B44" s="87"/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104"/>
      <c r="O44" s="89"/>
      <c r="P44" s="90"/>
      <c r="Q44" s="15"/>
      <c r="R44" s="15"/>
      <c r="S44" s="15"/>
    </row>
    <row r="45" spans="1:19" s="44" customFormat="1" ht="26.25">
      <c r="A45" s="15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15"/>
      <c r="R45" s="15"/>
      <c r="S45" s="15"/>
    </row>
    <row r="46" spans="1:19" s="44" customFormat="1" ht="26.25">
      <c r="A46" s="15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15"/>
      <c r="R46" s="15"/>
      <c r="S46" s="15"/>
    </row>
    <row r="47" spans="1:19" s="44" customFormat="1" ht="18">
      <c r="B47" s="52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9"/>
      <c r="O47" s="49"/>
      <c r="P47" s="49"/>
    </row>
    <row r="48" spans="1:19" s="44" customFormat="1" ht="18">
      <c r="B48" s="5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9"/>
      <c r="O48" s="49"/>
      <c r="P48" s="49"/>
    </row>
    <row r="49" spans="2:16" s="44" customFormat="1" ht="18">
      <c r="B49" s="5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9"/>
      <c r="O49" s="49"/>
      <c r="P49" s="49"/>
    </row>
    <row r="50" spans="2:16" s="44" customFormat="1" ht="18">
      <c r="B50" s="52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9"/>
      <c r="O50" s="49"/>
      <c r="P50" s="49"/>
    </row>
    <row r="51" spans="2:16" s="44" customFormat="1" ht="18">
      <c r="B51" s="52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9"/>
      <c r="O51" s="49"/>
      <c r="P51" s="49"/>
    </row>
    <row r="52" spans="2:16" s="44" customFormat="1" ht="18">
      <c r="B52" s="52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59"/>
      <c r="O52" s="49"/>
      <c r="P52" s="49"/>
    </row>
    <row r="53" spans="2:16" s="44" customFormat="1" ht="18">
      <c r="B53" s="52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59"/>
      <c r="O53" s="49"/>
      <c r="P53" s="49"/>
    </row>
    <row r="54" spans="2:16" s="44" customFormat="1" ht="18">
      <c r="B54" s="52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9"/>
      <c r="O54" s="49"/>
      <c r="P54" s="49"/>
    </row>
    <row r="55" spans="2:16" s="44" customFormat="1" ht="18">
      <c r="B55" s="52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9"/>
      <c r="O55" s="49"/>
      <c r="P55" s="49"/>
    </row>
    <row r="56" spans="2:16" s="44" customFormat="1" ht="18">
      <c r="B56" s="52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9"/>
      <c r="O56" s="49"/>
      <c r="P56" s="49"/>
    </row>
    <row r="57" spans="2:16" s="44" customFormat="1" ht="18">
      <c r="B57" s="52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9"/>
      <c r="O57" s="49"/>
      <c r="P57" s="49"/>
    </row>
    <row r="58" spans="2:16" s="44" customFormat="1" ht="18">
      <c r="B58" s="52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59"/>
      <c r="O58" s="49"/>
      <c r="P58" s="49"/>
    </row>
    <row r="59" spans="2:16" s="44" customFormat="1" ht="18">
      <c r="B59" s="52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59"/>
      <c r="O59" s="49"/>
      <c r="P59" s="49"/>
    </row>
    <row r="60" spans="2:16" s="44" customFormat="1" ht="18">
      <c r="B60" s="52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9"/>
      <c r="O60" s="49"/>
      <c r="P60" s="49"/>
    </row>
    <row r="61" spans="2:16" s="44" customFormat="1" ht="18">
      <c r="B61" s="52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9"/>
      <c r="O61" s="49"/>
      <c r="P61" s="49"/>
    </row>
    <row r="62" spans="2:16" s="44" customFormat="1" ht="18">
      <c r="B62" s="52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59"/>
      <c r="O62" s="49"/>
      <c r="P62" s="49"/>
    </row>
    <row r="63" spans="2:16" s="44" customFormat="1" ht="18">
      <c r="B63" s="52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59"/>
      <c r="O63" s="49"/>
      <c r="P63" s="49"/>
    </row>
    <row r="64" spans="2:16" s="44" customFormat="1" ht="18">
      <c r="B64" s="52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59"/>
      <c r="O64" s="49"/>
      <c r="P64" s="49"/>
    </row>
    <row r="65" spans="2:16" s="44" customFormat="1" ht="18">
      <c r="B65" s="52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59"/>
      <c r="O65" s="49"/>
      <c r="P65" s="49"/>
    </row>
    <row r="66" spans="2:16" s="44" customFormat="1" ht="18">
      <c r="B66" s="52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59"/>
      <c r="O66" s="49"/>
      <c r="P66" s="49"/>
    </row>
    <row r="67" spans="2:16" s="44" customFormat="1" ht="18">
      <c r="B67" s="52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9"/>
      <c r="O67" s="49"/>
      <c r="P67" s="49"/>
    </row>
    <row r="68" spans="2:16" s="44" customFormat="1">
      <c r="B68" s="16"/>
      <c r="N68" s="45"/>
    </row>
    <row r="69" spans="2:16" s="44" customFormat="1">
      <c r="B69" s="16"/>
      <c r="N69" s="45"/>
    </row>
    <row r="70" spans="2:16" s="44" customFormat="1">
      <c r="B70" s="16"/>
      <c r="N70" s="45"/>
    </row>
    <row r="71" spans="2:16" s="44" customFormat="1">
      <c r="B71" s="16"/>
      <c r="N71" s="45"/>
    </row>
    <row r="72" spans="2:16" s="44" customFormat="1">
      <c r="B72" s="16"/>
      <c r="N72" s="45"/>
    </row>
    <row r="73" spans="2:16" s="44" customFormat="1">
      <c r="B73" s="16"/>
      <c r="N73" s="45"/>
    </row>
    <row r="74" spans="2:16" s="44" customFormat="1">
      <c r="B74" s="16"/>
      <c r="N74" s="45"/>
    </row>
    <row r="75" spans="2:16" s="44" customFormat="1">
      <c r="B75" s="16"/>
      <c r="N75" s="45"/>
    </row>
    <row r="76" spans="2:16" s="44" customFormat="1">
      <c r="B76" s="16"/>
      <c r="N76" s="45"/>
    </row>
    <row r="77" spans="2:16" s="44" customFormat="1">
      <c r="B77" s="16"/>
      <c r="N77" s="45"/>
    </row>
    <row r="78" spans="2:16" s="44" customFormat="1">
      <c r="B78" s="16"/>
      <c r="N78" s="45"/>
    </row>
    <row r="79" spans="2:16" s="44" customFormat="1">
      <c r="B79" s="16"/>
      <c r="N79" s="45"/>
    </row>
    <row r="80" spans="2:16" s="44" customFormat="1">
      <c r="B80" s="16"/>
      <c r="N80" s="45"/>
    </row>
    <row r="81" spans="2:14" s="44" customFormat="1">
      <c r="B81" s="16"/>
      <c r="N81" s="45"/>
    </row>
    <row r="82" spans="2:14" s="44" customFormat="1">
      <c r="B82" s="16"/>
      <c r="N82" s="45"/>
    </row>
    <row r="83" spans="2:14" s="44" customFormat="1">
      <c r="B83" s="16"/>
      <c r="N83" s="45"/>
    </row>
    <row r="84" spans="2:14" s="44" customFormat="1">
      <c r="B84" s="16"/>
      <c r="N84" s="45"/>
    </row>
    <row r="85" spans="2:14" s="44" customFormat="1">
      <c r="B85" s="16"/>
      <c r="N85" s="45"/>
    </row>
    <row r="86" spans="2:14" s="44" customFormat="1">
      <c r="B86" s="16"/>
      <c r="N86" s="45"/>
    </row>
    <row r="87" spans="2:14" s="44" customFormat="1">
      <c r="B87" s="16"/>
      <c r="N87" s="45"/>
    </row>
    <row r="88" spans="2:14" s="44" customFormat="1">
      <c r="B88" s="16"/>
      <c r="N88" s="45"/>
    </row>
    <row r="89" spans="2:14" s="44" customFormat="1">
      <c r="B89" s="16"/>
      <c r="N89" s="45"/>
    </row>
    <row r="90" spans="2:14" s="44" customFormat="1">
      <c r="B90" s="16"/>
      <c r="N90" s="45"/>
    </row>
  </sheetData>
  <sheetProtection sheet="1" objects="1" scenarios="1" formatCells="0" formatColumns="0" formatRows="0"/>
  <mergeCells count="101">
    <mergeCell ref="B36:G36"/>
    <mergeCell ref="D42:E42"/>
    <mergeCell ref="G42:I42"/>
    <mergeCell ref="K42:M42"/>
    <mergeCell ref="D43:E43"/>
    <mergeCell ref="G43:I43"/>
    <mergeCell ref="K43:M43"/>
    <mergeCell ref="B30:P30"/>
    <mergeCell ref="B31:B35"/>
    <mergeCell ref="C31:C35"/>
    <mergeCell ref="D31:D35"/>
    <mergeCell ref="E31:E35"/>
    <mergeCell ref="F31:F35"/>
    <mergeCell ref="H31:H35"/>
    <mergeCell ref="I31:I35"/>
    <mergeCell ref="J31:J35"/>
    <mergeCell ref="P31:P35"/>
    <mergeCell ref="N31:N35"/>
    <mergeCell ref="O31:O35"/>
    <mergeCell ref="K31:K35"/>
    <mergeCell ref="L31:L35"/>
    <mergeCell ref="M31:M35"/>
    <mergeCell ref="B24:P24"/>
    <mergeCell ref="B25:B29"/>
    <mergeCell ref="C25:C29"/>
    <mergeCell ref="D25:D29"/>
    <mergeCell ref="E25:E29"/>
    <mergeCell ref="F25:F29"/>
    <mergeCell ref="H25:H29"/>
    <mergeCell ref="I25:I29"/>
    <mergeCell ref="J25:J29"/>
    <mergeCell ref="P25:P29"/>
    <mergeCell ref="K25:K29"/>
    <mergeCell ref="L25:L29"/>
    <mergeCell ref="M25:M29"/>
    <mergeCell ref="N25:N29"/>
    <mergeCell ref="O25:O29"/>
    <mergeCell ref="I13:I17"/>
    <mergeCell ref="J13:J17"/>
    <mergeCell ref="P13:P17"/>
    <mergeCell ref="B18:P18"/>
    <mergeCell ref="B19:B23"/>
    <mergeCell ref="C19:C23"/>
    <mergeCell ref="D19:D23"/>
    <mergeCell ref="E19:E23"/>
    <mergeCell ref="F19:F23"/>
    <mergeCell ref="H19:H23"/>
    <mergeCell ref="I19:I23"/>
    <mergeCell ref="J19:J23"/>
    <mergeCell ref="K13:K17"/>
    <mergeCell ref="L13:L17"/>
    <mergeCell ref="M13:M17"/>
    <mergeCell ref="N13:N17"/>
    <mergeCell ref="O13:O17"/>
    <mergeCell ref="P19:P23"/>
    <mergeCell ref="K19:K23"/>
    <mergeCell ref="L19:L23"/>
    <mergeCell ref="M19:M23"/>
    <mergeCell ref="N19:N23"/>
    <mergeCell ref="O19:O23"/>
    <mergeCell ref="B13:B17"/>
    <mergeCell ref="C13:C17"/>
    <mergeCell ref="D13:D17"/>
    <mergeCell ref="E13:E17"/>
    <mergeCell ref="F13:F17"/>
    <mergeCell ref="H13:H17"/>
    <mergeCell ref="B8:B12"/>
    <mergeCell ref="C8:C12"/>
    <mergeCell ref="D8:D12"/>
    <mergeCell ref="E8:E12"/>
    <mergeCell ref="F8:F12"/>
    <mergeCell ref="N8:N12"/>
    <mergeCell ref="O8:O12"/>
    <mergeCell ref="P8:P12"/>
    <mergeCell ref="I8:I12"/>
    <mergeCell ref="J8:J12"/>
    <mergeCell ref="K8:K12"/>
    <mergeCell ref="L8:L12"/>
    <mergeCell ref="M8:M12"/>
    <mergeCell ref="H8:H12"/>
    <mergeCell ref="D2:P2"/>
    <mergeCell ref="D3:E3"/>
    <mergeCell ref="F3:G3"/>
    <mergeCell ref="H3:I3"/>
    <mergeCell ref="J3:K3"/>
    <mergeCell ref="N3:P3"/>
    <mergeCell ref="B7:P7"/>
    <mergeCell ref="B5:B6"/>
    <mergeCell ref="C5:C6"/>
    <mergeCell ref="D5:D6"/>
    <mergeCell ref="E5:E6"/>
    <mergeCell ref="F5:F6"/>
    <mergeCell ref="G5:G6"/>
    <mergeCell ref="L3:M3"/>
    <mergeCell ref="H5:H6"/>
    <mergeCell ref="I5:L5"/>
    <mergeCell ref="M5:M6"/>
    <mergeCell ref="N5:N6"/>
    <mergeCell ref="O5:P5"/>
    <mergeCell ref="B1:C3"/>
    <mergeCell ref="D1:P1"/>
  </mergeCells>
  <conditionalFormatting sqref="M8">
    <cfRule type="cellIs" dxfId="1" priority="2" operator="greaterThan">
      <formula>100</formula>
    </cfRule>
  </conditionalFormatting>
  <conditionalFormatting sqref="M13 M19 M25">
    <cfRule type="cellIs" dxfId="0" priority="1" operator="greaterThan">
      <formula>100</formula>
    </cfRule>
  </conditionalFormatting>
  <dataValidations count="1">
    <dataValidation allowBlank="1" showInputMessage="1" showErrorMessage="1" errorTitle="error" error="solo datos númericos" sqref="H25:H29 H19:H23 H31:H35 H8:H17" xr:uid="{00000000-0002-0000-0400-000000000000}"/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0"/>
  <sheetViews>
    <sheetView showGridLines="0" topLeftCell="C1" zoomScale="70" zoomScaleNormal="70" workbookViewId="0">
      <selection activeCell="I20" sqref="I20:I30"/>
    </sheetView>
  </sheetViews>
  <sheetFormatPr baseColWidth="10" defaultColWidth="11.42578125" defaultRowHeight="15"/>
  <cols>
    <col min="1" max="1" width="1" style="30" customWidth="1"/>
    <col min="2" max="2" width="32.7109375" style="11" bestFit="1" customWidth="1"/>
    <col min="3" max="3" width="48.85546875" style="30" customWidth="1"/>
    <col min="4" max="4" width="22" style="30" customWidth="1"/>
    <col min="5" max="5" width="61.28515625" style="30" customWidth="1"/>
    <col min="6" max="8" width="12" style="31" customWidth="1"/>
    <col min="9" max="9" width="25" style="30" customWidth="1"/>
    <col min="10" max="10" width="27.7109375" style="30" customWidth="1"/>
    <col min="11" max="16384" width="11.42578125" style="30"/>
  </cols>
  <sheetData>
    <row r="1" spans="1:12" ht="18" customHeight="1">
      <c r="B1" s="292"/>
      <c r="C1" s="293" t="s">
        <v>198</v>
      </c>
      <c r="D1" s="293"/>
      <c r="E1" s="293"/>
      <c r="F1" s="293"/>
      <c r="G1" s="293"/>
      <c r="H1" s="293"/>
      <c r="I1" s="293"/>
      <c r="J1" s="293"/>
    </row>
    <row r="2" spans="1:12" ht="21.75" customHeight="1">
      <c r="B2" s="292"/>
      <c r="C2" s="388" t="s">
        <v>199</v>
      </c>
      <c r="D2" s="388"/>
      <c r="E2" s="388"/>
      <c r="F2" s="388"/>
      <c r="G2" s="388"/>
      <c r="H2" s="388"/>
      <c r="I2" s="388"/>
      <c r="J2" s="388"/>
    </row>
    <row r="3" spans="1:12" customFormat="1" ht="21.95" customHeight="1">
      <c r="A3" s="32"/>
      <c r="B3" s="292"/>
      <c r="C3" s="144" t="s">
        <v>195</v>
      </c>
      <c r="D3" s="418" t="s">
        <v>200</v>
      </c>
      <c r="E3" s="419"/>
      <c r="F3" s="263" t="s">
        <v>196</v>
      </c>
      <c r="G3" s="263"/>
      <c r="H3" s="106" t="s">
        <v>235</v>
      </c>
      <c r="I3" s="210" t="s">
        <v>236</v>
      </c>
      <c r="J3" s="207">
        <f>F1Concertación!J3</f>
        <v>45694</v>
      </c>
      <c r="K3" s="32"/>
    </row>
    <row r="4" spans="1:12" customFormat="1" ht="4.5" customHeight="1">
      <c r="A4" s="32"/>
      <c r="B4" s="121"/>
      <c r="C4" s="121"/>
      <c r="D4" s="121"/>
      <c r="E4" s="120"/>
      <c r="F4" s="121"/>
      <c r="G4" s="121"/>
      <c r="H4" s="141"/>
      <c r="I4" s="142"/>
      <c r="J4" s="120"/>
      <c r="K4" s="32"/>
    </row>
    <row r="5" spans="1:12" customFormat="1" ht="15.75">
      <c r="A5" s="32"/>
      <c r="B5" s="387" t="s">
        <v>54</v>
      </c>
      <c r="C5" s="389" t="s">
        <v>169</v>
      </c>
      <c r="D5" s="389"/>
      <c r="E5" s="389"/>
      <c r="F5" s="389"/>
      <c r="G5" s="389"/>
      <c r="H5" s="389"/>
      <c r="I5" s="389"/>
      <c r="J5" s="107">
        <v>5</v>
      </c>
      <c r="K5" s="32"/>
    </row>
    <row r="6" spans="1:12" customFormat="1" ht="15.75">
      <c r="A6" s="32"/>
      <c r="B6" s="387"/>
      <c r="C6" s="376" t="s">
        <v>170</v>
      </c>
      <c r="D6" s="376"/>
      <c r="E6" s="376"/>
      <c r="F6" s="376"/>
      <c r="G6" s="376"/>
      <c r="H6" s="376"/>
      <c r="I6" s="376"/>
      <c r="J6" s="107">
        <v>4</v>
      </c>
      <c r="K6" s="32"/>
    </row>
    <row r="7" spans="1:12" customFormat="1" ht="15.75">
      <c r="A7" s="32"/>
      <c r="B7" s="387"/>
      <c r="C7" s="376" t="s">
        <v>48</v>
      </c>
      <c r="D7" s="376"/>
      <c r="E7" s="376"/>
      <c r="F7" s="376"/>
      <c r="G7" s="376"/>
      <c r="H7" s="376"/>
      <c r="I7" s="376"/>
      <c r="J7" s="107">
        <v>3</v>
      </c>
      <c r="K7" s="32"/>
    </row>
    <row r="8" spans="1:12" customFormat="1" ht="15.75">
      <c r="A8" s="32"/>
      <c r="B8" s="387"/>
      <c r="C8" s="376" t="s">
        <v>49</v>
      </c>
      <c r="D8" s="376"/>
      <c r="E8" s="376"/>
      <c r="F8" s="376"/>
      <c r="G8" s="376"/>
      <c r="H8" s="376"/>
      <c r="I8" s="376"/>
      <c r="J8" s="107">
        <v>2</v>
      </c>
      <c r="K8" s="32"/>
    </row>
    <row r="9" spans="1:12" customFormat="1" ht="15.75">
      <c r="A9" s="32"/>
      <c r="B9" s="387"/>
      <c r="C9" s="377" t="s">
        <v>126</v>
      </c>
      <c r="D9" s="377"/>
      <c r="E9" s="378"/>
      <c r="F9" s="378"/>
      <c r="G9" s="378"/>
      <c r="H9" s="378"/>
      <c r="I9" s="378"/>
      <c r="J9" s="108">
        <v>1</v>
      </c>
      <c r="K9" s="32"/>
    </row>
    <row r="10" spans="1:12" customFormat="1" ht="15.75">
      <c r="A10" s="32"/>
      <c r="B10" s="381"/>
      <c r="C10" s="382"/>
      <c r="D10" s="382"/>
      <c r="E10" s="382"/>
      <c r="F10" s="382"/>
      <c r="G10" s="382"/>
      <c r="H10" s="382"/>
      <c r="I10" s="382"/>
      <c r="J10" s="383"/>
      <c r="K10" s="32"/>
    </row>
    <row r="11" spans="1:12" customFormat="1" ht="15.75">
      <c r="A11" s="32"/>
      <c r="B11" s="379" t="s">
        <v>203</v>
      </c>
      <c r="C11" s="380"/>
      <c r="D11" s="380"/>
      <c r="E11" s="380"/>
      <c r="F11" s="380"/>
      <c r="G11" s="380"/>
      <c r="H11" s="380"/>
      <c r="I11" s="380"/>
      <c r="J11" s="380"/>
      <c r="K11" s="33"/>
      <c r="L11" s="34"/>
    </row>
    <row r="12" spans="1:12" ht="15.75">
      <c r="B12" s="384"/>
      <c r="C12" s="385"/>
      <c r="D12" s="385"/>
      <c r="E12" s="385"/>
      <c r="F12" s="385"/>
      <c r="G12" s="385"/>
      <c r="H12" s="385"/>
      <c r="I12" s="385"/>
      <c r="J12" s="386"/>
    </row>
    <row r="13" spans="1:12" ht="38.25" customHeight="1">
      <c r="B13" s="301" t="s">
        <v>132</v>
      </c>
      <c r="C13" s="401" t="s">
        <v>55</v>
      </c>
      <c r="D13" s="403"/>
      <c r="E13" s="301" t="s">
        <v>56</v>
      </c>
      <c r="F13" s="401" t="s">
        <v>234</v>
      </c>
      <c r="G13" s="402"/>
      <c r="H13" s="403"/>
      <c r="I13" s="390" t="s">
        <v>233</v>
      </c>
      <c r="J13" s="390" t="s">
        <v>57</v>
      </c>
    </row>
    <row r="14" spans="1:12">
      <c r="B14" s="301"/>
      <c r="C14" s="404"/>
      <c r="D14" s="406"/>
      <c r="E14" s="301"/>
      <c r="F14" s="404"/>
      <c r="G14" s="405"/>
      <c r="H14" s="406"/>
      <c r="I14" s="391"/>
      <c r="J14" s="391"/>
    </row>
    <row r="15" spans="1:12">
      <c r="B15" s="301"/>
      <c r="C15" s="407"/>
      <c r="D15" s="409"/>
      <c r="E15" s="301"/>
      <c r="F15" s="407"/>
      <c r="G15" s="408"/>
      <c r="H15" s="409"/>
      <c r="I15" s="392"/>
      <c r="J15" s="392"/>
    </row>
    <row r="16" spans="1:12" ht="45" customHeight="1">
      <c r="B16" s="354" t="s">
        <v>97</v>
      </c>
      <c r="C16" s="410" t="s">
        <v>135</v>
      </c>
      <c r="D16" s="411"/>
      <c r="E16" s="109" t="s">
        <v>136</v>
      </c>
      <c r="F16" s="370"/>
      <c r="G16" s="371"/>
      <c r="H16" s="372"/>
      <c r="I16" s="365">
        <f>SUM(F19:H19)</f>
        <v>0</v>
      </c>
      <c r="J16" s="373"/>
    </row>
    <row r="17" spans="2:10" ht="31.5">
      <c r="B17" s="354"/>
      <c r="C17" s="412"/>
      <c r="D17" s="413"/>
      <c r="E17" s="109" t="s">
        <v>99</v>
      </c>
      <c r="F17" s="370"/>
      <c r="G17" s="371"/>
      <c r="H17" s="372"/>
      <c r="I17" s="366"/>
      <c r="J17" s="374"/>
    </row>
    <row r="18" spans="2:10" ht="63">
      <c r="B18" s="354"/>
      <c r="C18" s="414"/>
      <c r="D18" s="415"/>
      <c r="E18" s="109" t="s">
        <v>137</v>
      </c>
      <c r="F18" s="370"/>
      <c r="G18" s="371"/>
      <c r="H18" s="372"/>
      <c r="I18" s="366"/>
      <c r="J18" s="374"/>
    </row>
    <row r="19" spans="2:10" ht="15.75">
      <c r="B19" s="358" t="s">
        <v>64</v>
      </c>
      <c r="C19" s="359"/>
      <c r="D19" s="359"/>
      <c r="E19" s="360"/>
      <c r="F19" s="398">
        <f>IFERROR(SUM(F16:H18)/3,"")</f>
        <v>0</v>
      </c>
      <c r="G19" s="399"/>
      <c r="H19" s="400"/>
      <c r="I19" s="369"/>
      <c r="J19" s="375"/>
    </row>
    <row r="20" spans="2:10" ht="15.75" customHeight="1">
      <c r="B20" s="355" t="s">
        <v>133</v>
      </c>
      <c r="C20" s="410" t="s">
        <v>138</v>
      </c>
      <c r="D20" s="411"/>
      <c r="E20" s="109" t="s">
        <v>139</v>
      </c>
      <c r="F20" s="370"/>
      <c r="G20" s="371"/>
      <c r="H20" s="372"/>
      <c r="I20" s="365">
        <f>SUM(F30:H30)</f>
        <v>0</v>
      </c>
      <c r="J20" s="373"/>
    </row>
    <row r="21" spans="2:10" ht="31.5">
      <c r="B21" s="356"/>
      <c r="C21" s="412"/>
      <c r="D21" s="413"/>
      <c r="E21" s="109" t="s">
        <v>140</v>
      </c>
      <c r="F21" s="370"/>
      <c r="G21" s="371"/>
      <c r="H21" s="372"/>
      <c r="I21" s="366"/>
      <c r="J21" s="374"/>
    </row>
    <row r="22" spans="2:10" ht="31.5">
      <c r="B22" s="356"/>
      <c r="C22" s="412"/>
      <c r="D22" s="413"/>
      <c r="E22" s="109" t="s">
        <v>141</v>
      </c>
      <c r="F22" s="370"/>
      <c r="G22" s="371"/>
      <c r="H22" s="372"/>
      <c r="I22" s="366"/>
      <c r="J22" s="374"/>
    </row>
    <row r="23" spans="2:10" ht="15.75">
      <c r="B23" s="356"/>
      <c r="C23" s="412"/>
      <c r="D23" s="413"/>
      <c r="E23" s="109" t="s">
        <v>142</v>
      </c>
      <c r="F23" s="370"/>
      <c r="G23" s="371"/>
      <c r="H23" s="372"/>
      <c r="I23" s="366"/>
      <c r="J23" s="374"/>
    </row>
    <row r="24" spans="2:10" ht="31.5">
      <c r="B24" s="356"/>
      <c r="C24" s="412"/>
      <c r="D24" s="413"/>
      <c r="E24" s="109" t="s">
        <v>143</v>
      </c>
      <c r="F24" s="370"/>
      <c r="G24" s="371"/>
      <c r="H24" s="372"/>
      <c r="I24" s="366"/>
      <c r="J24" s="374"/>
    </row>
    <row r="25" spans="2:10" ht="31.5">
      <c r="B25" s="356"/>
      <c r="C25" s="412"/>
      <c r="D25" s="413"/>
      <c r="E25" s="109" t="s">
        <v>144</v>
      </c>
      <c r="F25" s="370"/>
      <c r="G25" s="371"/>
      <c r="H25" s="372"/>
      <c r="I25" s="366"/>
      <c r="J25" s="374"/>
    </row>
    <row r="26" spans="2:10" ht="31.5">
      <c r="B26" s="356"/>
      <c r="C26" s="412"/>
      <c r="D26" s="413"/>
      <c r="E26" s="109" t="s">
        <v>145</v>
      </c>
      <c r="F26" s="370"/>
      <c r="G26" s="371"/>
      <c r="H26" s="372"/>
      <c r="I26" s="366"/>
      <c r="J26" s="374"/>
    </row>
    <row r="27" spans="2:10" ht="31.5">
      <c r="B27" s="356"/>
      <c r="C27" s="412"/>
      <c r="D27" s="413"/>
      <c r="E27" s="109" t="s">
        <v>146</v>
      </c>
      <c r="F27" s="370"/>
      <c r="G27" s="371"/>
      <c r="H27" s="372"/>
      <c r="I27" s="366"/>
      <c r="J27" s="374"/>
    </row>
    <row r="28" spans="2:10" ht="47.25">
      <c r="B28" s="356"/>
      <c r="C28" s="412"/>
      <c r="D28" s="413"/>
      <c r="E28" s="109" t="s">
        <v>147</v>
      </c>
      <c r="F28" s="370"/>
      <c r="G28" s="371"/>
      <c r="H28" s="372"/>
      <c r="I28" s="366"/>
      <c r="J28" s="374"/>
    </row>
    <row r="29" spans="2:10" ht="31.5">
      <c r="B29" s="357"/>
      <c r="C29" s="414"/>
      <c r="D29" s="415"/>
      <c r="E29" s="109" t="s">
        <v>148</v>
      </c>
      <c r="F29" s="370"/>
      <c r="G29" s="371"/>
      <c r="H29" s="372"/>
      <c r="I29" s="366"/>
      <c r="J29" s="374"/>
    </row>
    <row r="30" spans="2:10" ht="15.75">
      <c r="B30" s="358" t="s">
        <v>64</v>
      </c>
      <c r="C30" s="359"/>
      <c r="D30" s="359"/>
      <c r="E30" s="360"/>
      <c r="F30" s="398">
        <f>IFERROR(SUM(F20:H29)/10,"")</f>
        <v>0</v>
      </c>
      <c r="G30" s="399">
        <f>SUM(G20:G29)/10*20%</f>
        <v>0</v>
      </c>
      <c r="H30" s="400">
        <f>SUM(H20:H29)/10*20%</f>
        <v>0</v>
      </c>
      <c r="I30" s="369"/>
      <c r="J30" s="375"/>
    </row>
    <row r="31" spans="2:10" ht="28.5" customHeight="1">
      <c r="B31" s="362" t="s">
        <v>194</v>
      </c>
      <c r="C31" s="410" t="s">
        <v>171</v>
      </c>
      <c r="D31" s="411"/>
      <c r="E31" s="109" t="s">
        <v>134</v>
      </c>
      <c r="F31" s="370"/>
      <c r="G31" s="371"/>
      <c r="H31" s="372"/>
      <c r="I31" s="361">
        <f>SUM(F37:H37)</f>
        <v>0</v>
      </c>
      <c r="J31" s="393"/>
    </row>
    <row r="32" spans="2:10" ht="29.25" customHeight="1">
      <c r="B32" s="363"/>
      <c r="C32" s="412"/>
      <c r="D32" s="413"/>
      <c r="E32" s="109" t="s">
        <v>172</v>
      </c>
      <c r="F32" s="370"/>
      <c r="G32" s="371"/>
      <c r="H32" s="372"/>
      <c r="I32" s="361"/>
      <c r="J32" s="393"/>
    </row>
    <row r="33" spans="1:11" ht="31.5" customHeight="1">
      <c r="B33" s="363"/>
      <c r="C33" s="412"/>
      <c r="D33" s="413"/>
      <c r="E33" s="109" t="s">
        <v>173</v>
      </c>
      <c r="F33" s="370"/>
      <c r="G33" s="371"/>
      <c r="H33" s="372"/>
      <c r="I33" s="361"/>
      <c r="J33" s="393"/>
    </row>
    <row r="34" spans="1:11" ht="45" customHeight="1">
      <c r="B34" s="363"/>
      <c r="C34" s="412"/>
      <c r="D34" s="413"/>
      <c r="E34" s="109" t="s">
        <v>174</v>
      </c>
      <c r="F34" s="370"/>
      <c r="G34" s="371"/>
      <c r="H34" s="372"/>
      <c r="I34" s="361"/>
      <c r="J34" s="393"/>
    </row>
    <row r="35" spans="1:11" ht="30.75" customHeight="1">
      <c r="B35" s="363"/>
      <c r="C35" s="412"/>
      <c r="D35" s="413"/>
      <c r="E35" s="109" t="s">
        <v>175</v>
      </c>
      <c r="F35" s="370"/>
      <c r="G35" s="371"/>
      <c r="H35" s="372"/>
      <c r="I35" s="361"/>
      <c r="J35" s="393"/>
    </row>
    <row r="36" spans="1:11" ht="31.5">
      <c r="B36" s="364"/>
      <c r="C36" s="414"/>
      <c r="D36" s="415"/>
      <c r="E36" s="109" t="s">
        <v>176</v>
      </c>
      <c r="F36" s="370"/>
      <c r="G36" s="371"/>
      <c r="H36" s="372"/>
      <c r="I36" s="361"/>
      <c r="J36" s="393"/>
    </row>
    <row r="37" spans="1:11" ht="15.75">
      <c r="B37" s="358" t="s">
        <v>64</v>
      </c>
      <c r="C37" s="359"/>
      <c r="D37" s="359"/>
      <c r="E37" s="360"/>
      <c r="F37" s="398">
        <f>IFERROR(SUM(F31:H36)/6,"")</f>
        <v>0</v>
      </c>
      <c r="G37" s="399">
        <f>SUM(G31:G36)/6*20%</f>
        <v>0</v>
      </c>
      <c r="H37" s="400">
        <f>SUM(H31:H36)/6*20%</f>
        <v>0</v>
      </c>
      <c r="I37" s="361"/>
      <c r="J37" s="393"/>
    </row>
    <row r="38" spans="1:11" ht="36.75" customHeight="1">
      <c r="B38" s="354" t="s">
        <v>58</v>
      </c>
      <c r="C38" s="410" t="s">
        <v>149</v>
      </c>
      <c r="D38" s="411"/>
      <c r="E38" s="109" t="s">
        <v>59</v>
      </c>
      <c r="F38" s="370"/>
      <c r="G38" s="371"/>
      <c r="H38" s="372"/>
      <c r="I38" s="361">
        <f>SUM(F43:H43)</f>
        <v>0</v>
      </c>
      <c r="J38" s="393"/>
    </row>
    <row r="39" spans="1:11" ht="31.5" customHeight="1">
      <c r="B39" s="354"/>
      <c r="C39" s="412"/>
      <c r="D39" s="413"/>
      <c r="E39" s="109" t="s">
        <v>60</v>
      </c>
      <c r="F39" s="370"/>
      <c r="G39" s="371"/>
      <c r="H39" s="372"/>
      <c r="I39" s="361"/>
      <c r="J39" s="393"/>
    </row>
    <row r="40" spans="1:11" ht="24.75" customHeight="1">
      <c r="B40" s="354"/>
      <c r="C40" s="412"/>
      <c r="D40" s="413"/>
      <c r="E40" s="109" t="s">
        <v>61</v>
      </c>
      <c r="F40" s="370"/>
      <c r="G40" s="371"/>
      <c r="H40" s="372"/>
      <c r="I40" s="361"/>
      <c r="J40" s="393"/>
    </row>
    <row r="41" spans="1:11" ht="30" customHeight="1">
      <c r="B41" s="354"/>
      <c r="C41" s="412"/>
      <c r="D41" s="413"/>
      <c r="E41" s="109" t="s">
        <v>62</v>
      </c>
      <c r="F41" s="370"/>
      <c r="G41" s="371"/>
      <c r="H41" s="372"/>
      <c r="I41" s="361"/>
      <c r="J41" s="393"/>
    </row>
    <row r="42" spans="1:11" ht="37.5" customHeight="1">
      <c r="B42" s="354"/>
      <c r="C42" s="414"/>
      <c r="D42" s="415"/>
      <c r="E42" s="109" t="s">
        <v>63</v>
      </c>
      <c r="F42" s="370"/>
      <c r="G42" s="371"/>
      <c r="H42" s="372"/>
      <c r="I42" s="361"/>
      <c r="J42" s="393"/>
    </row>
    <row r="43" spans="1:11" customFormat="1" ht="24.75" customHeight="1">
      <c r="A43" s="32"/>
      <c r="B43" s="358" t="s">
        <v>64</v>
      </c>
      <c r="C43" s="359"/>
      <c r="D43" s="359"/>
      <c r="E43" s="360"/>
      <c r="F43" s="398">
        <f>IFERROR(SUM(F38:H42)/5,"")</f>
        <v>0</v>
      </c>
      <c r="G43" s="399">
        <f>SUM(G38:G42)/5*20%</f>
        <v>0</v>
      </c>
      <c r="H43" s="400">
        <f>SUM(H38:H42)/5*20%</f>
        <v>0</v>
      </c>
      <c r="I43" s="361"/>
      <c r="J43" s="393"/>
      <c r="K43" s="35"/>
    </row>
    <row r="44" spans="1:11" ht="29.25" customHeight="1">
      <c r="B44" s="355" t="s">
        <v>96</v>
      </c>
      <c r="C44" s="410" t="s">
        <v>150</v>
      </c>
      <c r="D44" s="420"/>
      <c r="E44" s="110" t="s">
        <v>151</v>
      </c>
      <c r="F44" s="370"/>
      <c r="G44" s="371"/>
      <c r="H44" s="372"/>
      <c r="I44" s="361">
        <f>SUM(F50:H50)</f>
        <v>0</v>
      </c>
      <c r="J44" s="393"/>
    </row>
    <row r="45" spans="1:11" ht="33" customHeight="1">
      <c r="B45" s="356"/>
      <c r="C45" s="412"/>
      <c r="D45" s="421"/>
      <c r="E45" s="111" t="s">
        <v>152</v>
      </c>
      <c r="F45" s="370"/>
      <c r="G45" s="371"/>
      <c r="H45" s="372"/>
      <c r="I45" s="361"/>
      <c r="J45" s="393"/>
    </row>
    <row r="46" spans="1:11" ht="45" customHeight="1">
      <c r="B46" s="356"/>
      <c r="C46" s="412"/>
      <c r="D46" s="421"/>
      <c r="E46" s="112" t="s">
        <v>153</v>
      </c>
      <c r="F46" s="370"/>
      <c r="G46" s="371"/>
      <c r="H46" s="372"/>
      <c r="I46" s="361"/>
      <c r="J46" s="393"/>
    </row>
    <row r="47" spans="1:11" ht="45" customHeight="1">
      <c r="B47" s="356"/>
      <c r="C47" s="412"/>
      <c r="D47" s="421"/>
      <c r="E47" s="113" t="s">
        <v>154</v>
      </c>
      <c r="F47" s="370"/>
      <c r="G47" s="371"/>
      <c r="H47" s="372"/>
      <c r="I47" s="361"/>
      <c r="J47" s="393"/>
    </row>
    <row r="48" spans="1:11" ht="45" customHeight="1">
      <c r="B48" s="356"/>
      <c r="C48" s="412"/>
      <c r="D48" s="421"/>
      <c r="E48" s="114" t="s">
        <v>155</v>
      </c>
      <c r="F48" s="370"/>
      <c r="G48" s="371"/>
      <c r="H48" s="372"/>
      <c r="I48" s="361"/>
      <c r="J48" s="393"/>
    </row>
    <row r="49" spans="1:11" ht="47.25" customHeight="1">
      <c r="B49" s="357"/>
      <c r="C49" s="414"/>
      <c r="D49" s="422"/>
      <c r="E49" s="111" t="s">
        <v>156</v>
      </c>
      <c r="F49" s="370"/>
      <c r="G49" s="371"/>
      <c r="H49" s="372"/>
      <c r="I49" s="361"/>
      <c r="J49" s="393"/>
    </row>
    <row r="50" spans="1:11" customFormat="1" ht="24.75" customHeight="1">
      <c r="A50" s="32"/>
      <c r="B50" s="358" t="s">
        <v>64</v>
      </c>
      <c r="C50" s="359"/>
      <c r="D50" s="359"/>
      <c r="E50" s="360"/>
      <c r="F50" s="398">
        <f>IFERROR(SUM(F44:H49)/6,"")</f>
        <v>0</v>
      </c>
      <c r="G50" s="399">
        <f>SUM(G44:G49)/6*20%</f>
        <v>0</v>
      </c>
      <c r="H50" s="400">
        <f>SUM(H44:H49)/6*20%</f>
        <v>0</v>
      </c>
      <c r="I50" s="361"/>
      <c r="J50" s="393"/>
      <c r="K50" s="35"/>
    </row>
    <row r="51" spans="1:11" customFormat="1" ht="27.75" customHeight="1">
      <c r="A51" s="32"/>
      <c r="B51" s="394" t="s">
        <v>177</v>
      </c>
      <c r="C51" s="410" t="s">
        <v>178</v>
      </c>
      <c r="D51" s="411"/>
      <c r="E51" s="109" t="s">
        <v>179</v>
      </c>
      <c r="F51" s="370"/>
      <c r="G51" s="371"/>
      <c r="H51" s="372"/>
      <c r="I51" s="361">
        <f>SUM(F55:H55)</f>
        <v>0</v>
      </c>
      <c r="J51" s="393"/>
      <c r="K51" s="35"/>
    </row>
    <row r="52" spans="1:11" customFormat="1" ht="27.75" customHeight="1">
      <c r="A52" s="32"/>
      <c r="B52" s="394"/>
      <c r="C52" s="412"/>
      <c r="D52" s="413"/>
      <c r="E52" s="109" t="s">
        <v>180</v>
      </c>
      <c r="F52" s="370"/>
      <c r="G52" s="371"/>
      <c r="H52" s="372"/>
      <c r="I52" s="361"/>
      <c r="J52" s="393"/>
      <c r="K52" s="35"/>
    </row>
    <row r="53" spans="1:11" customFormat="1" ht="45.75" customHeight="1">
      <c r="A53" s="32"/>
      <c r="B53" s="394"/>
      <c r="C53" s="412"/>
      <c r="D53" s="413"/>
      <c r="E53" s="109" t="s">
        <v>181</v>
      </c>
      <c r="F53" s="370"/>
      <c r="G53" s="371"/>
      <c r="H53" s="372"/>
      <c r="I53" s="361"/>
      <c r="J53" s="393"/>
      <c r="K53" s="35"/>
    </row>
    <row r="54" spans="1:11" customFormat="1" ht="31.5">
      <c r="A54" s="32"/>
      <c r="B54" s="394"/>
      <c r="C54" s="414"/>
      <c r="D54" s="415"/>
      <c r="E54" s="109" t="s">
        <v>182</v>
      </c>
      <c r="F54" s="370"/>
      <c r="G54" s="371"/>
      <c r="H54" s="372"/>
      <c r="I54" s="361"/>
      <c r="J54" s="393"/>
      <c r="K54" s="35"/>
    </row>
    <row r="55" spans="1:11" customFormat="1" ht="24.75" customHeight="1">
      <c r="A55" s="32"/>
      <c r="B55" s="358" t="s">
        <v>64</v>
      </c>
      <c r="C55" s="359"/>
      <c r="D55" s="359"/>
      <c r="E55" s="360"/>
      <c r="F55" s="398">
        <f>IFERROR(SUM(F51:H54)/4,"")</f>
        <v>0</v>
      </c>
      <c r="G55" s="399">
        <f>SUM(G51:G54)/4*20%</f>
        <v>0</v>
      </c>
      <c r="H55" s="400">
        <f>SUM(H51:H54)/4*20%</f>
        <v>0</v>
      </c>
      <c r="I55" s="361"/>
      <c r="J55" s="393"/>
      <c r="K55" s="35"/>
    </row>
    <row r="56" spans="1:11" customFormat="1" ht="31.5" customHeight="1">
      <c r="A56" s="32"/>
      <c r="B56" s="355" t="s">
        <v>184</v>
      </c>
      <c r="C56" s="410" t="s">
        <v>185</v>
      </c>
      <c r="D56" s="411"/>
      <c r="E56" s="109" t="s">
        <v>186</v>
      </c>
      <c r="F56" s="370"/>
      <c r="G56" s="371"/>
      <c r="H56" s="372"/>
      <c r="I56" s="365">
        <f>SUM(F61:H61)</f>
        <v>0</v>
      </c>
      <c r="J56" s="373"/>
      <c r="K56" s="35"/>
    </row>
    <row r="57" spans="1:11" customFormat="1" ht="35.25" customHeight="1">
      <c r="A57" s="32"/>
      <c r="B57" s="356"/>
      <c r="C57" s="412"/>
      <c r="D57" s="413"/>
      <c r="E57" s="109" t="s">
        <v>187</v>
      </c>
      <c r="F57" s="370"/>
      <c r="G57" s="371"/>
      <c r="H57" s="372"/>
      <c r="I57" s="366"/>
      <c r="J57" s="374"/>
      <c r="K57" s="35"/>
    </row>
    <row r="58" spans="1:11" customFormat="1" ht="33.75" customHeight="1">
      <c r="A58" s="32"/>
      <c r="B58" s="356"/>
      <c r="C58" s="412"/>
      <c r="D58" s="413"/>
      <c r="E58" s="109" t="s">
        <v>188</v>
      </c>
      <c r="F58" s="370"/>
      <c r="G58" s="371"/>
      <c r="H58" s="372"/>
      <c r="I58" s="366"/>
      <c r="J58" s="374"/>
      <c r="K58" s="35"/>
    </row>
    <row r="59" spans="1:11" customFormat="1" ht="21.75" customHeight="1">
      <c r="A59" s="32"/>
      <c r="B59" s="356"/>
      <c r="C59" s="412"/>
      <c r="D59" s="413"/>
      <c r="E59" s="109" t="s">
        <v>189</v>
      </c>
      <c r="F59" s="370"/>
      <c r="G59" s="371"/>
      <c r="H59" s="372"/>
      <c r="I59" s="366"/>
      <c r="J59" s="374"/>
      <c r="K59" s="35"/>
    </row>
    <row r="60" spans="1:11" customFormat="1" ht="30.75" customHeight="1">
      <c r="A60" s="32"/>
      <c r="B60" s="356"/>
      <c r="C60" s="414"/>
      <c r="D60" s="415"/>
      <c r="E60" s="109" t="s">
        <v>190</v>
      </c>
      <c r="F60" s="370"/>
      <c r="G60" s="371"/>
      <c r="H60" s="372"/>
      <c r="I60" s="366"/>
      <c r="J60" s="374"/>
      <c r="K60" s="35"/>
    </row>
    <row r="61" spans="1:11" customFormat="1" ht="24.75" customHeight="1">
      <c r="A61" s="32"/>
      <c r="B61" s="358" t="s">
        <v>64</v>
      </c>
      <c r="C61" s="359"/>
      <c r="D61" s="359"/>
      <c r="E61" s="360"/>
      <c r="F61" s="398">
        <f>IFERROR(SUM(F56:H60)/5,"")</f>
        <v>0</v>
      </c>
      <c r="G61" s="399">
        <f>SUM(G56:G60)/5*20%</f>
        <v>0</v>
      </c>
      <c r="H61" s="400">
        <f>SUM(H56:H60)/5*20%</f>
        <v>0</v>
      </c>
      <c r="I61" s="369"/>
      <c r="J61" s="375"/>
      <c r="K61" s="35"/>
    </row>
    <row r="62" spans="1:11" customFormat="1" ht="31.5" customHeight="1">
      <c r="A62" s="32"/>
      <c r="B62" s="355" t="s">
        <v>65</v>
      </c>
      <c r="C62" s="410" t="s">
        <v>157</v>
      </c>
      <c r="D62" s="411"/>
      <c r="E62" s="109" t="s">
        <v>159</v>
      </c>
      <c r="F62" s="370"/>
      <c r="G62" s="371"/>
      <c r="H62" s="372"/>
      <c r="I62" s="365">
        <f>SUM(F68:H68)</f>
        <v>0</v>
      </c>
      <c r="J62" s="252"/>
      <c r="K62" s="35"/>
    </row>
    <row r="63" spans="1:11" customFormat="1" ht="47.25">
      <c r="A63" s="32"/>
      <c r="B63" s="356"/>
      <c r="C63" s="412"/>
      <c r="D63" s="413"/>
      <c r="E63" s="109" t="s">
        <v>100</v>
      </c>
      <c r="F63" s="370"/>
      <c r="G63" s="371"/>
      <c r="H63" s="372"/>
      <c r="I63" s="366"/>
      <c r="J63" s="252"/>
      <c r="K63" s="35"/>
    </row>
    <row r="64" spans="1:11" customFormat="1" ht="47.25">
      <c r="A64" s="32"/>
      <c r="B64" s="356"/>
      <c r="C64" s="412"/>
      <c r="D64" s="413"/>
      <c r="E64" s="109" t="s">
        <v>101</v>
      </c>
      <c r="F64" s="370"/>
      <c r="G64" s="371"/>
      <c r="H64" s="372"/>
      <c r="I64" s="366"/>
      <c r="J64" s="252"/>
      <c r="K64" s="35"/>
    </row>
    <row r="65" spans="1:11" customFormat="1" ht="32.25" customHeight="1">
      <c r="A65" s="32"/>
      <c r="B65" s="356"/>
      <c r="C65" s="412"/>
      <c r="D65" s="413"/>
      <c r="E65" s="109" t="s">
        <v>102</v>
      </c>
      <c r="F65" s="370"/>
      <c r="G65" s="371"/>
      <c r="H65" s="372"/>
      <c r="I65" s="366"/>
      <c r="J65" s="252"/>
      <c r="K65" s="35"/>
    </row>
    <row r="66" spans="1:11" customFormat="1" ht="33" customHeight="1">
      <c r="A66" s="32"/>
      <c r="B66" s="356"/>
      <c r="C66" s="412"/>
      <c r="D66" s="413"/>
      <c r="E66" s="109" t="s">
        <v>103</v>
      </c>
      <c r="F66" s="370"/>
      <c r="G66" s="371"/>
      <c r="H66" s="372"/>
      <c r="I66" s="366"/>
      <c r="J66" s="252"/>
      <c r="K66" s="35"/>
    </row>
    <row r="67" spans="1:11" customFormat="1" ht="45.75" customHeight="1">
      <c r="A67" s="32"/>
      <c r="B67" s="357"/>
      <c r="C67" s="414"/>
      <c r="D67" s="415"/>
      <c r="E67" s="109" t="s">
        <v>104</v>
      </c>
      <c r="F67" s="370"/>
      <c r="G67" s="371"/>
      <c r="H67" s="372"/>
      <c r="I67" s="366"/>
      <c r="J67" s="252"/>
      <c r="K67" s="35"/>
    </row>
    <row r="68" spans="1:11" customFormat="1" ht="24.75" customHeight="1">
      <c r="A68" s="32"/>
      <c r="B68" s="368" t="s">
        <v>64</v>
      </c>
      <c r="C68" s="368"/>
      <c r="D68" s="368"/>
      <c r="E68" s="368"/>
      <c r="F68" s="398">
        <f>IFERROR(SUM(F62:H67)/6,"")</f>
        <v>0</v>
      </c>
      <c r="G68" s="399">
        <f>SUM(G62:G67)/6*20%</f>
        <v>0</v>
      </c>
      <c r="H68" s="400">
        <f>SUM(H62:H67)/6*20%</f>
        <v>0</v>
      </c>
      <c r="I68" s="369"/>
      <c r="J68" s="252"/>
      <c r="K68" s="35"/>
    </row>
    <row r="69" spans="1:11" customFormat="1" ht="24.75" customHeight="1">
      <c r="A69" s="32"/>
      <c r="B69" s="355" t="s">
        <v>66</v>
      </c>
      <c r="C69" s="410" t="s">
        <v>158</v>
      </c>
      <c r="D69" s="411"/>
      <c r="E69" s="109" t="s">
        <v>105</v>
      </c>
      <c r="F69" s="370"/>
      <c r="G69" s="371"/>
      <c r="H69" s="372"/>
      <c r="I69" s="365">
        <f>SUM(F75:H75)</f>
        <v>0</v>
      </c>
      <c r="J69" s="252"/>
      <c r="K69" s="35"/>
    </row>
    <row r="70" spans="1:11" customFormat="1" ht="63">
      <c r="A70" s="32"/>
      <c r="B70" s="356"/>
      <c r="C70" s="412"/>
      <c r="D70" s="413"/>
      <c r="E70" s="109" t="s">
        <v>106</v>
      </c>
      <c r="F70" s="370"/>
      <c r="G70" s="371"/>
      <c r="H70" s="372"/>
      <c r="I70" s="366"/>
      <c r="J70" s="252"/>
      <c r="K70" s="35"/>
    </row>
    <row r="71" spans="1:11" customFormat="1" ht="47.25">
      <c r="A71" s="32"/>
      <c r="B71" s="356"/>
      <c r="C71" s="412"/>
      <c r="D71" s="413"/>
      <c r="E71" s="109" t="s">
        <v>107</v>
      </c>
      <c r="F71" s="370"/>
      <c r="G71" s="371"/>
      <c r="H71" s="372"/>
      <c r="I71" s="366"/>
      <c r="J71" s="252"/>
      <c r="K71" s="35"/>
    </row>
    <row r="72" spans="1:11" customFormat="1" ht="47.25">
      <c r="A72" s="32"/>
      <c r="B72" s="356"/>
      <c r="C72" s="412"/>
      <c r="D72" s="413"/>
      <c r="E72" s="109" t="s">
        <v>108</v>
      </c>
      <c r="F72" s="370"/>
      <c r="G72" s="371"/>
      <c r="H72" s="372"/>
      <c r="I72" s="366"/>
      <c r="J72" s="252"/>
      <c r="K72" s="35"/>
    </row>
    <row r="73" spans="1:11" customFormat="1" ht="24.75" customHeight="1">
      <c r="A73" s="32"/>
      <c r="B73" s="356"/>
      <c r="C73" s="412"/>
      <c r="D73" s="413"/>
      <c r="E73" s="109" t="s">
        <v>109</v>
      </c>
      <c r="F73" s="370"/>
      <c r="G73" s="371"/>
      <c r="H73" s="372"/>
      <c r="I73" s="366"/>
      <c r="J73" s="252"/>
      <c r="K73" s="35"/>
    </row>
    <row r="74" spans="1:11" customFormat="1" ht="31.5">
      <c r="A74" s="32"/>
      <c r="B74" s="357"/>
      <c r="C74" s="414"/>
      <c r="D74" s="415"/>
      <c r="E74" s="109" t="s">
        <v>160</v>
      </c>
      <c r="F74" s="370"/>
      <c r="G74" s="371"/>
      <c r="H74" s="372"/>
      <c r="I74" s="366"/>
      <c r="J74" s="252"/>
      <c r="K74" s="35"/>
    </row>
    <row r="75" spans="1:11" customFormat="1" ht="24.75" customHeight="1">
      <c r="A75" s="32"/>
      <c r="B75" s="368" t="s">
        <v>64</v>
      </c>
      <c r="C75" s="368"/>
      <c r="D75" s="368"/>
      <c r="E75" s="368"/>
      <c r="F75" s="398">
        <f>IFERROR(SUM(F69:H74)/6,"")</f>
        <v>0</v>
      </c>
      <c r="G75" s="399">
        <f>SUM(G69:G74)/6*20%</f>
        <v>0</v>
      </c>
      <c r="H75" s="400">
        <f>SUM(H69:H74)/6*20%</f>
        <v>0</v>
      </c>
      <c r="I75" s="369"/>
      <c r="J75" s="252"/>
      <c r="K75" s="35"/>
    </row>
    <row r="76" spans="1:11" customFormat="1" ht="47.25" customHeight="1">
      <c r="A76" s="32"/>
      <c r="B76" s="354" t="s">
        <v>67</v>
      </c>
      <c r="C76" s="410" t="s">
        <v>161</v>
      </c>
      <c r="D76" s="411"/>
      <c r="E76" s="109" t="s">
        <v>110</v>
      </c>
      <c r="F76" s="370"/>
      <c r="G76" s="371"/>
      <c r="H76" s="372"/>
      <c r="I76" s="365">
        <f>SUM(F82:H82)</f>
        <v>0</v>
      </c>
      <c r="J76" s="252"/>
      <c r="K76" s="35"/>
    </row>
    <row r="77" spans="1:11" customFormat="1" ht="47.25">
      <c r="A77" s="32"/>
      <c r="B77" s="354"/>
      <c r="C77" s="412"/>
      <c r="D77" s="413"/>
      <c r="E77" s="109" t="s">
        <v>111</v>
      </c>
      <c r="F77" s="370"/>
      <c r="G77" s="371"/>
      <c r="H77" s="372"/>
      <c r="I77" s="366"/>
      <c r="J77" s="252"/>
      <c r="K77" s="35"/>
    </row>
    <row r="78" spans="1:11" customFormat="1" ht="47.25">
      <c r="A78" s="32"/>
      <c r="B78" s="354"/>
      <c r="C78" s="412"/>
      <c r="D78" s="413"/>
      <c r="E78" s="109" t="s">
        <v>112</v>
      </c>
      <c r="F78" s="370"/>
      <c r="G78" s="371"/>
      <c r="H78" s="372"/>
      <c r="I78" s="366"/>
      <c r="J78" s="252"/>
      <c r="K78" s="35"/>
    </row>
    <row r="79" spans="1:11" customFormat="1" ht="47.25">
      <c r="A79" s="32"/>
      <c r="B79" s="354"/>
      <c r="C79" s="412"/>
      <c r="D79" s="413"/>
      <c r="E79" s="109" t="s">
        <v>113</v>
      </c>
      <c r="F79" s="370"/>
      <c r="G79" s="371"/>
      <c r="H79" s="372"/>
      <c r="I79" s="366"/>
      <c r="J79" s="252"/>
      <c r="K79" s="35"/>
    </row>
    <row r="80" spans="1:11" customFormat="1" ht="31.5">
      <c r="A80" s="32"/>
      <c r="B80" s="354"/>
      <c r="C80" s="412"/>
      <c r="D80" s="413"/>
      <c r="E80" s="109" t="s">
        <v>162</v>
      </c>
      <c r="F80" s="370"/>
      <c r="G80" s="371"/>
      <c r="H80" s="372"/>
      <c r="I80" s="366"/>
      <c r="J80" s="252"/>
      <c r="K80" s="35"/>
    </row>
    <row r="81" spans="1:11" customFormat="1" ht="15.75">
      <c r="A81" s="32"/>
      <c r="B81" s="354"/>
      <c r="C81" s="414"/>
      <c r="D81" s="415"/>
      <c r="E81" s="109" t="s">
        <v>114</v>
      </c>
      <c r="F81" s="370"/>
      <c r="G81" s="371"/>
      <c r="H81" s="372"/>
      <c r="I81" s="366"/>
      <c r="J81" s="252"/>
      <c r="K81" s="35"/>
    </row>
    <row r="82" spans="1:11" customFormat="1" ht="24.75" customHeight="1">
      <c r="A82" s="32"/>
      <c r="B82" s="368" t="s">
        <v>64</v>
      </c>
      <c r="C82" s="368"/>
      <c r="D82" s="368"/>
      <c r="E82" s="368"/>
      <c r="F82" s="398">
        <f>IFERROR(SUM(F76:H81)/6,"")</f>
        <v>0</v>
      </c>
      <c r="G82" s="399">
        <f>SUM(G76:G81)/6*20%</f>
        <v>0</v>
      </c>
      <c r="H82" s="400">
        <f>SUM(H76:H81)/6*20%</f>
        <v>0</v>
      </c>
      <c r="I82" s="369"/>
      <c r="J82" s="252"/>
      <c r="K82" s="35"/>
    </row>
    <row r="83" spans="1:11" ht="47.25" customHeight="1">
      <c r="B83" s="354" t="s">
        <v>68</v>
      </c>
      <c r="C83" s="410" t="s">
        <v>163</v>
      </c>
      <c r="D83" s="411"/>
      <c r="E83" s="109" t="s">
        <v>69</v>
      </c>
      <c r="F83" s="370"/>
      <c r="G83" s="371"/>
      <c r="H83" s="372"/>
      <c r="I83" s="365">
        <f>SUM(F89:H89)</f>
        <v>0</v>
      </c>
      <c r="J83" s="252"/>
    </row>
    <row r="84" spans="1:11" ht="51" customHeight="1">
      <c r="B84" s="354"/>
      <c r="C84" s="412"/>
      <c r="D84" s="413"/>
      <c r="E84" s="109" t="s">
        <v>70</v>
      </c>
      <c r="F84" s="370"/>
      <c r="G84" s="371"/>
      <c r="H84" s="372"/>
      <c r="I84" s="366"/>
      <c r="J84" s="252"/>
    </row>
    <row r="85" spans="1:11" ht="47.25">
      <c r="B85" s="354"/>
      <c r="C85" s="412"/>
      <c r="D85" s="413"/>
      <c r="E85" s="109" t="s">
        <v>71</v>
      </c>
      <c r="F85" s="370"/>
      <c r="G85" s="371"/>
      <c r="H85" s="372"/>
      <c r="I85" s="366"/>
      <c r="J85" s="252"/>
    </row>
    <row r="86" spans="1:11" ht="33" customHeight="1">
      <c r="B86" s="354"/>
      <c r="C86" s="412"/>
      <c r="D86" s="413"/>
      <c r="E86" s="109" t="s">
        <v>72</v>
      </c>
      <c r="F86" s="370"/>
      <c r="G86" s="371"/>
      <c r="H86" s="372"/>
      <c r="I86" s="366"/>
      <c r="J86" s="252"/>
    </row>
    <row r="87" spans="1:11" ht="46.5" customHeight="1">
      <c r="B87" s="354"/>
      <c r="C87" s="412"/>
      <c r="D87" s="413"/>
      <c r="E87" s="109" t="s">
        <v>73</v>
      </c>
      <c r="F87" s="370"/>
      <c r="G87" s="371"/>
      <c r="H87" s="372"/>
      <c r="I87" s="366"/>
      <c r="J87" s="252"/>
    </row>
    <row r="88" spans="1:11" ht="33" customHeight="1">
      <c r="B88" s="354"/>
      <c r="C88" s="414"/>
      <c r="D88" s="415"/>
      <c r="E88" s="109" t="s">
        <v>74</v>
      </c>
      <c r="F88" s="370"/>
      <c r="G88" s="371"/>
      <c r="H88" s="372"/>
      <c r="I88" s="366"/>
      <c r="J88" s="252"/>
    </row>
    <row r="89" spans="1:11" customFormat="1" ht="24.75" customHeight="1">
      <c r="A89" s="32"/>
      <c r="B89" s="368" t="s">
        <v>64</v>
      </c>
      <c r="C89" s="368"/>
      <c r="D89" s="368"/>
      <c r="E89" s="368"/>
      <c r="F89" s="398">
        <f>IFERROR(SUM(F83:H88)/6,"")</f>
        <v>0</v>
      </c>
      <c r="G89" s="399">
        <f>SUM(G83:G88)/6*20%</f>
        <v>0</v>
      </c>
      <c r="H89" s="400">
        <f>SUM(H83:H88)/6*20%</f>
        <v>0</v>
      </c>
      <c r="I89" s="369"/>
      <c r="J89" s="252"/>
      <c r="K89" s="35"/>
    </row>
    <row r="90" spans="1:11" customFormat="1" ht="31.5" customHeight="1">
      <c r="A90" s="32"/>
      <c r="B90" s="354" t="s">
        <v>75</v>
      </c>
      <c r="C90" s="410" t="s">
        <v>164</v>
      </c>
      <c r="D90" s="411"/>
      <c r="E90" s="109" t="s">
        <v>115</v>
      </c>
      <c r="F90" s="370"/>
      <c r="G90" s="371"/>
      <c r="H90" s="372"/>
      <c r="I90" s="365">
        <f>SUM(F95:H95)</f>
        <v>0</v>
      </c>
      <c r="J90" s="252"/>
      <c r="K90" s="35"/>
    </row>
    <row r="91" spans="1:11" customFormat="1" ht="45" customHeight="1">
      <c r="A91" s="32"/>
      <c r="B91" s="354"/>
      <c r="C91" s="412"/>
      <c r="D91" s="413"/>
      <c r="E91" s="109" t="s">
        <v>116</v>
      </c>
      <c r="F91" s="370"/>
      <c r="G91" s="371"/>
      <c r="H91" s="372"/>
      <c r="I91" s="366"/>
      <c r="J91" s="252"/>
      <c r="K91" s="35"/>
    </row>
    <row r="92" spans="1:11" customFormat="1" ht="44.25" customHeight="1">
      <c r="A92" s="32"/>
      <c r="B92" s="354"/>
      <c r="C92" s="412"/>
      <c r="D92" s="413"/>
      <c r="E92" s="109" t="s">
        <v>183</v>
      </c>
      <c r="F92" s="370"/>
      <c r="G92" s="371"/>
      <c r="H92" s="372"/>
      <c r="I92" s="366"/>
      <c r="J92" s="252"/>
      <c r="K92" s="35"/>
    </row>
    <row r="93" spans="1:11" customFormat="1" ht="47.25" customHeight="1">
      <c r="A93" s="32"/>
      <c r="B93" s="354"/>
      <c r="C93" s="412"/>
      <c r="D93" s="413"/>
      <c r="E93" s="109" t="s">
        <v>117</v>
      </c>
      <c r="F93" s="370"/>
      <c r="G93" s="371"/>
      <c r="H93" s="372"/>
      <c r="I93" s="366"/>
      <c r="J93" s="252"/>
      <c r="K93" s="35"/>
    </row>
    <row r="94" spans="1:11" customFormat="1" ht="45" customHeight="1">
      <c r="A94" s="32"/>
      <c r="B94" s="354"/>
      <c r="C94" s="414"/>
      <c r="D94" s="415"/>
      <c r="E94" s="109" t="s">
        <v>76</v>
      </c>
      <c r="F94" s="370"/>
      <c r="G94" s="371"/>
      <c r="H94" s="372"/>
      <c r="I94" s="366"/>
      <c r="J94" s="252"/>
      <c r="K94" s="35"/>
    </row>
    <row r="95" spans="1:11" customFormat="1" ht="24.75" customHeight="1">
      <c r="A95" s="32"/>
      <c r="B95" s="368" t="s">
        <v>64</v>
      </c>
      <c r="C95" s="368"/>
      <c r="D95" s="368"/>
      <c r="E95" s="368"/>
      <c r="F95" s="398">
        <f>IFERROR(SUM(F90:H94)/5,"")</f>
        <v>0</v>
      </c>
      <c r="G95" s="399">
        <f>SUM(G90:G94)/5*20%</f>
        <v>0</v>
      </c>
      <c r="H95" s="400">
        <f>SUM(H90:H94)/5*20%</f>
        <v>0</v>
      </c>
      <c r="I95" s="369"/>
      <c r="J95" s="252"/>
      <c r="K95" s="35"/>
    </row>
    <row r="96" spans="1:11" ht="47.25">
      <c r="B96" s="354" t="s">
        <v>77</v>
      </c>
      <c r="C96" s="410" t="s">
        <v>165</v>
      </c>
      <c r="D96" s="411"/>
      <c r="E96" s="109" t="s">
        <v>78</v>
      </c>
      <c r="F96" s="370"/>
      <c r="G96" s="371"/>
      <c r="H96" s="372"/>
      <c r="I96" s="365">
        <f>SUM(F102:H102)</f>
        <v>0</v>
      </c>
      <c r="J96" s="252"/>
    </row>
    <row r="97" spans="1:18" ht="47.25" customHeight="1">
      <c r="B97" s="354"/>
      <c r="C97" s="412"/>
      <c r="D97" s="413"/>
      <c r="E97" s="109" t="s">
        <v>79</v>
      </c>
      <c r="F97" s="370"/>
      <c r="G97" s="371"/>
      <c r="H97" s="372"/>
      <c r="I97" s="366"/>
      <c r="J97" s="252"/>
    </row>
    <row r="98" spans="1:18" ht="48.75" customHeight="1">
      <c r="B98" s="354"/>
      <c r="C98" s="412"/>
      <c r="D98" s="413"/>
      <c r="E98" s="109" t="s">
        <v>80</v>
      </c>
      <c r="F98" s="370"/>
      <c r="G98" s="371"/>
      <c r="H98" s="372"/>
      <c r="I98" s="366"/>
      <c r="J98" s="252"/>
    </row>
    <row r="99" spans="1:18" ht="60.75" customHeight="1">
      <c r="B99" s="354"/>
      <c r="C99" s="412"/>
      <c r="D99" s="413"/>
      <c r="E99" s="109" t="s">
        <v>81</v>
      </c>
      <c r="F99" s="370"/>
      <c r="G99" s="371"/>
      <c r="H99" s="372"/>
      <c r="I99" s="366"/>
      <c r="J99" s="252"/>
    </row>
    <row r="100" spans="1:18" ht="47.25" customHeight="1">
      <c r="B100" s="354"/>
      <c r="C100" s="412"/>
      <c r="D100" s="413"/>
      <c r="E100" s="109" t="s">
        <v>82</v>
      </c>
      <c r="F100" s="370"/>
      <c r="G100" s="371"/>
      <c r="H100" s="372"/>
      <c r="I100" s="366"/>
      <c r="J100" s="252"/>
    </row>
    <row r="101" spans="1:18" ht="33.75" customHeight="1">
      <c r="B101" s="355"/>
      <c r="C101" s="416"/>
      <c r="D101" s="417"/>
      <c r="E101" s="110" t="s">
        <v>83</v>
      </c>
      <c r="F101" s="370"/>
      <c r="G101" s="371"/>
      <c r="H101" s="372"/>
      <c r="I101" s="366"/>
      <c r="J101" s="252"/>
    </row>
    <row r="102" spans="1:18" customFormat="1" ht="24.75" customHeight="1">
      <c r="A102" s="36"/>
      <c r="B102" s="395" t="s">
        <v>64</v>
      </c>
      <c r="C102" s="396"/>
      <c r="D102" s="397"/>
      <c r="E102" s="397"/>
      <c r="F102" s="398">
        <f>IFERROR(SUM(F96:H101)/6,"")</f>
        <v>0</v>
      </c>
      <c r="G102" s="399">
        <f>SUM(G96:G101)/6*20%</f>
        <v>0</v>
      </c>
      <c r="H102" s="400">
        <f>SUM(H96:H101)/6*20%</f>
        <v>0</v>
      </c>
      <c r="I102" s="367"/>
      <c r="J102" s="253"/>
      <c r="K102" s="35"/>
    </row>
    <row r="103" spans="1:18" ht="44.25" customHeight="1">
      <c r="B103" s="115"/>
      <c r="C103" s="116"/>
      <c r="D103" s="116"/>
      <c r="E103" s="116"/>
      <c r="F103" s="116"/>
      <c r="G103" s="117"/>
      <c r="H103" s="117"/>
      <c r="I103" s="116"/>
      <c r="J103" s="116"/>
      <c r="K103" s="37"/>
    </row>
    <row r="104" spans="1:18" ht="15" customHeight="1">
      <c r="B104" s="118"/>
      <c r="C104" s="119"/>
      <c r="D104" s="119"/>
      <c r="E104" s="119"/>
      <c r="F104" s="120"/>
      <c r="G104" s="352" t="s">
        <v>84</v>
      </c>
      <c r="H104" s="353"/>
      <c r="I104" s="175">
        <f>AVERAGE(I16:I102)</f>
        <v>0</v>
      </c>
      <c r="J104" s="176">
        <f>$I$104/5</f>
        <v>0</v>
      </c>
    </row>
    <row r="105" spans="1:18" ht="15.75">
      <c r="A105" s="38"/>
      <c r="B105" s="121"/>
      <c r="C105" s="119"/>
      <c r="D105" s="119"/>
      <c r="E105" s="119"/>
      <c r="F105" s="120"/>
      <c r="G105" s="117"/>
      <c r="H105" s="117"/>
      <c r="I105" s="116"/>
      <c r="J105" s="119"/>
      <c r="K105" s="37"/>
    </row>
    <row r="106" spans="1:18" s="39" customFormat="1" ht="27" customHeight="1">
      <c r="A106" s="15"/>
      <c r="B106" s="79"/>
      <c r="C106" s="80"/>
      <c r="D106" s="80"/>
      <c r="E106" s="80"/>
      <c r="F106" s="80"/>
      <c r="G106" s="80"/>
      <c r="H106" s="80"/>
      <c r="I106" s="80"/>
      <c r="J106" s="99"/>
      <c r="K106" s="28"/>
      <c r="L106" s="23"/>
      <c r="M106" s="24"/>
      <c r="N106" s="21"/>
      <c r="O106" s="21"/>
      <c r="P106" s="15"/>
      <c r="Q106" s="15"/>
      <c r="R106" s="15"/>
    </row>
    <row r="107" spans="1:18" s="39" customFormat="1" ht="48.75" customHeight="1">
      <c r="A107" s="29"/>
      <c r="B107" s="199" t="s">
        <v>46</v>
      </c>
      <c r="C107" s="204"/>
      <c r="D107" s="97"/>
      <c r="E107" s="200"/>
      <c r="F107" s="122"/>
      <c r="G107" s="346"/>
      <c r="H107" s="347"/>
      <c r="I107" s="348"/>
      <c r="J107" s="123"/>
      <c r="M107" s="40"/>
      <c r="N107" s="41"/>
      <c r="O107" s="41"/>
      <c r="P107" s="15"/>
      <c r="Q107" s="15"/>
      <c r="R107" s="15"/>
    </row>
    <row r="108" spans="1:18" s="39" customFormat="1" ht="48" customHeight="1">
      <c r="A108" s="29"/>
      <c r="B108" s="199" t="s">
        <v>47</v>
      </c>
      <c r="C108" s="203">
        <f>F1Concertación!D44</f>
        <v>0</v>
      </c>
      <c r="D108" s="202"/>
      <c r="E108" s="201" t="str">
        <f>+CONCATENATE("Firma superior jerárquico
",F1Concertación!H40,"
",F1Concertación!H41)</f>
        <v xml:space="preserve">Firma superior jerárquico
</v>
      </c>
      <c r="F108" s="124"/>
      <c r="G108" s="349" t="str">
        <f>+CONCATENATE("Firma vicepresidente-directivo
",F1Concertación!H45,"
",F1Concertación!H46)</f>
        <v xml:space="preserve">Firma vicepresidente-directivo
</v>
      </c>
      <c r="H108" s="350"/>
      <c r="I108" s="351"/>
      <c r="J108" s="123"/>
      <c r="K108" s="42"/>
      <c r="M108" s="25"/>
      <c r="N108" s="22"/>
      <c r="O108" s="22"/>
      <c r="P108" s="15"/>
      <c r="Q108" s="15"/>
      <c r="R108" s="15"/>
    </row>
    <row r="109" spans="1:18" s="39" customFormat="1" ht="26.25">
      <c r="A109" s="29"/>
      <c r="B109" s="88"/>
      <c r="C109" s="89"/>
      <c r="D109" s="89"/>
      <c r="E109" s="89"/>
      <c r="F109" s="125"/>
      <c r="G109" s="126"/>
      <c r="H109" s="126"/>
      <c r="I109" s="126"/>
      <c r="J109" s="89"/>
      <c r="K109" s="43"/>
      <c r="L109" s="44"/>
      <c r="M109" s="45"/>
      <c r="N109" s="44"/>
      <c r="O109" s="44"/>
      <c r="P109" s="15"/>
      <c r="Q109" s="15"/>
      <c r="R109" s="15"/>
    </row>
    <row r="110" spans="1:18">
      <c r="B110" s="62"/>
      <c r="C110" s="61"/>
      <c r="D110" s="61"/>
      <c r="E110" s="61"/>
      <c r="F110" s="60"/>
      <c r="G110" s="60"/>
      <c r="H110" s="60"/>
      <c r="I110" s="61"/>
      <c r="J110" s="61"/>
    </row>
  </sheetData>
  <sheetProtection formatCells="0" formatColumns="0" formatRows="0" insertColumns="0"/>
  <mergeCells count="175">
    <mergeCell ref="C62:D67"/>
    <mergeCell ref="C69:D74"/>
    <mergeCell ref="C76:D81"/>
    <mergeCell ref="C83:D88"/>
    <mergeCell ref="C90:D94"/>
    <mergeCell ref="C96:D101"/>
    <mergeCell ref="D3:E3"/>
    <mergeCell ref="C13:D15"/>
    <mergeCell ref="C16:D18"/>
    <mergeCell ref="C20:D29"/>
    <mergeCell ref="C31:D36"/>
    <mergeCell ref="C38:D42"/>
    <mergeCell ref="C44:D49"/>
    <mergeCell ref="C51:D54"/>
    <mergeCell ref="C56:D60"/>
    <mergeCell ref="B82:E82"/>
    <mergeCell ref="B56:B60"/>
    <mergeCell ref="B68:E68"/>
    <mergeCell ref="B62:B67"/>
    <mergeCell ref="B61:E61"/>
    <mergeCell ref="F96:H96"/>
    <mergeCell ref="F97:H97"/>
    <mergeCell ref="F98:H98"/>
    <mergeCell ref="F99:H99"/>
    <mergeCell ref="F100:H100"/>
    <mergeCell ref="F101:H101"/>
    <mergeCell ref="F102:H102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55:H55"/>
    <mergeCell ref="F56:H56"/>
    <mergeCell ref="F57:H57"/>
    <mergeCell ref="F83:H83"/>
    <mergeCell ref="F84:H84"/>
    <mergeCell ref="F70:H70"/>
    <mergeCell ref="F71:H71"/>
    <mergeCell ref="F72:H72"/>
    <mergeCell ref="F73:H73"/>
    <mergeCell ref="F74:H74"/>
    <mergeCell ref="F75:H75"/>
    <mergeCell ref="F76:H76"/>
    <mergeCell ref="F43:H43"/>
    <mergeCell ref="F44:H44"/>
    <mergeCell ref="F45:H45"/>
    <mergeCell ref="F49:H49"/>
    <mergeCell ref="F50:H50"/>
    <mergeCell ref="F51:H51"/>
    <mergeCell ref="F52:H52"/>
    <mergeCell ref="F53:H53"/>
    <mergeCell ref="F54:H54"/>
    <mergeCell ref="F26:H26"/>
    <mergeCell ref="F27:H27"/>
    <mergeCell ref="F28:H28"/>
    <mergeCell ref="F29:H29"/>
    <mergeCell ref="F30:H30"/>
    <mergeCell ref="F31:H31"/>
    <mergeCell ref="F37:H37"/>
    <mergeCell ref="F38:H38"/>
    <mergeCell ref="F39:H39"/>
    <mergeCell ref="J56:J61"/>
    <mergeCell ref="F64:H64"/>
    <mergeCell ref="F65:H65"/>
    <mergeCell ref="F66:H66"/>
    <mergeCell ref="F67:H67"/>
    <mergeCell ref="F68:H68"/>
    <mergeCell ref="F69:H69"/>
    <mergeCell ref="F61:H61"/>
    <mergeCell ref="F62:H62"/>
    <mergeCell ref="F58:H58"/>
    <mergeCell ref="F59:H59"/>
    <mergeCell ref="F60:H60"/>
    <mergeCell ref="F63:H63"/>
    <mergeCell ref="J90:J95"/>
    <mergeCell ref="B95:E95"/>
    <mergeCell ref="B102:E102"/>
    <mergeCell ref="J96:J102"/>
    <mergeCell ref="I83:I89"/>
    <mergeCell ref="I62:I68"/>
    <mergeCell ref="B83:B88"/>
    <mergeCell ref="J83:J89"/>
    <mergeCell ref="B96:B101"/>
    <mergeCell ref="J62:J68"/>
    <mergeCell ref="I69:I75"/>
    <mergeCell ref="J69:J75"/>
    <mergeCell ref="B89:E89"/>
    <mergeCell ref="B69:B74"/>
    <mergeCell ref="J76:J82"/>
    <mergeCell ref="F77:H77"/>
    <mergeCell ref="F78:H78"/>
    <mergeCell ref="F79:H79"/>
    <mergeCell ref="F80:H80"/>
    <mergeCell ref="F81:H81"/>
    <mergeCell ref="F82:H82"/>
    <mergeCell ref="I76:I82"/>
    <mergeCell ref="F85:H85"/>
    <mergeCell ref="F95:H95"/>
    <mergeCell ref="J31:J37"/>
    <mergeCell ref="B37:E37"/>
    <mergeCell ref="B51:B54"/>
    <mergeCell ref="I51:I55"/>
    <mergeCell ref="J51:J55"/>
    <mergeCell ref="B43:E43"/>
    <mergeCell ref="B44:B49"/>
    <mergeCell ref="J44:J50"/>
    <mergeCell ref="B38:B42"/>
    <mergeCell ref="B50:E50"/>
    <mergeCell ref="I44:I50"/>
    <mergeCell ref="J38:J43"/>
    <mergeCell ref="I38:I43"/>
    <mergeCell ref="F32:H32"/>
    <mergeCell ref="F33:H33"/>
    <mergeCell ref="F34:H34"/>
    <mergeCell ref="F35:H35"/>
    <mergeCell ref="F36:H36"/>
    <mergeCell ref="F46:H46"/>
    <mergeCell ref="F47:H47"/>
    <mergeCell ref="F48:H48"/>
    <mergeCell ref="F40:H40"/>
    <mergeCell ref="F41:H41"/>
    <mergeCell ref="F42:H42"/>
    <mergeCell ref="J20:J30"/>
    <mergeCell ref="C8:I8"/>
    <mergeCell ref="C9:I9"/>
    <mergeCell ref="B11:J11"/>
    <mergeCell ref="B10:J10"/>
    <mergeCell ref="B12:J12"/>
    <mergeCell ref="B5:B9"/>
    <mergeCell ref="B1:B3"/>
    <mergeCell ref="C1:J1"/>
    <mergeCell ref="C2:J2"/>
    <mergeCell ref="F3:G3"/>
    <mergeCell ref="C5:I5"/>
    <mergeCell ref="C6:I6"/>
    <mergeCell ref="C7:I7"/>
    <mergeCell ref="J13:J15"/>
    <mergeCell ref="I13:I15"/>
    <mergeCell ref="E13:E15"/>
    <mergeCell ref="B13:B15"/>
    <mergeCell ref="I20:I30"/>
    <mergeCell ref="I16:I19"/>
    <mergeCell ref="J16:J19"/>
    <mergeCell ref="F16:H16"/>
    <mergeCell ref="F19:H19"/>
    <mergeCell ref="F13:H15"/>
    <mergeCell ref="G107:I107"/>
    <mergeCell ref="G108:I108"/>
    <mergeCell ref="G104:H104"/>
    <mergeCell ref="B16:B18"/>
    <mergeCell ref="B20:B29"/>
    <mergeCell ref="B55:E55"/>
    <mergeCell ref="I31:I37"/>
    <mergeCell ref="B31:B36"/>
    <mergeCell ref="I96:I102"/>
    <mergeCell ref="B90:B94"/>
    <mergeCell ref="B30:E30"/>
    <mergeCell ref="B19:E19"/>
    <mergeCell ref="B75:E75"/>
    <mergeCell ref="B76:B81"/>
    <mergeCell ref="I90:I95"/>
    <mergeCell ref="I56:I61"/>
    <mergeCell ref="F17:H17"/>
    <mergeCell ref="F18:H18"/>
    <mergeCell ref="F20:H20"/>
    <mergeCell ref="F21:H21"/>
    <mergeCell ref="F22:H22"/>
    <mergeCell ref="F23:H23"/>
    <mergeCell ref="F24:H24"/>
    <mergeCell ref="F25:H2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8"/>
  <sheetViews>
    <sheetView tabSelected="1" topLeftCell="B1" zoomScale="80" zoomScaleNormal="80" zoomScaleSheetLayoutView="95" zoomScalePageLayoutView="95" workbookViewId="0">
      <selection activeCell="B36" sqref="B36:H36"/>
    </sheetView>
  </sheetViews>
  <sheetFormatPr baseColWidth="10" defaultColWidth="11.42578125" defaultRowHeight="18.75"/>
  <cols>
    <col min="1" max="1" width="1.85546875" style="48" customWidth="1"/>
    <col min="2" max="2" width="24.28515625" style="48" customWidth="1"/>
    <col min="3" max="3" width="78.42578125" style="48" customWidth="1"/>
    <col min="4" max="4" width="59.28515625" style="48" customWidth="1"/>
    <col min="5" max="5" width="37.42578125" style="48" customWidth="1"/>
    <col min="6" max="6" width="40.85546875" style="48" customWidth="1"/>
    <col min="7" max="7" width="34.28515625" style="48" customWidth="1"/>
    <col min="8" max="8" width="17.42578125" style="48" customWidth="1"/>
    <col min="9" max="9" width="1.28515625" style="48" customWidth="1"/>
    <col min="10" max="10" width="24.7109375" style="48" bestFit="1" customWidth="1"/>
    <col min="11" max="14" width="0" style="48" hidden="1" customWidth="1"/>
    <col min="15" max="16384" width="11.42578125" style="48"/>
  </cols>
  <sheetData>
    <row r="1" spans="1:13" s="47" customFormat="1" ht="18.75" customHeight="1">
      <c r="B1" s="423"/>
      <c r="C1" s="247" t="s">
        <v>198</v>
      </c>
      <c r="D1" s="247"/>
      <c r="E1" s="247"/>
      <c r="F1" s="247"/>
      <c r="G1" s="247"/>
      <c r="H1" s="247"/>
    </row>
    <row r="2" spans="1:13" s="47" customFormat="1" ht="36.75" customHeight="1">
      <c r="B2" s="423"/>
      <c r="C2" s="424" t="s">
        <v>199</v>
      </c>
      <c r="D2" s="424"/>
      <c r="E2" s="424"/>
      <c r="F2" s="424"/>
      <c r="G2" s="424"/>
      <c r="H2" s="424"/>
    </row>
    <row r="3" spans="1:13" ht="16.5" customHeight="1">
      <c r="A3" s="47"/>
      <c r="B3" s="423"/>
      <c r="C3" s="143" t="s">
        <v>195</v>
      </c>
      <c r="D3" s="181" t="s">
        <v>200</v>
      </c>
      <c r="E3" s="143" t="s">
        <v>201</v>
      </c>
      <c r="F3" s="182" t="s">
        <v>235</v>
      </c>
      <c r="G3" s="143" t="s">
        <v>202</v>
      </c>
      <c r="H3" s="208">
        <f>F1Concertación!J3</f>
        <v>45694</v>
      </c>
      <c r="I3" s="47"/>
    </row>
    <row r="4" spans="1:13" ht="0.75" customHeight="1">
      <c r="A4" s="47"/>
      <c r="B4" s="183"/>
      <c r="C4" s="183"/>
      <c r="D4" s="183"/>
      <c r="E4" s="183"/>
      <c r="F4" s="183"/>
      <c r="G4" s="183"/>
      <c r="H4" s="184"/>
      <c r="I4" s="47"/>
    </row>
    <row r="5" spans="1:13" ht="21.75" customHeight="1">
      <c r="A5" s="65"/>
      <c r="B5" s="443" t="s">
        <v>166</v>
      </c>
      <c r="C5" s="444"/>
      <c r="D5" s="444"/>
      <c r="E5" s="444"/>
      <c r="F5" s="444"/>
      <c r="G5" s="444"/>
      <c r="H5" s="445"/>
      <c r="I5" s="47"/>
    </row>
    <row r="6" spans="1:13">
      <c r="A6" s="65"/>
      <c r="B6" s="13"/>
      <c r="C6" s="127"/>
      <c r="D6" s="446"/>
      <c r="E6" s="446"/>
      <c r="F6" s="446"/>
      <c r="G6" s="446"/>
      <c r="H6" s="129"/>
      <c r="I6" s="47"/>
    </row>
    <row r="7" spans="1:13">
      <c r="A7" s="65"/>
      <c r="B7" s="13"/>
      <c r="C7" s="130" t="s">
        <v>85</v>
      </c>
      <c r="D7" s="447">
        <f>F1Concertación!H45</f>
        <v>0</v>
      </c>
      <c r="E7" s="447"/>
      <c r="F7" s="447"/>
      <c r="G7" s="447"/>
      <c r="H7" s="129"/>
      <c r="I7" s="47"/>
    </row>
    <row r="8" spans="1:13">
      <c r="A8" s="65"/>
      <c r="B8" s="13"/>
      <c r="C8" s="130" t="s">
        <v>212</v>
      </c>
      <c r="D8" s="448">
        <f>F1Concertación!H46</f>
        <v>0</v>
      </c>
      <c r="E8" s="448"/>
      <c r="F8" s="448"/>
      <c r="G8" s="448"/>
      <c r="H8" s="129"/>
      <c r="I8" s="47"/>
    </row>
    <row r="9" spans="1:13">
      <c r="A9" s="65"/>
      <c r="B9" s="13"/>
      <c r="C9" s="130" t="s">
        <v>86</v>
      </c>
      <c r="D9" s="449"/>
      <c r="E9" s="449"/>
      <c r="F9" s="449"/>
      <c r="G9" s="449"/>
      <c r="H9" s="129"/>
      <c r="I9" s="47"/>
      <c r="K9" s="68">
        <v>0.8</v>
      </c>
      <c r="L9" s="68">
        <v>1</v>
      </c>
      <c r="M9" s="68">
        <f>K9/L9</f>
        <v>0.8</v>
      </c>
    </row>
    <row r="10" spans="1:13">
      <c r="A10" s="65"/>
      <c r="B10" s="13"/>
      <c r="C10" s="127"/>
      <c r="D10" s="131"/>
      <c r="E10" s="128"/>
      <c r="F10" s="128"/>
      <c r="G10" s="128"/>
      <c r="H10" s="129"/>
      <c r="I10" s="47"/>
      <c r="K10" s="68">
        <v>0.2</v>
      </c>
      <c r="L10" s="68">
        <v>1</v>
      </c>
      <c r="M10" s="68">
        <v>0.2</v>
      </c>
    </row>
    <row r="11" spans="1:13" ht="39.75" customHeight="1">
      <c r="A11" s="65"/>
      <c r="B11" s="129"/>
      <c r="C11" s="185" t="s">
        <v>125</v>
      </c>
      <c r="D11" s="171">
        <f>F3Evaluación!N36</f>
        <v>0</v>
      </c>
      <c r="E11" s="450">
        <f>(D11*M9)/L9</f>
        <v>0</v>
      </c>
      <c r="F11" s="446"/>
      <c r="G11" s="446"/>
      <c r="H11" s="452"/>
      <c r="I11" s="47"/>
    </row>
    <row r="12" spans="1:13">
      <c r="A12" s="65"/>
      <c r="B12" s="129"/>
      <c r="C12" s="186" t="s">
        <v>87</v>
      </c>
      <c r="D12" s="172">
        <v>0.8</v>
      </c>
      <c r="E12" s="451"/>
      <c r="F12" s="446"/>
      <c r="G12" s="446"/>
      <c r="H12" s="452"/>
      <c r="I12" s="47"/>
    </row>
    <row r="13" spans="1:13">
      <c r="A13" s="65"/>
      <c r="B13" s="129"/>
      <c r="C13" s="187" t="s">
        <v>127</v>
      </c>
      <c r="D13" s="171">
        <f>F4ValoraciónCompetencias!J104</f>
        <v>0</v>
      </c>
      <c r="E13" s="450">
        <f>(D13*M10)/L10</f>
        <v>0</v>
      </c>
      <c r="F13" s="446"/>
      <c r="G13" s="446"/>
      <c r="H13" s="452"/>
      <c r="I13" s="47"/>
    </row>
    <row r="14" spans="1:13">
      <c r="A14" s="65"/>
      <c r="B14" s="129"/>
      <c r="C14" s="188" t="s">
        <v>88</v>
      </c>
      <c r="D14" s="172">
        <v>0.2</v>
      </c>
      <c r="E14" s="451"/>
      <c r="F14" s="446"/>
      <c r="G14" s="446"/>
      <c r="H14" s="452"/>
      <c r="I14" s="47"/>
    </row>
    <row r="15" spans="1:13">
      <c r="A15" s="65"/>
      <c r="B15" s="129"/>
      <c r="C15" s="189" t="s">
        <v>89</v>
      </c>
      <c r="D15" s="173"/>
      <c r="E15" s="174">
        <f>SUM(E11:E14)</f>
        <v>0</v>
      </c>
      <c r="F15" s="446"/>
      <c r="G15" s="446"/>
      <c r="H15" s="452"/>
      <c r="I15" s="47"/>
    </row>
    <row r="16" spans="1:13">
      <c r="A16" s="65"/>
      <c r="B16" s="13"/>
      <c r="C16" s="132"/>
      <c r="D16" s="132"/>
      <c r="E16" s="132"/>
      <c r="F16" s="13"/>
      <c r="G16" s="446"/>
      <c r="H16" s="452"/>
      <c r="I16" s="47"/>
    </row>
    <row r="17" spans="1:9">
      <c r="A17" s="65"/>
      <c r="B17" s="13"/>
      <c r="C17" s="13"/>
      <c r="D17" s="133"/>
      <c r="E17" s="13"/>
      <c r="F17" s="13"/>
      <c r="G17" s="80"/>
      <c r="H17" s="134"/>
      <c r="I17" s="47"/>
    </row>
    <row r="18" spans="1:9" ht="24.95" customHeight="1">
      <c r="A18" s="65"/>
      <c r="B18" s="13"/>
      <c r="C18" s="13"/>
      <c r="D18" s="135" t="s">
        <v>90</v>
      </c>
      <c r="E18" s="170">
        <f>E15</f>
        <v>0</v>
      </c>
      <c r="F18" s="136"/>
      <c r="G18" s="80"/>
      <c r="H18" s="134"/>
      <c r="I18" s="47"/>
    </row>
    <row r="19" spans="1:9">
      <c r="A19" s="65"/>
      <c r="B19" s="13"/>
      <c r="C19" s="13"/>
      <c r="D19" s="137"/>
      <c r="E19" s="13"/>
      <c r="F19" s="13"/>
      <c r="G19" s="13"/>
      <c r="H19" s="129"/>
      <c r="I19" s="47"/>
    </row>
    <row r="20" spans="1:9" ht="36.75" customHeight="1">
      <c r="A20" s="65"/>
      <c r="B20" s="453" t="s">
        <v>120</v>
      </c>
      <c r="C20" s="454"/>
      <c r="D20" s="454"/>
      <c r="E20" s="454"/>
      <c r="F20" s="454"/>
      <c r="G20" s="454"/>
      <c r="H20" s="455"/>
      <c r="I20" s="64"/>
    </row>
    <row r="21" spans="1:9">
      <c r="A21" s="66"/>
      <c r="B21" s="434" t="s">
        <v>118</v>
      </c>
      <c r="C21" s="434"/>
      <c r="D21" s="434"/>
      <c r="E21" s="434"/>
      <c r="F21" s="434"/>
      <c r="G21" s="434"/>
      <c r="H21" s="434"/>
      <c r="I21" s="67"/>
    </row>
    <row r="22" spans="1:9">
      <c r="A22" s="66"/>
      <c r="B22" s="437"/>
      <c r="C22" s="437"/>
      <c r="D22" s="437"/>
      <c r="E22" s="437"/>
      <c r="F22" s="437"/>
      <c r="G22" s="437"/>
      <c r="H22" s="437"/>
      <c r="I22" s="67"/>
    </row>
    <row r="23" spans="1:9">
      <c r="A23" s="66"/>
      <c r="B23" s="430"/>
      <c r="C23" s="430"/>
      <c r="D23" s="430"/>
      <c r="E23" s="430"/>
      <c r="F23" s="430"/>
      <c r="G23" s="430"/>
      <c r="H23" s="430"/>
      <c r="I23" s="67"/>
    </row>
    <row r="24" spans="1:9">
      <c r="A24" s="66"/>
      <c r="B24" s="430"/>
      <c r="C24" s="430"/>
      <c r="D24" s="430"/>
      <c r="E24" s="430"/>
      <c r="F24" s="430"/>
      <c r="G24" s="430"/>
      <c r="H24" s="430"/>
      <c r="I24" s="67"/>
    </row>
    <row r="25" spans="1:9">
      <c r="A25" s="66"/>
      <c r="B25" s="430"/>
      <c r="C25" s="430"/>
      <c r="D25" s="430"/>
      <c r="E25" s="430"/>
      <c r="F25" s="430"/>
      <c r="G25" s="430"/>
      <c r="H25" s="430"/>
      <c r="I25" s="67"/>
    </row>
    <row r="26" spans="1:9">
      <c r="A26" s="66"/>
      <c r="B26" s="426"/>
      <c r="C26" s="426"/>
      <c r="D26" s="426"/>
      <c r="E26" s="426"/>
      <c r="F26" s="426"/>
      <c r="G26" s="426"/>
      <c r="H26" s="432"/>
    </row>
    <row r="27" spans="1:9">
      <c r="A27" s="66"/>
      <c r="B27" s="426"/>
      <c r="C27" s="426"/>
      <c r="D27" s="426"/>
      <c r="E27" s="426"/>
      <c r="F27" s="426"/>
      <c r="G27" s="426"/>
      <c r="H27" s="432"/>
    </row>
    <row r="28" spans="1:9">
      <c r="A28" s="66"/>
      <c r="B28" s="430"/>
      <c r="C28" s="430"/>
      <c r="D28" s="430"/>
      <c r="E28" s="430"/>
      <c r="F28" s="430"/>
      <c r="G28" s="430"/>
      <c r="H28" s="431"/>
    </row>
    <row r="29" spans="1:9">
      <c r="A29" s="66"/>
      <c r="B29" s="426"/>
      <c r="C29" s="426"/>
      <c r="D29" s="426"/>
      <c r="E29" s="426"/>
      <c r="F29" s="426"/>
      <c r="G29" s="426"/>
      <c r="H29" s="432"/>
    </row>
    <row r="30" spans="1:9">
      <c r="A30" s="66"/>
      <c r="B30" s="426"/>
      <c r="C30" s="426"/>
      <c r="D30" s="426"/>
      <c r="E30" s="426"/>
      <c r="F30" s="426"/>
      <c r="G30" s="426"/>
      <c r="H30" s="432"/>
    </row>
    <row r="31" spans="1:9">
      <c r="A31" s="66"/>
      <c r="B31" s="430"/>
      <c r="C31" s="430"/>
      <c r="D31" s="430"/>
      <c r="E31" s="430"/>
      <c r="F31" s="430"/>
      <c r="G31" s="430"/>
      <c r="H31" s="431"/>
    </row>
    <row r="32" spans="1:9">
      <c r="A32" s="66"/>
      <c r="B32" s="426"/>
      <c r="C32" s="426"/>
      <c r="D32" s="426"/>
      <c r="E32" s="426"/>
      <c r="F32" s="426"/>
      <c r="G32" s="426"/>
      <c r="H32" s="432"/>
    </row>
    <row r="33" spans="1:9">
      <c r="A33" s="66"/>
      <c r="B33" s="428"/>
      <c r="C33" s="428"/>
      <c r="D33" s="428"/>
      <c r="E33" s="428"/>
      <c r="F33" s="428"/>
      <c r="G33" s="428"/>
      <c r="H33" s="433"/>
    </row>
    <row r="34" spans="1:9">
      <c r="A34" s="66"/>
      <c r="B34" s="434" t="s">
        <v>119</v>
      </c>
      <c r="C34" s="434"/>
      <c r="D34" s="434"/>
      <c r="E34" s="434"/>
      <c r="F34" s="434"/>
      <c r="G34" s="434"/>
      <c r="H34" s="435"/>
    </row>
    <row r="35" spans="1:9">
      <c r="B35" s="436"/>
      <c r="C35" s="437"/>
      <c r="D35" s="437"/>
      <c r="E35" s="437"/>
      <c r="F35" s="437"/>
      <c r="G35" s="437"/>
      <c r="H35" s="438"/>
      <c r="I35" s="67"/>
    </row>
    <row r="36" spans="1:9">
      <c r="B36" s="425"/>
      <c r="C36" s="426"/>
      <c r="D36" s="426"/>
      <c r="E36" s="426"/>
      <c r="F36" s="426"/>
      <c r="G36" s="426"/>
      <c r="H36" s="426"/>
      <c r="I36" s="67"/>
    </row>
    <row r="37" spans="1:9">
      <c r="B37" s="425"/>
      <c r="C37" s="426"/>
      <c r="D37" s="426"/>
      <c r="E37" s="426"/>
      <c r="F37" s="426"/>
      <c r="G37" s="426"/>
      <c r="H37" s="426"/>
      <c r="I37" s="67"/>
    </row>
    <row r="38" spans="1:9">
      <c r="B38" s="429"/>
      <c r="C38" s="430"/>
      <c r="D38" s="430"/>
      <c r="E38" s="430"/>
      <c r="F38" s="430"/>
      <c r="G38" s="430"/>
      <c r="H38" s="431"/>
    </row>
    <row r="39" spans="1:9">
      <c r="B39" s="425"/>
      <c r="C39" s="426"/>
      <c r="D39" s="426"/>
      <c r="E39" s="426"/>
      <c r="F39" s="426"/>
      <c r="G39" s="426"/>
      <c r="H39" s="426"/>
      <c r="I39" s="67"/>
    </row>
    <row r="40" spans="1:9">
      <c r="A40" s="66"/>
      <c r="B40" s="426"/>
      <c r="C40" s="426"/>
      <c r="D40" s="426"/>
      <c r="E40" s="426"/>
      <c r="F40" s="426"/>
      <c r="G40" s="426"/>
      <c r="H40" s="426"/>
      <c r="I40" s="67"/>
    </row>
    <row r="41" spans="1:9">
      <c r="A41" s="66"/>
      <c r="B41" s="430"/>
      <c r="C41" s="430"/>
      <c r="D41" s="430"/>
      <c r="E41" s="430"/>
      <c r="F41" s="430"/>
      <c r="G41" s="430"/>
      <c r="H41" s="430"/>
      <c r="I41" s="67"/>
    </row>
    <row r="42" spans="1:9">
      <c r="A42" s="66"/>
      <c r="B42" s="426"/>
      <c r="C42" s="426"/>
      <c r="D42" s="426"/>
      <c r="E42" s="426"/>
      <c r="F42" s="426"/>
      <c r="G42" s="426"/>
      <c r="H42" s="426"/>
      <c r="I42" s="67"/>
    </row>
    <row r="43" spans="1:9">
      <c r="B43" s="425"/>
      <c r="C43" s="426"/>
      <c r="D43" s="426"/>
      <c r="E43" s="426"/>
      <c r="F43" s="426"/>
      <c r="G43" s="426"/>
      <c r="H43" s="426"/>
      <c r="I43" s="67"/>
    </row>
    <row r="44" spans="1:9">
      <c r="A44" s="66"/>
      <c r="B44" s="429"/>
      <c r="C44" s="430"/>
      <c r="D44" s="430"/>
      <c r="E44" s="430"/>
      <c r="F44" s="430"/>
      <c r="G44" s="430"/>
      <c r="H44" s="431"/>
    </row>
    <row r="45" spans="1:9">
      <c r="B45" s="425"/>
      <c r="C45" s="426"/>
      <c r="D45" s="426"/>
      <c r="E45" s="426"/>
      <c r="F45" s="426"/>
      <c r="G45" s="426"/>
      <c r="H45" s="426"/>
      <c r="I45" s="67"/>
    </row>
    <row r="46" spans="1:9">
      <c r="B46" s="427"/>
      <c r="C46" s="428"/>
      <c r="D46" s="428"/>
      <c r="E46" s="428"/>
      <c r="F46" s="428"/>
      <c r="G46" s="428"/>
      <c r="H46" s="428"/>
      <c r="I46" s="67"/>
    </row>
    <row r="47" spans="1:9" ht="73.5" customHeight="1">
      <c r="A47" s="47"/>
      <c r="B47" s="136"/>
      <c r="C47" s="13"/>
      <c r="D47" s="13"/>
      <c r="E47" s="13"/>
      <c r="F47" s="13"/>
      <c r="G47" s="13"/>
      <c r="H47" s="129"/>
      <c r="I47" s="47"/>
    </row>
    <row r="48" spans="1:9">
      <c r="A48" s="47"/>
      <c r="B48" s="162"/>
      <c r="C48" s="163"/>
      <c r="D48" s="163"/>
      <c r="E48" s="163"/>
      <c r="F48" s="163"/>
      <c r="G48" s="163"/>
      <c r="H48" s="164"/>
      <c r="I48" s="47"/>
    </row>
    <row r="49" spans="1:12">
      <c r="A49" s="47"/>
      <c r="B49" s="162"/>
      <c r="C49" s="163"/>
      <c r="D49" s="163"/>
      <c r="E49" s="163"/>
      <c r="F49" s="163"/>
      <c r="G49" s="163"/>
      <c r="H49" s="163"/>
      <c r="I49" s="64"/>
    </row>
    <row r="50" spans="1:12">
      <c r="A50" s="65"/>
      <c r="B50" s="163"/>
      <c r="C50" s="163"/>
      <c r="D50" s="163"/>
      <c r="E50" s="163"/>
      <c r="F50" s="163"/>
      <c r="G50" s="163"/>
      <c r="H50" s="163"/>
      <c r="I50" s="64"/>
      <c r="L50" s="67"/>
    </row>
    <row r="51" spans="1:12">
      <c r="A51" s="47"/>
      <c r="B51" s="162"/>
      <c r="C51" s="161"/>
      <c r="D51" s="165"/>
      <c r="E51" s="163"/>
      <c r="F51" s="163"/>
      <c r="G51" s="166"/>
      <c r="H51" s="163"/>
      <c r="I51" s="64"/>
    </row>
    <row r="52" spans="1:12" ht="54" customHeight="1">
      <c r="A52" s="47"/>
      <c r="B52" s="162"/>
      <c r="C52" s="439" t="str">
        <f>+CONCATENATE("Firma superior jerárquico
",F1Concertación!H40,"
",F1Concertación!H41)</f>
        <v xml:space="preserve">Firma superior jerárquico
</v>
      </c>
      <c r="D52" s="440"/>
      <c r="E52" s="163"/>
      <c r="F52" s="441" t="str">
        <f>+CONCATENATE("Firma vicepresidente-directivo
",F1Concertación!H45,"
",F1Concertación!H46)</f>
        <v xml:space="preserve">Firma vicepresidente-directivo
</v>
      </c>
      <c r="G52" s="442"/>
      <c r="H52" s="167"/>
      <c r="I52" s="64"/>
    </row>
    <row r="53" spans="1:12">
      <c r="A53" s="47"/>
      <c r="B53" s="162"/>
      <c r="C53" s="163"/>
      <c r="D53" s="163"/>
      <c r="E53" s="163"/>
      <c r="F53" s="163"/>
      <c r="G53" s="163"/>
      <c r="H53" s="163"/>
      <c r="I53" s="64"/>
    </row>
    <row r="54" spans="1:12">
      <c r="A54" s="47"/>
      <c r="B54" s="162"/>
      <c r="C54" s="163"/>
      <c r="D54" s="163"/>
      <c r="E54" s="163"/>
      <c r="F54" s="163"/>
      <c r="G54" s="163"/>
      <c r="H54" s="163"/>
      <c r="I54" s="64"/>
    </row>
    <row r="55" spans="1:12" ht="16.5" customHeight="1">
      <c r="A55" s="47"/>
      <c r="B55" s="162"/>
      <c r="C55" s="163"/>
      <c r="D55" s="163"/>
      <c r="E55" s="163"/>
      <c r="F55" s="163"/>
      <c r="G55" s="163"/>
      <c r="H55" s="163"/>
      <c r="I55" s="64"/>
    </row>
    <row r="56" spans="1:12">
      <c r="A56" s="47"/>
      <c r="B56" s="162"/>
      <c r="C56" s="163"/>
      <c r="D56" s="168" t="s">
        <v>91</v>
      </c>
      <c r="E56" s="205">
        <f>F1Concertación!D44</f>
        <v>0</v>
      </c>
      <c r="F56" s="163"/>
      <c r="G56" s="163"/>
      <c r="H56" s="163"/>
      <c r="I56" s="64"/>
    </row>
    <row r="57" spans="1:12">
      <c r="A57" s="47"/>
      <c r="B57" s="169"/>
      <c r="C57" s="161"/>
      <c r="D57" s="163"/>
      <c r="E57" s="161"/>
      <c r="F57" s="163"/>
      <c r="G57" s="163"/>
      <c r="H57" s="161"/>
      <c r="I57" s="64"/>
    </row>
    <row r="58" spans="1:12">
      <c r="D58" s="63"/>
      <c r="F58" s="63"/>
      <c r="G58" s="63"/>
    </row>
  </sheetData>
  <sheetProtection formatCells="0" formatColumns="0" formatRows="0" insertColumns="0"/>
  <mergeCells count="41">
    <mergeCell ref="C52:D52"/>
    <mergeCell ref="F52:G52"/>
    <mergeCell ref="B5:H5"/>
    <mergeCell ref="D6:G6"/>
    <mergeCell ref="D7:G7"/>
    <mergeCell ref="D8:G8"/>
    <mergeCell ref="D9:G9"/>
    <mergeCell ref="E11:E12"/>
    <mergeCell ref="F11:H15"/>
    <mergeCell ref="E13:E14"/>
    <mergeCell ref="G16:H16"/>
    <mergeCell ref="B20:H20"/>
    <mergeCell ref="B21:H21"/>
    <mergeCell ref="B22:H22"/>
    <mergeCell ref="B25:H25"/>
    <mergeCell ref="B40:H40"/>
    <mergeCell ref="B39:H39"/>
    <mergeCell ref="B42:H42"/>
    <mergeCell ref="B28:H28"/>
    <mergeCell ref="B43:H43"/>
    <mergeCell ref="B31:H31"/>
    <mergeCell ref="B34:H34"/>
    <mergeCell ref="B35:H35"/>
    <mergeCell ref="B38:H38"/>
    <mergeCell ref="B41:H41"/>
    <mergeCell ref="B1:B3"/>
    <mergeCell ref="C1:H1"/>
    <mergeCell ref="C2:H2"/>
    <mergeCell ref="B45:H45"/>
    <mergeCell ref="B46:H46"/>
    <mergeCell ref="B44:H44"/>
    <mergeCell ref="B23:H23"/>
    <mergeCell ref="B24:H24"/>
    <mergeCell ref="B26:H26"/>
    <mergeCell ref="B27:H27"/>
    <mergeCell ref="B29:H29"/>
    <mergeCell ref="B30:H30"/>
    <mergeCell ref="B32:H32"/>
    <mergeCell ref="B33:H33"/>
    <mergeCell ref="B36:H36"/>
    <mergeCell ref="B37:H37"/>
  </mergeCells>
  <pageMargins left="0.7" right="0.7" top="0.75" bottom="0.75" header="0.3" footer="0.3"/>
  <pageSetup paperSize="175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Descripción1</vt:lpstr>
      <vt:lpstr>Instructivo</vt:lpstr>
      <vt:lpstr>F1Concertación</vt:lpstr>
      <vt:lpstr>F2Seguimiento-Retroalimentación</vt:lpstr>
      <vt:lpstr>F3Evaluación</vt:lpstr>
      <vt:lpstr>F4ValoraciónCompetencias</vt:lpstr>
      <vt:lpstr>F5EvaluaciónFinal-Retroalimenta</vt:lpstr>
      <vt:lpstr>'F1Concertación'!Área_de_impresión</vt:lpstr>
      <vt:lpstr>'F5EvaluaciónFinal-Retroalimenta'!Área_de_impresión</vt:lpstr>
      <vt:lpstr>Instructivo!Área_de_impresión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Hector Eduardo</cp:lastModifiedBy>
  <cp:revision/>
  <cp:lastPrinted>2024-07-30T19:51:24Z</cp:lastPrinted>
  <dcterms:created xsi:type="dcterms:W3CDTF">2022-07-17T07:48:36Z</dcterms:created>
  <dcterms:modified xsi:type="dcterms:W3CDTF">2025-02-06T21:10:32Z</dcterms:modified>
  <cp:category/>
  <cp:contentStatus/>
</cp:coreProperties>
</file>