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GRAFICAS INGRESOS 2021/GRAFICAS LISTAS VIG 2021/"/>
    </mc:Choice>
  </mc:AlternateContent>
  <xr:revisionPtr revIDLastSave="0" documentId="8_{37E41039-3627-44BE-A301-BFF7557E2555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DIC" sheetId="1" state="hidden" r:id="rId4"/>
    <sheet name="Recuado" sheetId="7" state="hidden" r:id="rId5"/>
    <sheet name="Aforo Vs Recaudo Rec Propios" sheetId="3" r:id="rId6"/>
  </sheets>
  <externalReferences>
    <externalReference r:id="rId7"/>
  </externalReferences>
  <definedNames>
    <definedName name="_xlnm.Print_Area" localSheetId="3">DIC!$A$1:$G$18</definedName>
  </definedNames>
  <calcPr calcId="191029"/>
  <pivotCaches>
    <pivotCache cacheId="10" r:id="rId8"/>
    <pivotCache cacheId="11" r:id="rId9"/>
    <pivotCache cacheId="1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G3" i="1"/>
  <c r="H45" i="1"/>
  <c r="H26" i="1"/>
  <c r="H43" i="1" s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5" i="1"/>
  <c r="H16" i="1" l="1"/>
  <c r="G16" i="1"/>
  <c r="G12" i="1"/>
  <c r="F17" i="1"/>
  <c r="F16" i="1"/>
  <c r="F12" i="1"/>
  <c r="D12" i="1"/>
  <c r="H12" i="1"/>
  <c r="E12" i="1"/>
  <c r="E16" i="1"/>
  <c r="D16" i="1"/>
  <c r="D43" i="1" l="1"/>
  <c r="H2" i="1"/>
  <c r="H3" i="1"/>
  <c r="H4" i="1"/>
  <c r="H5" i="1"/>
  <c r="H6" i="1"/>
  <c r="H7" i="1"/>
  <c r="H8" i="1"/>
  <c r="H10" i="1"/>
  <c r="H11" i="1"/>
  <c r="H13" i="1"/>
  <c r="H14" i="1"/>
  <c r="H15" i="1"/>
  <c r="H17" i="1"/>
  <c r="H18" i="1"/>
  <c r="H19" i="1"/>
  <c r="H20" i="1"/>
  <c r="F2" i="1"/>
  <c r="F3" i="1"/>
  <c r="F4" i="1"/>
  <c r="F5" i="1"/>
  <c r="F6" i="1"/>
  <c r="F7" i="1"/>
  <c r="F8" i="1"/>
  <c r="F10" i="1"/>
  <c r="F11" i="1"/>
  <c r="F13" i="1"/>
  <c r="F14" i="1"/>
  <c r="F15" i="1"/>
  <c r="F18" i="1"/>
  <c r="F19" i="1"/>
  <c r="F20" i="1"/>
  <c r="G43" i="1"/>
  <c r="F43" i="1"/>
  <c r="E43" i="1"/>
  <c r="G5" i="1"/>
  <c r="E5" i="1"/>
  <c r="D5" i="1"/>
  <c r="G2" i="1"/>
  <c r="G4" i="1"/>
  <c r="G6" i="1"/>
  <c r="G7" i="1"/>
  <c r="G8" i="1"/>
  <c r="G10" i="1"/>
  <c r="G11" i="1"/>
  <c r="G13" i="1"/>
  <c r="G14" i="1"/>
  <c r="G15" i="1"/>
  <c r="G17" i="1"/>
  <c r="G18" i="1"/>
  <c r="G19" i="1"/>
  <c r="G20" i="1"/>
  <c r="E8" i="1" l="1"/>
  <c r="D8" i="1"/>
  <c r="E7" i="1"/>
  <c r="D7" i="1"/>
  <c r="D3" i="1" l="1"/>
  <c r="E3" i="1"/>
  <c r="D4" i="1"/>
  <c r="E4" i="1"/>
  <c r="D6" i="1"/>
  <c r="E6" i="1"/>
  <c r="D10" i="1"/>
  <c r="E10" i="1"/>
  <c r="D11" i="1"/>
  <c r="E11" i="1"/>
  <c r="D13" i="1"/>
  <c r="E13" i="1"/>
  <c r="D14" i="1"/>
  <c r="E14" i="1"/>
  <c r="D15" i="1"/>
  <c r="E15" i="1"/>
  <c r="D17" i="1"/>
  <c r="E17" i="1"/>
  <c r="D18" i="1"/>
  <c r="E18" i="1"/>
  <c r="D19" i="1"/>
  <c r="E19" i="1"/>
  <c r="D20" i="1"/>
  <c r="E20" i="1"/>
  <c r="E2" i="1"/>
  <c r="D2" i="1"/>
  <c r="E7" i="3"/>
  <c r="E8" i="3"/>
</calcChain>
</file>

<file path=xl/sharedStrings.xml><?xml version="1.0" encoding="utf-8"?>
<sst xmlns="http://schemas.openxmlformats.org/spreadsheetml/2006/main" count="209" uniqueCount="58">
  <si>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</si>
  <si>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</si>
  <si>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</si>
  <si>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</si>
  <si>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</si>
  <si>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</si>
  <si>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</si>
  <si>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</si>
  <si>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</si>
  <si>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</si>
  <si>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</si>
  <si>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</si>
  <si>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</si>
  <si>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</si>
  <si>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</si>
  <si>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</si>
  <si>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</si>
  <si>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</si>
  <si>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</si>
  <si>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</si>
  <si>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3-1-01-2-13-1-01</t>
  </si>
  <si>
    <t>REINTEGROS INCAPACIDADES</t>
  </si>
  <si>
    <t>3-1-01-2-05-3-05</t>
  </si>
  <si>
    <t>3-1-01-2-13-2-02</t>
  </si>
  <si>
    <t>RECUPERACIONES</t>
  </si>
  <si>
    <t>Recaudo Recursos Propios Vs Aforo</t>
  </si>
  <si>
    <t>Desagregación Recaudo Recursos  Propios  por Concepto</t>
  </si>
  <si>
    <t>3-1-01-1-02-2-33</t>
  </si>
  <si>
    <t>PEAJES</t>
  </si>
  <si>
    <t>3-1-01-1-02-2-66</t>
  </si>
  <si>
    <t>TASA POR EL USO DE LA INFRAESTRUCTURA DE TRANSPORTE</t>
  </si>
  <si>
    <t>3-1-01-1-02-5-02-07-3-2</t>
  </si>
  <si>
    <t>SERVICIOS DE ARRENDAMIENTO SIN OPCION DE COMPRA DE OTROS BIENES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</si>
  <si>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</si>
  <si>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</si>
  <si>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</si>
  <si>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</si>
  <si>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</si>
  <si>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</si>
  <si>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</si>
  <si>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</si>
  <si>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</si>
  <si>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</si>
  <si>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</si>
  <si>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 xml:space="preserve">
% RECAUDO EN EFECTIVO 
</t>
  </si>
  <si>
    <t>3-1-01-2-13-1-03</t>
  </si>
  <si>
    <t>REINTEGROS GASTOS DE FUNCIONAMIENTO</t>
  </si>
  <si>
    <t>3-1-01-1-02-6-01</t>
  </si>
  <si>
    <t>3-1-01-1-02-6-02</t>
  </si>
  <si>
    <t>INDEMNIZACIONES RELACIONADAS CON SEGUROS NO DE VIDA</t>
  </si>
  <si>
    <t>SENTENCIAS Y CONCILIACIONES</t>
  </si>
  <si>
    <t>3-1-01-1-02-3-01-03</t>
  </si>
  <si>
    <t>SANCIONES DISCIPLINARIAS</t>
  </si>
  <si>
    <t>3-1-01-2-13-1-05</t>
  </si>
  <si>
    <t>REINTEGROS GASTOS DE INVERSION</t>
  </si>
  <si>
    <t>3-1-01-2-05-3-01</t>
  </si>
  <si>
    <t>3-1-01-1-02-6-05-02</t>
  </si>
  <si>
    <t>OTRAS UNIDADES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</si>
</sst>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Fill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0" fontId="9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10" fillId="3" borderId="0" xfId="0" applyFont="1" applyFill="1" applyBorder="1"/>
    <xf numFmtId="0" fontId="11" fillId="0" borderId="0" xfId="0" applyFont="1"/>
    <xf numFmtId="9" fontId="0" fillId="0" borderId="0" xfId="2" applyFont="1"/>
    <xf numFmtId="9" fontId="9" fillId="2" borderId="3" xfId="0" applyNumberFormat="1" applyFont="1" applyFill="1" applyBorder="1"/>
    <xf numFmtId="0" fontId="4" fillId="0" borderId="0" xfId="3"/>
    <xf numFmtId="0" fontId="12" fillId="0" borderId="0" xfId="3" applyFont="1"/>
    <xf numFmtId="0" fontId="14" fillId="0" borderId="0" xfId="4" applyFont="1"/>
    <xf numFmtId="0" fontId="15" fillId="0" borderId="0" xfId="3" applyFont="1"/>
    <xf numFmtId="0" fontId="16" fillId="0" borderId="0" xfId="4" applyFont="1"/>
    <xf numFmtId="0" fontId="6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0" fontId="10" fillId="0" borderId="0" xfId="0" applyNumberFormat="1" applyFont="1" applyFill="1"/>
    <xf numFmtId="165" fontId="6" fillId="0" borderId="0" xfId="0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10" fillId="0" borderId="0" xfId="1" applyFont="1" applyFill="1" applyBorder="1"/>
    <xf numFmtId="164" fontId="10" fillId="0" borderId="0" xfId="1" applyFont="1" applyFill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4" fontId="19" fillId="5" borderId="1" xfId="1" applyNumberFormat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9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 wrapText="1"/>
    </xf>
    <xf numFmtId="10" fontId="10" fillId="5" borderId="0" xfId="0" applyNumberFormat="1" applyFont="1" applyFill="1"/>
    <xf numFmtId="0" fontId="10" fillId="5" borderId="0" xfId="0" applyFont="1" applyFill="1" applyAlignment="1">
      <alignment horizontal="left"/>
    </xf>
    <xf numFmtId="164" fontId="6" fillId="4" borderId="1" xfId="1" applyFont="1" applyFill="1" applyBorder="1" applyAlignment="1">
      <alignment vertical="center"/>
    </xf>
    <xf numFmtId="166" fontId="0" fillId="0" borderId="0" xfId="0" applyNumberFormat="1"/>
    <xf numFmtId="49" fontId="20" fillId="3" borderId="0" xfId="0" applyNumberFormat="1" applyFont="1" applyFill="1" applyBorder="1" applyAlignment="1">
      <alignment horizontal="left" vertical="center" wrapText="1" readingOrder="1"/>
    </xf>
    <xf numFmtId="0" fontId="20" fillId="3" borderId="0" xfId="0" applyFont="1" applyFill="1" applyBorder="1" applyAlignment="1">
      <alignment vertical="center" wrapText="1" readingOrder="1"/>
    </xf>
    <xf numFmtId="49" fontId="20" fillId="3" borderId="4" xfId="0" applyNumberFormat="1" applyFont="1" applyFill="1" applyBorder="1" applyAlignment="1">
      <alignment horizontal="left" vertical="center" wrapText="1" readingOrder="1"/>
    </xf>
    <xf numFmtId="0" fontId="20" fillId="3" borderId="5" xfId="0" applyFont="1" applyFill="1" applyBorder="1" applyAlignment="1">
      <alignment vertical="center" wrapText="1" readingOrder="1"/>
    </xf>
    <xf numFmtId="43" fontId="0" fillId="4" borderId="1" xfId="0" applyNumberFormat="1" applyFont="1" applyFill="1" applyBorder="1" applyAlignment="1">
      <alignment vertical="top" readingOrder="1"/>
    </xf>
  </cellXfs>
  <cellStyles count="7">
    <cellStyle name="Hipervínculo" xfId="4" builtinId="8"/>
    <cellStyle name="Millares" xfId="1" builtinId="3"/>
    <cellStyle name="Millares 2" xfId="6" xr:uid="{11B8E980-C825-4F9E-A93D-F2CA68C74849}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1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6" formatCode="0.0000%"/>
    </dxf>
    <dxf>
      <alignment vertical="center"/>
    </dxf>
    <dxf>
      <alignment vertical="center"/>
    </dxf>
    <dxf>
      <alignment wrapText="1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7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DIC  Ingresos  2021.xlsx]Parcitipación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7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5024124.2921670005</c:v>
                </c:pt>
                <c:pt idx="1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DIC  Ingresos  2021.xlsx]Recaudo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Recaudo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0%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0,0004%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0,0005%</a:t>
                </a:r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1"/>
          <c:showBubbleSize val="1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0,0005%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4A8-46B2-A5E5-453ACF275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'Recaudo Recursos Propios'!$C$27:$C$41</c:f>
              <c:strCache>
                <c:ptCount val="14"/>
                <c:pt idx="0">
                  <c:v>OTRAS UNIDADES DE GOBIERNO</c:v>
                </c:pt>
                <c:pt idx="1">
                  <c:v>REINTEGROS GASTOS DE FUNCIONAMIENTO</c:v>
                </c:pt>
                <c:pt idx="2">
                  <c:v>REINTEGROS INCAPACIDADES</c:v>
                </c:pt>
                <c:pt idx="3">
                  <c:v>SENTENCIAS Y CONCILIACIONES</c:v>
                </c:pt>
                <c:pt idx="4">
                  <c:v>SANCIONES DISCIPLINARIAS</c:v>
                </c:pt>
                <c:pt idx="5">
                  <c:v>INTERESES SOBRE DEPOSITOS EN INSTITUCIONES FINANCIERAS</c:v>
                </c:pt>
                <c:pt idx="6">
                  <c:v>RENDIMIENTOS RECURSOS ENTREGADOS EN ADMINISTRACION</c:v>
                </c:pt>
                <c:pt idx="7">
                  <c:v>SERVICIOS DE ARRENDAMIENTO SIN OPCION DE COMPRA DE OTROS BIENES</c:v>
                </c:pt>
                <c:pt idx="8">
                  <c:v>RECUPERACIONES</c:v>
                </c:pt>
                <c:pt idx="9">
                  <c:v>RENDIMIENTOS RECURSOS ENTREGADOS POR LA ENTIDAD CONCEDENTE EN LOS PATRIMONIOS AUTÓNOMOS</c:v>
                </c:pt>
                <c:pt idx="10">
                  <c:v>REINTEGROS GASTOS DE INVERSION</c:v>
                </c:pt>
                <c:pt idx="11">
                  <c:v>PEAJES</c:v>
                </c:pt>
                <c:pt idx="12">
                  <c:v>INDEMNIZACIONES RELACIONADAS CON SEGUROS NO DE VIDA</c:v>
                </c:pt>
                <c:pt idx="13">
                  <c:v>TASA POR EL USO DE LA INFRAESTRUCTURA DE TRANSPORTE</c:v>
                </c:pt>
              </c:strCache>
            </c:strRef>
          </c:cat>
          <c:val>
            <c:numRef>
              <c:f>'Recaudo Recursos Propios'!$D$27:$D$41</c:f>
              <c:numCache>
                <c:formatCode>0.00%</c:formatCode>
                <c:ptCount val="14"/>
                <c:pt idx="0">
                  <c:v>-1.4157659140836252E-3</c:v>
                </c:pt>
                <c:pt idx="1">
                  <c:v>4.3317053269667285E-6</c:v>
                </c:pt>
                <c:pt idx="2">
                  <c:v>7.5241734265043658E-5</c:v>
                </c:pt>
                <c:pt idx="3">
                  <c:v>1.4561965758355265E-4</c:v>
                </c:pt>
                <c:pt idx="4">
                  <c:v>1.4907425176423393E-4</c:v>
                </c:pt>
                <c:pt idx="5">
                  <c:v>4.2122960927628005E-4</c:v>
                </c:pt>
                <c:pt idx="6">
                  <c:v>5.6533440797530764E-4</c:v>
                </c:pt>
                <c:pt idx="7">
                  <c:v>2.7397962253704398E-3</c:v>
                </c:pt>
                <c:pt idx="8">
                  <c:v>3.4862743689246748E-3</c:v>
                </c:pt>
                <c:pt idx="9">
                  <c:v>6.6879333293432056E-3</c:v>
                </c:pt>
                <c:pt idx="10">
                  <c:v>7.5429920986031197E-3</c:v>
                </c:pt>
                <c:pt idx="11">
                  <c:v>5.9179848505497665E-2</c:v>
                </c:pt>
                <c:pt idx="12">
                  <c:v>6.6316145142465283E-2</c:v>
                </c:pt>
                <c:pt idx="13">
                  <c:v>0.85410194487768787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0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DIC  Ingresos  2021.xlsx]Aforo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182951.27211594998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E-4672-86B0-F44C0434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Diciembre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2021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2021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421105</xdr:colOff>
      <xdr:row>24</xdr:row>
      <xdr:rowOff>160422</xdr:rowOff>
    </xdr:from>
    <xdr:to>
      <xdr:col>7</xdr:col>
      <xdr:colOff>1834815</xdr:colOff>
      <xdr:row>43</xdr:row>
      <xdr:rowOff>150395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diciembre de  2021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1036988</xdr:colOff>
      <xdr:row>10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591552</xdr:colOff>
      <xdr:row>29</xdr:row>
      <xdr:rowOff>140368</xdr:rowOff>
    </xdr:from>
    <xdr:to>
      <xdr:col>5</xdr:col>
      <xdr:colOff>852612</xdr:colOff>
      <xdr:row>30</xdr:row>
      <xdr:rowOff>94247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103894" y="6236368"/>
          <a:ext cx="2236244" cy="14437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diciembre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2021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0.0727</cdr:x>
      <cdr:y>0</cdr:y>
    </cdr:from>
    <cdr:to>
      <cdr:x>0.85113</cdr:x>
      <cdr:y>0.14761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700773" y="0"/>
          <a:ext cx="7503529" cy="7184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Recursos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64%</a:t>
          </a: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montoya_ani_gov_co/Documents/Documentos/2021/INGRESOS/DICIEMBRE/FIRMA/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"/>
      <sheetName val="FEBRERO 2021"/>
      <sheetName val="MARZO 2021 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0">
          <cell r="L50">
            <v>137628675840.49045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599.349929861113" createdVersion="6" refreshedVersion="7" minRefreshableVersion="3" recordCount="19" xr:uid="{00000000-000A-0000-FFFF-FFFF10000000}">
  <cacheSource type="worksheet">
    <worksheetSource ref="A1:G20" sheet="DIC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053517.042305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053517.0423050001"/>
    </cacheField>
    <cacheField name="_x000a_RECAUDO EN EFECTIVO _x000a_" numFmtId="164">
      <sharedItems containsSemiMixedTypes="0" containsString="0" containsNumber="1" minValue="-259.01617499999998" maxValue="4017197.10067855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599.349930208336" createdVersion="7" refreshedVersion="7" minRefreshableVersion="3" recordCount="16" xr:uid="{6E44326E-B13E-4233-8F24-139DE02D3685}">
  <cacheSource type="worksheet">
    <worksheetSource ref="B1:H17" sheet="DIC"/>
  </cacheSource>
  <cacheFields count="7">
    <cacheField name="CONCEPTO INGRESO" numFmtId="0">
      <sharedItems count="15">
        <s v="TASAS Y DERECHOS ADMINISTRATIVOS"/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containsInteger="1" minValue="0" maxValue="284167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containsInteger="1" minValue="0" maxValue="284167"/>
    </cacheField>
    <cacheField name="_x000a_RECAUDO EN EFECTIVO _x000a_" numFmtId="164">
      <sharedItems containsSemiMixedTypes="0" containsString="0" containsNumber="1" minValue="-259.01617499999998" maxValue="156259.03733207998"/>
    </cacheField>
    <cacheField name="_x000a_SALDO DE AFORO POR RECAUDAR_x000a_" numFmtId="164">
      <sharedItems containsSemiMixedTypes="0" containsString="0" containsNumber="1" minValue="-156259.03733207998" maxValue="2841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599.349930439814" createdVersion="7" refreshedVersion="7" minRefreshableVersion="3" recordCount="18" xr:uid="{FCAC8D0C-7F92-4FAE-BCF6-6C937395F33F}">
  <cacheSource type="worksheet">
    <worksheetSource ref="A1:C19" sheet="Recuado"/>
  </cacheSource>
  <cacheFields count="3">
    <cacheField name="CONCEPTO INGRESO" numFmtId="0">
      <sharedItems containsBlank="1" count="18"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INTEGROS GASTOS DE INVERSION"/>
        <s v="RECUPERACIONES"/>
        <s v="FUNCIONAMIENTO"/>
        <s v="DEUDA"/>
        <s v="INVERSIÓN"/>
        <m u="1"/>
      </sharedItems>
    </cacheField>
    <cacheField name="Aportes" numFmtId="0">
      <sharedItems containsBlank="1" count="3">
        <s v="Propios"/>
        <s v="Nación"/>
        <m u="1"/>
      </sharedItems>
    </cacheField>
    <cacheField name="_x000a_RECAUDO EN EFECTIVO _x000a_" numFmtId="0">
      <sharedItems containsSemiMixedTypes="0" containsString="0" containsNumber="1" minValue="-259016175" maxValue="4017197100678.55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3-1-01-1-02-2"/>
    <s v="TASAS Y DERECHOS ADMINISTRATIVOS"/>
    <x v="0"/>
    <n v="284167"/>
    <n v="0"/>
    <n v="284167"/>
    <n v="0"/>
  </r>
  <r>
    <s v="3-1-01-1-02-2-33"/>
    <s v="PEAJES"/>
    <x v="0"/>
    <n v="0"/>
    <n v="0"/>
    <n v="0"/>
    <n v="10827.028567709998"/>
  </r>
  <r>
    <s v="3-1-01-1-02-2-66"/>
    <s v="TASA POR EL USO DE LA INFRAESTRUCTURA DE TRANSPORTE"/>
    <x v="0"/>
    <n v="0"/>
    <n v="0"/>
    <n v="0"/>
    <n v="156259.03733207998"/>
  </r>
  <r>
    <s v="3-1-01-1-02-3-01-03"/>
    <s v="SANCIONES DISCIPLINARIAS"/>
    <x v="0"/>
    <n v="0"/>
    <n v="0"/>
    <n v="0"/>
    <n v="27.273323999999999"/>
  </r>
  <r>
    <s v="3-1-01-1-02-5-02-07-3-2"/>
    <s v="SERVICIOS DE ARRENDAMIENTO SIN OPCION DE COMPRA DE OTROS BIENES"/>
    <x v="0"/>
    <n v="0"/>
    <n v="0"/>
    <n v="0"/>
    <n v="501.24920477000001"/>
  </r>
  <r>
    <s v="3-1-01-1-02-6-01"/>
    <s v="INDEMNIZACIONES RELACIONADAS CON SEGUROS NO DE VIDA"/>
    <x v="0"/>
    <n v="0"/>
    <n v="0"/>
    <n v="0"/>
    <n v="12132.623115639999"/>
  </r>
  <r>
    <s v="3-1-01-1-02-6-02"/>
    <s v="SENTENCIAS Y CONCILIACIONES"/>
    <x v="0"/>
    <n v="0"/>
    <n v="0"/>
    <n v="0"/>
    <n v="26.641301600000002"/>
  </r>
  <r>
    <s v="3-1-01-1-02-6-05-02"/>
    <s v="OTRAS UNIDADES DE GOBIERNO"/>
    <x v="0"/>
    <n v="0"/>
    <n v="0"/>
    <n v="0"/>
    <n v="-259.01617499999998"/>
  </r>
  <r>
    <s v="3-1-01-2-05-1-02-01"/>
    <s v="INTERESES SOBRE DEPOSITOS EN INSTITUCIONES FINANCIERAS"/>
    <x v="0"/>
    <n v="0"/>
    <n v="0"/>
    <n v="0"/>
    <n v="77.064492870000009"/>
  </r>
  <r>
    <s v="3-1-01-2-05-1-02-04"/>
    <s v="RENDIMIENTOS RECURSOS ENTREGADOS EN ADMINISTRACION"/>
    <x v="0"/>
    <n v="0"/>
    <n v="0"/>
    <n v="0"/>
    <n v="79.236541110000005"/>
  </r>
  <r>
    <s v="3-1-01-2-05-3-01"/>
    <s v="RENDIMIENTOS RECURSOS ENTREGADOS EN ADMINISTRACION"/>
    <x v="0"/>
    <n v="0"/>
    <n v="0"/>
    <n v="0"/>
    <n v="24.192108000000001"/>
  </r>
  <r>
    <s v="3-1-01-2-05-3-05"/>
    <s v="RENDIMIENTOS RECURSOS ENTREGADOS POR LA ENTIDAD CONCEDENTE EN LOS PATRIMONIOS AUTÓNOMOS"/>
    <x v="0"/>
    <n v="0"/>
    <n v="0"/>
    <n v="0"/>
    <n v="1223.56591043"/>
  </r>
  <r>
    <s v="3-1-01-2-13-1-01"/>
    <s v="REINTEGROS INCAPACIDADES"/>
    <x v="0"/>
    <n v="0"/>
    <n v="0"/>
    <n v="0"/>
    <n v="13.765571"/>
  </r>
  <r>
    <s v="3-1-01-2-13-1-03"/>
    <s v="REINTEGROS GASTOS DE FUNCIONAMIENTO"/>
    <x v="0"/>
    <n v="0"/>
    <n v="0"/>
    <n v="0"/>
    <n v="0.79249099999999995"/>
  </r>
  <r>
    <s v="3-1-01-2-13-1-05"/>
    <s v="REINTEGROS GASTOS DE INVERSION"/>
    <x v="0"/>
    <n v="0"/>
    <n v="0"/>
    <n v="0"/>
    <n v="1380"/>
  </r>
  <r>
    <s v="3-1-01-2-13-2-02"/>
    <s v="RECUPERACIONES"/>
    <x v="0"/>
    <n v="0"/>
    <n v="0"/>
    <n v="0"/>
    <n v="637.81833073999996"/>
  </r>
  <r>
    <n v="41"/>
    <s v="FUNCIONAMIENTO"/>
    <x v="1"/>
    <n v="1408.779"/>
    <n v="0"/>
    <n v="1408.779"/>
    <n v="1315.7726700000001"/>
  </r>
  <r>
    <n v="42"/>
    <s v="DEUDA"/>
    <x v="1"/>
    <n v="969198.47086200002"/>
    <n v="0"/>
    <n v="969198.47086200002"/>
    <n v="969198.47086200002"/>
  </r>
  <r>
    <n v="43"/>
    <s v="INVERSIÓN"/>
    <x v="1"/>
    <n v="4053517.0423050001"/>
    <n v="0"/>
    <n v="4053517.0423050001"/>
    <n v="4017197.10067855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284167"/>
    <n v="0"/>
    <n v="284167"/>
    <n v="0"/>
    <n v="284167"/>
  </r>
  <r>
    <x v="1"/>
    <x v="0"/>
    <n v="0"/>
    <n v="0"/>
    <n v="0"/>
    <n v="10827.028567709998"/>
    <n v="-10827.028567709998"/>
  </r>
  <r>
    <x v="2"/>
    <x v="0"/>
    <n v="0"/>
    <n v="0"/>
    <n v="0"/>
    <n v="156259.03733207998"/>
    <n v="-156259.03733207998"/>
  </r>
  <r>
    <x v="3"/>
    <x v="0"/>
    <n v="0"/>
    <n v="0"/>
    <n v="0"/>
    <n v="27.273323999999999"/>
    <n v="-27.273323999999999"/>
  </r>
  <r>
    <x v="4"/>
    <x v="0"/>
    <n v="0"/>
    <n v="0"/>
    <n v="0"/>
    <n v="501.24920477000001"/>
    <n v="-501.24920477000001"/>
  </r>
  <r>
    <x v="5"/>
    <x v="0"/>
    <n v="0"/>
    <n v="0"/>
    <n v="0"/>
    <n v="12132.623115639999"/>
    <n v="-12132.623115639999"/>
  </r>
  <r>
    <x v="6"/>
    <x v="0"/>
    <n v="0"/>
    <n v="0"/>
    <n v="0"/>
    <n v="26.641301600000002"/>
    <n v="-26.641301600000002"/>
  </r>
  <r>
    <x v="7"/>
    <x v="0"/>
    <n v="0"/>
    <n v="0"/>
    <n v="0"/>
    <n v="-259.01617499999998"/>
    <n v="259.01617499999998"/>
  </r>
  <r>
    <x v="8"/>
    <x v="0"/>
    <n v="0"/>
    <n v="0"/>
    <n v="0"/>
    <n v="77.064492870000009"/>
    <n v="-77.064492870000009"/>
  </r>
  <r>
    <x v="9"/>
    <x v="0"/>
    <n v="0"/>
    <n v="0"/>
    <n v="0"/>
    <n v="79.236541110000005"/>
    <n v="-79.236541110000005"/>
  </r>
  <r>
    <x v="9"/>
    <x v="0"/>
    <n v="0"/>
    <n v="0"/>
    <n v="0"/>
    <n v="24.192108000000001"/>
    <n v="-24.192108000000001"/>
  </r>
  <r>
    <x v="10"/>
    <x v="0"/>
    <n v="0"/>
    <n v="0"/>
    <n v="0"/>
    <n v="1223.56591043"/>
    <n v="-1223.56591043"/>
  </r>
  <r>
    <x v="11"/>
    <x v="0"/>
    <n v="0"/>
    <n v="0"/>
    <n v="0"/>
    <n v="13.765571"/>
    <n v="-13.765571"/>
  </r>
  <r>
    <x v="12"/>
    <x v="0"/>
    <n v="0"/>
    <n v="0"/>
    <n v="0"/>
    <n v="0.79249099999999995"/>
    <n v="-0.79249099999999995"/>
  </r>
  <r>
    <x v="13"/>
    <x v="0"/>
    <n v="0"/>
    <n v="0"/>
    <n v="0"/>
    <n v="1380"/>
    <n v="-1380"/>
  </r>
  <r>
    <x v="14"/>
    <x v="0"/>
    <n v="0"/>
    <n v="0"/>
    <n v="0"/>
    <n v="637.81833073999996"/>
    <n v="-637.81833073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n v="10827028567.709999"/>
  </r>
  <r>
    <x v="1"/>
    <x v="0"/>
    <n v="156259037332.07999"/>
  </r>
  <r>
    <x v="2"/>
    <x v="0"/>
    <n v="27273324"/>
  </r>
  <r>
    <x v="3"/>
    <x v="0"/>
    <n v="501249204.76999998"/>
  </r>
  <r>
    <x v="4"/>
    <x v="0"/>
    <n v="12132623115.639999"/>
  </r>
  <r>
    <x v="5"/>
    <x v="0"/>
    <n v="26641301.600000001"/>
  </r>
  <r>
    <x v="6"/>
    <x v="0"/>
    <n v="-259016175"/>
  </r>
  <r>
    <x v="7"/>
    <x v="0"/>
    <n v="77064492.870000005"/>
  </r>
  <r>
    <x v="8"/>
    <x v="0"/>
    <n v="79236541.109999999"/>
  </r>
  <r>
    <x v="8"/>
    <x v="0"/>
    <n v="24192108"/>
  </r>
  <r>
    <x v="9"/>
    <x v="0"/>
    <n v="1223565910.4300001"/>
  </r>
  <r>
    <x v="10"/>
    <x v="0"/>
    <n v="13765571"/>
  </r>
  <r>
    <x v="11"/>
    <x v="0"/>
    <n v="792491"/>
  </r>
  <r>
    <x v="12"/>
    <x v="0"/>
    <n v="1380000000"/>
  </r>
  <r>
    <x v="13"/>
    <x v="0"/>
    <n v="637818330.74000001"/>
  </r>
  <r>
    <x v="14"/>
    <x v="1"/>
    <n v="1315772670"/>
  </r>
  <r>
    <x v="15"/>
    <x v="1"/>
    <n v="969198470862"/>
  </r>
  <r>
    <x v="16"/>
    <x v="1"/>
    <n v="4017197100678.5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0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B37956-C5E6-4BCA-9BC4-858BF3C910CB}" name="TablaDinámica1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9" rowHeaderCaption="Concepto de Ingreso ">
  <location ref="C8:E23" firstHeaderRow="0" firstDataRow="1" firstDataCol="1" rowPageCount="1" colPageCount="1"/>
  <pivotFields count="3">
    <pivotField axis="axisRow" showAll="0" sortType="descending">
      <items count="19">
        <item x="15"/>
        <item x="14"/>
        <item x="7"/>
        <item x="16"/>
        <item x="0"/>
        <item x="13"/>
        <item x="10"/>
        <item x="8"/>
        <item x="9"/>
        <item x="3"/>
        <item x="1"/>
        <item x="11"/>
        <item x="4"/>
        <item x="5"/>
        <item x="2"/>
        <item x="12"/>
        <item m="1" x="17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4">
        <item h="1" sd="0" x="1"/>
        <item sd="0" x="0"/>
        <item h="1" m="1" x="2"/>
        <item t="default"/>
      </items>
    </pivotField>
    <pivotField dataField="1" numFmtId="164" showAll="0"/>
  </pivotFields>
  <rowFields count="1">
    <field x="0"/>
  </rowFields>
  <rowItems count="15">
    <i>
      <x v="10"/>
    </i>
    <i>
      <x v="12"/>
    </i>
    <i>
      <x v="4"/>
    </i>
    <i>
      <x v="15"/>
    </i>
    <i>
      <x v="8"/>
    </i>
    <i>
      <x v="5"/>
    </i>
    <i>
      <x v="9"/>
    </i>
    <i>
      <x v="7"/>
    </i>
    <i>
      <x v="2"/>
    </i>
    <i>
      <x v="14"/>
    </i>
    <i>
      <x v="13"/>
    </i>
    <i>
      <x v="6"/>
    </i>
    <i>
      <x v="11"/>
    </i>
    <i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_x000a_% RECAUDO EN EFECTIVO _x000a_" fld="2" showDataAs="percentOfTotal" baseField="0" baseItem="0" numFmtId="10"/>
  </dataFields>
  <formats count="8">
    <format dxfId="9">
      <pivotArea outline="0" collapsedLevelsAreSubtotals="1" fieldPosition="0"/>
    </format>
    <format dxfId="8">
      <pivotArea collapsedLevelsAreSubtotals="1" fieldPosition="0">
        <references count="1">
          <reference field="0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E7C4C-FA24-4C5E-AF94-E67B560EB150}" name="TablaDinámica4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 rowHeaderCaption="Concepto de Ingreso ">
  <location ref="C26:D41" firstHeaderRow="1" firstDataRow="1" firstDataCol="1" rowPageCount="1" colPageCount="1"/>
  <pivotFields count="3">
    <pivotField axis="axisRow" showAll="0" sortType="ascending">
      <items count="19">
        <item x="10"/>
        <item x="8"/>
        <item x="7"/>
        <item x="13"/>
        <item x="0"/>
        <item x="1"/>
        <item x="3"/>
        <item x="9"/>
        <item x="14"/>
        <item x="15"/>
        <item x="16"/>
        <item x="11"/>
        <item x="4"/>
        <item x="5"/>
        <item m="1" x="17"/>
        <item x="2"/>
        <item x="12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4">
        <item sd="0" x="0"/>
        <item h="1" x="1"/>
        <item h="1" m="1" x="2"/>
        <item t="default"/>
      </items>
    </pivotField>
    <pivotField dataField="1" numFmtId="164" showAll="0"/>
  </pivotFields>
  <rowFields count="1">
    <field x="0"/>
  </rowFields>
  <rowItems count="15">
    <i>
      <x v="17"/>
    </i>
    <i>
      <x v="11"/>
    </i>
    <i>
      <x/>
    </i>
    <i>
      <x v="13"/>
    </i>
    <i>
      <x v="15"/>
    </i>
    <i>
      <x v="2"/>
    </i>
    <i>
      <x v="1"/>
    </i>
    <i>
      <x v="6"/>
    </i>
    <i>
      <x v="3"/>
    </i>
    <i>
      <x v="7"/>
    </i>
    <i>
      <x v="16"/>
    </i>
    <i>
      <x v="4"/>
    </i>
    <i>
      <x v="12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19">
      <pivotArea outline="0" collapsedLevelsAreSubtotals="1" fieldPosition="0"/>
    </format>
    <format dxfId="118">
      <pivotArea collapsedLevelsAreSubtotals="1" fieldPosition="0">
        <references count="1">
          <reference field="0" count="1">
            <x v="0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Row" fieldPosition="0"/>
    </format>
    <format dxfId="11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9">
      <pivotArea dataOnly="0" labelOnly="1" grandRow="1" outline="0" fieldPosition="0"/>
    </format>
    <format dxfId="88">
      <pivotArea dataOnly="0" labelOnly="1" outline="0" axis="axisValues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collapsedLevelsAreSubtotals="1" fieldPosition="0">
        <references count="1">
          <reference field="0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collapsedLevelsAreSubtotals="1" fieldPosition="0">
        <references count="1">
          <reference field="0" count="0"/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2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1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6">
        <item x="9"/>
        <item x="0"/>
        <item x="8"/>
        <item x="11"/>
        <item x="14"/>
        <item x="1"/>
        <item x="2"/>
        <item x="4"/>
        <item x="10"/>
        <item x="12"/>
        <item x="5"/>
        <item x="6"/>
        <item x="3"/>
        <item x="13"/>
        <item x="7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2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5" bestFit="1" customWidth="1"/>
    <col min="2" max="2" width="165.5703125" style="15" bestFit="1" customWidth="1"/>
    <col min="3" max="16384" width="11.42578125" style="15"/>
  </cols>
  <sheetData>
    <row r="9" spans="1:2" ht="36" x14ac:dyDescent="0.55000000000000004">
      <c r="A9" s="18"/>
      <c r="B9" s="19" t="s">
        <v>15</v>
      </c>
    </row>
    <row r="10" spans="1:2" ht="36" x14ac:dyDescent="0.55000000000000004">
      <c r="A10" s="18"/>
      <c r="B10" s="19" t="s">
        <v>26</v>
      </c>
    </row>
    <row r="11" spans="1:2" ht="36" x14ac:dyDescent="0.55000000000000004">
      <c r="A11" s="18"/>
      <c r="B11" s="19" t="s">
        <v>25</v>
      </c>
    </row>
    <row r="12" spans="1:2" ht="36" x14ac:dyDescent="0.55000000000000004">
      <c r="B12" s="17"/>
    </row>
    <row r="13" spans="1:2" ht="36" x14ac:dyDescent="0.55000000000000004">
      <c r="B13" s="17"/>
    </row>
    <row r="14" spans="1:2" ht="36" x14ac:dyDescent="0.55000000000000004">
      <c r="B14" s="16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showRowColHeaders="0" zoomScaleNormal="10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40</v>
      </c>
    </row>
    <row r="6" spans="2:6" x14ac:dyDescent="0.25">
      <c r="B6" s="6" t="s">
        <v>4</v>
      </c>
      <c r="C6" s="9">
        <v>5024124.2921670005</v>
      </c>
    </row>
    <row r="7" spans="2:6" x14ac:dyDescent="0.25">
      <c r="B7" s="6" t="s">
        <v>3</v>
      </c>
      <c r="C7" s="9">
        <v>284167</v>
      </c>
    </row>
    <row r="8" spans="2:6" x14ac:dyDescent="0.25">
      <c r="B8" s="6" t="s">
        <v>5</v>
      </c>
      <c r="C8" s="9">
        <v>5308291.2921670005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topLeftCell="A7" zoomScale="95" zoomScaleNormal="95" workbookViewId="0"/>
  </sheetViews>
  <sheetFormatPr baseColWidth="10" defaultRowHeight="15" x14ac:dyDescent="0.25"/>
  <cols>
    <col min="2" max="2" width="11.42578125" customWidth="1"/>
    <col min="3" max="3" width="98.140625" bestFit="1" customWidth="1"/>
    <col min="4" max="4" width="20.42578125" customWidth="1"/>
    <col min="5" max="5" width="12.28515625" customWidth="1"/>
    <col min="6" max="6" width="14.5703125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ht="60" x14ac:dyDescent="0.25">
      <c r="C8" s="41" t="s">
        <v>12</v>
      </c>
      <c r="D8" s="42" t="s">
        <v>43</v>
      </c>
      <c r="E8" s="42" t="s">
        <v>44</v>
      </c>
    </row>
    <row r="9" spans="3:5" x14ac:dyDescent="0.25">
      <c r="C9" s="6" t="s">
        <v>30</v>
      </c>
      <c r="D9" s="38">
        <v>156259037332.07999</v>
      </c>
      <c r="E9" s="10">
        <v>0.85410194487768787</v>
      </c>
    </row>
    <row r="10" spans="3:5" x14ac:dyDescent="0.25">
      <c r="C10" s="6" t="s">
        <v>49</v>
      </c>
      <c r="D10" s="38">
        <v>12132623115.639999</v>
      </c>
      <c r="E10" s="10">
        <v>6.6316145142465283E-2</v>
      </c>
    </row>
    <row r="11" spans="3:5" x14ac:dyDescent="0.25">
      <c r="C11" s="6" t="s">
        <v>28</v>
      </c>
      <c r="D11" s="38">
        <v>10827028567.709999</v>
      </c>
      <c r="E11" s="10">
        <v>5.9179848505497665E-2</v>
      </c>
    </row>
    <row r="12" spans="3:5" x14ac:dyDescent="0.25">
      <c r="C12" s="6" t="s">
        <v>54</v>
      </c>
      <c r="D12" s="38">
        <v>1380000000</v>
      </c>
      <c r="E12" s="10">
        <v>7.5429920986031197E-3</v>
      </c>
    </row>
    <row r="13" spans="3:5" x14ac:dyDescent="0.25">
      <c r="C13" s="6" t="s">
        <v>34</v>
      </c>
      <c r="D13" s="38">
        <v>1223565910.4300001</v>
      </c>
      <c r="E13" s="10">
        <v>6.6879333293432056E-3</v>
      </c>
    </row>
    <row r="14" spans="3:5" x14ac:dyDescent="0.25">
      <c r="C14" s="6" t="s">
        <v>24</v>
      </c>
      <c r="D14" s="38">
        <v>637818330.74000001</v>
      </c>
      <c r="E14" s="10">
        <v>3.4862743689246748E-3</v>
      </c>
    </row>
    <row r="15" spans="3:5" x14ac:dyDescent="0.25">
      <c r="C15" s="6" t="s">
        <v>32</v>
      </c>
      <c r="D15" s="38">
        <v>501249204.76999998</v>
      </c>
      <c r="E15" s="10">
        <v>2.7397962253704398E-3</v>
      </c>
    </row>
    <row r="16" spans="3:5" x14ac:dyDescent="0.25">
      <c r="C16" s="6" t="s">
        <v>11</v>
      </c>
      <c r="D16" s="38">
        <v>103428649.11</v>
      </c>
      <c r="E16" s="10">
        <v>5.6533440797530764E-4</v>
      </c>
    </row>
    <row r="17" spans="1:6" x14ac:dyDescent="0.25">
      <c r="C17" s="6" t="s">
        <v>19</v>
      </c>
      <c r="D17" s="38">
        <v>77064492.870000005</v>
      </c>
      <c r="E17" s="10">
        <v>4.2122960927628005E-4</v>
      </c>
    </row>
    <row r="18" spans="1:6" x14ac:dyDescent="0.25">
      <c r="C18" s="6" t="s">
        <v>52</v>
      </c>
      <c r="D18" s="38">
        <v>27273324</v>
      </c>
      <c r="E18" s="10">
        <v>1.4907425176423393E-4</v>
      </c>
    </row>
    <row r="19" spans="1:6" x14ac:dyDescent="0.25">
      <c r="C19" s="6" t="s">
        <v>50</v>
      </c>
      <c r="D19" s="38">
        <v>26641301.600000001</v>
      </c>
      <c r="E19" s="10">
        <v>1.4561965758355265E-4</v>
      </c>
    </row>
    <row r="20" spans="1:6" x14ac:dyDescent="0.25">
      <c r="A20" s="22"/>
      <c r="B20" s="33"/>
      <c r="C20" s="6" t="s">
        <v>21</v>
      </c>
      <c r="D20" s="9">
        <v>13765571</v>
      </c>
      <c r="E20" s="10">
        <v>7.5241734265043658E-5</v>
      </c>
      <c r="F20" s="22"/>
    </row>
    <row r="21" spans="1:6" x14ac:dyDescent="0.25">
      <c r="A21" s="25"/>
      <c r="B21" s="32"/>
      <c r="C21" s="6" t="s">
        <v>46</v>
      </c>
      <c r="D21" s="38">
        <v>792491</v>
      </c>
      <c r="E21" s="46">
        <v>4.3317053269667285E-6</v>
      </c>
      <c r="F21" s="23"/>
    </row>
    <row r="22" spans="1:6" x14ac:dyDescent="0.25">
      <c r="A22" s="25"/>
      <c r="B22" s="32"/>
      <c r="C22" s="6" t="s">
        <v>57</v>
      </c>
      <c r="D22" s="38">
        <v>-259016175</v>
      </c>
      <c r="E22" s="10">
        <v>-1.4157659140836252E-3</v>
      </c>
      <c r="F22" s="23"/>
    </row>
    <row r="23" spans="1:6" x14ac:dyDescent="0.25">
      <c r="A23" s="25"/>
      <c r="B23" s="32"/>
      <c r="C23" s="6" t="s">
        <v>5</v>
      </c>
      <c r="D23" s="38">
        <v>182951272115.94998</v>
      </c>
      <c r="E23" s="10">
        <v>1</v>
      </c>
      <c r="F23" s="23"/>
    </row>
    <row r="24" spans="1:6" x14ac:dyDescent="0.25">
      <c r="A24" s="25"/>
      <c r="B24" s="32"/>
      <c r="C24" s="26" t="s">
        <v>2</v>
      </c>
      <c r="D24" s="26" t="s">
        <v>3</v>
      </c>
      <c r="E24" s="25"/>
      <c r="F24" s="23"/>
    </row>
    <row r="25" spans="1:6" x14ac:dyDescent="0.25">
      <c r="A25" s="25"/>
      <c r="B25" s="32"/>
      <c r="C25" s="32"/>
      <c r="D25" s="32"/>
      <c r="E25" s="25"/>
      <c r="F25" s="23"/>
    </row>
    <row r="26" spans="1:6" x14ac:dyDescent="0.25">
      <c r="A26" s="25"/>
      <c r="B26" s="32"/>
      <c r="C26" s="26" t="s">
        <v>12</v>
      </c>
      <c r="D26" s="26" t="s">
        <v>42</v>
      </c>
      <c r="E26" s="25"/>
      <c r="F26" s="23"/>
    </row>
    <row r="27" spans="1:6" x14ac:dyDescent="0.25">
      <c r="A27" s="25"/>
      <c r="B27" s="32"/>
      <c r="C27" s="44" t="s">
        <v>57</v>
      </c>
      <c r="D27" s="43">
        <v>-1.4157659140836252E-3</v>
      </c>
      <c r="E27" s="25"/>
      <c r="F27" s="23"/>
    </row>
    <row r="28" spans="1:6" x14ac:dyDescent="0.25">
      <c r="A28" s="25"/>
      <c r="B28" s="32"/>
      <c r="C28" s="44" t="s">
        <v>46</v>
      </c>
      <c r="D28" s="43">
        <v>4.3317053269667285E-6</v>
      </c>
      <c r="E28" s="25"/>
      <c r="F28" s="23"/>
    </row>
    <row r="29" spans="1:6" x14ac:dyDescent="0.25">
      <c r="A29" s="25"/>
      <c r="B29" s="32"/>
      <c r="C29" s="27" t="s">
        <v>21</v>
      </c>
      <c r="D29" s="28">
        <v>7.5241734265043658E-5</v>
      </c>
      <c r="E29" s="25"/>
      <c r="F29" s="23"/>
    </row>
    <row r="30" spans="1:6" x14ac:dyDescent="0.25">
      <c r="A30" s="25"/>
      <c r="B30" s="32"/>
      <c r="C30" s="44" t="s">
        <v>50</v>
      </c>
      <c r="D30" s="43">
        <v>1.4561965758355265E-4</v>
      </c>
      <c r="E30" s="25"/>
      <c r="F30" s="23"/>
    </row>
    <row r="31" spans="1:6" x14ac:dyDescent="0.25">
      <c r="A31" s="25"/>
      <c r="B31" s="32"/>
      <c r="C31" s="44" t="s">
        <v>52</v>
      </c>
      <c r="D31" s="43">
        <v>1.4907425176423393E-4</v>
      </c>
      <c r="E31" s="25"/>
      <c r="F31" s="23"/>
    </row>
    <row r="32" spans="1:6" x14ac:dyDescent="0.25">
      <c r="A32" s="25"/>
      <c r="B32" s="32"/>
      <c r="C32" s="27" t="s">
        <v>19</v>
      </c>
      <c r="D32" s="28">
        <v>4.2122960927628005E-4</v>
      </c>
      <c r="E32" s="25"/>
      <c r="F32" s="23"/>
    </row>
    <row r="33" spans="1:7" x14ac:dyDescent="0.25">
      <c r="A33" s="25"/>
      <c r="B33" s="32"/>
      <c r="C33" s="27" t="s">
        <v>11</v>
      </c>
      <c r="D33" s="28">
        <v>5.6533440797530764E-4</v>
      </c>
      <c r="E33" s="25"/>
      <c r="F33" s="23"/>
    </row>
    <row r="34" spans="1:7" x14ac:dyDescent="0.25">
      <c r="A34" s="25"/>
      <c r="B34" s="32"/>
      <c r="C34" s="27" t="s">
        <v>32</v>
      </c>
      <c r="D34" s="28">
        <v>2.7397962253704398E-3</v>
      </c>
      <c r="E34" s="25"/>
      <c r="F34" s="23"/>
    </row>
    <row r="35" spans="1:7" x14ac:dyDescent="0.25">
      <c r="A35" s="25"/>
      <c r="B35" s="32"/>
      <c r="C35" s="27" t="s">
        <v>24</v>
      </c>
      <c r="D35" s="28">
        <v>3.4862743689246748E-3</v>
      </c>
      <c r="E35" s="25"/>
      <c r="F35" s="23"/>
    </row>
    <row r="36" spans="1:7" x14ac:dyDescent="0.25">
      <c r="A36" s="25"/>
      <c r="B36" s="32"/>
      <c r="C36" s="27" t="s">
        <v>34</v>
      </c>
      <c r="D36" s="28">
        <v>6.6879333293432056E-3</v>
      </c>
      <c r="E36" s="25"/>
      <c r="F36" s="23"/>
    </row>
    <row r="37" spans="1:7" x14ac:dyDescent="0.25">
      <c r="A37" s="25"/>
      <c r="B37" s="32"/>
      <c r="C37" s="44" t="s">
        <v>54</v>
      </c>
      <c r="D37" s="43">
        <v>7.5429920986031197E-3</v>
      </c>
      <c r="E37" s="25"/>
      <c r="F37" s="23"/>
    </row>
    <row r="38" spans="1:7" x14ac:dyDescent="0.25">
      <c r="A38" s="25"/>
      <c r="B38" s="32"/>
      <c r="C38" s="27" t="s">
        <v>28</v>
      </c>
      <c r="D38" s="28">
        <v>5.9179848505497665E-2</v>
      </c>
      <c r="E38" s="25"/>
      <c r="F38" s="23"/>
    </row>
    <row r="39" spans="1:7" x14ac:dyDescent="0.25">
      <c r="A39" s="25"/>
      <c r="B39" s="32"/>
      <c r="C39" s="44" t="s">
        <v>49</v>
      </c>
      <c r="D39" s="43">
        <v>6.6316145142465283E-2</v>
      </c>
      <c r="E39" s="25"/>
      <c r="F39" s="23"/>
    </row>
    <row r="40" spans="1:7" x14ac:dyDescent="0.25">
      <c r="A40" s="25"/>
      <c r="B40" s="32"/>
      <c r="C40" s="27" t="s">
        <v>30</v>
      </c>
      <c r="D40" s="28">
        <v>0.85410194487768787</v>
      </c>
      <c r="E40" s="25"/>
      <c r="F40" s="23"/>
    </row>
    <row r="41" spans="1:7" x14ac:dyDescent="0.25">
      <c r="A41" s="23"/>
      <c r="B41" s="32"/>
      <c r="C41" s="27" t="s">
        <v>5</v>
      </c>
      <c r="D41" s="28">
        <v>1</v>
      </c>
      <c r="E41" s="23"/>
      <c r="F41" s="23"/>
    </row>
    <row r="42" spans="1:7" x14ac:dyDescent="0.25">
      <c r="A42" s="11"/>
      <c r="B42" s="32"/>
      <c r="C42" s="32"/>
      <c r="D42" s="32"/>
      <c r="E42" s="11"/>
      <c r="F42" s="11"/>
    </row>
    <row r="43" spans="1:7" x14ac:dyDescent="0.25">
      <c r="A43" s="11"/>
      <c r="B43" s="32"/>
      <c r="C43" s="32"/>
      <c r="D43" s="32"/>
      <c r="E43" s="11"/>
      <c r="F43" s="11"/>
    </row>
    <row r="44" spans="1:7" x14ac:dyDescent="0.25">
      <c r="B44" s="33"/>
      <c r="C44" s="33"/>
      <c r="D44" s="33"/>
    </row>
    <row r="45" spans="1:7" x14ac:dyDescent="0.25">
      <c r="B45" s="33"/>
      <c r="C45" s="33"/>
      <c r="D45" s="33"/>
    </row>
    <row r="46" spans="1:7" x14ac:dyDescent="0.25">
      <c r="B46" s="33"/>
      <c r="C46" s="33"/>
      <c r="D46" s="33"/>
    </row>
    <row r="47" spans="1:7" x14ac:dyDescent="0.25">
      <c r="A47" s="24"/>
      <c r="B47" s="33"/>
      <c r="C47" s="33"/>
      <c r="D47" s="33"/>
      <c r="E47" s="24"/>
      <c r="F47" s="24"/>
      <c r="G47" s="24"/>
    </row>
    <row r="48" spans="1:7" x14ac:dyDescent="0.25">
      <c r="A48" s="24"/>
      <c r="B48" s="33"/>
      <c r="C48" s="33"/>
      <c r="D48" s="33"/>
      <c r="E48" s="24"/>
      <c r="F48" s="24"/>
      <c r="G48" s="24"/>
    </row>
    <row r="49" spans="1:7" x14ac:dyDescent="0.25">
      <c r="A49" s="24"/>
      <c r="B49" s="33"/>
      <c r="C49" s="33"/>
      <c r="D49" s="33"/>
      <c r="E49" s="24"/>
      <c r="F49" s="24"/>
      <c r="G49" s="24"/>
    </row>
    <row r="50" spans="1:7" x14ac:dyDescent="0.25">
      <c r="A50" s="24"/>
      <c r="B50" s="33"/>
      <c r="C50" s="33"/>
      <c r="D50" s="33"/>
      <c r="E50" s="24"/>
      <c r="F50" s="24"/>
      <c r="G50" s="24"/>
    </row>
    <row r="51" spans="1:7" x14ac:dyDescent="0.25">
      <c r="A51" s="24"/>
      <c r="B51" s="33"/>
      <c r="C51" s="33"/>
      <c r="D51" s="33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topLeftCell="B34" zoomScaleNormal="100" workbookViewId="0">
      <selection activeCell="G43" sqref="G43"/>
    </sheetView>
  </sheetViews>
  <sheetFormatPr baseColWidth="10" defaultRowHeight="20.100000000000001" customHeight="1" x14ac:dyDescent="0.25"/>
  <cols>
    <col min="1" max="1" width="23.42578125" style="1" customWidth="1"/>
    <col min="2" max="2" width="56.7109375" style="1" bestFit="1" customWidth="1"/>
    <col min="3" max="3" width="11.5703125" style="1" customWidth="1"/>
    <col min="4" max="4" width="20.5703125" style="2" bestFit="1" customWidth="1"/>
    <col min="5" max="5" width="24.28515625" style="2" bestFit="1" customWidth="1"/>
    <col min="6" max="6" width="20.5703125" style="2" bestFit="1" customWidth="1"/>
    <col min="7" max="7" width="21.42578125" style="2" customWidth="1"/>
    <col min="8" max="8" width="32.42578125" style="29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4" t="s">
        <v>0</v>
      </c>
      <c r="B1" s="35" t="s">
        <v>7</v>
      </c>
      <c r="C1" s="35" t="s">
        <v>2</v>
      </c>
      <c r="D1" s="36" t="s">
        <v>36</v>
      </c>
      <c r="E1" s="36" t="s">
        <v>1</v>
      </c>
      <c r="F1" s="36" t="s">
        <v>37</v>
      </c>
      <c r="G1" s="36" t="s">
        <v>38</v>
      </c>
      <c r="H1" s="37" t="s">
        <v>39</v>
      </c>
    </row>
    <row r="2" spans="1:9" s="3" customFormat="1" ht="18" customHeight="1" thickBot="1" x14ac:dyDescent="0.3">
      <c r="A2" s="20" t="s">
        <v>16</v>
      </c>
      <c r="B2" s="21" t="s">
        <v>17</v>
      </c>
      <c r="C2" s="21" t="s">
        <v>3</v>
      </c>
      <c r="D2" s="30">
        <f>+D23/1000000</f>
        <v>284167</v>
      </c>
      <c r="E2" s="30">
        <f t="shared" ref="E2:H2" si="0">+E23/1000000</f>
        <v>0</v>
      </c>
      <c r="F2" s="30">
        <f t="shared" si="0"/>
        <v>284167</v>
      </c>
      <c r="G2" s="30">
        <f t="shared" si="0"/>
        <v>0</v>
      </c>
      <c r="H2" s="30">
        <f t="shared" si="0"/>
        <v>284167</v>
      </c>
    </row>
    <row r="3" spans="1:9" ht="18" customHeight="1" thickBot="1" x14ac:dyDescent="0.3">
      <c r="A3" s="20" t="s">
        <v>27</v>
      </c>
      <c r="B3" s="21" t="s">
        <v>28</v>
      </c>
      <c r="C3" s="21" t="s">
        <v>3</v>
      </c>
      <c r="D3" s="30">
        <f t="shared" ref="D3:H3" si="1">+D24/1000000</f>
        <v>0</v>
      </c>
      <c r="E3" s="30">
        <f t="shared" si="1"/>
        <v>0</v>
      </c>
      <c r="F3" s="30">
        <f t="shared" si="1"/>
        <v>0</v>
      </c>
      <c r="G3" s="30">
        <f>+G24/1000000</f>
        <v>10827.028567709998</v>
      </c>
      <c r="H3" s="30">
        <f t="shared" si="1"/>
        <v>-10827.028567709998</v>
      </c>
    </row>
    <row r="4" spans="1:9" ht="18" customHeight="1" thickBot="1" x14ac:dyDescent="0.3">
      <c r="A4" s="20" t="s">
        <v>29</v>
      </c>
      <c r="B4" s="21" t="s">
        <v>30</v>
      </c>
      <c r="C4" s="21" t="s">
        <v>3</v>
      </c>
      <c r="D4" s="30">
        <f t="shared" ref="D4:H4" si="2">+D25/1000000</f>
        <v>0</v>
      </c>
      <c r="E4" s="30">
        <f t="shared" si="2"/>
        <v>0</v>
      </c>
      <c r="F4" s="30">
        <f t="shared" si="2"/>
        <v>0</v>
      </c>
      <c r="G4" s="30">
        <f t="shared" si="2"/>
        <v>156259.03733207998</v>
      </c>
      <c r="H4" s="30">
        <f t="shared" si="2"/>
        <v>-156259.03733207998</v>
      </c>
    </row>
    <row r="5" spans="1:9" ht="18" customHeight="1" thickBot="1" x14ac:dyDescent="0.3">
      <c r="A5" s="20" t="s">
        <v>51</v>
      </c>
      <c r="B5" s="21" t="s">
        <v>52</v>
      </c>
      <c r="C5" s="21" t="s">
        <v>3</v>
      </c>
      <c r="D5" s="30">
        <f>+D26/1000000</f>
        <v>0</v>
      </c>
      <c r="E5" s="30">
        <f>+E26/1000000</f>
        <v>0</v>
      </c>
      <c r="F5" s="30">
        <f>+F26/1000000</f>
        <v>0</v>
      </c>
      <c r="G5" s="30">
        <f>+G26/1000000</f>
        <v>27.273323999999999</v>
      </c>
      <c r="H5" s="30">
        <f>+H26/1000000</f>
        <v>-27.273323999999999</v>
      </c>
    </row>
    <row r="6" spans="1:9" ht="18" customHeight="1" thickBot="1" x14ac:dyDescent="0.3">
      <c r="A6" s="20" t="s">
        <v>31</v>
      </c>
      <c r="B6" s="21" t="s">
        <v>32</v>
      </c>
      <c r="C6" s="21" t="s">
        <v>3</v>
      </c>
      <c r="D6" s="30">
        <f t="shared" ref="D6:H6" si="3">+D27/1000000</f>
        <v>0</v>
      </c>
      <c r="E6" s="30">
        <f t="shared" si="3"/>
        <v>0</v>
      </c>
      <c r="F6" s="30">
        <f t="shared" si="3"/>
        <v>0</v>
      </c>
      <c r="G6" s="30">
        <f t="shared" si="3"/>
        <v>501.24920477000001</v>
      </c>
      <c r="H6" s="30">
        <f t="shared" si="3"/>
        <v>-501.24920477000001</v>
      </c>
    </row>
    <row r="7" spans="1:9" ht="18" customHeight="1" thickBot="1" x14ac:dyDescent="0.3">
      <c r="A7" s="20" t="s">
        <v>47</v>
      </c>
      <c r="B7" s="21" t="s">
        <v>49</v>
      </c>
      <c r="C7" s="21" t="s">
        <v>3</v>
      </c>
      <c r="D7" s="30">
        <f t="shared" ref="D7:H7" si="4">+D28/1000000</f>
        <v>0</v>
      </c>
      <c r="E7" s="30">
        <f t="shared" si="4"/>
        <v>0</v>
      </c>
      <c r="F7" s="30">
        <f t="shared" si="4"/>
        <v>0</v>
      </c>
      <c r="G7" s="30">
        <f t="shared" si="4"/>
        <v>12132.623115639999</v>
      </c>
      <c r="H7" s="30">
        <f t="shared" si="4"/>
        <v>-12132.623115639999</v>
      </c>
    </row>
    <row r="8" spans="1:9" ht="18" customHeight="1" thickBot="1" x14ac:dyDescent="0.3">
      <c r="A8" s="20" t="s">
        <v>48</v>
      </c>
      <c r="B8" s="21" t="s">
        <v>50</v>
      </c>
      <c r="C8" s="21" t="s">
        <v>3</v>
      </c>
      <c r="D8" s="30">
        <f t="shared" ref="D8:H9" si="5">+D29/1000000</f>
        <v>0</v>
      </c>
      <c r="E8" s="30">
        <f t="shared" si="5"/>
        <v>0</v>
      </c>
      <c r="F8" s="30">
        <f t="shared" si="5"/>
        <v>0</v>
      </c>
      <c r="G8" s="30">
        <f t="shared" si="5"/>
        <v>26.641301600000002</v>
      </c>
      <c r="H8" s="30">
        <f t="shared" si="5"/>
        <v>-26.641301600000002</v>
      </c>
    </row>
    <row r="9" spans="1:9" ht="18" customHeight="1" thickBot="1" x14ac:dyDescent="0.3">
      <c r="A9" s="20" t="s">
        <v>56</v>
      </c>
      <c r="B9" s="21" t="s">
        <v>57</v>
      </c>
      <c r="C9" s="21" t="s">
        <v>3</v>
      </c>
      <c r="D9" s="30">
        <f t="shared" si="5"/>
        <v>0</v>
      </c>
      <c r="E9" s="30">
        <f t="shared" si="5"/>
        <v>0</v>
      </c>
      <c r="F9" s="30">
        <f t="shared" si="5"/>
        <v>0</v>
      </c>
      <c r="G9" s="30">
        <f t="shared" si="5"/>
        <v>-259.01617499999998</v>
      </c>
      <c r="H9" s="30">
        <f t="shared" si="5"/>
        <v>259.01617499999998</v>
      </c>
    </row>
    <row r="10" spans="1:9" ht="18" customHeight="1" thickBot="1" x14ac:dyDescent="0.3">
      <c r="A10" s="20" t="s">
        <v>18</v>
      </c>
      <c r="B10" s="21" t="s">
        <v>19</v>
      </c>
      <c r="C10" s="21" t="s">
        <v>3</v>
      </c>
      <c r="D10" s="30">
        <f t="shared" ref="D10:H10" si="6">+D31/1000000</f>
        <v>0</v>
      </c>
      <c r="E10" s="30">
        <f t="shared" si="6"/>
        <v>0</v>
      </c>
      <c r="F10" s="30">
        <f t="shared" si="6"/>
        <v>0</v>
      </c>
      <c r="G10" s="30">
        <f t="shared" si="6"/>
        <v>77.064492870000009</v>
      </c>
      <c r="H10" s="30">
        <f t="shared" si="6"/>
        <v>-77.064492870000009</v>
      </c>
      <c r="I10" s="4"/>
    </row>
    <row r="11" spans="1:9" ht="18" customHeight="1" thickBot="1" x14ac:dyDescent="0.3">
      <c r="A11" s="20" t="s">
        <v>33</v>
      </c>
      <c r="B11" s="21" t="s">
        <v>11</v>
      </c>
      <c r="C11" s="21" t="s">
        <v>3</v>
      </c>
      <c r="D11" s="30">
        <f t="shared" ref="D11:H12" si="7">+D32/1000000</f>
        <v>0</v>
      </c>
      <c r="E11" s="30">
        <f t="shared" si="7"/>
        <v>0</v>
      </c>
      <c r="F11" s="30">
        <f t="shared" si="7"/>
        <v>0</v>
      </c>
      <c r="G11" s="30">
        <f t="shared" si="7"/>
        <v>79.236541110000005</v>
      </c>
      <c r="H11" s="30">
        <f t="shared" si="7"/>
        <v>-79.236541110000005</v>
      </c>
      <c r="I11" s="4"/>
    </row>
    <row r="12" spans="1:9" ht="18" customHeight="1" thickBot="1" x14ac:dyDescent="0.3">
      <c r="A12" s="20" t="s">
        <v>55</v>
      </c>
      <c r="B12" s="21" t="s">
        <v>11</v>
      </c>
      <c r="C12" s="21" t="s">
        <v>3</v>
      </c>
      <c r="D12" s="30">
        <f t="shared" si="7"/>
        <v>0</v>
      </c>
      <c r="E12" s="30">
        <f t="shared" si="7"/>
        <v>0</v>
      </c>
      <c r="F12" s="30">
        <f t="shared" si="7"/>
        <v>0</v>
      </c>
      <c r="G12" s="30">
        <f t="shared" si="7"/>
        <v>24.192108000000001</v>
      </c>
      <c r="H12" s="30">
        <f t="shared" si="7"/>
        <v>-24.192108000000001</v>
      </c>
      <c r="I12" s="4"/>
    </row>
    <row r="13" spans="1:9" ht="18" customHeight="1" thickBot="1" x14ac:dyDescent="0.3">
      <c r="A13" s="20" t="s">
        <v>22</v>
      </c>
      <c r="B13" s="21" t="s">
        <v>34</v>
      </c>
      <c r="C13" s="21" t="s">
        <v>3</v>
      </c>
      <c r="D13" s="30">
        <f t="shared" ref="D13:H13" si="8">+D34/1000000</f>
        <v>0</v>
      </c>
      <c r="E13" s="30">
        <f t="shared" si="8"/>
        <v>0</v>
      </c>
      <c r="F13" s="30">
        <f t="shared" si="8"/>
        <v>0</v>
      </c>
      <c r="G13" s="30">
        <f t="shared" si="8"/>
        <v>1223.56591043</v>
      </c>
      <c r="H13" s="30">
        <f t="shared" si="8"/>
        <v>-1223.56591043</v>
      </c>
    </row>
    <row r="14" spans="1:9" ht="18" customHeight="1" thickBot="1" x14ac:dyDescent="0.3">
      <c r="A14" s="20" t="s">
        <v>20</v>
      </c>
      <c r="B14" s="21" t="s">
        <v>21</v>
      </c>
      <c r="C14" s="21" t="s">
        <v>3</v>
      </c>
      <c r="D14" s="30">
        <f t="shared" ref="D14:H14" si="9">+D35/1000000</f>
        <v>0</v>
      </c>
      <c r="E14" s="30">
        <f t="shared" si="9"/>
        <v>0</v>
      </c>
      <c r="F14" s="30">
        <f t="shared" si="9"/>
        <v>0</v>
      </c>
      <c r="G14" s="30">
        <f t="shared" si="9"/>
        <v>13.765571</v>
      </c>
      <c r="H14" s="30">
        <f t="shared" si="9"/>
        <v>-13.765571</v>
      </c>
    </row>
    <row r="15" spans="1:9" ht="18" customHeight="1" thickBot="1" x14ac:dyDescent="0.3">
      <c r="A15" s="20" t="s">
        <v>45</v>
      </c>
      <c r="B15" s="21" t="s">
        <v>46</v>
      </c>
      <c r="C15" s="21" t="s">
        <v>3</v>
      </c>
      <c r="D15" s="30">
        <f t="shared" ref="D15:H16" si="10">+D36/1000000</f>
        <v>0</v>
      </c>
      <c r="E15" s="30">
        <f t="shared" si="10"/>
        <v>0</v>
      </c>
      <c r="F15" s="30">
        <f t="shared" si="10"/>
        <v>0</v>
      </c>
      <c r="G15" s="30">
        <f t="shared" si="10"/>
        <v>0.79249099999999995</v>
      </c>
      <c r="H15" s="30">
        <f t="shared" si="10"/>
        <v>-0.79249099999999995</v>
      </c>
    </row>
    <row r="16" spans="1:9" ht="18" customHeight="1" thickBot="1" x14ac:dyDescent="0.3">
      <c r="A16" s="20" t="s">
        <v>53</v>
      </c>
      <c r="B16" s="21" t="s">
        <v>54</v>
      </c>
      <c r="C16" s="21" t="s">
        <v>3</v>
      </c>
      <c r="D16" s="30">
        <f t="shared" si="10"/>
        <v>0</v>
      </c>
      <c r="E16" s="30">
        <f t="shared" si="10"/>
        <v>0</v>
      </c>
      <c r="F16" s="30">
        <f t="shared" si="10"/>
        <v>0</v>
      </c>
      <c r="G16" s="30">
        <f t="shared" si="10"/>
        <v>1380</v>
      </c>
      <c r="H16" s="30">
        <f t="shared" si="10"/>
        <v>-1380</v>
      </c>
    </row>
    <row r="17" spans="1:9" ht="18" customHeight="1" thickBot="1" x14ac:dyDescent="0.3">
      <c r="A17" s="20" t="s">
        <v>23</v>
      </c>
      <c r="B17" s="21" t="s">
        <v>24</v>
      </c>
      <c r="C17" s="21" t="s">
        <v>3</v>
      </c>
      <c r="D17" s="30">
        <f t="shared" ref="D17:H17" si="11">+D38/1000000</f>
        <v>0</v>
      </c>
      <c r="E17" s="30">
        <f t="shared" si="11"/>
        <v>0</v>
      </c>
      <c r="F17" s="30">
        <f>+F38/1000000</f>
        <v>0</v>
      </c>
      <c r="G17" s="30">
        <f t="shared" si="11"/>
        <v>637.81833073999996</v>
      </c>
      <c r="H17" s="30">
        <f t="shared" si="11"/>
        <v>-637.81833073999996</v>
      </c>
    </row>
    <row r="18" spans="1:9" ht="18" customHeight="1" thickBot="1" x14ac:dyDescent="0.3">
      <c r="A18" s="20">
        <v>41</v>
      </c>
      <c r="B18" s="21" t="s">
        <v>35</v>
      </c>
      <c r="C18" s="21" t="s">
        <v>4</v>
      </c>
      <c r="D18" s="30">
        <f t="shared" ref="D18:H18" si="12">+D39/1000000</f>
        <v>1408.779</v>
      </c>
      <c r="E18" s="30">
        <f t="shared" si="12"/>
        <v>0</v>
      </c>
      <c r="F18" s="30">
        <f t="shared" si="12"/>
        <v>1408.779</v>
      </c>
      <c r="G18" s="30">
        <f t="shared" si="12"/>
        <v>1315.7726700000001</v>
      </c>
      <c r="H18" s="30">
        <f t="shared" si="12"/>
        <v>93.006330000000005</v>
      </c>
    </row>
    <row r="19" spans="1:9" ht="18" customHeight="1" thickBot="1" x14ac:dyDescent="0.3">
      <c r="A19" s="20">
        <v>42</v>
      </c>
      <c r="B19" s="21" t="s">
        <v>8</v>
      </c>
      <c r="C19" s="21" t="s">
        <v>4</v>
      </c>
      <c r="D19" s="30">
        <f t="shared" ref="D19:H19" si="13">+D40/1000000</f>
        <v>969198.47086200002</v>
      </c>
      <c r="E19" s="30">
        <f t="shared" si="13"/>
        <v>0</v>
      </c>
      <c r="F19" s="30">
        <f t="shared" si="13"/>
        <v>969198.47086200002</v>
      </c>
      <c r="G19" s="30">
        <f t="shared" si="13"/>
        <v>969198.47086200002</v>
      </c>
      <c r="H19" s="30">
        <f t="shared" si="13"/>
        <v>0</v>
      </c>
    </row>
    <row r="20" spans="1:9" ht="20.100000000000001" customHeight="1" thickBot="1" x14ac:dyDescent="0.3">
      <c r="A20" s="20">
        <v>43</v>
      </c>
      <c r="B20" s="21" t="s">
        <v>9</v>
      </c>
      <c r="C20" s="21" t="s">
        <v>4</v>
      </c>
      <c r="D20" s="30">
        <f t="shared" ref="D20:G20" si="14">+D41/1000000</f>
        <v>4053517.0423050001</v>
      </c>
      <c r="E20" s="30">
        <f t="shared" si="14"/>
        <v>0</v>
      </c>
      <c r="F20" s="30">
        <f t="shared" si="14"/>
        <v>4053517.0423050001</v>
      </c>
      <c r="G20" s="30">
        <f t="shared" si="14"/>
        <v>4017197.1006785594</v>
      </c>
      <c r="H20" s="30">
        <f>+H41/1000000</f>
        <v>36319.941626440428</v>
      </c>
    </row>
    <row r="23" spans="1:9" ht="20.100000000000001" customHeight="1" x14ac:dyDescent="0.25">
      <c r="A23" s="1" t="s">
        <v>16</v>
      </c>
      <c r="B23" s="1" t="s">
        <v>17</v>
      </c>
      <c r="C23" s="1" t="s">
        <v>3</v>
      </c>
      <c r="D23" s="2">
        <v>284167000000</v>
      </c>
      <c r="E23" s="2">
        <v>0</v>
      </c>
      <c r="F23" s="2">
        <v>284167000000</v>
      </c>
      <c r="H23" s="2">
        <v>284167000000</v>
      </c>
      <c r="I23" s="4"/>
    </row>
    <row r="24" spans="1:9" ht="20.100000000000001" customHeight="1" x14ac:dyDescent="0.25">
      <c r="A24" s="1" t="s">
        <v>27</v>
      </c>
      <c r="B24" s="1" t="s">
        <v>28</v>
      </c>
      <c r="C24" s="1" t="s">
        <v>3</v>
      </c>
      <c r="D24" s="2">
        <v>0</v>
      </c>
      <c r="E24" s="2">
        <v>0</v>
      </c>
      <c r="F24" s="2">
        <v>0</v>
      </c>
      <c r="G24" s="2">
        <v>10827028567.709999</v>
      </c>
      <c r="H24" s="2">
        <v>-10827028567.709999</v>
      </c>
    </row>
    <row r="25" spans="1:9" ht="20.100000000000001" customHeight="1" x14ac:dyDescent="0.25">
      <c r="A25" s="1" t="s">
        <v>29</v>
      </c>
      <c r="B25" s="1" t="s">
        <v>30</v>
      </c>
      <c r="C25" s="1" t="s">
        <v>3</v>
      </c>
      <c r="D25" s="2">
        <v>0</v>
      </c>
      <c r="E25" s="2">
        <v>0</v>
      </c>
      <c r="F25" s="2">
        <v>0</v>
      </c>
      <c r="G25" s="2">
        <v>156259037332.07999</v>
      </c>
      <c r="H25" s="2">
        <f>+F25-G25</f>
        <v>-156259037332.07999</v>
      </c>
    </row>
    <row r="26" spans="1:9" ht="20.100000000000001" customHeight="1" x14ac:dyDescent="0.25">
      <c r="A26" s="47" t="s">
        <v>51</v>
      </c>
      <c r="B26" s="48" t="s">
        <v>52</v>
      </c>
      <c r="C26" s="1" t="s">
        <v>3</v>
      </c>
      <c r="D26" s="2">
        <v>0</v>
      </c>
      <c r="E26" s="2">
        <v>0</v>
      </c>
      <c r="F26" s="2">
        <v>0</v>
      </c>
      <c r="G26" s="2">
        <v>27273324</v>
      </c>
      <c r="H26" s="2">
        <f t="shared" ref="H26:H41" si="15">+F26-G26</f>
        <v>-27273324</v>
      </c>
    </row>
    <row r="27" spans="1:9" ht="20.100000000000001" customHeight="1" x14ac:dyDescent="0.25">
      <c r="A27" s="1" t="s">
        <v>31</v>
      </c>
      <c r="B27" s="1" t="s">
        <v>32</v>
      </c>
      <c r="C27" s="1" t="s">
        <v>3</v>
      </c>
      <c r="D27" s="2">
        <v>0</v>
      </c>
      <c r="E27" s="2">
        <v>0</v>
      </c>
      <c r="F27" s="2">
        <v>0</v>
      </c>
      <c r="G27" s="2">
        <v>501249204.76999998</v>
      </c>
      <c r="H27" s="2">
        <f t="shared" si="15"/>
        <v>-501249204.76999998</v>
      </c>
    </row>
    <row r="28" spans="1:9" ht="20.100000000000001" customHeight="1" x14ac:dyDescent="0.25">
      <c r="A28" s="1" t="s">
        <v>47</v>
      </c>
      <c r="B28" s="1" t="s">
        <v>49</v>
      </c>
      <c r="C28" s="1" t="s">
        <v>3</v>
      </c>
      <c r="D28" s="2">
        <v>0</v>
      </c>
      <c r="E28" s="2">
        <v>0</v>
      </c>
      <c r="F28" s="2">
        <v>0</v>
      </c>
      <c r="G28" s="2">
        <v>12132623115.639999</v>
      </c>
      <c r="H28" s="2">
        <f t="shared" si="15"/>
        <v>-12132623115.639999</v>
      </c>
    </row>
    <row r="29" spans="1:9" ht="20.100000000000001" customHeight="1" x14ac:dyDescent="0.25">
      <c r="A29" s="1" t="s">
        <v>48</v>
      </c>
      <c r="B29" s="1" t="s">
        <v>50</v>
      </c>
      <c r="C29" s="1" t="s">
        <v>3</v>
      </c>
      <c r="D29" s="2">
        <v>0</v>
      </c>
      <c r="E29" s="2">
        <v>0</v>
      </c>
      <c r="F29" s="2">
        <v>0</v>
      </c>
      <c r="G29" s="2">
        <v>26641301.600000001</v>
      </c>
      <c r="H29" s="2">
        <f t="shared" si="15"/>
        <v>-26641301.600000001</v>
      </c>
    </row>
    <row r="30" spans="1:9" ht="20.100000000000001" customHeight="1" x14ac:dyDescent="0.25">
      <c r="A30" s="1" t="s">
        <v>56</v>
      </c>
      <c r="B30" s="1" t="s">
        <v>57</v>
      </c>
      <c r="C30" s="1" t="s">
        <v>3</v>
      </c>
      <c r="D30" s="2">
        <v>0</v>
      </c>
      <c r="E30" s="2">
        <v>0</v>
      </c>
      <c r="F30" s="2">
        <v>0</v>
      </c>
      <c r="G30" s="2">
        <v>-259016175</v>
      </c>
      <c r="H30" s="2">
        <f t="shared" si="15"/>
        <v>259016175</v>
      </c>
    </row>
    <row r="31" spans="1:9" ht="20.100000000000001" customHeight="1" x14ac:dyDescent="0.25">
      <c r="A31" s="1" t="s">
        <v>18</v>
      </c>
      <c r="B31" s="1" t="s">
        <v>19</v>
      </c>
      <c r="C31" s="1" t="s">
        <v>3</v>
      </c>
      <c r="D31" s="2">
        <v>0</v>
      </c>
      <c r="E31" s="2">
        <v>0</v>
      </c>
      <c r="F31" s="2">
        <v>0</v>
      </c>
      <c r="G31" s="2">
        <v>77064492.870000005</v>
      </c>
      <c r="H31" s="2">
        <f t="shared" si="15"/>
        <v>-77064492.870000005</v>
      </c>
    </row>
    <row r="32" spans="1:9" ht="20.100000000000001" customHeight="1" x14ac:dyDescent="0.25">
      <c r="A32" s="1" t="s">
        <v>33</v>
      </c>
      <c r="B32" s="1" t="s">
        <v>11</v>
      </c>
      <c r="C32" s="1" t="s">
        <v>3</v>
      </c>
      <c r="D32" s="2">
        <v>0</v>
      </c>
      <c r="E32" s="2">
        <v>0</v>
      </c>
      <c r="F32" s="2">
        <v>0</v>
      </c>
      <c r="G32" s="2">
        <v>79236541.109999999</v>
      </c>
      <c r="H32" s="2">
        <f t="shared" si="15"/>
        <v>-79236541.109999999</v>
      </c>
    </row>
    <row r="33" spans="1:8" ht="20.100000000000001" customHeight="1" x14ac:dyDescent="0.25">
      <c r="A33" s="1" t="s">
        <v>55</v>
      </c>
      <c r="B33" s="1" t="s">
        <v>11</v>
      </c>
      <c r="C33" s="1" t="s">
        <v>3</v>
      </c>
      <c r="D33" s="2">
        <v>0</v>
      </c>
      <c r="E33" s="2">
        <v>0</v>
      </c>
      <c r="F33" s="2">
        <v>0</v>
      </c>
      <c r="G33" s="2">
        <v>24192108</v>
      </c>
      <c r="H33" s="2">
        <f t="shared" si="15"/>
        <v>-24192108</v>
      </c>
    </row>
    <row r="34" spans="1:8" ht="20.100000000000001" customHeight="1" x14ac:dyDescent="0.25">
      <c r="A34" s="1" t="s">
        <v>22</v>
      </c>
      <c r="B34" s="1" t="s">
        <v>34</v>
      </c>
      <c r="C34" s="1" t="s">
        <v>3</v>
      </c>
      <c r="D34" s="2">
        <v>0</v>
      </c>
      <c r="E34" s="2">
        <v>0</v>
      </c>
      <c r="F34" s="2">
        <v>0</v>
      </c>
      <c r="G34" s="2">
        <v>1223565910.4300001</v>
      </c>
      <c r="H34" s="2">
        <f t="shared" si="15"/>
        <v>-1223565910.4300001</v>
      </c>
    </row>
    <row r="35" spans="1:8" ht="20.100000000000001" customHeight="1" x14ac:dyDescent="0.25">
      <c r="A35" s="1" t="s">
        <v>20</v>
      </c>
      <c r="B35" s="1" t="s">
        <v>21</v>
      </c>
      <c r="C35" s="1" t="s">
        <v>3</v>
      </c>
      <c r="D35" s="2">
        <v>0</v>
      </c>
      <c r="E35" s="2">
        <v>0</v>
      </c>
      <c r="F35" s="2">
        <v>0</v>
      </c>
      <c r="G35" s="2">
        <v>13765571</v>
      </c>
      <c r="H35" s="2">
        <f t="shared" si="15"/>
        <v>-13765571</v>
      </c>
    </row>
    <row r="36" spans="1:8" ht="20.100000000000001" customHeight="1" x14ac:dyDescent="0.25">
      <c r="A36" s="1" t="s">
        <v>45</v>
      </c>
      <c r="B36" s="1" t="s">
        <v>46</v>
      </c>
      <c r="C36" s="1" t="s">
        <v>3</v>
      </c>
      <c r="D36" s="2">
        <v>0</v>
      </c>
      <c r="E36" s="2">
        <v>0</v>
      </c>
      <c r="F36" s="2">
        <v>0</v>
      </c>
      <c r="G36" s="2">
        <v>792491</v>
      </c>
      <c r="H36" s="2">
        <f t="shared" si="15"/>
        <v>-792491</v>
      </c>
    </row>
    <row r="37" spans="1:8" ht="20.100000000000001" customHeight="1" x14ac:dyDescent="0.25">
      <c r="A37" s="49" t="s">
        <v>53</v>
      </c>
      <c r="B37" s="50" t="s">
        <v>54</v>
      </c>
      <c r="C37" s="1" t="s">
        <v>3</v>
      </c>
      <c r="D37" s="2">
        <v>0</v>
      </c>
      <c r="E37" s="2">
        <v>0</v>
      </c>
      <c r="F37" s="2">
        <v>0</v>
      </c>
      <c r="G37" s="2">
        <v>1380000000</v>
      </c>
      <c r="H37" s="2">
        <f t="shared" si="15"/>
        <v>-1380000000</v>
      </c>
    </row>
    <row r="38" spans="1:8" ht="20.100000000000001" customHeight="1" x14ac:dyDescent="0.25">
      <c r="A38" s="1" t="s">
        <v>23</v>
      </c>
      <c r="B38" s="1" t="s">
        <v>24</v>
      </c>
      <c r="C38" s="1" t="s">
        <v>3</v>
      </c>
      <c r="D38" s="2">
        <v>0</v>
      </c>
      <c r="E38" s="2">
        <v>0</v>
      </c>
      <c r="F38" s="2">
        <v>0</v>
      </c>
      <c r="G38" s="2">
        <v>637818330.74000001</v>
      </c>
      <c r="H38" s="2">
        <f t="shared" si="15"/>
        <v>-637818330.74000001</v>
      </c>
    </row>
    <row r="39" spans="1:8" ht="20.100000000000001" customHeight="1" x14ac:dyDescent="0.25">
      <c r="A39" s="1">
        <v>41</v>
      </c>
      <c r="B39" s="1" t="s">
        <v>35</v>
      </c>
      <c r="C39" s="1" t="s">
        <v>4</v>
      </c>
      <c r="D39" s="2">
        <v>1408779000</v>
      </c>
      <c r="E39" s="2">
        <v>0</v>
      </c>
      <c r="F39" s="2">
        <v>1408779000</v>
      </c>
      <c r="G39" s="2">
        <v>1315772670</v>
      </c>
      <c r="H39" s="2">
        <f t="shared" si="15"/>
        <v>93006330</v>
      </c>
    </row>
    <row r="40" spans="1:8" ht="20.100000000000001" customHeight="1" x14ac:dyDescent="0.25">
      <c r="A40" s="1">
        <v>42</v>
      </c>
      <c r="B40" s="1" t="s">
        <v>8</v>
      </c>
      <c r="C40" s="1" t="s">
        <v>4</v>
      </c>
      <c r="D40" s="2">
        <v>969198470862</v>
      </c>
      <c r="E40" s="2">
        <v>0</v>
      </c>
      <c r="F40" s="2">
        <v>969198470862</v>
      </c>
      <c r="G40" s="2">
        <v>969198470862</v>
      </c>
      <c r="H40" s="2">
        <f t="shared" si="15"/>
        <v>0</v>
      </c>
    </row>
    <row r="41" spans="1:8" ht="20.100000000000001" customHeight="1" x14ac:dyDescent="0.25">
      <c r="A41" s="1">
        <v>43</v>
      </c>
      <c r="B41" s="1" t="s">
        <v>9</v>
      </c>
      <c r="C41" s="1" t="s">
        <v>4</v>
      </c>
      <c r="D41" s="2">
        <v>4053517042305</v>
      </c>
      <c r="E41" s="2">
        <v>0</v>
      </c>
      <c r="F41" s="2">
        <v>4053517042305</v>
      </c>
      <c r="G41" s="2">
        <v>4017197100678.5596</v>
      </c>
      <c r="H41" s="2">
        <f t="shared" si="15"/>
        <v>36319941626.44043</v>
      </c>
    </row>
    <row r="43" spans="1:8" ht="20.100000000000001" customHeight="1" x14ac:dyDescent="0.25">
      <c r="D43" s="2">
        <f>+SUM(D23:D41)</f>
        <v>5308291292167</v>
      </c>
      <c r="E43" s="2">
        <f t="shared" ref="E43:G43" si="16">+SUM(E23:E41)</f>
        <v>0</v>
      </c>
      <c r="F43" s="2">
        <f t="shared" si="16"/>
        <v>5308291292167</v>
      </c>
      <c r="G43" s="2">
        <f t="shared" si="16"/>
        <v>5170662616326.5098</v>
      </c>
      <c r="H43" s="2">
        <f>SUM(H23:H41)</f>
        <v>137628675840.49045</v>
      </c>
    </row>
    <row r="45" spans="1:8" ht="20.100000000000001" customHeight="1" x14ac:dyDescent="0.25">
      <c r="H45" s="29">
        <f>'[1]DICIEMBRE 2021'!$L$50-H43</f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9"/>
  <sheetViews>
    <sheetView topLeftCell="A6" workbookViewId="0">
      <selection activeCell="C2" sqref="C2:C16"/>
    </sheetView>
  </sheetViews>
  <sheetFormatPr baseColWidth="10" defaultRowHeight="15" x14ac:dyDescent="0.25"/>
  <cols>
    <col min="1" max="1" width="98.140625" bestFit="1" customWidth="1"/>
    <col min="3" max="3" width="25.85546875" bestFit="1" customWidth="1"/>
  </cols>
  <sheetData>
    <row r="1" spans="1:3" ht="15.75" thickBot="1" x14ac:dyDescent="0.3">
      <c r="A1" s="35" t="s">
        <v>7</v>
      </c>
      <c r="B1" s="35" t="s">
        <v>2</v>
      </c>
      <c r="C1" s="39" t="s">
        <v>38</v>
      </c>
    </row>
    <row r="2" spans="1:3" ht="15.75" thickBot="1" x14ac:dyDescent="0.3">
      <c r="A2" s="40" t="s">
        <v>28</v>
      </c>
      <c r="B2" s="40" t="s">
        <v>3</v>
      </c>
      <c r="C2" s="45">
        <v>10827028567.709999</v>
      </c>
    </row>
    <row r="3" spans="1:3" ht="15.75" thickBot="1" x14ac:dyDescent="0.3">
      <c r="A3" s="40" t="s">
        <v>30</v>
      </c>
      <c r="B3" s="40" t="s">
        <v>3</v>
      </c>
      <c r="C3" s="45">
        <v>156259037332.07999</v>
      </c>
    </row>
    <row r="4" spans="1:3" ht="15.75" thickBot="1" x14ac:dyDescent="0.3">
      <c r="A4" s="40" t="s">
        <v>52</v>
      </c>
      <c r="B4" s="40" t="s">
        <v>3</v>
      </c>
      <c r="C4" s="45">
        <v>27273324</v>
      </c>
    </row>
    <row r="5" spans="1:3" ht="15.75" thickBot="1" x14ac:dyDescent="0.3">
      <c r="A5" s="40" t="s">
        <v>32</v>
      </c>
      <c r="B5" s="40" t="s">
        <v>3</v>
      </c>
      <c r="C5" s="45">
        <v>501249204.76999998</v>
      </c>
    </row>
    <row r="6" spans="1:3" ht="15.75" thickBot="1" x14ac:dyDescent="0.3">
      <c r="A6" s="40" t="s">
        <v>49</v>
      </c>
      <c r="B6" s="40" t="s">
        <v>3</v>
      </c>
      <c r="C6" s="45">
        <v>12132623115.639999</v>
      </c>
    </row>
    <row r="7" spans="1:3" ht="15.75" thickBot="1" x14ac:dyDescent="0.3">
      <c r="A7" s="40" t="s">
        <v>50</v>
      </c>
      <c r="B7" s="40" t="s">
        <v>3</v>
      </c>
      <c r="C7" s="45">
        <v>26641301.600000001</v>
      </c>
    </row>
    <row r="8" spans="1:3" ht="15.75" thickBot="1" x14ac:dyDescent="0.3">
      <c r="A8" s="40" t="s">
        <v>57</v>
      </c>
      <c r="B8" s="40" t="s">
        <v>3</v>
      </c>
      <c r="C8" s="45">
        <v>-259016175</v>
      </c>
    </row>
    <row r="9" spans="1:3" ht="15.75" thickBot="1" x14ac:dyDescent="0.3">
      <c r="A9" s="40" t="s">
        <v>19</v>
      </c>
      <c r="B9" s="40" t="s">
        <v>3</v>
      </c>
      <c r="C9" s="45">
        <v>77064492.870000005</v>
      </c>
    </row>
    <row r="10" spans="1:3" ht="15.75" thickBot="1" x14ac:dyDescent="0.3">
      <c r="A10" s="40" t="s">
        <v>11</v>
      </c>
      <c r="B10" s="40" t="s">
        <v>3</v>
      </c>
      <c r="C10" s="45">
        <v>79236541.109999999</v>
      </c>
    </row>
    <row r="11" spans="1:3" ht="15.75" thickBot="1" x14ac:dyDescent="0.3">
      <c r="A11" s="40" t="s">
        <v>11</v>
      </c>
      <c r="B11" s="40" t="s">
        <v>3</v>
      </c>
      <c r="C11" s="45">
        <v>24192108</v>
      </c>
    </row>
    <row r="12" spans="1:3" ht="15.75" thickBot="1" x14ac:dyDescent="0.3">
      <c r="A12" s="40" t="s">
        <v>34</v>
      </c>
      <c r="B12" s="40" t="s">
        <v>3</v>
      </c>
      <c r="C12" s="45">
        <v>1223565910.4300001</v>
      </c>
    </row>
    <row r="13" spans="1:3" ht="15.75" thickBot="1" x14ac:dyDescent="0.3">
      <c r="A13" s="40" t="s">
        <v>21</v>
      </c>
      <c r="B13" s="40" t="s">
        <v>3</v>
      </c>
      <c r="C13" s="45">
        <v>13765571</v>
      </c>
    </row>
    <row r="14" spans="1:3" ht="15.75" thickBot="1" x14ac:dyDescent="0.3">
      <c r="A14" s="40" t="s">
        <v>46</v>
      </c>
      <c r="B14" s="40" t="s">
        <v>3</v>
      </c>
      <c r="C14" s="45">
        <v>792491</v>
      </c>
    </row>
    <row r="15" spans="1:3" ht="15.75" thickBot="1" x14ac:dyDescent="0.3">
      <c r="A15" s="40" t="s">
        <v>54</v>
      </c>
      <c r="B15" s="40" t="s">
        <v>3</v>
      </c>
      <c r="C15" s="45">
        <v>1380000000</v>
      </c>
    </row>
    <row r="16" spans="1:3" ht="15.75" thickBot="1" x14ac:dyDescent="0.3">
      <c r="A16" s="40" t="s">
        <v>24</v>
      </c>
      <c r="B16" s="40" t="s">
        <v>3</v>
      </c>
      <c r="C16" s="45">
        <v>637818330.74000001</v>
      </c>
    </row>
    <row r="17" spans="1:3" ht="15.75" thickBot="1" x14ac:dyDescent="0.3">
      <c r="A17" s="40" t="s">
        <v>35</v>
      </c>
      <c r="B17" s="40" t="s">
        <v>4</v>
      </c>
      <c r="C17" s="45">
        <v>1315772670</v>
      </c>
    </row>
    <row r="18" spans="1:3" ht="15.75" thickBot="1" x14ac:dyDescent="0.3">
      <c r="A18" s="40" t="s">
        <v>8</v>
      </c>
      <c r="B18" s="40" t="s">
        <v>4</v>
      </c>
      <c r="C18" s="45">
        <v>969198470862</v>
      </c>
    </row>
    <row r="19" spans="1:3" ht="15.75" thickBot="1" x14ac:dyDescent="0.3">
      <c r="A19" s="40" t="s">
        <v>9</v>
      </c>
      <c r="B19" s="40" t="s">
        <v>4</v>
      </c>
      <c r="C19" s="51">
        <v>4017197100678.5596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5" x14ac:dyDescent="0.25">
      <c r="B6" s="5" t="s">
        <v>10</v>
      </c>
      <c r="C6" t="s">
        <v>40</v>
      </c>
      <c r="D6" t="s">
        <v>41</v>
      </c>
      <c r="E6" s="8" t="s">
        <v>13</v>
      </c>
    </row>
    <row r="7" spans="2:5" x14ac:dyDescent="0.25">
      <c r="B7" s="6" t="s">
        <v>3</v>
      </c>
      <c r="C7" s="31">
        <v>284167</v>
      </c>
      <c r="D7" s="31">
        <v>182951.27211594998</v>
      </c>
      <c r="E7" s="13">
        <f>+GETPIVOTDATA("Suma de 
RECAUDO EN EFECTIVO 
",$B$6,"Aportes","Propios")/GETPIVOTDATA("Suma de 
AFORO VIGENTE
",$B$6,"Aportes","Propios")</f>
        <v>0.64381603816048305</v>
      </c>
    </row>
    <row r="8" spans="2:5" x14ac:dyDescent="0.25">
      <c r="B8" s="6" t="s">
        <v>5</v>
      </c>
      <c r="C8" s="31">
        <v>284167</v>
      </c>
      <c r="D8" s="31">
        <v>182951.27211594998</v>
      </c>
      <c r="E8" s="14">
        <f>+GETPIVOTDATA("Suma de 
RECAUDO EN EFECTIVO 
",$B$6)/GETPIVOTDATA("Suma de 
AFORO VIGENTE
",$B$6)</f>
        <v>0.64381603816048305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B9030-1CA8-4CE3-8525-CFCCE906A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BB886-4912-4F20-AA72-05AABE39FB45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471cdbed-6ead-44eb-9325-e34ef5ea4fe9"/>
    <ds:schemaRef ds:uri="a40b8588-6542-483a-a94b-1301c9cf23f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DIC</vt:lpstr>
      <vt:lpstr>Recuado</vt:lpstr>
      <vt:lpstr>Aforo Vs Recaudo Rec Propios</vt:lpstr>
      <vt:lpstr>DIC!Área_de_impresión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Ludy Maritza Montoya Roberto</cp:lastModifiedBy>
  <dcterms:created xsi:type="dcterms:W3CDTF">2018-04-17T16:44:20Z</dcterms:created>
  <dcterms:modified xsi:type="dcterms:W3CDTF">2022-08-05T15:38:03Z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