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.sharepoint.com/Gestión VAF/Presupuesto/Documentos compartidos/2022/GRÁFICAS DE EJECUCIÓN/GRÁFICAS INGRESOS/"/>
    </mc:Choice>
  </mc:AlternateContent>
  <xr:revisionPtr revIDLastSave="35" documentId="14_{F76EBF40-34E9-4C84-960C-50715E4DA7C2}" xr6:coauthVersionLast="47" xr6:coauthVersionMax="47" xr10:uidLastSave="{C168E25C-D555-4041-B366-0D02FC976CB6}"/>
  <bookViews>
    <workbookView xWindow="-120" yWindow="-120" windowWidth="38640" windowHeight="158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foro Vs Recaudo Rec Propios" sheetId="3" r:id="rId4"/>
    <sheet name="NOVIEMBRE" sheetId="1" state="hidden" r:id="rId5"/>
    <sheet name="Recuado" sheetId="7" state="hidden" r:id="rId6"/>
  </sheets>
  <definedNames>
    <definedName name="_xlnm.Print_Area" localSheetId="4">NOVIEMBRE!$A$1:$G$14</definedName>
  </definedNames>
  <calcPr calcId="191029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H12" i="1"/>
  <c r="H11" i="1"/>
  <c r="H6" i="1"/>
  <c r="H5" i="1"/>
  <c r="H16" i="1"/>
  <c r="H15" i="1"/>
  <c r="H14" i="1"/>
  <c r="H13" i="1"/>
  <c r="H10" i="1"/>
  <c r="H9" i="1"/>
  <c r="H8" i="1"/>
  <c r="H7" i="1"/>
  <c r="H4" i="1"/>
  <c r="G13" i="1"/>
  <c r="G9" i="1"/>
  <c r="G8" i="1"/>
  <c r="G7" i="1"/>
  <c r="G4" i="1"/>
  <c r="G3" i="1"/>
  <c r="G5" i="1"/>
  <c r="G10" i="1"/>
  <c r="G11" i="1"/>
  <c r="G12" i="1"/>
  <c r="G6" i="1"/>
  <c r="G36" i="1" l="1"/>
  <c r="G41" i="1" s="1"/>
  <c r="E4" i="1" l="1"/>
  <c r="F4" i="1"/>
  <c r="D4" i="1"/>
  <c r="E8" i="3"/>
  <c r="E7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F36" i="1" l="1"/>
  <c r="F41" i="1" s="1"/>
  <c r="H3" i="1"/>
  <c r="F2" i="1"/>
  <c r="H41" i="1" l="1"/>
</calcChain>
</file>

<file path=xl/sharedStrings.xml><?xml version="1.0" encoding="utf-8"?>
<sst xmlns="http://schemas.openxmlformats.org/spreadsheetml/2006/main" count="174" uniqueCount="50">
  <si>
    <t>CODIFICACION
PRESUPUESTAL</t>
  </si>
  <si>
    <t>MODIFICACIONES AFORO</t>
  </si>
  <si>
    <t>Aportes</t>
  </si>
  <si>
    <t>Propios</t>
  </si>
  <si>
    <t>Nación</t>
  </si>
  <si>
    <t>Total general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</si>
  <si>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</si>
  <si>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</si>
  <si>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</si>
  <si>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</si>
  <si>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</si>
  <si>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</si>
  <si>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</si>
  <si>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</si>
  <si>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</si>
  <si>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</si>
  <si>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</si>
  <si>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</si>
  <si>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</si>
  <si>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</si>
  <si>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</si>
  <si>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</si>
  <si>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</si>
  <si>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</si>
  <si>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</si>
  <si>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</si>
  <si>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</si>
  <si>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</si>
  <si>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</si>
  <si>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</si>
  <si>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</si>
  <si>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</si>
  <si>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</si>
  <si>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</si>
  <si>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</si>
  <si>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</si>
  <si>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</si>
  <si>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</si>
  <si>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</si>
  <si>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</si>
  <si>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</si>
  <si>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</si>
  <si>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</si>
  <si>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</si>
  <si>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</si>
  <si>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</si>
  <si>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</si>
  <si>
    <t>1. Participación Aforo  de Ingresos  Vigente por Tipo de Recurso</t>
  </si>
  <si>
    <t>2. Desagregación Recaudo Recursos  Propios  por Concepto</t>
  </si>
  <si>
    <t>3. Recaudo Recursos Propios Vs Aforo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</si>
</sst>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 readingOrder="1"/>
    </xf>
    <xf numFmtId="0" fontId="16" fillId="0" borderId="0" xfId="0" applyFont="1"/>
    <xf numFmtId="0" fontId="2" fillId="0" borderId="0" xfId="0" applyFont="1"/>
    <xf numFmtId="165" fontId="5" fillId="0" borderId="0" xfId="0" applyNumberFormat="1" applyFont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top" readingOrder="1"/>
    </xf>
    <xf numFmtId="0" fontId="19" fillId="0" borderId="0" xfId="0" applyFont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8" fillId="2" borderId="3" xfId="2" applyFont="1" applyFill="1" applyBorder="1"/>
    <xf numFmtId="2" fontId="0" fillId="4" borderId="1" xfId="0" applyNumberFormat="1" applyFill="1" applyBorder="1" applyAlignment="1">
      <alignment vertical="top" readingOrder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/>
    </xf>
    <xf numFmtId="164" fontId="5" fillId="6" borderId="0" xfId="1" applyFont="1" applyFill="1" applyBorder="1" applyAlignment="1">
      <alignment vertical="center"/>
    </xf>
    <xf numFmtId="165" fontId="5" fillId="6" borderId="0" xfId="0" applyNumberFormat="1" applyFont="1" applyFill="1" applyAlignment="1">
      <alignment vertical="center"/>
    </xf>
    <xf numFmtId="164" fontId="5" fillId="0" borderId="0" xfId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NOVIEMBRE_Ingresos 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Concept'!$B$7:$B$9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Concept'!$C$7:$C$9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NOVIEMBRE_Ingresos 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3023976512452282E-3"/>
              <c:y val="4.0772533566710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1126804785978613E-2"/>
                  <c:h val="4.0731868047667694E-2"/>
                </c:manualLayout>
              </c15:layout>
            </c:ext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9.3518907678477202E-4"/>
              <c:y val="-4.9832520912001233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2.635611215631652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4.671491760545335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36-458F-9CA3-A5BA4A2C8B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36-458F-9CA3-A5BA4A2C8B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36-458F-9CA3-A5BA4A2C8B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36-458F-9CA3-A5BA4A2C8BF9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dLbl>
              <c:idx val="8"/>
              <c:layout>
                <c:manualLayout>
                  <c:x val="-4.67149176054533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6-458F-9CA3-A5BA4A2C8BF9}"/>
                </c:ext>
              </c:extLst>
            </c:dLbl>
            <c:dLbl>
              <c:idx val="9"/>
              <c:layout>
                <c:manualLayout>
                  <c:x val="-2.63561121563165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6-458F-9CA3-A5BA4A2C8BF9}"/>
                </c:ext>
              </c:extLst>
            </c:dLbl>
            <c:dLbl>
              <c:idx val="10"/>
              <c:layout>
                <c:manualLayout>
                  <c:x val="-9.3518907678477202E-4"/>
                  <c:y val="-4.98325209120012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6-458F-9CA3-A5BA4A2C8BF9}"/>
                </c:ext>
              </c:extLst>
            </c:dLbl>
            <c:dLbl>
              <c:idx val="11"/>
              <c:layout>
                <c:manualLayout>
                  <c:x val="-3.3023976512452282E-3"/>
                  <c:y val="4.077253356671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26804785978613E-2"/>
                      <c:h val="4.073186804766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36-458F-9CA3-A5BA4A2C8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-1.8591295022101224E-3</c:v>
                </c:pt>
                <c:pt idx="1">
                  <c:v>-3.3448522101773935E-4</c:v>
                </c:pt>
                <c:pt idx="2">
                  <c:v>-3.3347143909535163E-6</c:v>
                </c:pt>
                <c:pt idx="3">
                  <c:v>0</c:v>
                </c:pt>
                <c:pt idx="4">
                  <c:v>1.3731456938765565E-5</c:v>
                </c:pt>
                <c:pt idx="5">
                  <c:v>1.1295974673572413E-4</c:v>
                </c:pt>
                <c:pt idx="6">
                  <c:v>1.0920637240683412E-3</c:v>
                </c:pt>
                <c:pt idx="7">
                  <c:v>4.0491144858751191E-3</c:v>
                </c:pt>
                <c:pt idx="8">
                  <c:v>8.6109235046292667E-3</c:v>
                </c:pt>
                <c:pt idx="9">
                  <c:v>1.5322835350599593E-2</c:v>
                </c:pt>
                <c:pt idx="10">
                  <c:v>3.1834417316875786E-2</c:v>
                </c:pt>
                <c:pt idx="11">
                  <c:v>0.94116090385189599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NOVIEMBRE_Ingresos 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173927.93864849003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 Recursos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hyperlink" Target="#'Aforo Vs Recaudo Rec Propio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30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noviembre de 2022</a:t>
          </a:r>
        </a:p>
      </xdr:txBody>
    </xdr:sp>
    <xdr:clientData/>
  </xdr:oneCellAnchor>
  <xdr:twoCellAnchor>
    <xdr:from>
      <xdr:col>1</xdr:col>
      <xdr:colOff>9105900</xdr:colOff>
      <xdr:row>7</xdr:row>
      <xdr:rowOff>133350</xdr:rowOff>
    </xdr:from>
    <xdr:to>
      <xdr:col>1</xdr:col>
      <xdr:colOff>9601200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8505825</xdr:colOff>
      <xdr:row>8</xdr:row>
      <xdr:rowOff>390525</xdr:rowOff>
    </xdr:from>
    <xdr:to>
      <xdr:col>1</xdr:col>
      <xdr:colOff>9001125</xdr:colOff>
      <xdr:row>10</xdr:row>
      <xdr:rowOff>133350</xdr:rowOff>
    </xdr:to>
    <xdr:pic>
      <xdr:nvPicPr>
        <xdr:cNvPr id="8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19145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5419725</xdr:colOff>
      <xdr:row>9</xdr:row>
      <xdr:rowOff>409575</xdr:rowOff>
    </xdr:from>
    <xdr:to>
      <xdr:col>1</xdr:col>
      <xdr:colOff>5915025</xdr:colOff>
      <xdr:row>11</xdr:row>
      <xdr:rowOff>152400</xdr:rowOff>
    </xdr:to>
    <xdr:pic>
      <xdr:nvPicPr>
        <xdr:cNvPr id="9" name="Imagen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39077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85725</xdr:rowOff>
    </xdr:from>
    <xdr:to>
      <xdr:col>1</xdr:col>
      <xdr:colOff>713331</xdr:colOff>
      <xdr:row>4</xdr:row>
      <xdr:rowOff>115725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B4BBD0-3478-41C5-BF94-248648EF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5"/>
          <a:ext cx="2351631" cy="792000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14</xdr:row>
      <xdr:rowOff>19050</xdr:rowOff>
    </xdr:from>
    <xdr:to>
      <xdr:col>1</xdr:col>
      <xdr:colOff>6139544</xdr:colOff>
      <xdr:row>18</xdr:row>
      <xdr:rowOff>64906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91096AD-2DE6-44CA-B634-E41CBB03F3F7}"/>
            </a:ext>
          </a:extLst>
        </xdr:cNvPr>
        <xdr:cNvGrpSpPr/>
      </xdr:nvGrpSpPr>
      <xdr:grpSpPr>
        <a:xfrm>
          <a:off x="609600" y="4286250"/>
          <a:ext cx="7606394" cy="807856"/>
          <a:chOff x="789214" y="8490858"/>
          <a:chExt cx="10296092" cy="1093606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C304884-9AC5-CC12-426A-DB356474D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9214" y="8490858"/>
            <a:ext cx="6632812" cy="1080000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42ED0ED-F019-EFF1-ED34-2F875EAA02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8537" y="8504464"/>
            <a:ext cx="3206769" cy="108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10</xdr:row>
      <xdr:rowOff>38100</xdr:rowOff>
    </xdr:from>
    <xdr:to>
      <xdr:col>6</xdr:col>
      <xdr:colOff>571499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noviembre de  2022</a:t>
          </a:r>
        </a:p>
      </xdr:txBody>
    </xdr:sp>
    <xdr:clientData/>
  </xdr:oneCellAnchor>
  <xdr:twoCellAnchor>
    <xdr:from>
      <xdr:col>2</xdr:col>
      <xdr:colOff>1724025</xdr:colOff>
      <xdr:row>7</xdr:row>
      <xdr:rowOff>171450</xdr:rowOff>
    </xdr:from>
    <xdr:to>
      <xdr:col>5</xdr:col>
      <xdr:colOff>678572</xdr:colOff>
      <xdr:row>9</xdr:row>
      <xdr:rowOff>66669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0CC73FA3-D5A8-0E89-9935-D431F0B27145}"/>
            </a:ext>
          </a:extLst>
        </xdr:cNvPr>
        <xdr:cNvSpPr txBox="1"/>
      </xdr:nvSpPr>
      <xdr:spPr>
        <a:xfrm>
          <a:off x="3486150" y="1314450"/>
          <a:ext cx="2364497" cy="2762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0</xdr:rowOff>
    </xdr:from>
    <xdr:to>
      <xdr:col>2</xdr:col>
      <xdr:colOff>1341981</xdr:colOff>
      <xdr:row>4</xdr:row>
      <xdr:rowOff>30000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C88F47-4496-46C0-AD75-5BD540F4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1790700</xdr:colOff>
      <xdr:row>0</xdr:row>
      <xdr:rowOff>0</xdr:rowOff>
    </xdr:from>
    <xdr:to>
      <xdr:col>6</xdr:col>
      <xdr:colOff>2654356</xdr:colOff>
      <xdr:row>4</xdr:row>
      <xdr:rowOff>160858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8DAC4C-DFF9-4FDD-9F4F-87D5D35A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0"/>
          <a:ext cx="863656" cy="922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noviembre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1</xdr:col>
      <xdr:colOff>711868</xdr:colOff>
      <xdr:row>0</xdr:row>
      <xdr:rowOff>0</xdr:rowOff>
    </xdr:from>
    <xdr:to>
      <xdr:col>2</xdr:col>
      <xdr:colOff>2301499</xdr:colOff>
      <xdr:row>4</xdr:row>
      <xdr:rowOff>30000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C32193-61E1-4B4F-B219-2F05B515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868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1353553</xdr:colOff>
      <xdr:row>0</xdr:row>
      <xdr:rowOff>0</xdr:rowOff>
    </xdr:from>
    <xdr:to>
      <xdr:col>6</xdr:col>
      <xdr:colOff>572893</xdr:colOff>
      <xdr:row>4</xdr:row>
      <xdr:rowOff>160858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BEC43-9741-4A41-8C56-3121C92F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0842" y="0"/>
          <a:ext cx="863656" cy="92285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714375</xdr:colOff>
      <xdr:row>35</xdr:row>
      <xdr:rowOff>57150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noviembre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0</xdr:col>
      <xdr:colOff>390525</xdr:colOff>
      <xdr:row>0</xdr:row>
      <xdr:rowOff>0</xdr:rowOff>
    </xdr:from>
    <xdr:to>
      <xdr:col>2</xdr:col>
      <xdr:colOff>722856</xdr:colOff>
      <xdr:row>4</xdr:row>
      <xdr:rowOff>30000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6E4950-2D62-4BB6-B903-CE53A2EE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0</xdr:row>
      <xdr:rowOff>161925</xdr:rowOff>
    </xdr:from>
    <xdr:to>
      <xdr:col>9</xdr:col>
      <xdr:colOff>34981</xdr:colOff>
      <xdr:row>5</xdr:row>
      <xdr:rowOff>132283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37D5F9-DC13-404A-BC78-EB4539A7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61925"/>
          <a:ext cx="863656" cy="92285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94%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21.773708912035" createdVersion="8" refreshedVersion="8" minRefreshableVersion="3" recordCount="12" xr:uid="{FA2F93A9-C184-4772-A083-D96FE2FDD0CE}">
  <cacheSource type="worksheet">
    <worksheetSource ref="B1:H13" sheet="NOVIEMBRE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23.35456199999999" maxValue="163694.17594351"/>
    </cacheField>
    <cacheField name="_x000a_SALDO DE AFORO POR RECAUDAR_x000a_" numFmtId="164">
      <sharedItems containsSemiMixedTypes="0" containsString="0" containsNumber="1" minValue="-5536.8945819999999" maxValue="20876.64836848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21.773709143519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tring="0" containsBlank="1" containsNumber="1" minValue="-323.35456199999999" maxValue="954990.7528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21.773709374997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tring="0" containsBlank="1" containsNumber="1" minValue="-323.35456199999999" maxValue="163694.175943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21.773709606481" createdVersion="6" refreshedVersion="8" minRefreshableVersion="3" recordCount="15" xr:uid="{00000000-000A-0000-FFFF-FFFF10000000}">
  <cacheSource type="worksheet">
    <worksheetSource ref="A1:G16" sheet="NOVIEMBR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23.35456199999999" maxValue="954990.7528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20876.64836848999"/>
  </r>
  <r>
    <x v="1"/>
    <x v="0"/>
    <n v="0"/>
    <n v="0"/>
    <n v="0"/>
    <n v="163694.17594351"/>
    <n v="20876.64836848999"/>
  </r>
  <r>
    <x v="2"/>
    <x v="0"/>
    <n v="0"/>
    <n v="0"/>
    <n v="0"/>
    <n v="5536.8945819999999"/>
    <n v="-5536.8945819999999"/>
  </r>
  <r>
    <x v="3"/>
    <x v="0"/>
    <n v="0"/>
    <n v="0"/>
    <n v="0"/>
    <n v="1497.68017502"/>
    <n v="-1497.68017502"/>
  </r>
  <r>
    <x v="4"/>
    <x v="0"/>
    <n v="0"/>
    <n v="0"/>
    <n v="0"/>
    <n v="704.25413587999992"/>
    <n v="-704.25413587999992"/>
  </r>
  <r>
    <x v="5"/>
    <x v="0"/>
    <n v="0"/>
    <n v="0"/>
    <n v="0"/>
    <n v="-58.176324999999999"/>
    <n v="58.176324999999999"/>
  </r>
  <r>
    <x v="6"/>
    <x v="0"/>
    <n v="0"/>
    <n v="0"/>
    <n v="0"/>
    <n v="19.646855899999998"/>
    <n v="-19.646855899999998"/>
  </r>
  <r>
    <x v="7"/>
    <x v="0"/>
    <n v="0"/>
    <n v="0"/>
    <n v="0"/>
    <n v="189.94039240000001"/>
    <n v="-189.94039240000001"/>
  </r>
  <r>
    <x v="8"/>
    <x v="0"/>
    <n v="0"/>
    <n v="0"/>
    <n v="0"/>
    <n v="2665.0691667800002"/>
    <n v="-2665.0691667800002"/>
  </r>
  <r>
    <x v="9"/>
    <x v="0"/>
    <n v="0"/>
    <n v="0"/>
    <n v="0"/>
    <n v="2.3882840000000001"/>
    <n v="-2.3882840000000001"/>
  </r>
  <r>
    <x v="10"/>
    <x v="0"/>
    <m/>
    <m/>
    <m/>
    <n v="-0.57999999999999996"/>
    <n v="0.57999999999999996"/>
  </r>
  <r>
    <x v="11"/>
    <x v="0"/>
    <m/>
    <m/>
    <m/>
    <n v="-323.35456199999999"/>
    <n v="323.354561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m/>
  </r>
  <r>
    <x v="1"/>
    <x v="0"/>
    <n v="163694.17594351"/>
  </r>
  <r>
    <x v="2"/>
    <x v="0"/>
    <n v="5536.8945819999999"/>
  </r>
  <r>
    <x v="3"/>
    <x v="0"/>
    <n v="1497.68017502"/>
  </r>
  <r>
    <x v="4"/>
    <x v="0"/>
    <n v="704.25413587999992"/>
  </r>
  <r>
    <x v="5"/>
    <x v="0"/>
    <n v="-58.176324999999999"/>
  </r>
  <r>
    <x v="6"/>
    <x v="0"/>
    <n v="19.646855899999998"/>
  </r>
  <r>
    <x v="7"/>
    <x v="0"/>
    <n v="189.94039240000001"/>
  </r>
  <r>
    <x v="8"/>
    <x v="0"/>
    <n v="2665.0691667800002"/>
  </r>
  <r>
    <x v="9"/>
    <x v="0"/>
    <n v="2.3882840000000001"/>
  </r>
  <r>
    <x v="10"/>
    <x v="0"/>
    <n v="-0.57999999999999996"/>
  </r>
  <r>
    <x v="11"/>
    <x v="0"/>
    <n v="-323.35456199999999"/>
  </r>
  <r>
    <x v="12"/>
    <x v="1"/>
    <n v="0"/>
  </r>
  <r>
    <x v="13"/>
    <x v="1"/>
    <n v="954990.752829"/>
  </r>
  <r>
    <x v="14"/>
    <x v="1"/>
    <n v="351484.250775800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m/>
  </r>
  <r>
    <x v="1"/>
    <x v="0"/>
    <n v="163694.17594351"/>
  </r>
  <r>
    <x v="2"/>
    <x v="0"/>
    <n v="5536.8945819999999"/>
  </r>
  <r>
    <x v="3"/>
    <x v="0"/>
    <n v="1497.68017502"/>
  </r>
  <r>
    <x v="4"/>
    <x v="0"/>
    <n v="704.25413587999992"/>
  </r>
  <r>
    <x v="5"/>
    <x v="0"/>
    <n v="-58.176324999999999"/>
  </r>
  <r>
    <x v="6"/>
    <x v="0"/>
    <n v="19.646855899999998"/>
  </r>
  <r>
    <x v="7"/>
    <x v="0"/>
    <n v="189.94039240000001"/>
  </r>
  <r>
    <x v="8"/>
    <x v="0"/>
    <n v="2665.0691667800002"/>
  </r>
  <r>
    <x v="9"/>
    <x v="0"/>
    <n v="2.3882840000000001"/>
  </r>
  <r>
    <x v="10"/>
    <x v="0"/>
    <n v="-0.57999999999999996"/>
  </r>
  <r>
    <x v="11"/>
    <x v="0"/>
    <n v="-323.3545619999999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63694.17594351"/>
  </r>
  <r>
    <s v="3-1-01-1-02-3-01-04"/>
    <s v="SANCIONES CONTRACTUALES"/>
    <x v="0"/>
    <n v="0"/>
    <n v="0"/>
    <n v="0"/>
    <n v="5536.89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704.25413587999992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9.646855899999998"/>
  </r>
  <r>
    <s v="3-1-01-2-05-1-02-04"/>
    <s v="RENDIMIENTOS RECURSOS ENTREGADOS EN ADMINISTRACION"/>
    <x v="0"/>
    <n v="0"/>
    <n v="0"/>
    <n v="0"/>
    <n v="189.94039240000001"/>
  </r>
  <r>
    <s v="3-1-01-2-05-3-05"/>
    <s v="RENDIMIENTOS RECURSOS ENTREGADOS POR LA ENTIDAD CONCEDENTE EN LOS PATRIMONIOS AUTÓNOMOS"/>
    <x v="0"/>
    <n v="0"/>
    <n v="0"/>
    <n v="0"/>
    <n v="2665.0691667800002"/>
  </r>
  <r>
    <s v="3-1-01-2-13-1-03"/>
    <s v="REINTEGROS GASTOS DE FUNCIONAMIENTO"/>
    <x v="0"/>
    <n v="0"/>
    <n v="0"/>
    <n v="0"/>
    <n v="2.3882840000000001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23.35456199999999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954990.752829"/>
  </r>
  <r>
    <n v="43"/>
    <s v="INVERSIÓN"/>
    <x v="1"/>
    <n v="4418946.1436999999"/>
    <n v="0"/>
    <n v="4418946.1436999999"/>
    <n v="351484.250775800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6:C9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1">
            <x v="0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1">
            <x v="0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1">
            <x v="0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1">
            <x v="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1">
            <x v="0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1">
            <x v="0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1">
            <x v="0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1">
            <x v="0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13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8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47</v>
      </c>
    </row>
    <row r="10" spans="1:2" ht="36" x14ac:dyDescent="0.55000000000000004">
      <c r="A10" s="17"/>
      <c r="B10" s="18" t="s">
        <v>48</v>
      </c>
    </row>
    <row r="11" spans="1:2" ht="36" x14ac:dyDescent="0.55000000000000004">
      <c r="A11" s="17"/>
      <c r="B11" s="18" t="s">
        <v>49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K31"/>
  <sheetViews>
    <sheetView showGridLines="0" showRowColHeaders="0" workbookViewId="0"/>
  </sheetViews>
  <sheetFormatPr baseColWidth="10" defaultColWidth="0" defaultRowHeight="15" zeroHeight="1" x14ac:dyDescent="0.25"/>
  <cols>
    <col min="1" max="1" width="11.42578125" customWidth="1"/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6.7109375" customWidth="1"/>
    <col min="9" max="9" width="43" hidden="1" customWidth="1"/>
    <col min="10" max="10" width="51.42578125" hidden="1" customWidth="1"/>
    <col min="11" max="11" width="12.5703125" hidden="1" customWidth="1"/>
    <col min="12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>
      <c r="B6" s="5" t="s">
        <v>13</v>
      </c>
      <c r="C6" t="s">
        <v>28</v>
      </c>
    </row>
    <row r="7" spans="2:6" x14ac:dyDescent="0.25">
      <c r="B7" s="6" t="s">
        <v>4</v>
      </c>
      <c r="C7" s="9">
        <v>5588001.5211169999</v>
      </c>
    </row>
    <row r="8" spans="2:6" x14ac:dyDescent="0.25">
      <c r="B8" s="6" t="s">
        <v>3</v>
      </c>
      <c r="C8" s="9">
        <v>184570.82431200001</v>
      </c>
    </row>
    <row r="9" spans="2:6" x14ac:dyDescent="0.25">
      <c r="B9" s="6" t="s">
        <v>5</v>
      </c>
      <c r="C9" s="9">
        <v>5772572.3454289995</v>
      </c>
      <c r="F9" s="12"/>
    </row>
    <row r="10" spans="2:6" x14ac:dyDescent="0.25"/>
    <row r="11" spans="2:6" x14ac:dyDescent="0.25"/>
    <row r="12" spans="2:6" x14ac:dyDescent="0.25"/>
    <row r="13" spans="2:6" x14ac:dyDescent="0.25"/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J60"/>
  <sheetViews>
    <sheetView showGridLines="0" showRowColHeaders="0" zoomScale="95" zoomScaleNormal="95" workbookViewId="0"/>
  </sheetViews>
  <sheetFormatPr baseColWidth="10" defaultColWidth="0" defaultRowHeight="15" zeroHeight="1" x14ac:dyDescent="0.25"/>
  <cols>
    <col min="1" max="2" width="11.42578125" customWidth="1"/>
    <col min="3" max="3" width="98.1406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25.7109375" customWidth="1"/>
    <col min="8" max="8" width="43" hidden="1" customWidth="1"/>
    <col min="9" max="9" width="51.42578125" hidden="1" customWidth="1"/>
    <col min="10" max="10" width="12.5703125" hidden="1" customWidth="1"/>
    <col min="11" max="16384" width="11.42578125" hidden="1"/>
  </cols>
  <sheetData>
    <row r="1" spans="3:5" x14ac:dyDescent="0.25"/>
    <row r="2" spans="3:5" x14ac:dyDescent="0.25"/>
    <row r="3" spans="3:5" x14ac:dyDescent="0.25"/>
    <row r="4" spans="3:5" x14ac:dyDescent="0.25"/>
    <row r="5" spans="3:5" x14ac:dyDescent="0.25"/>
    <row r="6" spans="3:5" x14ac:dyDescent="0.25">
      <c r="C6" s="5" t="s">
        <v>2</v>
      </c>
      <c r="D6" t="s">
        <v>3</v>
      </c>
    </row>
    <row r="7" spans="3:5" x14ac:dyDescent="0.25"/>
    <row r="8" spans="3:5" x14ac:dyDescent="0.25">
      <c r="C8" s="5" t="s">
        <v>11</v>
      </c>
      <c r="D8" t="s">
        <v>32</v>
      </c>
      <c r="E8" t="s">
        <v>31</v>
      </c>
    </row>
    <row r="9" spans="3:5" x14ac:dyDescent="0.25">
      <c r="C9" s="6" t="s">
        <v>20</v>
      </c>
      <c r="D9" s="10">
        <v>0.94116090385189621</v>
      </c>
      <c r="E9" s="9">
        <v>163694.17594351</v>
      </c>
    </row>
    <row r="10" spans="3:5" x14ac:dyDescent="0.25">
      <c r="C10" s="6" t="s">
        <v>36</v>
      </c>
      <c r="D10" s="10">
        <v>3.1834417316875786E-2</v>
      </c>
      <c r="E10" s="9">
        <v>5536.8945819999999</v>
      </c>
    </row>
    <row r="11" spans="3:5" x14ac:dyDescent="0.25">
      <c r="C11" s="6" t="s">
        <v>22</v>
      </c>
      <c r="D11" s="10">
        <v>1.5322835350599594E-2</v>
      </c>
      <c r="E11" s="9">
        <v>2665.0691667800002</v>
      </c>
    </row>
    <row r="12" spans="3:5" x14ac:dyDescent="0.25">
      <c r="C12" s="6" t="s">
        <v>46</v>
      </c>
      <c r="D12" s="10">
        <v>8.6109235046292684E-3</v>
      </c>
      <c r="E12" s="32">
        <v>1497.68017502</v>
      </c>
    </row>
    <row r="13" spans="3:5" x14ac:dyDescent="0.25">
      <c r="C13" s="6" t="s">
        <v>34</v>
      </c>
      <c r="D13" s="10">
        <v>4.0491144858751191E-3</v>
      </c>
      <c r="E13" s="9">
        <v>704.25413587999992</v>
      </c>
    </row>
    <row r="14" spans="3:5" x14ac:dyDescent="0.25">
      <c r="C14" s="6" t="s">
        <v>10</v>
      </c>
      <c r="D14" s="10">
        <v>1.0920637240683414E-3</v>
      </c>
      <c r="E14" s="9">
        <v>189.94039240000001</v>
      </c>
    </row>
    <row r="15" spans="3:5" x14ac:dyDescent="0.25">
      <c r="C15" s="6" t="s">
        <v>17</v>
      </c>
      <c r="D15" s="10">
        <v>1.1295974673572415E-4</v>
      </c>
      <c r="E15" s="9">
        <v>19.646855899999998</v>
      </c>
    </row>
    <row r="16" spans="3:5" x14ac:dyDescent="0.25">
      <c r="C16" s="6" t="s">
        <v>40</v>
      </c>
      <c r="D16" s="10">
        <v>1.3731456938765569E-5</v>
      </c>
      <c r="E16" s="9">
        <v>2.3882840000000001</v>
      </c>
    </row>
    <row r="17" spans="1:6" x14ac:dyDescent="0.25">
      <c r="C17" s="6" t="s">
        <v>15</v>
      </c>
      <c r="D17" s="10">
        <v>0</v>
      </c>
      <c r="E17" s="32"/>
    </row>
    <row r="18" spans="1:6" x14ac:dyDescent="0.25">
      <c r="C18" s="6" t="s">
        <v>42</v>
      </c>
      <c r="D18" s="10">
        <v>-3.3347143909535168E-6</v>
      </c>
      <c r="E18" s="32">
        <v>-0.57999999999999996</v>
      </c>
    </row>
    <row r="19" spans="1:6" x14ac:dyDescent="0.25">
      <c r="C19" s="6" t="s">
        <v>38</v>
      </c>
      <c r="D19" s="10">
        <v>-3.3448522101773941E-4</v>
      </c>
      <c r="E19" s="9">
        <v>-58.176324999999999</v>
      </c>
    </row>
    <row r="20" spans="1:6" x14ac:dyDescent="0.25">
      <c r="A20" s="21"/>
      <c r="B20" s="27"/>
      <c r="C20" s="6" t="s">
        <v>44</v>
      </c>
      <c r="D20" s="10">
        <v>-1.8591295022101228E-3</v>
      </c>
      <c r="E20" s="32">
        <v>-323.35456199999999</v>
      </c>
      <c r="F20" s="21"/>
    </row>
    <row r="21" spans="1:6" x14ac:dyDescent="0.25">
      <c r="A21" s="22"/>
      <c r="B21" s="26"/>
      <c r="C21" s="6" t="s">
        <v>5</v>
      </c>
      <c r="D21" s="10">
        <v>1</v>
      </c>
      <c r="E21" s="32">
        <v>173927.93864849</v>
      </c>
      <c r="F21" s="21"/>
    </row>
    <row r="22" spans="1:6" x14ac:dyDescent="0.25">
      <c r="A22" s="22"/>
      <c r="B22" s="26"/>
      <c r="C22" s="26"/>
      <c r="D22" s="26"/>
      <c r="E22" s="22"/>
      <c r="F22" s="21"/>
    </row>
    <row r="23" spans="1:6" x14ac:dyDescent="0.25">
      <c r="A23" s="22"/>
      <c r="B23" s="26"/>
      <c r="E23" s="22"/>
      <c r="F23" s="21"/>
    </row>
    <row r="24" spans="1:6" x14ac:dyDescent="0.25">
      <c r="A24" s="22"/>
      <c r="B24" s="26"/>
      <c r="C24" s="46" t="s">
        <v>2</v>
      </c>
      <c r="D24" s="46" t="s">
        <v>3</v>
      </c>
      <c r="E24" s="22"/>
      <c r="F24" s="21"/>
    </row>
    <row r="25" spans="1:6" x14ac:dyDescent="0.25">
      <c r="A25" s="22"/>
      <c r="B25" s="26"/>
      <c r="C25" s="26"/>
      <c r="D25" s="26"/>
      <c r="E25" s="22"/>
      <c r="F25" s="21"/>
    </row>
    <row r="26" spans="1:6" x14ac:dyDescent="0.25">
      <c r="A26" s="22"/>
      <c r="B26" s="26"/>
      <c r="C26" s="46" t="s">
        <v>11</v>
      </c>
      <c r="D26" s="46" t="s">
        <v>30</v>
      </c>
      <c r="E26" s="22"/>
      <c r="F26" s="21"/>
    </row>
    <row r="27" spans="1:6" x14ac:dyDescent="0.25">
      <c r="A27" s="22"/>
      <c r="B27" s="26"/>
      <c r="C27" s="47" t="s">
        <v>44</v>
      </c>
      <c r="D27" s="48">
        <v>-1.8591295022101224E-3</v>
      </c>
      <c r="E27" s="22"/>
      <c r="F27" s="21"/>
    </row>
    <row r="28" spans="1:6" x14ac:dyDescent="0.25">
      <c r="A28" s="22"/>
      <c r="B28" s="26"/>
      <c r="C28" s="38" t="s">
        <v>38</v>
      </c>
      <c r="D28" s="37">
        <v>-3.3448522101773935E-4</v>
      </c>
      <c r="E28" s="22"/>
      <c r="F28" s="21"/>
    </row>
    <row r="29" spans="1:6" x14ac:dyDescent="0.25">
      <c r="A29" s="22"/>
      <c r="B29" s="26"/>
      <c r="C29" s="38" t="s">
        <v>42</v>
      </c>
      <c r="D29" s="37">
        <v>-3.3347143909535163E-6</v>
      </c>
      <c r="E29" s="22"/>
      <c r="F29" s="21"/>
    </row>
    <row r="30" spans="1:6" x14ac:dyDescent="0.25">
      <c r="A30" s="22"/>
      <c r="B30" s="26"/>
      <c r="C30" s="38" t="s">
        <v>15</v>
      </c>
      <c r="D30" s="37">
        <v>0</v>
      </c>
      <c r="E30" s="22"/>
      <c r="F30" s="21"/>
    </row>
    <row r="31" spans="1:6" x14ac:dyDescent="0.25">
      <c r="A31" s="22"/>
      <c r="B31" s="26"/>
      <c r="C31" s="38" t="s">
        <v>40</v>
      </c>
      <c r="D31" s="37">
        <v>1.3731456938765565E-5</v>
      </c>
      <c r="E31" s="22"/>
      <c r="F31" s="21"/>
    </row>
    <row r="32" spans="1:6" x14ac:dyDescent="0.25">
      <c r="A32" s="22"/>
      <c r="B32" s="26"/>
      <c r="C32" s="47" t="s">
        <v>17</v>
      </c>
      <c r="D32" s="48">
        <v>1.1295974673572413E-4</v>
      </c>
      <c r="E32" s="22"/>
      <c r="F32" s="21"/>
    </row>
    <row r="33" spans="1:7" x14ac:dyDescent="0.25">
      <c r="A33" s="22"/>
      <c r="B33" s="26"/>
      <c r="C33" s="47" t="s">
        <v>10</v>
      </c>
      <c r="D33" s="48">
        <v>1.0920637240683412E-3</v>
      </c>
      <c r="E33" s="22"/>
      <c r="F33" s="21"/>
    </row>
    <row r="34" spans="1:7" x14ac:dyDescent="0.25">
      <c r="A34" s="22"/>
      <c r="B34" s="26"/>
      <c r="C34" s="47" t="s">
        <v>34</v>
      </c>
      <c r="D34" s="48">
        <v>4.0491144858751191E-3</v>
      </c>
      <c r="E34" s="22"/>
      <c r="F34" s="21"/>
    </row>
    <row r="35" spans="1:7" x14ac:dyDescent="0.25">
      <c r="A35" s="22"/>
      <c r="B35" s="26"/>
      <c r="C35" s="38" t="s">
        <v>46</v>
      </c>
      <c r="D35" s="37">
        <v>8.6109235046292667E-3</v>
      </c>
      <c r="E35" s="22"/>
      <c r="F35" s="21"/>
    </row>
    <row r="36" spans="1:7" x14ac:dyDescent="0.25">
      <c r="A36" s="22"/>
      <c r="B36" s="26"/>
      <c r="C36" s="47" t="s">
        <v>22</v>
      </c>
      <c r="D36" s="48">
        <v>1.5322835350599593E-2</v>
      </c>
      <c r="E36" s="22"/>
      <c r="F36" s="21"/>
    </row>
    <row r="37" spans="1:7" x14ac:dyDescent="0.25">
      <c r="A37" s="22"/>
      <c r="B37" s="26"/>
      <c r="C37" s="38" t="s">
        <v>36</v>
      </c>
      <c r="D37" s="37">
        <v>3.1834417316875786E-2</v>
      </c>
      <c r="E37" s="22"/>
      <c r="F37" s="21"/>
    </row>
    <row r="38" spans="1:7" x14ac:dyDescent="0.25">
      <c r="A38" s="22"/>
      <c r="B38" s="26"/>
      <c r="C38" s="47" t="s">
        <v>20</v>
      </c>
      <c r="D38" s="48">
        <v>0.94116090385189599</v>
      </c>
      <c r="E38" s="22"/>
      <c r="F38" s="21"/>
    </row>
    <row r="39" spans="1:7" x14ac:dyDescent="0.25">
      <c r="A39" s="22"/>
      <c r="B39" s="26"/>
      <c r="C39" s="47" t="s">
        <v>5</v>
      </c>
      <c r="D39" s="48">
        <v>1</v>
      </c>
      <c r="E39" s="22"/>
      <c r="F39" s="21"/>
    </row>
    <row r="40" spans="1:7" x14ac:dyDescent="0.25">
      <c r="A40" s="22"/>
      <c r="B40" s="26"/>
      <c r="E40" s="22"/>
      <c r="F40" s="21"/>
    </row>
    <row r="41" spans="1:7" x14ac:dyDescent="0.25">
      <c r="A41" s="21"/>
      <c r="B41" s="26"/>
      <c r="C41" s="27"/>
      <c r="D41" s="27"/>
      <c r="E41" s="21"/>
      <c r="F41" s="21"/>
    </row>
    <row r="42" spans="1:7" x14ac:dyDescent="0.25">
      <c r="A42" s="11"/>
      <c r="B42" s="26"/>
      <c r="C42" s="26"/>
      <c r="D42" s="26"/>
      <c r="E42" s="11"/>
      <c r="F42" s="11"/>
    </row>
    <row r="43" spans="1:7" x14ac:dyDescent="0.25">
      <c r="A43" s="11"/>
      <c r="B43" s="26"/>
      <c r="C43" s="26"/>
      <c r="D43" s="26"/>
      <c r="E43" s="11"/>
      <c r="F43" s="11"/>
    </row>
    <row r="44" spans="1:7" x14ac:dyDescent="0.25">
      <c r="B44" s="27"/>
      <c r="C44" s="27"/>
      <c r="D44" s="27"/>
    </row>
    <row r="45" spans="1:7" x14ac:dyDescent="0.25">
      <c r="B45" s="27"/>
      <c r="C45" s="27"/>
      <c r="D45" s="27"/>
    </row>
    <row r="46" spans="1:7" x14ac:dyDescent="0.25">
      <c r="B46" s="27"/>
      <c r="C46" s="27"/>
      <c r="D46" s="27"/>
    </row>
    <row r="47" spans="1:7" x14ac:dyDescent="0.25">
      <c r="A47" s="22"/>
      <c r="B47" s="27"/>
      <c r="C47" s="27"/>
      <c r="D47" s="27"/>
      <c r="E47" s="22"/>
      <c r="F47" s="22"/>
      <c r="G47" s="22"/>
    </row>
    <row r="48" spans="1:7" x14ac:dyDescent="0.25">
      <c r="A48" s="22"/>
      <c r="B48" s="27"/>
      <c r="C48" s="27"/>
      <c r="D48" s="27"/>
      <c r="E48" s="22"/>
      <c r="F48" s="22"/>
      <c r="G48" s="22"/>
    </row>
    <row r="49" spans="1:7" x14ac:dyDescent="0.25">
      <c r="A49" s="22"/>
      <c r="B49" s="27"/>
      <c r="C49" s="27"/>
      <c r="D49" s="27"/>
      <c r="E49" s="22"/>
      <c r="F49" s="22"/>
      <c r="G49" s="22"/>
    </row>
    <row r="50" spans="1:7" x14ac:dyDescent="0.25">
      <c r="A50" s="22"/>
      <c r="B50" s="27"/>
      <c r="C50" s="27"/>
      <c r="D50" s="27"/>
      <c r="E50" s="22"/>
      <c r="F50" s="22"/>
      <c r="G50" s="22"/>
    </row>
    <row r="51" spans="1:7" x14ac:dyDescent="0.25">
      <c r="A51" s="22"/>
      <c r="B51" s="27"/>
      <c r="C51" s="27"/>
      <c r="D51" s="27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hidden="1" x14ac:dyDescent="0.25">
      <c r="A54" s="22"/>
      <c r="B54" s="22"/>
      <c r="C54" s="22"/>
      <c r="D54" s="22"/>
      <c r="E54" s="22"/>
      <c r="F54" s="22"/>
      <c r="G54" s="22"/>
    </row>
    <row r="55" spans="1:7" hidden="1" x14ac:dyDescent="0.25">
      <c r="A55" s="22"/>
      <c r="B55" s="22"/>
      <c r="C55" s="22"/>
      <c r="D55" s="22"/>
      <c r="E55" s="22"/>
      <c r="F55" s="22"/>
      <c r="G55" s="22"/>
    </row>
    <row r="56" spans="1:7" hidden="1" x14ac:dyDescent="0.25">
      <c r="A56" s="22"/>
      <c r="B56" s="22"/>
      <c r="C56" s="22"/>
      <c r="D56" s="22"/>
      <c r="E56" s="22"/>
      <c r="F56" s="22"/>
      <c r="G56" s="22"/>
    </row>
    <row r="57" spans="1:7" hidden="1" x14ac:dyDescent="0.25">
      <c r="A57" s="22"/>
      <c r="B57" s="22"/>
      <c r="C57" s="22"/>
      <c r="D57" s="22"/>
      <c r="E57" s="22"/>
      <c r="F57" s="22"/>
      <c r="G57" s="22"/>
    </row>
    <row r="58" spans="1:7" hidden="1" x14ac:dyDescent="0.25">
      <c r="A58" s="22"/>
      <c r="B58" s="22"/>
      <c r="C58" s="22"/>
      <c r="D58" s="22"/>
      <c r="E58" s="22"/>
      <c r="F58" s="22"/>
      <c r="G58" s="22"/>
    </row>
    <row r="59" spans="1:7" hidden="1" x14ac:dyDescent="0.25">
      <c r="A59" s="22"/>
      <c r="B59" s="22"/>
      <c r="C59" s="22"/>
      <c r="D59" s="22"/>
      <c r="E59" s="22"/>
      <c r="F59" s="22"/>
      <c r="G59" s="22"/>
    </row>
    <row r="60" spans="1:7" hidden="1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K36"/>
  <sheetViews>
    <sheetView showGridLines="0" showRowColHeaders="0" workbookViewId="0"/>
  </sheetViews>
  <sheetFormatPr baseColWidth="10" defaultColWidth="0" defaultRowHeight="15" zeroHeight="1" x14ac:dyDescent="0.25"/>
  <cols>
    <col min="1" max="1" width="11.42578125" customWidth="1"/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  <col min="6" max="10" width="11.42578125" customWidth="1"/>
    <col min="11" max="11" width="3.85546875" customWidth="1"/>
    <col min="12" max="16384" width="11.42578125" hidden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/>
    <row r="6" spans="2:7" x14ac:dyDescent="0.25">
      <c r="B6" s="5" t="s">
        <v>9</v>
      </c>
      <c r="C6" t="s">
        <v>28</v>
      </c>
      <c r="D6" t="s">
        <v>29</v>
      </c>
      <c r="E6" s="8" t="s">
        <v>12</v>
      </c>
    </row>
    <row r="7" spans="2:7" x14ac:dyDescent="0.25">
      <c r="B7" s="6" t="s">
        <v>3</v>
      </c>
      <c r="C7" s="25">
        <v>184570.82431200001</v>
      </c>
      <c r="D7" s="25">
        <v>173927.93864849003</v>
      </c>
      <c r="E7" s="13">
        <f>+GETPIVOTDATA("Suma de 
RECAUDO EN EFECTIVO 
",$B$6,"Aportes","Propios")/GETPIVOTDATA("Suma de 
AFORO VIGENTE
",$B$6,"Aportes","Propios")</f>
        <v>0.94233711799694209</v>
      </c>
      <c r="G7" s="13"/>
    </row>
    <row r="8" spans="2:7" x14ac:dyDescent="0.25">
      <c r="B8" s="6" t="s">
        <v>5</v>
      </c>
      <c r="C8" s="25">
        <v>184570.82431200001</v>
      </c>
      <c r="D8" s="25">
        <v>173927.93864849003</v>
      </c>
      <c r="E8" s="39">
        <f>+GETPIVOTDATA("Suma de 
RECAUDO EN EFECTIVO 
",$B$6)/GETPIVOTDATA("Suma de 
AFORO VIGENTE
",$B$6)</f>
        <v>0.94233711799694209</v>
      </c>
    </row>
    <row r="9" spans="2:7" x14ac:dyDescent="0.25"/>
    <row r="10" spans="2:7" x14ac:dyDescent="0.25"/>
    <row r="11" spans="2:7" x14ac:dyDescent="0.25"/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spans="8:8" x14ac:dyDescent="0.25"/>
    <row r="18" spans="8:8" x14ac:dyDescent="0.25"/>
    <row r="19" spans="8:8" x14ac:dyDescent="0.25"/>
    <row r="20" spans="8:8" x14ac:dyDescent="0.25"/>
    <row r="21" spans="8:8" x14ac:dyDescent="0.25"/>
    <row r="22" spans="8:8" x14ac:dyDescent="0.25"/>
    <row r="23" spans="8:8" x14ac:dyDescent="0.25"/>
    <row r="24" spans="8:8" x14ac:dyDescent="0.25"/>
    <row r="25" spans="8:8" x14ac:dyDescent="0.25"/>
    <row r="26" spans="8:8" x14ac:dyDescent="0.25"/>
    <row r="27" spans="8:8" x14ac:dyDescent="0.25"/>
    <row r="28" spans="8:8" x14ac:dyDescent="0.25"/>
    <row r="29" spans="8:8" x14ac:dyDescent="0.25"/>
    <row r="30" spans="8:8" x14ac:dyDescent="0.25"/>
    <row r="31" spans="8:8" x14ac:dyDescent="0.25"/>
    <row r="32" spans="8:8" x14ac:dyDescent="0.25">
      <c r="H32" s="7"/>
    </row>
    <row r="33" x14ac:dyDescent="0.25"/>
    <row r="34" x14ac:dyDescent="0.25"/>
    <row r="35" x14ac:dyDescent="0.25"/>
    <row r="36" x14ac:dyDescent="0.25"/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opLeftCell="A18" zoomScale="90" zoomScaleNormal="90" workbookViewId="0">
      <selection activeCell="G20" sqref="G20:G34"/>
    </sheetView>
  </sheetViews>
  <sheetFormatPr baseColWidth="10" defaultRowHeight="20.100000000000001" customHeight="1" x14ac:dyDescent="0.25"/>
  <cols>
    <col min="1" max="1" width="23.7109375" style="1" customWidth="1"/>
    <col min="2" max="2" width="60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3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2" width="13.28515625" style="1" bestFit="1" customWidth="1"/>
    <col min="13" max="16384" width="11.42578125" style="1"/>
  </cols>
  <sheetData>
    <row r="1" spans="1:9" s="3" customFormat="1" ht="51" customHeight="1" thickBot="1" x14ac:dyDescent="0.3">
      <c r="A1" s="28" t="s">
        <v>0</v>
      </c>
      <c r="B1" s="29" t="s">
        <v>6</v>
      </c>
      <c r="C1" s="29" t="s">
        <v>2</v>
      </c>
      <c r="D1" s="30" t="s">
        <v>24</v>
      </c>
      <c r="E1" s="30" t="s">
        <v>1</v>
      </c>
      <c r="F1" s="30" t="s">
        <v>25</v>
      </c>
      <c r="G1" s="30" t="s">
        <v>26</v>
      </c>
      <c r="H1" s="31" t="s">
        <v>27</v>
      </c>
    </row>
    <row r="2" spans="1:9" s="3" customFormat="1" ht="18" customHeight="1" thickBot="1" x14ac:dyDescent="0.3">
      <c r="A2" s="19" t="s">
        <v>14</v>
      </c>
      <c r="B2" s="20" t="s">
        <v>15</v>
      </c>
      <c r="C2" s="20" t="s">
        <v>3</v>
      </c>
      <c r="D2" s="24">
        <f>D20/1000000</f>
        <v>184570.82431200001</v>
      </c>
      <c r="E2" s="24">
        <v>0</v>
      </c>
      <c r="F2" s="24">
        <f>F20/1000000</f>
        <v>184570.82431200001</v>
      </c>
      <c r="G2" s="36">
        <f>G20/1000000</f>
        <v>0</v>
      </c>
      <c r="H2" s="24">
        <f>H20/1000000</f>
        <v>20876.64836848999</v>
      </c>
    </row>
    <row r="3" spans="1:9" ht="18" customHeight="1" thickBot="1" x14ac:dyDescent="0.3">
      <c r="A3" s="19" t="s">
        <v>19</v>
      </c>
      <c r="B3" s="20" t="s">
        <v>20</v>
      </c>
      <c r="C3" s="20" t="s">
        <v>3</v>
      </c>
      <c r="D3" s="24">
        <v>0</v>
      </c>
      <c r="E3" s="24">
        <v>0</v>
      </c>
      <c r="F3" s="24">
        <v>0</v>
      </c>
      <c r="G3" s="24">
        <f>+G21/1000000</f>
        <v>163694.17594351</v>
      </c>
      <c r="H3" s="24">
        <f t="shared" ref="H3:H16" si="0">H21/1000000</f>
        <v>20876.64836848999</v>
      </c>
    </row>
    <row r="4" spans="1:9" ht="18" customHeight="1" thickBot="1" x14ac:dyDescent="0.3">
      <c r="A4" s="19" t="s">
        <v>35</v>
      </c>
      <c r="B4" s="20" t="s">
        <v>36</v>
      </c>
      <c r="C4" s="20" t="s">
        <v>3</v>
      </c>
      <c r="D4" s="24">
        <f>D22</f>
        <v>0</v>
      </c>
      <c r="E4" s="24">
        <f t="shared" ref="E4:F4" si="1">E22</f>
        <v>0</v>
      </c>
      <c r="F4" s="24">
        <f t="shared" si="1"/>
        <v>0</v>
      </c>
      <c r="G4" s="24">
        <f>G22/1000000</f>
        <v>5536.8945819999999</v>
      </c>
      <c r="H4" s="24">
        <f t="shared" si="0"/>
        <v>-5536.8945819999999</v>
      </c>
    </row>
    <row r="5" spans="1:9" ht="18" customHeight="1" thickBot="1" x14ac:dyDescent="0.3">
      <c r="A5" s="19" t="s">
        <v>45</v>
      </c>
      <c r="B5" s="20" t="s">
        <v>46</v>
      </c>
      <c r="C5" s="20" t="s">
        <v>3</v>
      </c>
      <c r="D5" s="24">
        <v>0</v>
      </c>
      <c r="E5" s="24">
        <v>0</v>
      </c>
      <c r="F5" s="24">
        <v>0</v>
      </c>
      <c r="G5" s="24">
        <f>G23/1000000</f>
        <v>1497.68017502</v>
      </c>
      <c r="H5" s="24">
        <f t="shared" si="0"/>
        <v>-1497.68017502</v>
      </c>
    </row>
    <row r="6" spans="1:9" ht="18" customHeight="1" thickBot="1" x14ac:dyDescent="0.3">
      <c r="A6" s="19" t="s">
        <v>33</v>
      </c>
      <c r="B6" s="20" t="s">
        <v>34</v>
      </c>
      <c r="C6" s="20" t="s">
        <v>3</v>
      </c>
      <c r="D6" s="24">
        <v>0</v>
      </c>
      <c r="E6" s="24">
        <v>0</v>
      </c>
      <c r="F6" s="24">
        <v>0</v>
      </c>
      <c r="G6" s="24">
        <f>+G24/1000000</f>
        <v>704.25413587999992</v>
      </c>
      <c r="H6" s="24">
        <f t="shared" si="0"/>
        <v>-704.25413587999992</v>
      </c>
    </row>
    <row r="7" spans="1:9" ht="18" customHeight="1" thickBot="1" x14ac:dyDescent="0.3">
      <c r="A7" s="19" t="s">
        <v>37</v>
      </c>
      <c r="B7" s="20" t="s">
        <v>38</v>
      </c>
      <c r="C7" s="20" t="s">
        <v>3</v>
      </c>
      <c r="D7" s="24">
        <v>0</v>
      </c>
      <c r="E7" s="24">
        <v>0</v>
      </c>
      <c r="F7" s="24">
        <v>0</v>
      </c>
      <c r="G7" s="24">
        <f>G25/1000000</f>
        <v>-58.176324999999999</v>
      </c>
      <c r="H7" s="24">
        <f t="shared" si="0"/>
        <v>58.176324999999999</v>
      </c>
    </row>
    <row r="8" spans="1:9" ht="18" customHeight="1" thickBot="1" x14ac:dyDescent="0.3">
      <c r="A8" s="19" t="s">
        <v>16</v>
      </c>
      <c r="B8" s="20" t="s">
        <v>17</v>
      </c>
      <c r="C8" s="20" t="s">
        <v>3</v>
      </c>
      <c r="D8" s="24">
        <v>0</v>
      </c>
      <c r="E8" s="24">
        <v>0</v>
      </c>
      <c r="F8" s="24">
        <v>0</v>
      </c>
      <c r="G8" s="24">
        <f>+G26/1000000</f>
        <v>19.646855899999998</v>
      </c>
      <c r="H8" s="24">
        <f t="shared" si="0"/>
        <v>-19.646855899999998</v>
      </c>
      <c r="I8" s="4"/>
    </row>
    <row r="9" spans="1:9" ht="18" customHeight="1" thickBot="1" x14ac:dyDescent="0.3">
      <c r="A9" s="19" t="s">
        <v>21</v>
      </c>
      <c r="B9" s="20" t="s">
        <v>10</v>
      </c>
      <c r="C9" s="20" t="s">
        <v>3</v>
      </c>
      <c r="D9" s="24">
        <v>0</v>
      </c>
      <c r="E9" s="24">
        <v>0</v>
      </c>
      <c r="F9" s="24">
        <v>0</v>
      </c>
      <c r="G9" s="24">
        <f t="shared" ref="G9:G14" si="2">G27/1000000</f>
        <v>189.94039240000001</v>
      </c>
      <c r="H9" s="24">
        <f t="shared" si="0"/>
        <v>-189.94039240000001</v>
      </c>
      <c r="I9" s="4"/>
    </row>
    <row r="10" spans="1:9" ht="18" customHeight="1" thickBot="1" x14ac:dyDescent="0.3">
      <c r="A10" s="19" t="s">
        <v>18</v>
      </c>
      <c r="B10" s="20" t="s">
        <v>22</v>
      </c>
      <c r="C10" s="20" t="s">
        <v>3</v>
      </c>
      <c r="D10" s="24">
        <v>0</v>
      </c>
      <c r="E10" s="24">
        <v>0</v>
      </c>
      <c r="F10" s="24">
        <v>0</v>
      </c>
      <c r="G10" s="24">
        <f t="shared" si="2"/>
        <v>2665.0691667800002</v>
      </c>
      <c r="H10" s="24">
        <f t="shared" si="0"/>
        <v>-2665.0691667800002</v>
      </c>
    </row>
    <row r="11" spans="1:9" ht="18" customHeight="1" thickBot="1" x14ac:dyDescent="0.3">
      <c r="A11" s="20" t="s">
        <v>39</v>
      </c>
      <c r="B11" s="20" t="s">
        <v>40</v>
      </c>
      <c r="C11" s="24" t="s">
        <v>3</v>
      </c>
      <c r="D11" s="24">
        <v>0</v>
      </c>
      <c r="E11" s="24">
        <v>0</v>
      </c>
      <c r="F11" s="24">
        <v>0</v>
      </c>
      <c r="G11" s="24">
        <f t="shared" si="2"/>
        <v>2.3882840000000001</v>
      </c>
      <c r="H11" s="24">
        <f t="shared" si="0"/>
        <v>-2.3882840000000001</v>
      </c>
    </row>
    <row r="12" spans="1:9" ht="18" customHeight="1" thickBot="1" x14ac:dyDescent="0.3">
      <c r="A12" s="20" t="s">
        <v>41</v>
      </c>
      <c r="B12" s="20" t="s">
        <v>42</v>
      </c>
      <c r="C12" s="20" t="s">
        <v>3</v>
      </c>
      <c r="D12" s="24"/>
      <c r="E12" s="24"/>
      <c r="F12" s="24"/>
      <c r="G12" s="24">
        <f t="shared" si="2"/>
        <v>-0.57999999999999996</v>
      </c>
      <c r="H12" s="24">
        <f t="shared" si="0"/>
        <v>0.57999999999999996</v>
      </c>
    </row>
    <row r="13" spans="1:9" ht="18" customHeight="1" thickBot="1" x14ac:dyDescent="0.3">
      <c r="A13" s="20" t="s">
        <v>43</v>
      </c>
      <c r="B13" s="20" t="s">
        <v>44</v>
      </c>
      <c r="C13" s="20" t="s">
        <v>3</v>
      </c>
      <c r="D13" s="24"/>
      <c r="E13" s="24"/>
      <c r="F13" s="24"/>
      <c r="G13" s="24">
        <f t="shared" si="2"/>
        <v>-323.35456199999999</v>
      </c>
      <c r="H13" s="24">
        <f t="shared" si="0"/>
        <v>323.35456199999999</v>
      </c>
    </row>
    <row r="14" spans="1:9" ht="18" customHeight="1" thickBot="1" x14ac:dyDescent="0.3">
      <c r="A14" s="19">
        <v>41</v>
      </c>
      <c r="B14" s="20" t="s">
        <v>23</v>
      </c>
      <c r="C14" s="20" t="s">
        <v>4</v>
      </c>
      <c r="D14" s="24">
        <f>D32/1000000</f>
        <v>1451.0423699999999</v>
      </c>
      <c r="E14" s="24">
        <v>0</v>
      </c>
      <c r="F14" s="24">
        <f>F32/1000000</f>
        <v>1451.0423699999999</v>
      </c>
      <c r="G14" s="24">
        <f t="shared" si="2"/>
        <v>0</v>
      </c>
      <c r="H14" s="24">
        <f t="shared" si="0"/>
        <v>1451.0423699999999</v>
      </c>
    </row>
    <row r="15" spans="1:9" ht="18" customHeight="1" thickBot="1" x14ac:dyDescent="0.3">
      <c r="A15" s="19">
        <v>42</v>
      </c>
      <c r="B15" s="20" t="s">
        <v>7</v>
      </c>
      <c r="C15" s="20" t="s">
        <v>4</v>
      </c>
      <c r="D15" s="24">
        <f t="shared" ref="D15:D16" si="3">D33/1000000</f>
        <v>1167604.3350470001</v>
      </c>
      <c r="E15" s="24">
        <v>0</v>
      </c>
      <c r="F15" s="24">
        <f t="shared" ref="F15:G15" si="4">F33/1000000</f>
        <v>1167604.3350470001</v>
      </c>
      <c r="G15" s="24">
        <f t="shared" si="4"/>
        <v>954990.752829</v>
      </c>
      <c r="H15" s="24">
        <f t="shared" si="0"/>
        <v>212613.582218</v>
      </c>
    </row>
    <row r="16" spans="1:9" ht="20.100000000000001" customHeight="1" thickBot="1" x14ac:dyDescent="0.3">
      <c r="A16" s="19">
        <v>43</v>
      </c>
      <c r="B16" s="20" t="s">
        <v>8</v>
      </c>
      <c r="C16" s="20" t="s">
        <v>4</v>
      </c>
      <c r="D16" s="24">
        <f t="shared" si="3"/>
        <v>4418946.1436999999</v>
      </c>
      <c r="E16" s="24">
        <v>0</v>
      </c>
      <c r="F16" s="24">
        <f>F34/1000000</f>
        <v>4418946.1436999999</v>
      </c>
      <c r="G16" s="24">
        <f>G34/1000000</f>
        <v>351484.25077580038</v>
      </c>
      <c r="H16" s="24">
        <f t="shared" si="0"/>
        <v>4067461.8929241998</v>
      </c>
    </row>
    <row r="20" spans="1:13" ht="20.100000000000001" customHeight="1" x14ac:dyDescent="0.25">
      <c r="A20" s="1" t="s">
        <v>14</v>
      </c>
      <c r="B20" s="41" t="s">
        <v>15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">
        <v>20876648368.48999</v>
      </c>
      <c r="I20" s="45"/>
    </row>
    <row r="21" spans="1:13" ht="20.100000000000001" customHeight="1" x14ac:dyDescent="0.25">
      <c r="A21" s="1" t="s">
        <v>19</v>
      </c>
      <c r="B21" s="41" t="s">
        <v>20</v>
      </c>
      <c r="C21" s="1" t="s">
        <v>3</v>
      </c>
      <c r="D21" s="2">
        <v>0</v>
      </c>
      <c r="E21" s="2">
        <v>0</v>
      </c>
      <c r="F21" s="2">
        <v>0</v>
      </c>
      <c r="G21" s="2">
        <v>163694175943.51001</v>
      </c>
      <c r="H21" s="2">
        <v>20876648368.48999</v>
      </c>
      <c r="I21" s="45"/>
      <c r="M21" s="4"/>
    </row>
    <row r="22" spans="1:13" ht="20.100000000000001" customHeight="1" x14ac:dyDescent="0.25">
      <c r="A22" s="1" t="s">
        <v>35</v>
      </c>
      <c r="B22" s="1" t="s">
        <v>36</v>
      </c>
      <c r="C22" s="1" t="s">
        <v>3</v>
      </c>
      <c r="D22" s="2">
        <v>0</v>
      </c>
      <c r="E22" s="2">
        <v>0</v>
      </c>
      <c r="F22" s="2">
        <v>0</v>
      </c>
      <c r="G22" s="2">
        <v>5536894582</v>
      </c>
      <c r="H22" s="2">
        <v>-5536894582</v>
      </c>
      <c r="I22" s="45"/>
      <c r="M22" s="4"/>
    </row>
    <row r="23" spans="1:13" ht="28.5" customHeight="1" x14ac:dyDescent="0.25">
      <c r="A23" s="1" t="s">
        <v>45</v>
      </c>
      <c r="B23" s="41" t="s">
        <v>46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">
        <v>-1497680175.02</v>
      </c>
      <c r="I23" s="45"/>
      <c r="M23" s="4"/>
    </row>
    <row r="24" spans="1:13" s="35" customFormat="1" ht="30" customHeight="1" x14ac:dyDescent="0.25">
      <c r="A24" s="1" t="s">
        <v>33</v>
      </c>
      <c r="B24" s="41" t="s">
        <v>34</v>
      </c>
      <c r="C24" s="35" t="s">
        <v>3</v>
      </c>
      <c r="D24" s="2">
        <v>0</v>
      </c>
      <c r="E24" s="2">
        <v>0</v>
      </c>
      <c r="F24" s="2">
        <v>0</v>
      </c>
      <c r="G24" s="2">
        <v>704254135.87999988</v>
      </c>
      <c r="H24" s="2">
        <v>-704254135.87999988</v>
      </c>
      <c r="I24" s="45"/>
      <c r="J24" s="1"/>
      <c r="L24" s="1"/>
      <c r="M24" s="4"/>
    </row>
    <row r="25" spans="1:13" s="35" customFormat="1" ht="30" customHeight="1" x14ac:dyDescent="0.25">
      <c r="A25" s="1" t="s">
        <v>37</v>
      </c>
      <c r="B25" s="41" t="s">
        <v>38</v>
      </c>
      <c r="C25" s="35" t="s">
        <v>3</v>
      </c>
      <c r="D25" s="2">
        <v>0</v>
      </c>
      <c r="E25" s="2">
        <v>0</v>
      </c>
      <c r="F25" s="2">
        <v>0</v>
      </c>
      <c r="G25" s="2">
        <v>-58176325</v>
      </c>
      <c r="H25" s="2">
        <v>58176325</v>
      </c>
      <c r="I25" s="45"/>
      <c r="J25" s="1"/>
      <c r="L25" s="1"/>
      <c r="M25" s="4"/>
    </row>
    <row r="26" spans="1:13" ht="27" customHeight="1" x14ac:dyDescent="0.25">
      <c r="A26" s="1" t="s">
        <v>16</v>
      </c>
      <c r="B26" s="41" t="s">
        <v>17</v>
      </c>
      <c r="C26" s="1" t="s">
        <v>3</v>
      </c>
      <c r="D26" s="2">
        <v>0</v>
      </c>
      <c r="E26" s="2">
        <v>0</v>
      </c>
      <c r="F26" s="2">
        <v>0</v>
      </c>
      <c r="G26" s="2">
        <v>19646855.899999999</v>
      </c>
      <c r="H26" s="2">
        <v>-19646855.899999999</v>
      </c>
      <c r="I26" s="45"/>
      <c r="M26" s="4"/>
    </row>
    <row r="27" spans="1:13" ht="27.75" customHeight="1" x14ac:dyDescent="0.25">
      <c r="A27" s="1" t="s">
        <v>21</v>
      </c>
      <c r="B27" s="41" t="s">
        <v>10</v>
      </c>
      <c r="C27" s="1" t="s">
        <v>3</v>
      </c>
      <c r="D27" s="2">
        <v>0</v>
      </c>
      <c r="E27" s="2">
        <v>0</v>
      </c>
      <c r="F27" s="2">
        <v>0</v>
      </c>
      <c r="G27" s="2">
        <v>189940392.40000001</v>
      </c>
      <c r="H27" s="2">
        <v>-189940392.40000001</v>
      </c>
      <c r="I27" s="45"/>
      <c r="M27" s="4"/>
    </row>
    <row r="28" spans="1:13" ht="28.5" customHeight="1" x14ac:dyDescent="0.25">
      <c r="A28" s="1" t="s">
        <v>18</v>
      </c>
      <c r="B28" s="41" t="s">
        <v>22</v>
      </c>
      <c r="C28" s="1" t="s">
        <v>3</v>
      </c>
      <c r="D28" s="2">
        <v>0</v>
      </c>
      <c r="E28" s="2">
        <v>0</v>
      </c>
      <c r="F28" s="2">
        <v>0</v>
      </c>
      <c r="G28" s="2">
        <v>2665069166.7800002</v>
      </c>
      <c r="H28" s="2">
        <v>-2665069166.7800002</v>
      </c>
      <c r="I28" s="45"/>
      <c r="M28" s="4"/>
    </row>
    <row r="29" spans="1:13" ht="20.100000000000001" customHeight="1" x14ac:dyDescent="0.25">
      <c r="A29" s="1" t="s">
        <v>39</v>
      </c>
      <c r="B29" s="41" t="s">
        <v>40</v>
      </c>
      <c r="C29" s="1" t="s">
        <v>3</v>
      </c>
      <c r="D29" s="2">
        <v>0</v>
      </c>
      <c r="E29" s="2">
        <v>0</v>
      </c>
      <c r="F29" s="2">
        <v>0</v>
      </c>
      <c r="G29" s="2">
        <v>2388284</v>
      </c>
      <c r="H29" s="2">
        <v>-2388284</v>
      </c>
      <c r="I29" s="45"/>
      <c r="M29" s="4"/>
    </row>
    <row r="30" spans="1:13" ht="20.100000000000001" customHeight="1" x14ac:dyDescent="0.25">
      <c r="A30" s="1" t="s">
        <v>41</v>
      </c>
      <c r="B30" s="41" t="s">
        <v>42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">
        <v>580000</v>
      </c>
      <c r="I30" s="45"/>
      <c r="M30" s="4"/>
    </row>
    <row r="31" spans="1:13" ht="20.100000000000001" customHeight="1" x14ac:dyDescent="0.25">
      <c r="A31" s="1" t="s">
        <v>43</v>
      </c>
      <c r="B31" s="41" t="s">
        <v>44</v>
      </c>
      <c r="C31" s="1" t="s">
        <v>3</v>
      </c>
      <c r="D31" s="2">
        <v>0</v>
      </c>
      <c r="E31" s="2">
        <v>0</v>
      </c>
      <c r="F31" s="2">
        <v>0</v>
      </c>
      <c r="G31" s="2">
        <v>-323354562</v>
      </c>
      <c r="H31" s="2">
        <v>323354562</v>
      </c>
      <c r="I31" s="45"/>
      <c r="M31" s="4"/>
    </row>
    <row r="32" spans="1:13" ht="20.100000000000001" customHeight="1" x14ac:dyDescent="0.25">
      <c r="A32" s="1">
        <v>41</v>
      </c>
      <c r="B32" s="41" t="s">
        <v>23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">
        <v>1451042370</v>
      </c>
      <c r="I32" s="45"/>
      <c r="M32" s="4"/>
    </row>
    <row r="33" spans="1:13" ht="20.100000000000001" customHeight="1" x14ac:dyDescent="0.25">
      <c r="A33" s="1">
        <v>42</v>
      </c>
      <c r="B33" s="1" t="s">
        <v>7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954990752829</v>
      </c>
      <c r="H33" s="2">
        <v>212613582218</v>
      </c>
      <c r="I33" s="45"/>
      <c r="M33" s="4"/>
    </row>
    <row r="34" spans="1:13" ht="20.100000000000001" customHeight="1" x14ac:dyDescent="0.25">
      <c r="A34" s="1">
        <v>43</v>
      </c>
      <c r="B34" s="1" t="s">
        <v>8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351484250775.80035</v>
      </c>
      <c r="H34" s="2">
        <v>4067461892924.1997</v>
      </c>
      <c r="I34" s="45"/>
      <c r="M34" s="4"/>
    </row>
    <row r="36" spans="1:13" s="42" customFormat="1" ht="20.100000000000001" customHeight="1" x14ac:dyDescent="0.25">
      <c r="D36" s="43">
        <f>+SUM(D20:D34)</f>
        <v>5772572345429</v>
      </c>
      <c r="E36" s="43">
        <f>+SUM(E20:E34)</f>
        <v>0</v>
      </c>
      <c r="F36" s="43">
        <f>+SUM(F20:F34)</f>
        <v>5772572345429</v>
      </c>
      <c r="G36" s="43">
        <f>+SUM(G21:G34)</f>
        <v>1480402942253.2903</v>
      </c>
      <c r="H36" s="44">
        <f>SUM(H21:H34)</f>
        <v>4292169403175.7095</v>
      </c>
    </row>
    <row r="39" spans="1:13" ht="20.100000000000001" customHeight="1" x14ac:dyDescent="0.25">
      <c r="F39" s="2">
        <v>5772572345429</v>
      </c>
      <c r="G39" s="2">
        <v>1480402942253.2903</v>
      </c>
      <c r="H39" s="23">
        <v>4292169403175.71</v>
      </c>
    </row>
    <row r="41" spans="1:13" ht="20.100000000000001" customHeight="1" x14ac:dyDescent="0.25">
      <c r="F41" s="2">
        <f>F39-F36</f>
        <v>0</v>
      </c>
      <c r="G41" s="2">
        <f t="shared" ref="G41:H41" si="5">G39-G36</f>
        <v>0</v>
      </c>
      <c r="H41" s="2">
        <f t="shared" si="5"/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G20" sqref="G20:G34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29" t="s">
        <v>6</v>
      </c>
      <c r="B1" s="29" t="s">
        <v>2</v>
      </c>
      <c r="C1" s="33" t="s">
        <v>26</v>
      </c>
    </row>
    <row r="2" spans="1:3" ht="15.75" thickBot="1" x14ac:dyDescent="0.3">
      <c r="A2" s="34" t="s">
        <v>15</v>
      </c>
      <c r="B2" s="34" t="s">
        <v>3</v>
      </c>
      <c r="C2" s="24"/>
    </row>
    <row r="3" spans="1:3" ht="15.75" thickBot="1" x14ac:dyDescent="0.3">
      <c r="A3" s="20" t="s">
        <v>20</v>
      </c>
      <c r="B3" s="20" t="s">
        <v>3</v>
      </c>
      <c r="C3" s="24">
        <v>163694.17594351</v>
      </c>
    </row>
    <row r="4" spans="1:3" ht="15.75" thickBot="1" x14ac:dyDescent="0.3">
      <c r="A4" s="34" t="s">
        <v>36</v>
      </c>
      <c r="B4" s="34" t="s">
        <v>3</v>
      </c>
      <c r="C4" s="24">
        <v>5536.8945819999999</v>
      </c>
    </row>
    <row r="5" spans="1:3" ht="15.75" thickBot="1" x14ac:dyDescent="0.3">
      <c r="A5" s="20" t="s">
        <v>46</v>
      </c>
      <c r="B5" s="20" t="s">
        <v>3</v>
      </c>
      <c r="C5" s="24">
        <v>1497.68017502</v>
      </c>
    </row>
    <row r="6" spans="1:3" ht="15.75" thickBot="1" x14ac:dyDescent="0.3">
      <c r="A6" s="34" t="s">
        <v>34</v>
      </c>
      <c r="B6" s="34" t="s">
        <v>3</v>
      </c>
      <c r="C6" s="24">
        <v>704.25413587999992</v>
      </c>
    </row>
    <row r="7" spans="1:3" ht="15.75" thickBot="1" x14ac:dyDescent="0.3">
      <c r="A7" s="34" t="s">
        <v>38</v>
      </c>
      <c r="B7" s="34" t="s">
        <v>3</v>
      </c>
      <c r="C7" s="24">
        <v>-58.176324999999999</v>
      </c>
    </row>
    <row r="8" spans="1:3" ht="15.75" thickBot="1" x14ac:dyDescent="0.3">
      <c r="A8" s="34" t="s">
        <v>17</v>
      </c>
      <c r="B8" s="34" t="s">
        <v>3</v>
      </c>
      <c r="C8" s="24">
        <v>19.646855899999998</v>
      </c>
    </row>
    <row r="9" spans="1:3" ht="15.75" thickBot="1" x14ac:dyDescent="0.3">
      <c r="A9" s="34" t="s">
        <v>10</v>
      </c>
      <c r="B9" s="34" t="s">
        <v>3</v>
      </c>
      <c r="C9" s="40">
        <v>189.94039240000001</v>
      </c>
    </row>
    <row r="10" spans="1:3" ht="15.75" thickBot="1" x14ac:dyDescent="0.3">
      <c r="A10" s="20" t="s">
        <v>22</v>
      </c>
      <c r="B10" s="20" t="s">
        <v>3</v>
      </c>
      <c r="C10" s="40">
        <v>2665.0691667800002</v>
      </c>
    </row>
    <row r="11" spans="1:3" ht="15.75" thickBot="1" x14ac:dyDescent="0.3">
      <c r="A11" s="20" t="s">
        <v>40</v>
      </c>
      <c r="B11" s="20" t="s">
        <v>3</v>
      </c>
      <c r="C11" s="40">
        <v>2.3882840000000001</v>
      </c>
    </row>
    <row r="12" spans="1:3" ht="15.75" thickBot="1" x14ac:dyDescent="0.3">
      <c r="A12" s="20" t="s">
        <v>42</v>
      </c>
      <c r="B12" s="20" t="s">
        <v>3</v>
      </c>
      <c r="C12" s="24">
        <v>-0.57999999999999996</v>
      </c>
    </row>
    <row r="13" spans="1:3" ht="15.75" thickBot="1" x14ac:dyDescent="0.3">
      <c r="A13" s="34" t="s">
        <v>44</v>
      </c>
      <c r="B13" s="34" t="s">
        <v>3</v>
      </c>
      <c r="C13" s="24">
        <v>-323.35456199999999</v>
      </c>
    </row>
    <row r="14" spans="1:3" ht="15.75" thickBot="1" x14ac:dyDescent="0.3">
      <c r="A14" s="34" t="s">
        <v>23</v>
      </c>
      <c r="B14" s="34" t="s">
        <v>4</v>
      </c>
      <c r="C14" s="24">
        <v>0</v>
      </c>
    </row>
    <row r="15" spans="1:3" ht="15.75" thickBot="1" x14ac:dyDescent="0.3">
      <c r="A15" s="34" t="s">
        <v>7</v>
      </c>
      <c r="B15" s="34" t="s">
        <v>4</v>
      </c>
      <c r="C15" s="24">
        <v>954990.752829</v>
      </c>
    </row>
    <row r="16" spans="1:3" ht="15.75" thickBot="1" x14ac:dyDescent="0.3">
      <c r="A16" s="34" t="s">
        <v>8</v>
      </c>
      <c r="B16" s="34" t="s">
        <v>4</v>
      </c>
      <c r="C16" s="24">
        <v>351484.25077580038</v>
      </c>
    </row>
    <row r="18" spans="3:3" x14ac:dyDescent="0.25">
      <c r="C18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Aforo Vs Recaudo Rec Propios</vt:lpstr>
      <vt:lpstr>NOVIEMBRE</vt:lpstr>
      <vt:lpstr>Recuado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Alvaro Ramon Antonio Mosquera Ramos</cp:lastModifiedBy>
  <dcterms:created xsi:type="dcterms:W3CDTF">2018-04-17T16:44:20Z</dcterms:created>
  <dcterms:modified xsi:type="dcterms:W3CDTF">2022-12-31T23:57:44Z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