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2"/>
  </bookViews>
  <sheets>
    <sheet name="Resumen Evaluacion" sheetId="1" r:id="rId1"/>
    <sheet name="Evaluacion Tecnica " sheetId="2" r:id="rId2"/>
    <sheet name="Evaluacion Economica" sheetId="3" r:id="rId3"/>
    <sheet name="INPUTS" sheetId="4" state="hidden" r:id="rId4"/>
    <sheet name="Hoja de Trabajo" sheetId="5" state="hidden" r:id="rId5"/>
  </sheets>
  <definedNames/>
  <calcPr fullCalcOnLoad="1"/>
</workbook>
</file>

<file path=xl/sharedStrings.xml><?xml version="1.0" encoding="utf-8"?>
<sst xmlns="http://schemas.openxmlformats.org/spreadsheetml/2006/main" count="200" uniqueCount="71">
  <si>
    <t>PROPONENTE</t>
  </si>
  <si>
    <t xml:space="preserve">INDICE DE LIQUIDEZ: </t>
  </si>
  <si>
    <t>NIVEL DE ENDEUDAMIENTO</t>
  </si>
  <si>
    <t>PRESUPUESTO OFICIAL</t>
  </si>
  <si>
    <t>COBERTURA DE INTERESES</t>
  </si>
  <si>
    <t xml:space="preserve"> </t>
  </si>
  <si>
    <t xml:space="preserve">2.6 Criterios de Verificacion Tecnica </t>
  </si>
  <si>
    <t>No.</t>
  </si>
  <si>
    <t>CRITERIO</t>
  </si>
  <si>
    <t>CUMPLE/ NO CUMPLE</t>
  </si>
  <si>
    <t>NO SANCIONES</t>
  </si>
  <si>
    <t xml:space="preserve">AGENCIA NACIONAL DE INFRAESTRUCTURA </t>
  </si>
  <si>
    <t>EVALUACION TECNICA Y ECONOMICA</t>
  </si>
  <si>
    <t>Experiencia del  Proponente</t>
  </si>
  <si>
    <t>Expecificaciones Tecnicas</t>
  </si>
  <si>
    <t>Cumplimiento Contrato Estatales</t>
  </si>
  <si>
    <t>Indicadores Financiero</t>
  </si>
  <si>
    <t>Evaluacion Economica</t>
  </si>
  <si>
    <t>Factor de Calidad</t>
  </si>
  <si>
    <t>Apoyo a la Industria Nacional</t>
  </si>
  <si>
    <t>Total</t>
  </si>
  <si>
    <t>NO MULTAS</t>
  </si>
  <si>
    <t>Proponente</t>
  </si>
  <si>
    <t>OBJETO: EL CONTRATISTA SE OBLIGA PARA CON LA AGENCIA  NACIONAL DE INFRAESTRUCTURA A SUMINISTRARLE PASAJES AEREOS EN RUTAS NACIONALES Y/O INTERNACIONALES PARA EL DESPLAZAMIENTO DE LOS FUNCIONARIOS QUE ASI LO REQUIERAN</t>
  </si>
  <si>
    <r>
      <rPr>
        <b/>
        <sz val="12"/>
        <color indexed="8"/>
        <rFont val="Arial Narrow"/>
        <family val="2"/>
      </rPr>
      <t>b</t>
    </r>
    <r>
      <rPr>
        <sz val="12"/>
        <color indexed="8"/>
        <rFont val="Arial Narrow"/>
        <family val="2"/>
      </rPr>
      <t>. Experiencia del Proponente  (Anexo 4)</t>
    </r>
  </si>
  <si>
    <r>
      <rPr>
        <b/>
        <sz val="12"/>
        <color indexed="8"/>
        <rFont val="Arial Narrow"/>
        <family val="2"/>
      </rPr>
      <t>a</t>
    </r>
    <r>
      <rPr>
        <sz val="12"/>
        <color indexed="8"/>
        <rFont val="Arial Narrow"/>
        <family val="2"/>
      </rPr>
      <t>. Oferta Tecnica  (Anexo 1)</t>
    </r>
  </si>
  <si>
    <t>NOVATOURS LTDA</t>
  </si>
  <si>
    <t>SUBATOURS SAS</t>
  </si>
  <si>
    <t>VIAJES CALITOUR</t>
  </si>
  <si>
    <t>VIAJES FESTIVAL TOURS</t>
  </si>
  <si>
    <t>VIAJES CALITOURS</t>
  </si>
  <si>
    <t xml:space="preserve">VIAJES FESTIVAL TOURS </t>
  </si>
  <si>
    <t>3.1.4. EVALUACION DE CUMPLIMIENTO CONTRATOS ESTATALES ANEXO 13</t>
  </si>
  <si>
    <t>La media aritmética es el valor obtenido al sumar todos los datos y dividir el resultado entre el número total de datos.</t>
  </si>
  <si>
    <t>La Formulación matemática del cálculo de la media aritmética  se calcula de la siguiente forma:</t>
  </si>
  <si>
    <t>MA = (P1+P2+P3…+Pn) / N</t>
  </si>
  <si>
    <t>P1: corresponde al porcentaje (%) de cada propuesta.</t>
  </si>
  <si>
    <t>N: corresponde al número total de propuestas válidas.</t>
  </si>
  <si>
    <r>
      <t xml:space="preserve">El proponente que ofrezca en porcentaje (%) beneficios por volumen de compra representado en pasajes aéreos, obtendrá el máximo puntaje (100) puntos, </t>
    </r>
    <r>
      <rPr>
        <b/>
        <sz val="12"/>
        <color indexed="8"/>
        <rFont val="Arial Narrow"/>
        <family val="2"/>
      </rPr>
      <t>este puntaje lo obtendrá el que más se aproxime por exceso o por defecto a la media aritmética y proporcionalmente a los subsiguientes a través de una regla de tres.</t>
    </r>
    <r>
      <rPr>
        <sz val="12"/>
        <color indexed="8"/>
        <rFont val="Arial Narrow"/>
        <family val="2"/>
      </rPr>
      <t xml:space="preserve"> </t>
    </r>
  </si>
  <si>
    <r>
      <t>El proponente que ofrezca en porcentaje (%) descuentos en la tarifa básica</t>
    </r>
    <r>
      <rPr>
        <b/>
        <sz val="12"/>
        <color indexed="8"/>
        <rFont val="Arial Narrow"/>
        <family val="2"/>
      </rPr>
      <t xml:space="preserve"> </t>
    </r>
    <r>
      <rPr>
        <sz val="12"/>
        <color indexed="8"/>
        <rFont val="Arial Narrow"/>
        <family val="2"/>
      </rPr>
      <t xml:space="preserve">de compra de pasajes aéreos nacionales, obtendrá el máximo puntaje (70) puntos, </t>
    </r>
    <r>
      <rPr>
        <b/>
        <sz val="12"/>
        <color indexed="8"/>
        <rFont val="Arial Narrow"/>
        <family val="2"/>
      </rPr>
      <t>este puntaje lo obtendrá el que más se aproxime por exceso o por defecto a la media aritmética y proporcionalmente a los subsiguientes a través de una regla de tres.</t>
    </r>
  </si>
  <si>
    <r>
      <t>El proponente que ofrezca en porcentaje (%) descuentos en la tarifa básica</t>
    </r>
    <r>
      <rPr>
        <b/>
        <sz val="12"/>
        <color indexed="8"/>
        <rFont val="Arial Narrow"/>
        <family val="2"/>
      </rPr>
      <t xml:space="preserve"> </t>
    </r>
    <r>
      <rPr>
        <sz val="12"/>
        <color indexed="8"/>
        <rFont val="Arial Narrow"/>
        <family val="2"/>
      </rPr>
      <t xml:space="preserve">de compra de pasajes aéreos internacionales, obtendrá el máximo puntaje (40) puntos, </t>
    </r>
    <r>
      <rPr>
        <b/>
        <sz val="12"/>
        <color indexed="8"/>
        <rFont val="Arial Narrow"/>
        <family val="2"/>
      </rPr>
      <t>este puntaje lo obtendrá el que más se aproxime por exceso o por defecto a la media aritmética y proporcionalmente a los subsiguientes a través de una regla de tres.</t>
    </r>
    <r>
      <rPr>
        <sz val="12"/>
        <color indexed="8"/>
        <rFont val="Arial Narrow"/>
        <family val="2"/>
      </rPr>
      <t xml:space="preserve"> </t>
    </r>
  </si>
  <si>
    <r>
      <t xml:space="preserve">El proponente que ofrezca en porcentaje (%) descuentos por devolución de pasajes aéreos nacionales y/o internacionales, obtendrá el máximo puntaje (20) puntos, </t>
    </r>
    <r>
      <rPr>
        <b/>
        <sz val="12"/>
        <color indexed="8"/>
        <rFont val="Arial Narrow"/>
        <family val="2"/>
      </rPr>
      <t>este puntaje lo obtendrá el que más se aproxime por exceso o por defecto a la media aritmética y proporcionalmente a los subsiguientes a través de una regla de tres.</t>
    </r>
  </si>
  <si>
    <r>
      <t xml:space="preserve">El proponente que ofrezca en porcentaje (%) descuentos por </t>
    </r>
    <r>
      <rPr>
        <sz val="12"/>
        <rFont val="Arial Narrow"/>
        <family val="2"/>
      </rPr>
      <t>penalidad en cambio de reservas</t>
    </r>
    <r>
      <rPr>
        <sz val="12"/>
        <color indexed="8"/>
        <rFont val="Arial Narrow"/>
        <family val="2"/>
      </rPr>
      <t xml:space="preserve"> nacionales y/o internacionales, obtendrá el máximo puntaje (10) puntos, </t>
    </r>
    <r>
      <rPr>
        <b/>
        <sz val="12"/>
        <color indexed="8"/>
        <rFont val="Arial Narrow"/>
        <family val="2"/>
      </rPr>
      <t>este puntaje lo obtendrá el que más se aproxime por exceso o por defecto a la media aritmética y proporcionalmente a los subsiguientes a través de una regla de tres.</t>
    </r>
  </si>
  <si>
    <r>
      <t xml:space="preserve">El proponente que ofrezca en porcentaje (%) descuentos por </t>
    </r>
    <r>
      <rPr>
        <sz val="12"/>
        <rFont val="Arial Narrow"/>
        <family val="2"/>
      </rPr>
      <t>revisado de reservas</t>
    </r>
    <r>
      <rPr>
        <sz val="12"/>
        <color indexed="8"/>
        <rFont val="Arial Narrow"/>
        <family val="2"/>
      </rPr>
      <t xml:space="preserve"> nacionales y/o internacionales, obtendrá el máximo puntaje (10) puntos, </t>
    </r>
    <r>
      <rPr>
        <b/>
        <sz val="12"/>
        <color indexed="8"/>
        <rFont val="Arial Narrow"/>
        <family val="2"/>
      </rPr>
      <t>este puntaje lo obtendrá el que más se aproxime por exceso o por defecto a la media aritmética y proporcionalmente a los subsiguientes a través de una regla de tres.</t>
    </r>
  </si>
  <si>
    <t>EVALUACION OFERTA ECONOMICA</t>
  </si>
  <si>
    <t>TOTAL PUNTAJE OBTENIDO</t>
  </si>
  <si>
    <t>CONCEPTO</t>
  </si>
  <si>
    <t>MEDIA ARIMETICA</t>
  </si>
  <si>
    <t>PORCENTAJE OFERTADO</t>
  </si>
  <si>
    <t>PUNTAJE OBTENIDO</t>
  </si>
  <si>
    <t>ANEXO 13</t>
  </si>
  <si>
    <t>CUMPLE a folios del 4 al 6</t>
  </si>
  <si>
    <t>CUMPLE  a folios del 2 al 3</t>
  </si>
  <si>
    <t>El proponente para acreditar el cumplimiento de la experiencia expecifica requerida adjunta los siguientes documentos de contratos:         1. Certificacion de la Unidad Nacional de Proteccion (Folio 56)                             2. Certifiacion de la Unidad Nacional de Proteccion (Folio 57)                                              3.  Certificacion de la Unidad Para la Atencion y Reparacion Integral a las Vicitimas (Folio 59)                                 4.  Certificacion de el Instituto de Medicina Legal y Ciencias Forenses (Folio 60)                                              5. Certificacion de el Instituto de Medicina Legal y Ciencias Forenses (Folio 61)                                                                    CUMPLE</t>
  </si>
  <si>
    <t>El proponente para acreditar el cumplimiento de la experiencia expecifica requerida adjunta los siguientes documentos de contratos:         1. Certificacion Unidad Administrativa Especial DIAN  (Folio 76)                             2. Certifiacion de la Unidad Nacional de Proteccion (Folio 77)                                              3.  Certificacion de la  Unidad Administrativa Especial DIAN (Folio 78)                                 4.  Certificacion del Ministerio de Defensa Nacional - Unidad de Gestion General  (Folio 79)                                              5. Certificacion del Senado de la Republica (Folio 80)                                                                    CUMPLE</t>
  </si>
  <si>
    <t>CUMPLE  a folios del 3 al 4</t>
  </si>
  <si>
    <t>El proponente para acreditar el cumplimiento de la experiencia expecifica requerida adjunta los siguientes documentos de contratos:         1. Certificacion del Ministerio de Interior y de Justicia (Folio111-112)                             2. Certifiacion de la Aeronautica Civil (Folio 113)                                              3.  Certificacion del Ministerio de Defensa Nacional  - Ejercito Nacional  (Folio 114)                                            4.  Certificacion del Ministerio de Defensa Nacional  - Ejercito Nacional  (Folio 115)                                              5. Certificacion del Ministerio de Defensa Nacional  - Ejercito Nacional (Folio 116)                                                                    CUMPLE</t>
  </si>
  <si>
    <t>CUMPLE  a folios del 3 al 5</t>
  </si>
  <si>
    <t>El proponente para acreditar el cumplimiento de la experiencia expecifica requerida adjunta los siguientes documentos de contratos:         1. Certificacion de la Asociacion Colombiana de Universidades - ASCUN (Folio 86)                                                   2. Certifiacion de la Asociacion Colombiana de Universidades - ASCUN (Folio 87)                                              3.  Certificacion de la Aeronautica Civil   (Folio 88)                                             4.  Certificacion del Ministerio de Salud y Proteccion Social  (Folio 89)                                              5. Certificacion de la Asociacion Colombiana de Universidades - ASCUN (Folio 90)                                                                    CUMPLE</t>
  </si>
  <si>
    <t>CUMPLE</t>
  </si>
  <si>
    <t>Documentos Habilitantes y Juridicos</t>
  </si>
  <si>
    <t>MA: Media Arimetica</t>
  </si>
  <si>
    <t>Valor Absoluto</t>
  </si>
  <si>
    <t>% Ofertado</t>
  </si>
  <si>
    <t>Puntaje</t>
  </si>
  <si>
    <t>PARA 100 PUNTOS</t>
  </si>
  <si>
    <t>PARA 70 PUNTOS</t>
  </si>
  <si>
    <t>PARA 40 PUNTOS</t>
  </si>
  <si>
    <t>PARA 20 PUNTOS</t>
  </si>
  <si>
    <t>PARA 10 PUNTOS</t>
  </si>
  <si>
    <t>INVITACION PUBLICA VJ-VAF-SA-004-2014</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</si>
</sst>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40A]\ #,##0"/>
    <numFmt numFmtId="181" formatCode="[$$-240A]\ #,##0.0"/>
    <numFmt numFmtId="182" formatCode="[$$-240A]\ #,##0.00"/>
    <numFmt numFmtId="183" formatCode="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00"/>
    <numFmt numFmtId="189" formatCode="0.0"/>
    <numFmt numFmtId="190" formatCode="#,##0.000"/>
    <numFmt numFmtId="191" formatCode="#,##0.0000"/>
    <numFmt numFmtId="192" formatCode="#,##0.00000"/>
    <numFmt numFmtId="193" formatCode="#,##0.000000"/>
    <numFmt numFmtId="194" formatCode="#,##0.0000000"/>
    <numFmt numFmtId="195" formatCode="0.000000"/>
    <numFmt numFmtId="196" formatCode="0.00000"/>
    <numFmt numFmtId="197" formatCode="0.0000"/>
    <numFmt numFmtId="198" formatCode="&quot;$&quot;\ #,##0.00"/>
    <numFmt numFmtId="199" formatCode="&quot;$&quot;\ #,##0.0"/>
    <numFmt numFmtId="200" formatCode="&quot;$&quot;\ #,##0"/>
    <numFmt numFmtId="201" formatCode="0.00000000"/>
    <numFmt numFmtId="202" formatCode="0.0000000"/>
    <numFmt numFmtId="203" formatCode="0.000%"/>
    <numFmt numFmtId="204" formatCode="0.0000%"/>
    <numFmt numFmtId="205" formatCode="0.00000%"/>
    <numFmt numFmtId="206" formatCode="0.000000%"/>
    <numFmt numFmtId="207" formatCode="0.0000000%"/>
  </numFmts>
  <fonts count="55">
    <font>
      <sz val="10"/>
      <name val="Arial"/>
      <family val="0"/>
    </font>
    <font>
      <b/>
      <sz val="12"/>
      <name val="Arial Narrow"/>
      <family val="2"/>
    </font>
    <font>
      <sz val="12"/>
      <name val="Arial Narrow"/>
      <family val="2"/>
    </font>
    <font>
      <b/>
      <sz val="12"/>
      <color indexed="8"/>
      <name val="Arial Narrow"/>
      <family val="2"/>
    </font>
    <font>
      <sz val="12"/>
      <color indexed="8"/>
      <name val="Arial Narrow"/>
      <family val="2"/>
    </font>
    <font>
      <sz val="12"/>
      <name val="Arial"/>
      <family val="2"/>
    </font>
    <font>
      <b/>
      <sz val="12"/>
      <name val="Arial"/>
      <family val="2"/>
    </font>
    <font>
      <sz val="14"/>
      <name val="Arial"/>
      <family val="2"/>
    </font>
    <font>
      <b/>
      <sz val="10"/>
      <name val="Arial"/>
      <family val="2"/>
    </font>
    <font>
      <b/>
      <sz val="14"/>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4"/>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
      <b/>
      <sz val="12"/>
      <color theme="1"/>
      <name val="Arial Narrow"/>
      <family val="2"/>
    </font>
    <font>
      <sz val="12"/>
      <color rgb="FF000000"/>
      <name val="Arial Narrow"/>
      <family val="2"/>
    </font>
    <font>
      <b/>
      <sz val="14"/>
      <color rgb="FF000000"/>
      <name val="Arial Narrow"/>
      <family val="2"/>
    </font>
    <font>
      <b/>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right style="medium"/>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thin"/>
      <bottom style="mediu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30">
    <xf numFmtId="0" fontId="0" fillId="0" borderId="0" xfId="0" applyAlignment="1">
      <alignment/>
    </xf>
    <xf numFmtId="0" fontId="29" fillId="0" borderId="0" xfId="0" applyFont="1" applyAlignment="1">
      <alignment/>
    </xf>
    <xf numFmtId="0" fontId="29" fillId="0" borderId="0" xfId="0" applyFont="1" applyAlignment="1">
      <alignment vertical="center"/>
    </xf>
    <xf numFmtId="0" fontId="1" fillId="18" borderId="10" xfId="0" applyFont="1" applyFill="1" applyBorder="1" applyAlignment="1">
      <alignment vertical="center"/>
    </xf>
    <xf numFmtId="200" fontId="29" fillId="18" borderId="11" xfId="0" applyNumberFormat="1" applyFont="1" applyFill="1" applyBorder="1" applyAlignment="1">
      <alignment/>
    </xf>
    <xf numFmtId="0" fontId="29" fillId="18" borderId="12" xfId="0" applyFont="1" applyFill="1" applyBorder="1" applyAlignment="1">
      <alignment/>
    </xf>
    <xf numFmtId="0" fontId="1" fillId="18" borderId="13" xfId="0" applyFont="1" applyFill="1" applyBorder="1" applyAlignment="1">
      <alignment vertical="center"/>
    </xf>
    <xf numFmtId="200" fontId="29" fillId="18" borderId="0" xfId="0" applyNumberFormat="1" applyFont="1" applyFill="1" applyBorder="1" applyAlignment="1">
      <alignment/>
    </xf>
    <xf numFmtId="0" fontId="29" fillId="18" borderId="14" xfId="0" applyFont="1" applyFill="1" applyBorder="1" applyAlignment="1">
      <alignment/>
    </xf>
    <xf numFmtId="0" fontId="29" fillId="18" borderId="0" xfId="0" applyFont="1" applyFill="1" applyBorder="1" applyAlignment="1">
      <alignment/>
    </xf>
    <xf numFmtId="2" fontId="29" fillId="18" borderId="0" xfId="0" applyNumberFormat="1" applyFont="1" applyFill="1" applyBorder="1" applyAlignment="1">
      <alignment vertical="center"/>
    </xf>
    <xf numFmtId="0" fontId="29" fillId="18" borderId="14" xfId="0" applyFont="1" applyFill="1" applyBorder="1" applyAlignment="1">
      <alignment vertical="center"/>
    </xf>
    <xf numFmtId="0" fontId="29" fillId="18" borderId="0" xfId="0" applyFont="1" applyFill="1" applyBorder="1" applyAlignment="1">
      <alignment vertical="center"/>
    </xf>
    <xf numFmtId="10" fontId="29" fillId="18" borderId="0" xfId="55" applyNumberFormat="1" applyFont="1" applyFill="1" applyBorder="1" applyAlignment="1">
      <alignment vertical="center"/>
    </xf>
    <xf numFmtId="9" fontId="29" fillId="18" borderId="14" xfId="55" applyFont="1" applyFill="1" applyBorder="1" applyAlignment="1">
      <alignment/>
    </xf>
    <xf numFmtId="0" fontId="2" fillId="18" borderId="13" xfId="0" applyFont="1" applyFill="1" applyBorder="1" applyAlignment="1">
      <alignment vertical="center"/>
    </xf>
    <xf numFmtId="0" fontId="1" fillId="18" borderId="15" xfId="0" applyFont="1" applyFill="1" applyBorder="1" applyAlignment="1">
      <alignment vertical="center"/>
    </xf>
    <xf numFmtId="0" fontId="29" fillId="18" borderId="16" xfId="0" applyFont="1" applyFill="1" applyBorder="1" applyAlignment="1">
      <alignment/>
    </xf>
    <xf numFmtId="0" fontId="29" fillId="18" borderId="17" xfId="0" applyFont="1" applyFill="1" applyBorder="1" applyAlignment="1">
      <alignment/>
    </xf>
    <xf numFmtId="0" fontId="50" fillId="0" borderId="0" xfId="0" applyFont="1" applyAlignment="1">
      <alignment/>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0" xfId="0" applyFont="1" applyAlignment="1">
      <alignment horizontal="center"/>
    </xf>
    <xf numFmtId="0" fontId="50" fillId="0" borderId="20" xfId="0" applyFont="1" applyFill="1" applyBorder="1" applyAlignment="1">
      <alignment horizontal="center"/>
    </xf>
    <xf numFmtId="0" fontId="50" fillId="0" borderId="21" xfId="0" applyFont="1" applyFill="1" applyBorder="1" applyAlignment="1">
      <alignment horizont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2" xfId="0" applyFont="1" applyBorder="1" applyAlignment="1">
      <alignment horizontal="center" vertical="center"/>
    </xf>
    <xf numFmtId="0" fontId="50" fillId="0" borderId="23" xfId="0" applyFont="1" applyFill="1" applyBorder="1" applyAlignment="1">
      <alignment horizontal="center" vertical="center" wrapText="1"/>
    </xf>
    <xf numFmtId="0" fontId="50" fillId="0" borderId="23" xfId="0" applyFont="1" applyBorder="1" applyAlignment="1">
      <alignment horizontal="center" vertical="center"/>
    </xf>
    <xf numFmtId="0" fontId="50" fillId="0" borderId="20" xfId="0" applyFont="1" applyFill="1" applyBorder="1" applyAlignment="1">
      <alignment horizontal="center" vertical="center" wrapText="1"/>
    </xf>
    <xf numFmtId="0" fontId="50" fillId="0" borderId="26" xfId="0" applyFont="1" applyFill="1" applyBorder="1" applyAlignment="1">
      <alignment horizontal="center" vertical="center"/>
    </xf>
    <xf numFmtId="0" fontId="51" fillId="0" borderId="0" xfId="0" applyFont="1" applyBorder="1" applyAlignment="1">
      <alignment horizontal="center"/>
    </xf>
    <xf numFmtId="0" fontId="50" fillId="0" borderId="27" xfId="0" applyFont="1" applyFill="1" applyBorder="1" applyAlignment="1">
      <alignment horizontal="justify" vertical="center" wrapText="1"/>
    </xf>
    <xf numFmtId="0" fontId="50" fillId="0" borderId="28" xfId="0" applyFont="1" applyFill="1" applyBorder="1" applyAlignment="1">
      <alignment horizontal="justify"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0" fillId="0" borderId="0" xfId="0" applyFont="1" applyAlignment="1">
      <alignment horizontal="center"/>
    </xf>
    <xf numFmtId="0" fontId="52" fillId="0" borderId="18" xfId="0" applyFont="1" applyBorder="1" applyAlignment="1">
      <alignment wrapText="1"/>
    </xf>
    <xf numFmtId="0" fontId="52" fillId="0" borderId="18" xfId="0" applyFont="1" applyBorder="1" applyAlignment="1">
      <alignment horizontal="justify" vertical="center"/>
    </xf>
    <xf numFmtId="0" fontId="52" fillId="0" borderId="0" xfId="0" applyFont="1" applyBorder="1" applyAlignment="1">
      <alignment horizontal="justify" vertical="center"/>
    </xf>
    <xf numFmtId="0" fontId="0" fillId="0" borderId="0" xfId="0" applyAlignment="1">
      <alignment horizontal="center"/>
    </xf>
    <xf numFmtId="0" fontId="5" fillId="0" borderId="0" xfId="0" applyFont="1" applyAlignment="1">
      <alignment/>
    </xf>
    <xf numFmtId="0" fontId="53" fillId="0" borderId="18" xfId="0" applyFont="1" applyBorder="1" applyAlignment="1">
      <alignment horizontal="center" vertical="center"/>
    </xf>
    <xf numFmtId="0" fontId="54" fillId="0" borderId="29" xfId="0" applyFont="1" applyBorder="1" applyAlignment="1">
      <alignment horizontal="justify" vertical="center"/>
    </xf>
    <xf numFmtId="0" fontId="54" fillId="0" borderId="30" xfId="0" applyFont="1" applyBorder="1" applyAlignment="1">
      <alignment horizontal="justify" vertical="center"/>
    </xf>
    <xf numFmtId="0" fontId="54" fillId="0" borderId="31" xfId="0" applyFont="1" applyBorder="1" applyAlignment="1">
      <alignment horizontal="justify" vertical="center"/>
    </xf>
    <xf numFmtId="0" fontId="6" fillId="0" borderId="32" xfId="0" applyFont="1" applyBorder="1" applyAlignment="1">
      <alignment horizontal="center" wrapText="1"/>
    </xf>
    <xf numFmtId="0" fontId="6" fillId="0" borderId="23" xfId="0" applyFont="1" applyBorder="1" applyAlignment="1">
      <alignment horizontal="center" wrapText="1"/>
    </xf>
    <xf numFmtId="0" fontId="6" fillId="0" borderId="25" xfId="0" applyFont="1" applyBorder="1" applyAlignment="1">
      <alignment horizontal="center" wrapText="1"/>
    </xf>
    <xf numFmtId="0" fontId="6" fillId="0" borderId="29" xfId="0" applyFont="1" applyBorder="1" applyAlignment="1">
      <alignment horizontal="center" wrapText="1"/>
    </xf>
    <xf numFmtId="0" fontId="6" fillId="0" borderId="18" xfId="0" applyFont="1" applyBorder="1" applyAlignment="1">
      <alignment horizont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9" xfId="0" applyFont="1" applyBorder="1" applyAlignment="1">
      <alignment horizontal="center" wrapText="1"/>
    </xf>
    <xf numFmtId="2" fontId="5" fillId="0" borderId="18" xfId="0" applyNumberFormat="1" applyFont="1" applyBorder="1" applyAlignment="1">
      <alignment horizontal="center" vertical="center" wrapText="1"/>
    </xf>
    <xf numFmtId="0" fontId="50" fillId="0" borderId="33" xfId="0" applyFont="1" applyFill="1" applyBorder="1" applyAlignment="1">
      <alignment horizontal="center" vertical="center" wrapText="1"/>
    </xf>
    <xf numFmtId="0" fontId="50" fillId="0" borderId="33" xfId="0" applyFont="1" applyFill="1" applyBorder="1" applyAlignment="1">
      <alignment horizontal="center"/>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0" fillId="0" borderId="37" xfId="0" applyFont="1" applyFill="1" applyBorder="1" applyAlignment="1">
      <alignment horizontal="center" vertical="center"/>
    </xf>
    <xf numFmtId="0" fontId="50" fillId="0" borderId="38" xfId="0" applyFont="1" applyFill="1" applyBorder="1" applyAlignment="1">
      <alignment horizontal="center"/>
    </xf>
    <xf numFmtId="2" fontId="6" fillId="0" borderId="18" xfId="0" applyNumberFormat="1" applyFont="1" applyBorder="1" applyAlignment="1">
      <alignment horizontal="center" vertical="center" wrapText="1"/>
    </xf>
    <xf numFmtId="0" fontId="8" fillId="0" borderId="0" xfId="0" applyFont="1" applyAlignment="1">
      <alignment/>
    </xf>
    <xf numFmtId="2" fontId="5" fillId="0" borderId="18" xfId="0" applyNumberFormat="1" applyFont="1" applyFill="1" applyBorder="1" applyAlignment="1">
      <alignment horizontal="center" vertical="center" wrapText="1"/>
    </xf>
    <xf numFmtId="9" fontId="5" fillId="0" borderId="32" xfId="0" applyNumberFormat="1" applyFont="1" applyFill="1" applyBorder="1" applyAlignment="1">
      <alignment horizontal="center" vertical="center" wrapText="1"/>
    </xf>
    <xf numFmtId="183" fontId="5" fillId="0" borderId="32" xfId="0" applyNumberFormat="1" applyFont="1" applyFill="1" applyBorder="1" applyAlignment="1">
      <alignment horizontal="center" vertical="center" wrapText="1"/>
    </xf>
    <xf numFmtId="10" fontId="5" fillId="0" borderId="23" xfId="0" applyNumberFormat="1" applyFont="1" applyFill="1" applyBorder="1" applyAlignment="1">
      <alignment horizontal="center" vertical="center" wrapText="1"/>
    </xf>
    <xf numFmtId="9" fontId="5" fillId="0" borderId="23" xfId="0" applyNumberFormat="1" applyFont="1" applyBorder="1" applyAlignment="1">
      <alignment horizontal="center" vertical="center" wrapText="1"/>
    </xf>
    <xf numFmtId="9" fontId="5" fillId="0" borderId="23" xfId="0" applyNumberFormat="1" applyFont="1" applyFill="1" applyBorder="1" applyAlignment="1">
      <alignment horizontal="center" vertical="center" wrapText="1"/>
    </xf>
    <xf numFmtId="183" fontId="5" fillId="0" borderId="23" xfId="0" applyNumberFormat="1" applyFont="1" applyFill="1" applyBorder="1" applyAlignment="1">
      <alignment horizontal="center" vertical="center" wrapText="1"/>
    </xf>
    <xf numFmtId="183" fontId="5" fillId="0" borderId="23" xfId="0" applyNumberFormat="1" applyFont="1" applyBorder="1" applyAlignment="1">
      <alignment horizontal="center" vertical="center" wrapText="1"/>
    </xf>
    <xf numFmtId="9" fontId="5" fillId="0" borderId="25" xfId="0" applyNumberFormat="1" applyFont="1" applyFill="1" applyBorder="1" applyAlignment="1">
      <alignment horizontal="center" vertical="center" wrapText="1"/>
    </xf>
    <xf numFmtId="207" fontId="5" fillId="0" borderId="25" xfId="0" applyNumberFormat="1" applyFont="1" applyFill="1" applyBorder="1" applyAlignment="1">
      <alignment horizontal="center" vertical="center" wrapText="1"/>
    </xf>
    <xf numFmtId="9" fontId="5" fillId="0" borderId="25"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0" fontId="0" fillId="0" borderId="0" xfId="0" applyFont="1" applyAlignment="1">
      <alignment/>
    </xf>
    <xf numFmtId="2" fontId="1" fillId="0" borderId="0" xfId="0" applyNumberFormat="1" applyFont="1" applyAlignment="1">
      <alignment horizontal="center"/>
    </xf>
    <xf numFmtId="0" fontId="2" fillId="0" borderId="39" xfId="0" applyFont="1" applyBorder="1" applyAlignment="1">
      <alignment/>
    </xf>
    <xf numFmtId="2" fontId="2" fillId="0" borderId="0" xfId="0" applyNumberFormat="1" applyFont="1" applyBorder="1" applyAlignment="1">
      <alignment horizontal="center"/>
    </xf>
    <xf numFmtId="0" fontId="2" fillId="0" borderId="40" xfId="0" applyFont="1" applyBorder="1" applyAlignment="1">
      <alignment/>
    </xf>
    <xf numFmtId="0" fontId="2" fillId="0" borderId="0" xfId="0" applyFont="1" applyAlignment="1">
      <alignment/>
    </xf>
    <xf numFmtId="2" fontId="9" fillId="0" borderId="18" xfId="0" applyNumberFormat="1" applyFont="1" applyBorder="1" applyAlignment="1">
      <alignment horizontal="center"/>
    </xf>
    <xf numFmtId="2" fontId="0" fillId="0" borderId="0" xfId="0" applyNumberFormat="1" applyBorder="1" applyAlignment="1">
      <alignment/>
    </xf>
    <xf numFmtId="0" fontId="0" fillId="0" borderId="41" xfId="0" applyBorder="1" applyAlignment="1">
      <alignment/>
    </xf>
    <xf numFmtId="0" fontId="0" fillId="0" borderId="42" xfId="0"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8" fillId="0" borderId="44" xfId="0" applyFont="1" applyBorder="1" applyAlignment="1">
      <alignment/>
    </xf>
    <xf numFmtId="0" fontId="8" fillId="0" borderId="19" xfId="0" applyFont="1" applyBorder="1" applyAlignment="1">
      <alignment horizontal="center"/>
    </xf>
    <xf numFmtId="0" fontId="2" fillId="0" borderId="45" xfId="0" applyFont="1" applyBorder="1" applyAlignment="1">
      <alignment/>
    </xf>
    <xf numFmtId="2" fontId="2" fillId="0" borderId="46" xfId="0" applyNumberFormat="1" applyFont="1" applyBorder="1" applyAlignment="1">
      <alignment horizontal="center"/>
    </xf>
    <xf numFmtId="2" fontId="0" fillId="0" borderId="46" xfId="0" applyNumberFormat="1" applyBorder="1" applyAlignment="1">
      <alignment/>
    </xf>
    <xf numFmtId="0" fontId="0" fillId="0" borderId="42" xfId="0" applyBorder="1" applyAlignment="1">
      <alignment/>
    </xf>
    <xf numFmtId="2" fontId="1" fillId="0" borderId="0" xfId="0" applyNumberFormat="1" applyFont="1" applyFill="1" applyBorder="1" applyAlignment="1">
      <alignment horizontal="center"/>
    </xf>
    <xf numFmtId="2" fontId="8" fillId="0" borderId="0" xfId="0" applyNumberFormat="1" applyFont="1" applyFill="1" applyBorder="1" applyAlignment="1">
      <alignment/>
    </xf>
    <xf numFmtId="0" fontId="8" fillId="0" borderId="47" xfId="0" applyFont="1" applyFill="1" applyBorder="1" applyAlignment="1">
      <alignment/>
    </xf>
    <xf numFmtId="0" fontId="8" fillId="0" borderId="44" xfId="0" applyFont="1" applyBorder="1" applyAlignment="1">
      <alignment horizontal="center"/>
    </xf>
    <xf numFmtId="2" fontId="8" fillId="0" borderId="47" xfId="0" applyNumberFormat="1" applyFont="1" applyFill="1" applyBorder="1" applyAlignment="1">
      <alignment/>
    </xf>
    <xf numFmtId="0" fontId="8" fillId="0" borderId="47" xfId="0" applyFont="1" applyFill="1" applyBorder="1" applyAlignment="1">
      <alignment horizontal="center"/>
    </xf>
    <xf numFmtId="2" fontId="8" fillId="0" borderId="47" xfId="0" applyNumberFormat="1" applyFont="1" applyFill="1" applyBorder="1" applyAlignment="1">
      <alignment horizontal="center"/>
    </xf>
    <xf numFmtId="2" fontId="8" fillId="0" borderId="48" xfId="0" applyNumberFormat="1" applyFont="1" applyFill="1" applyBorder="1" applyAlignment="1">
      <alignment horizontal="center"/>
    </xf>
    <xf numFmtId="2" fontId="2" fillId="0" borderId="0" xfId="0" applyNumberFormat="1" applyFont="1" applyFill="1" applyBorder="1" applyAlignment="1">
      <alignment horizontal="center"/>
    </xf>
    <xf numFmtId="2" fontId="0" fillId="0" borderId="47" xfId="0" applyNumberFormat="1" applyFont="1" applyFill="1" applyBorder="1" applyAlignment="1">
      <alignment horizontal="center"/>
    </xf>
    <xf numFmtId="2" fontId="2" fillId="0" borderId="46" xfId="0" applyNumberFormat="1" applyFont="1" applyFill="1" applyBorder="1" applyAlignment="1">
      <alignment horizontal="center"/>
    </xf>
    <xf numFmtId="2" fontId="50" fillId="0" borderId="23" xfId="0" applyNumberFormat="1" applyFont="1" applyBorder="1" applyAlignment="1">
      <alignment horizontal="center" vertical="center"/>
    </xf>
    <xf numFmtId="2" fontId="50" fillId="0" borderId="25" xfId="0" applyNumberFormat="1" applyFont="1" applyBorder="1" applyAlignment="1">
      <alignment horizontal="center" vertical="center"/>
    </xf>
    <xf numFmtId="9" fontId="7" fillId="0" borderId="44" xfId="0" applyNumberFormat="1" applyFont="1" applyBorder="1" applyAlignment="1">
      <alignment horizontal="center" vertical="center" wrapText="1"/>
    </xf>
    <xf numFmtId="2" fontId="6" fillId="0" borderId="18" xfId="0" applyNumberFormat="1" applyFont="1" applyBorder="1" applyAlignment="1">
      <alignment horizontal="center"/>
    </xf>
    <xf numFmtId="0" fontId="5" fillId="0" borderId="18" xfId="0" applyFont="1" applyBorder="1" applyAlignment="1">
      <alignment/>
    </xf>
    <xf numFmtId="0" fontId="51" fillId="0" borderId="0" xfId="0" applyFont="1" applyAlignment="1">
      <alignment horizontal="center"/>
    </xf>
    <xf numFmtId="0" fontId="51" fillId="0" borderId="0" xfId="0" applyFont="1" applyBorder="1" applyAlignment="1">
      <alignment horizontal="center"/>
    </xf>
    <xf numFmtId="0" fontId="1" fillId="0" borderId="0" xfId="0" applyFont="1" applyAlignment="1">
      <alignment horizontal="center" vertical="center" wrapText="1"/>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1" fillId="0" borderId="0" xfId="0" applyFont="1" applyAlignment="1">
      <alignment horizontal="center" vertic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19" xfId="0" applyFont="1" applyBorder="1" applyAlignment="1">
      <alignment horizontal="center"/>
    </xf>
    <xf numFmtId="0" fontId="1" fillId="0" borderId="0" xfId="0" applyFont="1" applyAlignment="1">
      <alignment horizontal="left" vertical="center" wrapText="1"/>
    </xf>
    <xf numFmtId="0" fontId="1" fillId="0" borderId="43" xfId="0" applyFont="1" applyBorder="1" applyAlignment="1">
      <alignment horizontal="center"/>
    </xf>
    <xf numFmtId="0" fontId="1" fillId="0" borderId="44" xfId="0" applyFont="1" applyBorder="1" applyAlignment="1">
      <alignment horizontal="center"/>
    </xf>
    <xf numFmtId="0" fontId="1" fillId="0" borderId="19" xfId="0" applyFont="1" applyBorder="1" applyAlignment="1">
      <alignment horizontal="center"/>
    </xf>
    <xf numFmtId="0" fontId="1" fillId="0" borderId="39" xfId="0" applyFont="1" applyBorder="1" applyAlignment="1">
      <alignment horizontal="center"/>
    </xf>
    <xf numFmtId="0" fontId="1" fillId="0" borderId="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0"/>
  <sheetViews>
    <sheetView zoomScalePageLayoutView="0" workbookViewId="0" topLeftCell="A1">
      <selection activeCell="A3" sqref="A3:J3"/>
    </sheetView>
  </sheetViews>
  <sheetFormatPr defaultColWidth="11.421875" defaultRowHeight="12.75"/>
  <cols>
    <col min="2" max="2" width="14.00390625" style="0" customWidth="1"/>
    <col min="3" max="3" width="12.140625" style="0" customWidth="1"/>
    <col min="4" max="4" width="16.421875" style="0" customWidth="1"/>
    <col min="5" max="5" width="16.57421875" style="0" customWidth="1"/>
    <col min="6" max="6" width="13.8515625" style="0" customWidth="1"/>
    <col min="7" max="7" width="11.421875" style="0" customWidth="1"/>
  </cols>
  <sheetData>
    <row r="1" spans="1:10" ht="15.75">
      <c r="A1" s="113" t="s">
        <v>11</v>
      </c>
      <c r="B1" s="113"/>
      <c r="C1" s="113"/>
      <c r="D1" s="113"/>
      <c r="E1" s="113"/>
      <c r="F1" s="113"/>
      <c r="G1" s="113"/>
      <c r="H1" s="113"/>
      <c r="I1" s="113"/>
      <c r="J1" s="113"/>
    </row>
    <row r="2" spans="1:10" ht="15.75">
      <c r="A2" s="113" t="s">
        <v>70</v>
      </c>
      <c r="B2" s="113"/>
      <c r="C2" s="113"/>
      <c r="D2" s="113"/>
      <c r="E2" s="113"/>
      <c r="F2" s="113"/>
      <c r="G2" s="113"/>
      <c r="H2" s="113"/>
      <c r="I2" s="113"/>
      <c r="J2" s="113"/>
    </row>
    <row r="3" spans="1:10" ht="15.75">
      <c r="A3" s="114" t="s">
        <v>12</v>
      </c>
      <c r="B3" s="114"/>
      <c r="C3" s="114"/>
      <c r="D3" s="114"/>
      <c r="E3" s="114"/>
      <c r="F3" s="114"/>
      <c r="G3" s="114"/>
      <c r="H3" s="114"/>
      <c r="I3" s="114"/>
      <c r="J3" s="114"/>
    </row>
    <row r="4" spans="1:10" ht="15.75">
      <c r="A4" s="34"/>
      <c r="B4" s="34"/>
      <c r="C4" s="34"/>
      <c r="D4" s="34"/>
      <c r="E4" s="34"/>
      <c r="F4" s="34"/>
      <c r="G4" s="34"/>
      <c r="H4" s="34"/>
      <c r="I4" s="34"/>
      <c r="J4" s="34"/>
    </row>
    <row r="5" spans="1:10" ht="66.75" customHeight="1" thickBot="1">
      <c r="A5" s="115" t="s">
        <v>23</v>
      </c>
      <c r="B5" s="115"/>
      <c r="C5" s="115"/>
      <c r="D5" s="115"/>
      <c r="E5" s="115"/>
      <c r="F5" s="115"/>
      <c r="G5" s="115"/>
      <c r="H5" s="115"/>
      <c r="I5" s="115"/>
      <c r="J5" s="115"/>
    </row>
    <row r="6" spans="1:11" ht="48" thickBot="1">
      <c r="A6" s="25" t="s">
        <v>7</v>
      </c>
      <c r="B6" s="26" t="s">
        <v>22</v>
      </c>
      <c r="C6" s="26" t="s">
        <v>60</v>
      </c>
      <c r="D6" s="26" t="s">
        <v>13</v>
      </c>
      <c r="E6" s="26" t="s">
        <v>14</v>
      </c>
      <c r="F6" s="26" t="s">
        <v>15</v>
      </c>
      <c r="G6" s="27" t="s">
        <v>16</v>
      </c>
      <c r="H6" s="28" t="s">
        <v>17</v>
      </c>
      <c r="I6" s="28" t="s">
        <v>18</v>
      </c>
      <c r="J6" s="20" t="s">
        <v>19</v>
      </c>
      <c r="K6" s="28" t="s">
        <v>20</v>
      </c>
    </row>
    <row r="7" spans="1:11" ht="32.25" customHeight="1" thickBot="1">
      <c r="A7" s="29">
        <v>1</v>
      </c>
      <c r="B7" s="30" t="s">
        <v>26</v>
      </c>
      <c r="C7" s="30" t="s">
        <v>59</v>
      </c>
      <c r="D7" s="31" t="s">
        <v>59</v>
      </c>
      <c r="E7" s="31" t="s">
        <v>59</v>
      </c>
      <c r="F7" s="31" t="s">
        <v>59</v>
      </c>
      <c r="G7" s="31" t="s">
        <v>59</v>
      </c>
      <c r="H7" s="108">
        <f>'Evaluacion Economica'!G13</f>
        <v>147.3277607694436</v>
      </c>
      <c r="I7" s="31">
        <v>150</v>
      </c>
      <c r="J7" s="31">
        <v>100</v>
      </c>
      <c r="K7" s="109">
        <f>H7+I7+J7</f>
        <v>397.3277607694436</v>
      </c>
    </row>
    <row r="8" spans="1:11" ht="32.25" thickBot="1">
      <c r="A8" s="29">
        <v>2</v>
      </c>
      <c r="B8" s="30" t="s">
        <v>27</v>
      </c>
      <c r="C8" s="30" t="s">
        <v>59</v>
      </c>
      <c r="D8" s="31" t="s">
        <v>59</v>
      </c>
      <c r="E8" s="31" t="s">
        <v>59</v>
      </c>
      <c r="F8" s="31" t="s">
        <v>59</v>
      </c>
      <c r="G8" s="31" t="s">
        <v>59</v>
      </c>
      <c r="H8" s="108">
        <f>'Evaluacion Economica'!H13</f>
        <v>142.5281327883746</v>
      </c>
      <c r="I8" s="31">
        <v>150</v>
      </c>
      <c r="J8" s="31">
        <v>100</v>
      </c>
      <c r="K8" s="109">
        <f>H8+I8+J8</f>
        <v>392.5281327883746</v>
      </c>
    </row>
    <row r="9" spans="1:11" ht="32.25" thickBot="1">
      <c r="A9" s="29">
        <v>3</v>
      </c>
      <c r="B9" s="30" t="s">
        <v>30</v>
      </c>
      <c r="C9" s="30" t="s">
        <v>59</v>
      </c>
      <c r="D9" s="31" t="s">
        <v>59</v>
      </c>
      <c r="E9" s="31" t="s">
        <v>59</v>
      </c>
      <c r="F9" s="31" t="s">
        <v>59</v>
      </c>
      <c r="G9" s="31" t="s">
        <v>59</v>
      </c>
      <c r="H9" s="108">
        <f>'Evaluacion Economica'!I13</f>
        <v>58.320724744614644</v>
      </c>
      <c r="I9" s="31">
        <v>150</v>
      </c>
      <c r="J9" s="31">
        <v>100</v>
      </c>
      <c r="K9" s="109">
        <f>H9+I9+J9</f>
        <v>308.3207247446146</v>
      </c>
    </row>
    <row r="10" spans="1:11" ht="48" thickBot="1">
      <c r="A10" s="29">
        <v>4</v>
      </c>
      <c r="B10" s="30" t="s">
        <v>31</v>
      </c>
      <c r="C10" s="30" t="s">
        <v>59</v>
      </c>
      <c r="D10" s="31" t="s">
        <v>59</v>
      </c>
      <c r="E10" s="31" t="s">
        <v>59</v>
      </c>
      <c r="F10" s="31" t="s">
        <v>59</v>
      </c>
      <c r="G10" s="31" t="s">
        <v>59</v>
      </c>
      <c r="H10" s="108">
        <f>'Evaluacion Economica'!J13</f>
        <v>27.46508578797001</v>
      </c>
      <c r="I10" s="31">
        <v>150</v>
      </c>
      <c r="J10" s="31">
        <v>100</v>
      </c>
      <c r="K10" s="109">
        <f>H10+I10+J10</f>
        <v>277.46508578797</v>
      </c>
    </row>
  </sheetData>
  <sheetProtection password="9BF7" sheet="1"/>
  <mergeCells count="4">
    <mergeCell ref="A1:J1"/>
    <mergeCell ref="A2:J2"/>
    <mergeCell ref="A3:J3"/>
    <mergeCell ref="A5:J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G25"/>
  <sheetViews>
    <sheetView zoomScalePageLayoutView="0" workbookViewId="0" topLeftCell="A1">
      <selection activeCell="A3" sqref="A3:E3"/>
    </sheetView>
  </sheetViews>
  <sheetFormatPr defaultColWidth="11.421875" defaultRowHeight="12.75"/>
  <cols>
    <col min="2" max="2" width="20.140625" style="0" customWidth="1"/>
    <col min="3" max="3" width="21.28125" style="0" customWidth="1"/>
    <col min="4" max="4" width="35.00390625" style="0" bestFit="1" customWidth="1"/>
    <col min="7" max="7" width="28.28125" style="0" customWidth="1"/>
  </cols>
  <sheetData>
    <row r="1" spans="1:5" ht="15.75">
      <c r="A1" s="113" t="s">
        <v>11</v>
      </c>
      <c r="B1" s="113"/>
      <c r="C1" s="113"/>
      <c r="D1" s="113"/>
      <c r="E1" s="113"/>
    </row>
    <row r="2" spans="1:5" ht="15.75">
      <c r="A2" s="113" t="s">
        <v>70</v>
      </c>
      <c r="B2" s="113"/>
      <c r="C2" s="113"/>
      <c r="D2" s="113"/>
      <c r="E2" s="113"/>
    </row>
    <row r="3" spans="1:5" ht="15.75">
      <c r="A3" s="113" t="s">
        <v>12</v>
      </c>
      <c r="B3" s="113"/>
      <c r="C3" s="113"/>
      <c r="D3" s="113"/>
      <c r="E3" s="113"/>
    </row>
    <row r="4" spans="1:5" ht="15.75">
      <c r="A4" s="22"/>
      <c r="B4" s="22"/>
      <c r="C4" s="22"/>
      <c r="D4" s="22"/>
      <c r="E4" s="22"/>
    </row>
    <row r="5" spans="1:7" ht="32.25" customHeight="1">
      <c r="A5" s="115" t="s">
        <v>23</v>
      </c>
      <c r="B5" s="115"/>
      <c r="C5" s="115"/>
      <c r="D5" s="115"/>
      <c r="E5" s="115"/>
      <c r="F5" s="115"/>
      <c r="G5" s="115"/>
    </row>
    <row r="6" spans="1:5" ht="15.75">
      <c r="A6" s="22"/>
      <c r="B6" s="22"/>
      <c r="C6" s="22"/>
      <c r="D6" s="22"/>
      <c r="E6" s="22"/>
    </row>
    <row r="7" spans="1:5" ht="15.75">
      <c r="A7" s="120" t="s">
        <v>6</v>
      </c>
      <c r="B7" s="120"/>
      <c r="C7" s="120"/>
      <c r="D7" s="120"/>
      <c r="E7" s="120"/>
    </row>
    <row r="8" spans="1:5" ht="16.5" thickBot="1">
      <c r="A8" s="19"/>
      <c r="B8" s="19"/>
      <c r="C8" s="19"/>
      <c r="D8" s="19"/>
      <c r="E8" s="19"/>
    </row>
    <row r="9" spans="1:5" ht="16.5" thickBot="1">
      <c r="A9" s="20" t="s">
        <v>7</v>
      </c>
      <c r="B9" s="20" t="s">
        <v>0</v>
      </c>
      <c r="C9" s="21" t="s">
        <v>8</v>
      </c>
      <c r="D9" s="21" t="s">
        <v>9</v>
      </c>
      <c r="E9" s="19"/>
    </row>
    <row r="10" spans="1:5" ht="31.5">
      <c r="A10" s="116">
        <v>1</v>
      </c>
      <c r="B10" s="118" t="s">
        <v>26</v>
      </c>
      <c r="C10" s="35" t="s">
        <v>25</v>
      </c>
      <c r="D10" s="37" t="s">
        <v>51</v>
      </c>
      <c r="E10" s="19"/>
    </row>
    <row r="11" spans="1:5" ht="284.25" thickBot="1">
      <c r="A11" s="117"/>
      <c r="B11" s="119"/>
      <c r="C11" s="36" t="s">
        <v>24</v>
      </c>
      <c r="D11" s="38" t="s">
        <v>53</v>
      </c>
      <c r="E11" s="19"/>
    </row>
    <row r="12" spans="1:5" ht="31.5">
      <c r="A12" s="116">
        <v>2</v>
      </c>
      <c r="B12" s="118" t="s">
        <v>27</v>
      </c>
      <c r="C12" s="35" t="s">
        <v>25</v>
      </c>
      <c r="D12" s="37" t="s">
        <v>52</v>
      </c>
      <c r="E12" s="19"/>
    </row>
    <row r="13" spans="1:5" ht="268.5" thickBot="1">
      <c r="A13" s="117"/>
      <c r="B13" s="119"/>
      <c r="C13" s="36" t="s">
        <v>24</v>
      </c>
      <c r="D13" s="38" t="s">
        <v>54</v>
      </c>
      <c r="E13" s="19"/>
    </row>
    <row r="14" spans="1:5" ht="31.5">
      <c r="A14" s="116">
        <v>3</v>
      </c>
      <c r="B14" s="118" t="s">
        <v>28</v>
      </c>
      <c r="C14" s="35" t="s">
        <v>25</v>
      </c>
      <c r="D14" s="37" t="s">
        <v>55</v>
      </c>
      <c r="E14" s="19"/>
    </row>
    <row r="15" spans="1:5" ht="284.25" thickBot="1">
      <c r="A15" s="117"/>
      <c r="B15" s="119"/>
      <c r="C15" s="36" t="s">
        <v>24</v>
      </c>
      <c r="D15" s="38" t="s">
        <v>56</v>
      </c>
      <c r="E15" s="19"/>
    </row>
    <row r="16" spans="1:5" ht="31.5">
      <c r="A16" s="116">
        <v>4</v>
      </c>
      <c r="B16" s="118" t="s">
        <v>29</v>
      </c>
      <c r="C16" s="35" t="s">
        <v>25</v>
      </c>
      <c r="D16" s="37" t="s">
        <v>57</v>
      </c>
      <c r="E16" s="19"/>
    </row>
    <row r="17" spans="1:5" ht="284.25" thickBot="1">
      <c r="A17" s="117"/>
      <c r="B17" s="119"/>
      <c r="C17" s="36" t="s">
        <v>24</v>
      </c>
      <c r="D17" s="38" t="s">
        <v>58</v>
      </c>
      <c r="E17" s="19"/>
    </row>
    <row r="18" spans="1:5" ht="15.75">
      <c r="A18" s="19"/>
      <c r="B18" s="19"/>
      <c r="C18" s="19"/>
      <c r="D18" s="19"/>
      <c r="E18" s="19"/>
    </row>
    <row r="19" spans="1:5" ht="15.75">
      <c r="A19" s="113" t="s">
        <v>32</v>
      </c>
      <c r="B19" s="113"/>
      <c r="C19" s="113"/>
      <c r="D19" s="113"/>
      <c r="E19" s="19"/>
    </row>
    <row r="20" spans="1:5" ht="16.5" thickBot="1">
      <c r="A20" s="19"/>
      <c r="B20" s="19"/>
      <c r="C20" s="19"/>
      <c r="D20" s="19"/>
      <c r="E20" s="19"/>
    </row>
    <row r="21" spans="1:5" ht="15.75">
      <c r="A21" s="60" t="s">
        <v>7</v>
      </c>
      <c r="B21" s="61" t="s">
        <v>0</v>
      </c>
      <c r="C21" s="61" t="s">
        <v>50</v>
      </c>
      <c r="D21" s="62" t="s">
        <v>50</v>
      </c>
      <c r="E21" s="19"/>
    </row>
    <row r="22" spans="1:5" ht="15.75" customHeight="1">
      <c r="A22" s="63">
        <v>1</v>
      </c>
      <c r="B22" s="58" t="s">
        <v>26</v>
      </c>
      <c r="C22" s="59" t="s">
        <v>21</v>
      </c>
      <c r="D22" s="64" t="s">
        <v>10</v>
      </c>
      <c r="E22" s="19"/>
    </row>
    <row r="23" spans="1:5" ht="15.75" customHeight="1">
      <c r="A23" s="63">
        <v>2</v>
      </c>
      <c r="B23" s="58" t="s">
        <v>27</v>
      </c>
      <c r="C23" s="59" t="s">
        <v>21</v>
      </c>
      <c r="D23" s="64" t="s">
        <v>10</v>
      </c>
      <c r="E23" s="19"/>
    </row>
    <row r="24" spans="1:4" ht="15.75" customHeight="1">
      <c r="A24" s="63">
        <v>3</v>
      </c>
      <c r="B24" s="58" t="s">
        <v>28</v>
      </c>
      <c r="C24" s="59" t="s">
        <v>21</v>
      </c>
      <c r="D24" s="64" t="s">
        <v>10</v>
      </c>
    </row>
    <row r="25" spans="1:4" ht="15.75" customHeight="1" thickBot="1">
      <c r="A25" s="33">
        <v>4</v>
      </c>
      <c r="B25" s="32" t="s">
        <v>29</v>
      </c>
      <c r="C25" s="23" t="s">
        <v>21</v>
      </c>
      <c r="D25" s="24" t="s">
        <v>10</v>
      </c>
    </row>
  </sheetData>
  <sheetProtection password="9BF7" sheet="1"/>
  <mergeCells count="14">
    <mergeCell ref="A1:E1"/>
    <mergeCell ref="A2:E2"/>
    <mergeCell ref="A3:E3"/>
    <mergeCell ref="A7:E7"/>
    <mergeCell ref="A10:A11"/>
    <mergeCell ref="A5:G5"/>
    <mergeCell ref="A14:A15"/>
    <mergeCell ref="B14:B15"/>
    <mergeCell ref="A16:A17"/>
    <mergeCell ref="B16:B17"/>
    <mergeCell ref="B10:B11"/>
    <mergeCell ref="A19:D19"/>
    <mergeCell ref="A12:A13"/>
    <mergeCell ref="B12:B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0"/>
  <sheetViews>
    <sheetView tabSelected="1" zoomScale="70" zoomScaleNormal="70" zoomScalePageLayoutView="0" workbookViewId="0" topLeftCell="A1">
      <selection activeCell="A3" sqref="A3:G3"/>
    </sheetView>
  </sheetViews>
  <sheetFormatPr defaultColWidth="11.421875" defaultRowHeight="12.75"/>
  <cols>
    <col min="1" max="1" width="77.140625" style="0" customWidth="1"/>
    <col min="2" max="2" width="16.140625" style="0" customWidth="1"/>
    <col min="3" max="3" width="16.28125" style="0" customWidth="1"/>
    <col min="4" max="4" width="18.00390625" style="0" customWidth="1"/>
    <col min="5" max="5" width="21.140625" style="0" customWidth="1"/>
    <col min="6" max="6" width="14.421875" style="0" customWidth="1"/>
    <col min="7" max="7" width="16.421875" style="0" customWidth="1"/>
    <col min="8" max="8" width="15.8515625" style="0" customWidth="1"/>
    <col min="9" max="9" width="14.28125" style="0" customWidth="1"/>
    <col min="10" max="10" width="15.28125" style="0" customWidth="1"/>
  </cols>
  <sheetData>
    <row r="1" spans="1:7" ht="15.75">
      <c r="A1" s="113" t="s">
        <v>11</v>
      </c>
      <c r="B1" s="113"/>
      <c r="C1" s="113"/>
      <c r="D1" s="113"/>
      <c r="E1" s="113"/>
      <c r="F1" s="113"/>
      <c r="G1" s="113"/>
    </row>
    <row r="2" spans="1:7" ht="15.75">
      <c r="A2" s="113" t="s">
        <v>70</v>
      </c>
      <c r="B2" s="113"/>
      <c r="C2" s="113"/>
      <c r="D2" s="113"/>
      <c r="E2" s="113"/>
      <c r="F2" s="113"/>
      <c r="G2" s="113"/>
    </row>
    <row r="3" spans="1:7" ht="15.75">
      <c r="A3" s="113" t="s">
        <v>44</v>
      </c>
      <c r="B3" s="113"/>
      <c r="C3" s="113"/>
      <c r="D3" s="113"/>
      <c r="E3" s="113"/>
      <c r="F3" s="113"/>
      <c r="G3" s="113"/>
    </row>
    <row r="4" spans="1:7" ht="62.25" customHeight="1" thickBot="1">
      <c r="A4" s="124" t="s">
        <v>23</v>
      </c>
      <c r="B4" s="124"/>
      <c r="C4" s="124"/>
      <c r="D4" s="124"/>
      <c r="E4" s="124"/>
      <c r="F4" s="124"/>
      <c r="G4" s="124"/>
    </row>
    <row r="5" spans="1:10" ht="16.5" thickBot="1">
      <c r="A5" s="44"/>
      <c r="B5" s="121" t="s">
        <v>48</v>
      </c>
      <c r="C5" s="122"/>
      <c r="D5" s="122"/>
      <c r="E5" s="123"/>
      <c r="F5" s="112"/>
      <c r="G5" s="121" t="s">
        <v>49</v>
      </c>
      <c r="H5" s="122"/>
      <c r="I5" s="122"/>
      <c r="J5" s="123"/>
    </row>
    <row r="6" spans="1:10" ht="48" thickBot="1">
      <c r="A6" s="54" t="s">
        <v>46</v>
      </c>
      <c r="B6" s="49" t="s">
        <v>26</v>
      </c>
      <c r="C6" s="50" t="s">
        <v>27</v>
      </c>
      <c r="D6" s="50" t="s">
        <v>28</v>
      </c>
      <c r="E6" s="51" t="s">
        <v>31</v>
      </c>
      <c r="F6" s="52" t="s">
        <v>47</v>
      </c>
      <c r="G6" s="53" t="s">
        <v>26</v>
      </c>
      <c r="H6" s="53" t="s">
        <v>27</v>
      </c>
      <c r="I6" s="53" t="s">
        <v>28</v>
      </c>
      <c r="J6" s="56" t="s">
        <v>31</v>
      </c>
    </row>
    <row r="7" spans="1:10" ht="63.75" thickBot="1">
      <c r="A7" s="40" t="s">
        <v>38</v>
      </c>
      <c r="B7" s="68">
        <v>0.01</v>
      </c>
      <c r="C7" s="70">
        <v>0.0185</v>
      </c>
      <c r="D7" s="73">
        <v>0.015</v>
      </c>
      <c r="E7" s="76">
        <v>2.5E-08</v>
      </c>
      <c r="F7" s="65">
        <f aca="true" t="shared" si="0" ref="F7:F12">(B7+C7+D7+E7)/4*100</f>
        <v>1.0875006249999999</v>
      </c>
      <c r="G7" s="67">
        <f>'Hoja de Trabajo'!D3</f>
        <v>100</v>
      </c>
      <c r="H7" s="57">
        <f>'Hoja de Trabajo'!D4</f>
        <v>11.475501209427202</v>
      </c>
      <c r="I7" s="67">
        <f>'Hoja de Trabajo'!D5</f>
        <v>21.212304867128555</v>
      </c>
      <c r="J7" s="57">
        <f>'Hoja de Trabajo'!D6</f>
        <v>8.046048355255774</v>
      </c>
    </row>
    <row r="8" spans="1:10" ht="63.75" thickBot="1">
      <c r="A8" s="40" t="s">
        <v>39</v>
      </c>
      <c r="B8" s="69">
        <v>0.011</v>
      </c>
      <c r="C8" s="70">
        <v>0.0217</v>
      </c>
      <c r="D8" s="73">
        <v>0.017</v>
      </c>
      <c r="E8" s="77">
        <v>0.05</v>
      </c>
      <c r="F8" s="65">
        <f t="shared" si="0"/>
        <v>2.4925</v>
      </c>
      <c r="G8" s="57">
        <f>'Hoja de Trabajo'!D12</f>
        <v>16.211849192100534</v>
      </c>
      <c r="H8" s="57">
        <f>'Hoja de Trabajo'!D13</f>
        <v>70</v>
      </c>
      <c r="I8" s="57">
        <f>'Hoja de Trabajo'!D14</f>
        <v>28.485804416403777</v>
      </c>
      <c r="J8" s="57">
        <f>'Hoja de Trabajo'!D15</f>
        <v>9.002991026919235</v>
      </c>
    </row>
    <row r="9" spans="1:10" ht="63.75" thickBot="1">
      <c r="A9" s="41" t="s">
        <v>40</v>
      </c>
      <c r="B9" s="69">
        <v>0.011</v>
      </c>
      <c r="C9" s="70">
        <v>0.0217</v>
      </c>
      <c r="D9" s="73">
        <v>0.015</v>
      </c>
      <c r="E9" s="77">
        <v>0.04</v>
      </c>
      <c r="F9" s="65">
        <f t="shared" si="0"/>
        <v>2.1925</v>
      </c>
      <c r="G9" s="57">
        <f>'Hoja de Trabajo'!D20</f>
        <v>0.8237986270022872</v>
      </c>
      <c r="H9" s="57">
        <f>'Hoja de Trabajo'!D21</f>
        <v>40</v>
      </c>
      <c r="I9" s="57">
        <f>'Hoja de Trabajo'!D22</f>
        <v>1.2996389891696734</v>
      </c>
      <c r="J9" s="57">
        <f>'Hoja de Trabajo'!D23</f>
        <v>0.49792531120331873</v>
      </c>
    </row>
    <row r="10" spans="1:10" ht="63.75" thickBot="1">
      <c r="A10" s="40" t="s">
        <v>41</v>
      </c>
      <c r="B10" s="68">
        <v>0.2</v>
      </c>
      <c r="C10" s="71">
        <v>0.54</v>
      </c>
      <c r="D10" s="74">
        <v>0.028</v>
      </c>
      <c r="E10" s="75">
        <v>0.1</v>
      </c>
      <c r="F10" s="65">
        <f t="shared" si="0"/>
        <v>21.7</v>
      </c>
      <c r="G10" s="57">
        <f>'Hoja de Trabajo'!D28</f>
        <v>20</v>
      </c>
      <c r="H10" s="57">
        <f>'Hoja de Trabajo'!D29</f>
        <v>1.0526315789473681</v>
      </c>
      <c r="I10" s="57">
        <f>'Hoja de Trabajo'!D30</f>
        <v>1.7989417989417982</v>
      </c>
      <c r="J10" s="57">
        <f>'Hoja de Trabajo'!D31</f>
        <v>2.905982905982905</v>
      </c>
    </row>
    <row r="11" spans="1:10" ht="63.75" thickBot="1">
      <c r="A11" s="40" t="s">
        <v>42</v>
      </c>
      <c r="B11" s="68">
        <v>0.2</v>
      </c>
      <c r="C11" s="72">
        <v>0.54</v>
      </c>
      <c r="D11" s="71">
        <v>0.75</v>
      </c>
      <c r="E11" s="75">
        <v>0.1</v>
      </c>
      <c r="F11" s="65">
        <f t="shared" si="0"/>
        <v>39.75</v>
      </c>
      <c r="G11" s="57">
        <f>'Hoja de Trabajo'!D36</f>
        <v>7.215189873417721</v>
      </c>
      <c r="H11" s="57">
        <f>'Hoja de Trabajo'!D37</f>
        <v>10</v>
      </c>
      <c r="I11" s="57">
        <f>'Hoja de Trabajo'!D38</f>
        <v>4.042553191489361</v>
      </c>
      <c r="J11" s="57">
        <f>'Hoja de Trabajo'!D39</f>
        <v>4.7899159663865545</v>
      </c>
    </row>
    <row r="12" spans="1:10" ht="63.75" thickBot="1">
      <c r="A12" s="40" t="s">
        <v>43</v>
      </c>
      <c r="B12" s="68">
        <v>0.2</v>
      </c>
      <c r="C12" s="72">
        <v>0.54</v>
      </c>
      <c r="D12" s="71">
        <v>1</v>
      </c>
      <c r="E12" s="75">
        <v>0.1</v>
      </c>
      <c r="F12" s="65">
        <f t="shared" si="0"/>
        <v>46</v>
      </c>
      <c r="G12" s="57">
        <f>'Hoja de Trabajo'!D44</f>
        <v>3.076923076923077</v>
      </c>
      <c r="H12" s="57">
        <f>'Hoja de Trabajo'!D45</f>
        <v>10</v>
      </c>
      <c r="I12" s="57">
        <f>'Hoja de Trabajo'!D46</f>
        <v>1.4814814814814814</v>
      </c>
      <c r="J12" s="57">
        <f>'Hoja de Trabajo'!D47</f>
        <v>2.2222222222222223</v>
      </c>
    </row>
    <row r="13" spans="1:10" ht="18.75" thickBot="1">
      <c r="A13" s="45" t="s">
        <v>45</v>
      </c>
      <c r="B13" s="110"/>
      <c r="C13" s="110"/>
      <c r="D13" s="110"/>
      <c r="E13" s="110"/>
      <c r="F13" s="111"/>
      <c r="G13" s="55">
        <f>SUM(G7:G12)</f>
        <v>147.3277607694436</v>
      </c>
      <c r="H13" s="55">
        <f>SUM(H7:H12)</f>
        <v>142.5281327883746</v>
      </c>
      <c r="I13" s="55">
        <f>SUM(I7:I12)</f>
        <v>58.320724744614644</v>
      </c>
      <c r="J13" s="78">
        <f>SUM(J7:J12)</f>
        <v>27.46508578797001</v>
      </c>
    </row>
    <row r="14" ht="16.5" thickBot="1">
      <c r="A14" s="42"/>
    </row>
    <row r="15" ht="31.5">
      <c r="A15" s="46" t="s">
        <v>33</v>
      </c>
    </row>
    <row r="16" ht="31.5">
      <c r="A16" s="47" t="s">
        <v>34</v>
      </c>
    </row>
    <row r="17" ht="15.75">
      <c r="A17" s="47" t="s">
        <v>35</v>
      </c>
    </row>
    <row r="18" ht="15.75">
      <c r="A18" s="47" t="s">
        <v>36</v>
      </c>
    </row>
    <row r="19" ht="15.75">
      <c r="A19" s="47" t="s">
        <v>37</v>
      </c>
    </row>
    <row r="20" ht="16.5" thickBot="1">
      <c r="A20" s="48" t="s">
        <v>61</v>
      </c>
    </row>
  </sheetData>
  <sheetProtection password="9BF7" sheet="1"/>
  <mergeCells count="6">
    <mergeCell ref="A1:G1"/>
    <mergeCell ref="A3:G3"/>
    <mergeCell ref="A2:G2"/>
    <mergeCell ref="B5:E5"/>
    <mergeCell ref="G5:J5"/>
    <mergeCell ref="A4:G4"/>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B2:E16"/>
  <sheetViews>
    <sheetView zoomScalePageLayoutView="0" workbookViewId="0" topLeftCell="A1">
      <selection activeCell="A2" sqref="A2"/>
    </sheetView>
  </sheetViews>
  <sheetFormatPr defaultColWidth="11.421875" defaultRowHeight="12.75"/>
  <cols>
    <col min="1" max="1" width="6.00390625" style="1" customWidth="1"/>
    <col min="2" max="2" width="64.8515625" style="1" bestFit="1" customWidth="1"/>
    <col min="3" max="3" width="17.140625" style="1" bestFit="1" customWidth="1"/>
    <col min="4" max="4" width="11.421875" style="1" customWidth="1"/>
    <col min="5" max="5" width="35.421875" style="1" bestFit="1" customWidth="1"/>
    <col min="6" max="6" width="32.28125" style="1" bestFit="1" customWidth="1"/>
    <col min="7" max="16384" width="11.421875" style="1" customWidth="1"/>
  </cols>
  <sheetData>
    <row r="2" spans="2:4" ht="15.75">
      <c r="B2" s="3" t="s">
        <v>3</v>
      </c>
      <c r="C2" s="4">
        <v>600000000</v>
      </c>
      <c r="D2" s="5"/>
    </row>
    <row r="3" spans="2:4" ht="15.75">
      <c r="B3" s="6"/>
      <c r="C3" s="7"/>
      <c r="D3" s="8"/>
    </row>
    <row r="4" spans="2:5" ht="15.75">
      <c r="B4" s="6" t="s">
        <v>1</v>
      </c>
      <c r="C4" s="10">
        <v>2</v>
      </c>
      <c r="D4" s="11"/>
      <c r="E4" s="2"/>
    </row>
    <row r="5" spans="2:5" ht="15.75">
      <c r="B5" s="6"/>
      <c r="C5" s="12"/>
      <c r="D5" s="11"/>
      <c r="E5" s="2"/>
    </row>
    <row r="6" spans="2:5" ht="15.75">
      <c r="B6" s="6" t="s">
        <v>2</v>
      </c>
      <c r="C6" s="13">
        <v>0.7</v>
      </c>
      <c r="D6" s="11"/>
      <c r="E6" s="2"/>
    </row>
    <row r="7" spans="2:5" ht="15.75">
      <c r="B7" s="6"/>
      <c r="C7" s="12"/>
      <c r="D7" s="11"/>
      <c r="E7" s="2"/>
    </row>
    <row r="8" spans="2:4" ht="15.75">
      <c r="B8" s="6"/>
      <c r="C8" s="7"/>
      <c r="D8" s="14"/>
    </row>
    <row r="9" spans="2:4" ht="15.75">
      <c r="B9" s="15"/>
      <c r="C9" s="9"/>
      <c r="D9" s="8"/>
    </row>
    <row r="10" spans="2:4" ht="15.75">
      <c r="B10" s="6"/>
      <c r="C10" s="7"/>
      <c r="D10" s="14"/>
    </row>
    <row r="11" spans="2:4" ht="15.75">
      <c r="B11" s="6" t="s">
        <v>4</v>
      </c>
      <c r="C11" s="9">
        <v>1</v>
      </c>
      <c r="D11" s="8"/>
    </row>
    <row r="12" spans="2:4" ht="15.75">
      <c r="B12" s="6"/>
      <c r="C12" s="7"/>
      <c r="D12" s="8"/>
    </row>
    <row r="13" spans="2:4" ht="15.75">
      <c r="B13" s="15"/>
      <c r="C13" s="9"/>
      <c r="D13" s="8"/>
    </row>
    <row r="14" spans="2:4" ht="15.75">
      <c r="B14" s="6"/>
      <c r="C14" s="9"/>
      <c r="D14" s="8"/>
    </row>
    <row r="15" spans="2:4" ht="15.75">
      <c r="B15" s="15"/>
      <c r="C15" s="9"/>
      <c r="D15" s="8"/>
    </row>
    <row r="16" spans="2:4" ht="15.75">
      <c r="B16" s="16"/>
      <c r="C16" s="17"/>
      <c r="D16" s="1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18"/>
  <sheetViews>
    <sheetView zoomScalePageLayoutView="0" workbookViewId="0" topLeftCell="A1">
      <selection activeCell="A18" sqref="A18:D18"/>
    </sheetView>
  </sheetViews>
  <sheetFormatPr defaultColWidth="11.421875" defaultRowHeight="12.75"/>
  <cols>
    <col min="1" max="1" width="23.8515625" style="0" bestFit="1" customWidth="1"/>
    <col min="3" max="3" width="14.28125" style="0" bestFit="1" customWidth="1"/>
    <col min="8" max="8" width="12.28125" style="0" bestFit="1" customWidth="1"/>
  </cols>
  <sheetData>
    <row r="1" spans="1:4" ht="16.5" thickBot="1">
      <c r="A1" s="128" t="s">
        <v>65</v>
      </c>
      <c r="B1" s="129"/>
      <c r="C1" s="129"/>
      <c r="D1" s="129"/>
    </row>
    <row r="2" spans="1:4" ht="16.5" thickBot="1">
      <c r="A2" s="89" t="s">
        <v>22</v>
      </c>
      <c r="B2" s="90" t="s">
        <v>63</v>
      </c>
      <c r="C2" s="100" t="s">
        <v>62</v>
      </c>
      <c r="D2" s="92" t="s">
        <v>64</v>
      </c>
    </row>
    <row r="3" spans="1:7" ht="15.75">
      <c r="A3" s="81" t="s">
        <v>26</v>
      </c>
      <c r="B3" s="97">
        <v>1</v>
      </c>
      <c r="C3" s="98">
        <f>+ABS($B$7-B3)</f>
        <v>0.08750062499999989</v>
      </c>
      <c r="D3" s="99">
        <f>+$C$3/C3*100</f>
        <v>100</v>
      </c>
      <c r="F3" s="79" t="s">
        <v>5</v>
      </c>
      <c r="G3" s="79" t="s">
        <v>5</v>
      </c>
    </row>
    <row r="4" spans="1:7" ht="15.75">
      <c r="A4" s="81" t="s">
        <v>27</v>
      </c>
      <c r="B4" s="82">
        <v>1.85</v>
      </c>
      <c r="C4" s="98">
        <f>+ABS($B$7-B4)</f>
        <v>0.7624993750000002</v>
      </c>
      <c r="D4" s="101">
        <f>+$C$3/C4*100</f>
        <v>11.475501209427202</v>
      </c>
      <c r="F4" s="79" t="s">
        <v>5</v>
      </c>
      <c r="G4" s="79" t="s">
        <v>5</v>
      </c>
    </row>
    <row r="5" spans="1:5" ht="15.75">
      <c r="A5" s="81" t="s">
        <v>28</v>
      </c>
      <c r="B5" s="82">
        <v>1.5</v>
      </c>
      <c r="C5" s="98">
        <f>+ABS($B$7-B5)</f>
        <v>0.4124993750000001</v>
      </c>
      <c r="D5" s="101">
        <f>+$C$3/C5*100</f>
        <v>21.212304867128555</v>
      </c>
      <c r="E5" s="39"/>
    </row>
    <row r="6" spans="1:5" ht="16.5" thickBot="1">
      <c r="A6" s="81" t="s">
        <v>29</v>
      </c>
      <c r="B6" s="82">
        <v>2.5E-06</v>
      </c>
      <c r="C6" s="98">
        <f>+ABS($B$7-B6)</f>
        <v>1.087498125</v>
      </c>
      <c r="D6" s="101">
        <f>+$C$3/C6*100</f>
        <v>8.046048355255774</v>
      </c>
      <c r="E6" s="39"/>
    </row>
    <row r="7" spans="1:11" ht="18.75" thickBot="1">
      <c r="A7" s="83"/>
      <c r="B7" s="85">
        <f>SUM(B3:B6)/4</f>
        <v>1.0875006249999999</v>
      </c>
      <c r="C7" s="87"/>
      <c r="D7" s="88"/>
      <c r="E7" s="43"/>
      <c r="H7" s="66"/>
      <c r="I7" s="66"/>
      <c r="J7" s="66"/>
      <c r="K7" s="66"/>
    </row>
    <row r="8" spans="1:5" ht="15.75">
      <c r="A8" s="84"/>
      <c r="B8" s="84"/>
      <c r="D8" s="43"/>
      <c r="E8" s="43"/>
    </row>
    <row r="9" spans="1:2" ht="16.5" thickBot="1">
      <c r="A9" s="84"/>
      <c r="B9" s="84"/>
    </row>
    <row r="10" spans="1:5" ht="16.5" thickBot="1">
      <c r="A10" s="125" t="s">
        <v>66</v>
      </c>
      <c r="B10" s="126"/>
      <c r="C10" s="126"/>
      <c r="D10" s="127"/>
      <c r="E10" s="43"/>
    </row>
    <row r="11" spans="1:5" ht="16.5" thickBot="1">
      <c r="A11" s="89" t="s">
        <v>22</v>
      </c>
      <c r="B11" s="90" t="s">
        <v>63</v>
      </c>
      <c r="C11" s="91" t="s">
        <v>62</v>
      </c>
      <c r="D11" s="92" t="s">
        <v>64</v>
      </c>
      <c r="E11" s="39"/>
    </row>
    <row r="12" spans="1:5" ht="15.75">
      <c r="A12" s="93" t="s">
        <v>26</v>
      </c>
      <c r="B12" s="94">
        <v>1.1</v>
      </c>
      <c r="C12" s="95">
        <f>+ABS($B$16-B12)</f>
        <v>1.3924999999999996</v>
      </c>
      <c r="D12" s="104">
        <f>+$C$13/C12*70</f>
        <v>16.211849192100534</v>
      </c>
      <c r="E12" s="39" t="s">
        <v>5</v>
      </c>
    </row>
    <row r="13" spans="1:7" ht="15.75">
      <c r="A13" s="81" t="s">
        <v>27</v>
      </c>
      <c r="B13" s="97">
        <v>2.17</v>
      </c>
      <c r="C13" s="86">
        <f>+ABS($B$16-B13)</f>
        <v>0.3224999999999998</v>
      </c>
      <c r="D13" s="102">
        <f>+$C$13/C13*70</f>
        <v>70</v>
      </c>
      <c r="E13" s="39" t="s">
        <v>5</v>
      </c>
      <c r="F13" s="79" t="s">
        <v>5</v>
      </c>
      <c r="G13" s="79" t="s">
        <v>5</v>
      </c>
    </row>
    <row r="14" spans="1:7" ht="15.75">
      <c r="A14" s="81" t="s">
        <v>28</v>
      </c>
      <c r="B14" s="82">
        <v>1.7</v>
      </c>
      <c r="C14" s="86">
        <f>+ABS($B$16-B14)</f>
        <v>0.7924999999999998</v>
      </c>
      <c r="D14" s="103">
        <f>+$C$13/C14*70</f>
        <v>28.485804416403777</v>
      </c>
      <c r="E14" s="79" t="s">
        <v>5</v>
      </c>
      <c r="F14" s="79" t="s">
        <v>5</v>
      </c>
      <c r="G14" s="79" t="s">
        <v>5</v>
      </c>
    </row>
    <row r="15" spans="1:5" ht="16.5" thickBot="1">
      <c r="A15" s="81" t="s">
        <v>29</v>
      </c>
      <c r="B15" s="82">
        <v>5</v>
      </c>
      <c r="C15" s="86">
        <f>+ABS($B$16-B15)</f>
        <v>2.5075000000000003</v>
      </c>
      <c r="D15" s="103">
        <f>+$C$13/C15*70</f>
        <v>9.002991026919235</v>
      </c>
      <c r="E15" s="39" t="s">
        <v>5</v>
      </c>
    </row>
    <row r="16" spans="1:5" ht="18.75" thickBot="1">
      <c r="A16" s="83"/>
      <c r="B16" s="85">
        <f>SUM(B12:B15)/4</f>
        <v>2.4924999999999997</v>
      </c>
      <c r="C16" s="87"/>
      <c r="D16" s="88"/>
      <c r="E16" s="39"/>
    </row>
    <row r="17" spans="1:5" ht="16.5" thickBot="1">
      <c r="A17" s="84"/>
      <c r="B17" s="80"/>
      <c r="D17" s="43"/>
      <c r="E17" s="43"/>
    </row>
    <row r="18" spans="1:5" ht="16.5" thickBot="1">
      <c r="A18" s="125" t="s">
        <v>67</v>
      </c>
      <c r="B18" s="126"/>
      <c r="C18" s="126"/>
      <c r="D18" s="127"/>
      <c r="E18" s="43"/>
    </row>
    <row r="19" spans="1:4" ht="16.5" thickBot="1">
      <c r="A19" s="89" t="s">
        <v>22</v>
      </c>
      <c r="B19" s="90" t="s">
        <v>63</v>
      </c>
      <c r="C19" s="91" t="s">
        <v>62</v>
      </c>
      <c r="D19" s="92" t="s">
        <v>64</v>
      </c>
    </row>
    <row r="20" spans="1:5" ht="15.75">
      <c r="A20" s="93" t="s">
        <v>26</v>
      </c>
      <c r="B20" s="94">
        <v>1.1</v>
      </c>
      <c r="C20" s="95">
        <f>+ABS($B$24-B20)</f>
        <v>1.0924999999999998</v>
      </c>
      <c r="D20" s="106">
        <f>+$C$21/C20*40</f>
        <v>0.8237986270022872</v>
      </c>
      <c r="E20" s="43"/>
    </row>
    <row r="21" spans="1:8" ht="15.75">
      <c r="A21" s="81" t="s">
        <v>27</v>
      </c>
      <c r="B21" s="105">
        <v>2.17</v>
      </c>
      <c r="C21" s="86">
        <f>+ABS($B$24-B21)</f>
        <v>0.022499999999999964</v>
      </c>
      <c r="D21" s="102">
        <f>+$C$21/C21*40</f>
        <v>40</v>
      </c>
      <c r="E21" s="39"/>
      <c r="G21" s="79" t="s">
        <v>5</v>
      </c>
      <c r="H21" s="79" t="s">
        <v>5</v>
      </c>
    </row>
    <row r="22" spans="1:8" ht="15.75">
      <c r="A22" s="81" t="s">
        <v>28</v>
      </c>
      <c r="B22" s="82">
        <v>1.5</v>
      </c>
      <c r="C22" s="86">
        <f>+ABS($B$24-B22)</f>
        <v>0.6924999999999999</v>
      </c>
      <c r="D22" s="106">
        <f>+$C$21/C22*40</f>
        <v>1.2996389891696734</v>
      </c>
      <c r="E22" s="43"/>
      <c r="G22" s="79" t="s">
        <v>5</v>
      </c>
      <c r="H22" s="79" t="s">
        <v>5</v>
      </c>
    </row>
    <row r="23" spans="1:5" ht="16.5" thickBot="1">
      <c r="A23" s="81" t="s">
        <v>29</v>
      </c>
      <c r="B23" s="82">
        <v>4</v>
      </c>
      <c r="C23" s="86">
        <f>+ABS($B$24-B23)</f>
        <v>1.8075</v>
      </c>
      <c r="D23" s="106">
        <f>+$C$21/C23*40</f>
        <v>0.49792531120331873</v>
      </c>
      <c r="E23" s="43"/>
    </row>
    <row r="24" spans="1:4" ht="18.75" thickBot="1">
      <c r="A24" s="83"/>
      <c r="B24" s="85">
        <f>SUM(B20:B23)/4</f>
        <v>2.1925</v>
      </c>
      <c r="C24" s="87"/>
      <c r="D24" s="96"/>
    </row>
    <row r="25" spans="1:2" ht="16.5" thickBot="1">
      <c r="A25" s="84"/>
      <c r="B25" s="80"/>
    </row>
    <row r="26" spans="1:4" ht="16.5" thickBot="1">
      <c r="A26" s="125" t="s">
        <v>68</v>
      </c>
      <c r="B26" s="126"/>
      <c r="C26" s="126"/>
      <c r="D26" s="127"/>
    </row>
    <row r="27" spans="1:4" ht="16.5" thickBot="1">
      <c r="A27" s="89" t="s">
        <v>22</v>
      </c>
      <c r="B27" s="90" t="s">
        <v>63</v>
      </c>
      <c r="C27" s="91" t="s">
        <v>62</v>
      </c>
      <c r="D27" s="92" t="s">
        <v>64</v>
      </c>
    </row>
    <row r="28" spans="1:4" ht="15.75">
      <c r="A28" s="93" t="s">
        <v>26</v>
      </c>
      <c r="B28" s="107">
        <v>20</v>
      </c>
      <c r="C28" s="86">
        <f>+ABS($B$32-B28)</f>
        <v>1.6999999999999993</v>
      </c>
      <c r="D28" s="102">
        <f>+$C$28/C28*20</f>
        <v>20</v>
      </c>
    </row>
    <row r="29" spans="1:8" ht="15.75">
      <c r="A29" s="81" t="s">
        <v>27</v>
      </c>
      <c r="B29" s="82">
        <v>54</v>
      </c>
      <c r="C29" s="86">
        <f>+ABS($B$32-B29)</f>
        <v>32.3</v>
      </c>
      <c r="D29" s="106">
        <f>+$C$28/C29*20</f>
        <v>1.0526315789473681</v>
      </c>
      <c r="G29" s="79" t="s">
        <v>5</v>
      </c>
      <c r="H29" s="79" t="s">
        <v>5</v>
      </c>
    </row>
    <row r="30" spans="1:8" ht="15.75">
      <c r="A30" s="81" t="s">
        <v>28</v>
      </c>
      <c r="B30" s="82">
        <v>2.8</v>
      </c>
      <c r="C30" s="86">
        <f>+ABS($B$32-B30)</f>
        <v>18.9</v>
      </c>
      <c r="D30" s="106">
        <f>+$C$28/C30*20</f>
        <v>1.7989417989417982</v>
      </c>
      <c r="G30" s="79" t="s">
        <v>5</v>
      </c>
      <c r="H30" s="79" t="s">
        <v>5</v>
      </c>
    </row>
    <row r="31" spans="1:4" ht="16.5" thickBot="1">
      <c r="A31" s="81" t="s">
        <v>29</v>
      </c>
      <c r="B31" s="82">
        <v>10</v>
      </c>
      <c r="C31" s="86">
        <f>+ABS($B$32-B31)</f>
        <v>11.7</v>
      </c>
      <c r="D31" s="106">
        <f>+$C$28/C31*20</f>
        <v>2.905982905982905</v>
      </c>
    </row>
    <row r="32" spans="1:4" ht="18.75" thickBot="1">
      <c r="A32" s="83"/>
      <c r="B32" s="85">
        <f>SUM(B28:B31)/4</f>
        <v>21.7</v>
      </c>
      <c r="C32" s="87"/>
      <c r="D32" s="96"/>
    </row>
    <row r="33" spans="1:2" ht="16.5" thickBot="1">
      <c r="A33" s="84"/>
      <c r="B33" s="80"/>
    </row>
    <row r="34" spans="1:4" ht="16.5" thickBot="1">
      <c r="A34" s="125" t="s">
        <v>69</v>
      </c>
      <c r="B34" s="126"/>
      <c r="C34" s="126"/>
      <c r="D34" s="127"/>
    </row>
    <row r="35" spans="1:4" ht="16.5" thickBot="1">
      <c r="A35" s="89" t="s">
        <v>22</v>
      </c>
      <c r="B35" s="90" t="s">
        <v>63</v>
      </c>
      <c r="C35" s="91" t="s">
        <v>62</v>
      </c>
      <c r="D35" s="92" t="s">
        <v>64</v>
      </c>
    </row>
    <row r="36" spans="1:4" ht="15.75">
      <c r="A36" s="93" t="s">
        <v>26</v>
      </c>
      <c r="B36" s="94">
        <v>20</v>
      </c>
      <c r="C36" s="86">
        <f>+ABS($B$40-B36)</f>
        <v>19.75</v>
      </c>
      <c r="D36" s="106">
        <f>+$C$37/C36*10</f>
        <v>7.215189873417721</v>
      </c>
    </row>
    <row r="37" spans="1:7" ht="15.75">
      <c r="A37" s="81" t="s">
        <v>27</v>
      </c>
      <c r="B37" s="105">
        <v>54</v>
      </c>
      <c r="C37" s="86">
        <f>+ABS($B$40-B37)</f>
        <v>14.25</v>
      </c>
      <c r="D37" s="102">
        <f>+$C$37/C37*10</f>
        <v>10</v>
      </c>
      <c r="F37" s="79" t="s">
        <v>5</v>
      </c>
      <c r="G37" s="79" t="s">
        <v>5</v>
      </c>
    </row>
    <row r="38" spans="1:7" ht="15.75">
      <c r="A38" s="81" t="s">
        <v>28</v>
      </c>
      <c r="B38" s="82">
        <v>75</v>
      </c>
      <c r="C38" s="86">
        <f>+ABS($B$40-B38)</f>
        <v>35.25</v>
      </c>
      <c r="D38" s="106">
        <f>+$C$37/C38*10</f>
        <v>4.042553191489361</v>
      </c>
      <c r="F38" s="79" t="s">
        <v>5</v>
      </c>
      <c r="G38" s="79" t="s">
        <v>5</v>
      </c>
    </row>
    <row r="39" spans="1:4" ht="16.5" thickBot="1">
      <c r="A39" s="81" t="s">
        <v>29</v>
      </c>
      <c r="B39" s="82">
        <v>10</v>
      </c>
      <c r="C39" s="86">
        <f>+ABS($B$40-B39)</f>
        <v>29.75</v>
      </c>
      <c r="D39" s="106">
        <f>+$C$37/C39*10</f>
        <v>4.7899159663865545</v>
      </c>
    </row>
    <row r="40" spans="1:4" ht="18.75" thickBot="1">
      <c r="A40" s="83"/>
      <c r="B40" s="85">
        <f>SUM(B36:B39)/4</f>
        <v>39.75</v>
      </c>
      <c r="C40" s="87"/>
      <c r="D40" s="96"/>
    </row>
    <row r="41" spans="1:2" ht="16.5" thickBot="1">
      <c r="A41" s="84"/>
      <c r="B41" s="80"/>
    </row>
    <row r="42" spans="1:4" ht="16.5" thickBot="1">
      <c r="A42" s="125" t="s">
        <v>69</v>
      </c>
      <c r="B42" s="126"/>
      <c r="C42" s="126"/>
      <c r="D42" s="127"/>
    </row>
    <row r="43" spans="1:4" ht="16.5" thickBot="1">
      <c r="A43" s="89" t="s">
        <v>22</v>
      </c>
      <c r="B43" s="90" t="s">
        <v>63</v>
      </c>
      <c r="C43" s="91" t="s">
        <v>62</v>
      </c>
      <c r="D43" s="92" t="s">
        <v>64</v>
      </c>
    </row>
    <row r="44" spans="1:4" ht="15.75">
      <c r="A44" s="93" t="s">
        <v>26</v>
      </c>
      <c r="B44" s="94">
        <v>20</v>
      </c>
      <c r="C44" s="86">
        <f>+ABS($B$48-B44)</f>
        <v>26</v>
      </c>
      <c r="D44" s="106">
        <f>+$C$45/C44*10</f>
        <v>3.076923076923077</v>
      </c>
    </row>
    <row r="45" spans="1:7" ht="15.75">
      <c r="A45" s="81" t="s">
        <v>27</v>
      </c>
      <c r="B45" s="105">
        <v>54</v>
      </c>
      <c r="C45" s="86">
        <f>+ABS($B$48-B45)</f>
        <v>8</v>
      </c>
      <c r="D45" s="102">
        <f>+$C$45/C45*10</f>
        <v>10</v>
      </c>
      <c r="F45" s="79" t="s">
        <v>5</v>
      </c>
      <c r="G45" s="79" t="s">
        <v>5</v>
      </c>
    </row>
    <row r="46" spans="1:7" ht="15.75">
      <c r="A46" s="81" t="s">
        <v>28</v>
      </c>
      <c r="B46" s="82">
        <v>100</v>
      </c>
      <c r="C46" s="86">
        <f>+ABS($B$48-B46)</f>
        <v>54</v>
      </c>
      <c r="D46" s="106">
        <f>+$C$45/C46*10</f>
        <v>1.4814814814814814</v>
      </c>
      <c r="F46" s="79" t="s">
        <v>5</v>
      </c>
      <c r="G46" s="79" t="s">
        <v>5</v>
      </c>
    </row>
    <row r="47" spans="1:4" ht="16.5" thickBot="1">
      <c r="A47" s="81" t="s">
        <v>29</v>
      </c>
      <c r="B47" s="82">
        <v>10</v>
      </c>
      <c r="C47" s="86">
        <f>+ABS($B$48-B47)</f>
        <v>36</v>
      </c>
      <c r="D47" s="106">
        <f>+$C$45/C47*10</f>
        <v>2.2222222222222223</v>
      </c>
    </row>
    <row r="48" spans="1:4" ht="18.75" thickBot="1">
      <c r="A48" s="83"/>
      <c r="B48" s="85">
        <f>SUM(B44:B47)/4</f>
        <v>46</v>
      </c>
      <c r="C48" s="87"/>
      <c r="D48" s="96"/>
    </row>
    <row r="49" spans="1:2" ht="15.75">
      <c r="A49" s="84"/>
      <c r="B49" s="84"/>
    </row>
    <row r="50" spans="1:2" ht="15.75">
      <c r="A50" s="84"/>
      <c r="B50" s="84"/>
    </row>
    <row r="51" spans="1:2" ht="15.75">
      <c r="A51" s="84"/>
      <c r="B51" s="84"/>
    </row>
    <row r="52" spans="1:2" ht="15.75">
      <c r="A52" s="84"/>
      <c r="B52" s="84"/>
    </row>
    <row r="53" spans="1:2" ht="15.75">
      <c r="A53" s="84"/>
      <c r="B53" s="84"/>
    </row>
    <row r="54" spans="1:2" ht="15.75">
      <c r="A54" s="84"/>
      <c r="B54" s="84"/>
    </row>
    <row r="55" spans="1:2" ht="15.75">
      <c r="A55" s="84"/>
      <c r="B55" s="84"/>
    </row>
    <row r="56" spans="1:2" ht="15.75">
      <c r="A56" s="84"/>
      <c r="B56" s="84"/>
    </row>
    <row r="57" spans="1:2" ht="15.75">
      <c r="A57" s="84"/>
      <c r="B57" s="84"/>
    </row>
    <row r="58" spans="1:2" ht="15.75">
      <c r="A58" s="84"/>
      <c r="B58" s="84"/>
    </row>
    <row r="59" spans="1:2" ht="15.75">
      <c r="A59" s="84"/>
      <c r="B59" s="84"/>
    </row>
    <row r="60" spans="1:2" ht="15.75">
      <c r="A60" s="84"/>
      <c r="B60" s="84"/>
    </row>
    <row r="61" spans="1:2" ht="15.75">
      <c r="A61" s="84"/>
      <c r="B61" s="84"/>
    </row>
    <row r="62" spans="1:2" ht="15.75">
      <c r="A62" s="84"/>
      <c r="B62" s="84"/>
    </row>
    <row r="63" spans="1:2" ht="15.75">
      <c r="A63" s="84"/>
      <c r="B63" s="84"/>
    </row>
    <row r="64" spans="1:2" ht="15.75">
      <c r="A64" s="84"/>
      <c r="B64" s="84"/>
    </row>
    <row r="65" spans="1:2" ht="15.75">
      <c r="A65" s="84"/>
      <c r="B65" s="84"/>
    </row>
    <row r="66" spans="1:2" ht="15.75">
      <c r="A66" s="84"/>
      <c r="B66" s="84"/>
    </row>
    <row r="67" spans="1:2" ht="15.75">
      <c r="A67" s="84"/>
      <c r="B67" s="84"/>
    </row>
    <row r="68" spans="1:2" ht="15.75">
      <c r="A68" s="84"/>
      <c r="B68" s="84"/>
    </row>
    <row r="69" spans="1:2" ht="15.75">
      <c r="A69" s="84"/>
      <c r="B69" s="84"/>
    </row>
    <row r="70" spans="1:2" ht="15.75">
      <c r="A70" s="84"/>
      <c r="B70" s="84"/>
    </row>
    <row r="71" spans="1:2" ht="15.75">
      <c r="A71" s="84"/>
      <c r="B71" s="84"/>
    </row>
    <row r="72" spans="1:2" ht="15.75">
      <c r="A72" s="84"/>
      <c r="B72" s="84"/>
    </row>
    <row r="73" spans="1:2" ht="15.75">
      <c r="A73" s="84"/>
      <c r="B73" s="84"/>
    </row>
    <row r="74" spans="1:2" ht="15.75">
      <c r="A74" s="84"/>
      <c r="B74" s="84"/>
    </row>
    <row r="75" spans="1:2" ht="15.75">
      <c r="A75" s="84"/>
      <c r="B75" s="84"/>
    </row>
    <row r="76" spans="1:2" ht="15.75">
      <c r="A76" s="84"/>
      <c r="B76" s="84"/>
    </row>
    <row r="77" spans="1:2" ht="15.75">
      <c r="A77" s="84"/>
      <c r="B77" s="84"/>
    </row>
    <row r="78" spans="1:2" ht="15.75">
      <c r="A78" s="84"/>
      <c r="B78" s="84"/>
    </row>
    <row r="79" spans="1:2" ht="15.75">
      <c r="A79" s="84"/>
      <c r="B79" s="84"/>
    </row>
    <row r="80" spans="1:2" ht="15.75">
      <c r="A80" s="84"/>
      <c r="B80" s="84"/>
    </row>
    <row r="81" spans="1:2" ht="15.75">
      <c r="A81" s="84"/>
      <c r="B81" s="84"/>
    </row>
    <row r="82" spans="1:2" ht="15.75">
      <c r="A82" s="84"/>
      <c r="B82" s="84"/>
    </row>
    <row r="83" spans="1:2" ht="15.75">
      <c r="A83" s="84"/>
      <c r="B83" s="84"/>
    </row>
    <row r="84" spans="1:2" ht="15.75">
      <c r="A84" s="84"/>
      <c r="B84" s="84"/>
    </row>
    <row r="85" spans="1:2" ht="15.75">
      <c r="A85" s="84"/>
      <c r="B85" s="84"/>
    </row>
    <row r="86" spans="1:2" ht="15.75">
      <c r="A86" s="84"/>
      <c r="B86" s="84"/>
    </row>
    <row r="87" spans="1:2" ht="15.75">
      <c r="A87" s="84"/>
      <c r="B87" s="84"/>
    </row>
    <row r="88" spans="1:2" ht="15.75">
      <c r="A88" s="84"/>
      <c r="B88" s="84"/>
    </row>
    <row r="89" spans="1:2" ht="15.75">
      <c r="A89" s="84"/>
      <c r="B89" s="84"/>
    </row>
    <row r="90" spans="1:2" ht="15.75">
      <c r="A90" s="84"/>
      <c r="B90" s="84"/>
    </row>
    <row r="91" spans="1:2" ht="15.75">
      <c r="A91" s="84"/>
      <c r="B91" s="84"/>
    </row>
    <row r="92" spans="1:2" ht="15.75">
      <c r="A92" s="84"/>
      <c r="B92" s="84"/>
    </row>
    <row r="93" spans="1:2" ht="15.75">
      <c r="A93" s="84"/>
      <c r="B93" s="84"/>
    </row>
    <row r="94" spans="1:2" ht="15.75">
      <c r="A94" s="84"/>
      <c r="B94" s="84"/>
    </row>
    <row r="95" spans="1:2" ht="15.75">
      <c r="A95" s="84"/>
      <c r="B95" s="84"/>
    </row>
    <row r="96" spans="1:2" ht="15.75">
      <c r="A96" s="84"/>
      <c r="B96" s="84"/>
    </row>
    <row r="97" spans="1:2" ht="15.75">
      <c r="A97" s="84"/>
      <c r="B97" s="84"/>
    </row>
    <row r="98" spans="1:2" ht="15.75">
      <c r="A98" s="84"/>
      <c r="B98" s="84"/>
    </row>
    <row r="99" spans="1:2" ht="15.75">
      <c r="A99" s="84"/>
      <c r="B99" s="84"/>
    </row>
    <row r="100" spans="1:2" ht="15.75">
      <c r="A100" s="84"/>
      <c r="B100" s="84"/>
    </row>
    <row r="101" spans="1:2" ht="15.75">
      <c r="A101" s="84"/>
      <c r="B101" s="84"/>
    </row>
    <row r="102" spans="1:2" ht="15.75">
      <c r="A102" s="84"/>
      <c r="B102" s="84"/>
    </row>
    <row r="103" spans="1:2" ht="15.75">
      <c r="A103" s="84"/>
      <c r="B103" s="84"/>
    </row>
    <row r="104" spans="1:2" ht="15.75">
      <c r="A104" s="84"/>
      <c r="B104" s="84"/>
    </row>
    <row r="105" spans="1:2" ht="15.75">
      <c r="A105" s="84"/>
      <c r="B105" s="84"/>
    </row>
    <row r="106" spans="1:2" ht="15.75">
      <c r="A106" s="84"/>
      <c r="B106" s="84"/>
    </row>
    <row r="107" spans="1:2" ht="15.75">
      <c r="A107" s="84"/>
      <c r="B107" s="84"/>
    </row>
    <row r="108" spans="1:2" ht="15.75">
      <c r="A108" s="84"/>
      <c r="B108" s="84"/>
    </row>
    <row r="109" spans="1:2" ht="15.75">
      <c r="A109" s="84"/>
      <c r="B109" s="84"/>
    </row>
    <row r="110" spans="1:2" ht="15.75">
      <c r="A110" s="84"/>
      <c r="B110" s="84"/>
    </row>
    <row r="111" spans="1:2" ht="15.75">
      <c r="A111" s="84"/>
      <c r="B111" s="84"/>
    </row>
    <row r="112" spans="1:2" ht="15.75">
      <c r="A112" s="84"/>
      <c r="B112" s="84"/>
    </row>
    <row r="113" spans="1:2" ht="15.75">
      <c r="A113" s="84"/>
      <c r="B113" s="84"/>
    </row>
    <row r="114" spans="1:2" ht="15.75">
      <c r="A114" s="84"/>
      <c r="B114" s="84"/>
    </row>
    <row r="115" spans="1:2" ht="15.75">
      <c r="A115" s="84"/>
      <c r="B115" s="84"/>
    </row>
    <row r="116" spans="1:2" ht="15.75">
      <c r="A116" s="84"/>
      <c r="B116" s="84"/>
    </row>
    <row r="117" spans="1:2" ht="15.75">
      <c r="A117" s="84"/>
      <c r="B117" s="84"/>
    </row>
    <row r="118" spans="1:2" ht="15.75">
      <c r="A118" s="84"/>
      <c r="B118" s="84"/>
    </row>
  </sheetData>
  <sheetProtection/>
  <mergeCells count="6">
    <mergeCell ref="A34:D34"/>
    <mergeCell ref="A42:D42"/>
    <mergeCell ref="A1:D1"/>
    <mergeCell ref="A10:D10"/>
    <mergeCell ref="A18:D18"/>
    <mergeCell ref="A26:D2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JARIAS</dc:creator>
  <cp:keywords/>
  <dc:description/>
  <cp:lastModifiedBy>Victor Manuel Armero Osorio</cp:lastModifiedBy>
  <cp:lastPrinted>2014-05-16T16:34:36Z</cp:lastPrinted>
  <dcterms:created xsi:type="dcterms:W3CDTF">2011-03-16T15:21:58Z</dcterms:created>
  <dcterms:modified xsi:type="dcterms:W3CDTF">2014-05-23T22:14:31Z</dcterms:modified>
  <cp:category/>
  <cp:version/>
  <cp:contentType/>
  <cp:contentStatus/>
</cp:coreProperties>
</file>