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herrera\Desktop\julio 15\"/>
    </mc:Choice>
  </mc:AlternateContent>
  <bookViews>
    <workbookView xWindow="0" yWindow="120" windowWidth="20640" windowHeight="8235"/>
  </bookViews>
  <sheets>
    <sheet name="Formato 6" sheetId="14" r:id="rId1"/>
    <sheet name="conversion" sheetId="15" r:id="rId2"/>
  </sheets>
  <definedNames>
    <definedName name="_xlnm.Print_Area" localSheetId="1">conversion!$A$1:$H$6</definedName>
    <definedName name="_xlnm.Print_Area" localSheetId="0">'Formato 6'!$A$1:$L$42</definedName>
  </definedNames>
  <calcPr calcId="152511"/>
</workbook>
</file>

<file path=xl/calcChain.xml><?xml version="1.0" encoding="utf-8"?>
<calcChain xmlns="http://schemas.openxmlformats.org/spreadsheetml/2006/main">
  <c r="I33" i="14" l="1"/>
  <c r="N27" i="14"/>
  <c r="N28" i="14"/>
  <c r="F4" i="15" l="1"/>
  <c r="H4" i="15" s="1"/>
  <c r="I22" i="14" l="1"/>
  <c r="O6" i="14"/>
  <c r="O7" i="14" s="1"/>
  <c r="O8" i="14" s="1"/>
  <c r="P15" i="14"/>
  <c r="N15" i="14"/>
  <c r="Q15" i="14" s="1"/>
  <c r="R15" i="14" s="1"/>
  <c r="O33" i="14" s="1"/>
  <c r="O35" i="14" l="1"/>
  <c r="O34" i="14"/>
</calcChain>
</file>

<file path=xl/sharedStrings.xml><?xml version="1.0" encoding="utf-8"?>
<sst xmlns="http://schemas.openxmlformats.org/spreadsheetml/2006/main" count="63" uniqueCount="52">
  <si>
    <t>Firma del Representante Legal del Proponente</t>
  </si>
  <si>
    <t>Nombre</t>
  </si>
  <si>
    <t>Identificación</t>
  </si>
  <si>
    <t>Fecha de Inicio del Contrato</t>
  </si>
  <si>
    <t>Fecha de Terminación del Contrato</t>
  </si>
  <si>
    <t>Entidad Contratante</t>
  </si>
  <si>
    <t>Miembro del proponente que aporta el contrato</t>
  </si>
  <si>
    <t>FORMATO 6</t>
  </si>
  <si>
    <t>EXPERIENCIA ACREDITADA POR EL MIEMBRO LÍDER DEL PROPONENTE</t>
  </si>
  <si>
    <t>Valor Total de Contratos Aportados por el Líder</t>
  </si>
  <si>
    <t>EXPERIENCIA ACREDITADA POR LOS MIEMBROS NO LÍDER DEL PROPONENTE</t>
  </si>
  <si>
    <t>País en el que se celebró el contrato</t>
  </si>
  <si>
    <t>EXPERIENCIA GENERAL (1)</t>
  </si>
  <si>
    <t>Valor Total de Contratos Aportados por Miembros No Líder</t>
  </si>
  <si>
    <t>Valor del contrato (2)</t>
  </si>
  <si>
    <t>Objeto y/o Alcance del contrato</t>
  </si>
  <si>
    <t>Folio de Referencia dentro de la Propuesta</t>
  </si>
  <si>
    <t>% de participación del Líder en la estructura plural anterior (4)</t>
  </si>
  <si>
    <t>% de participación del miembro no Líder del proponente en la estructura plural anterior (4)</t>
  </si>
  <si>
    <t>(1) Si se llegaren a acreditar más Contratos de los solicitados en estos Pliegos, LA AGENCIA solamente evaluará máximo los seis (6) primeros contratos relacionados en la Propuesta para acreditar la experiencia general.
(2) Valor total cancelado del contrato (incluido IVA y sus reformas si aplica) 
(3) En caso de proponente indivudual el presente formato sera diligenciado incluyendo las filas correspondientes para completar el número total de contratos acreditados (Máximo 5)
(4) El valor aportado para la experiencia acreditada será calculado de acuerdo al porcentaje de participación en la estructura plural anterior indicado.</t>
  </si>
  <si>
    <r>
      <t xml:space="preserve">PROCESO </t>
    </r>
    <r>
      <rPr>
        <b/>
        <sz val="14"/>
        <color rgb="FFFFC000"/>
        <rFont val="Times New Roman"/>
        <family val="1"/>
      </rPr>
      <t>VJ-VGC-CM-001-2014</t>
    </r>
    <r>
      <rPr>
        <b/>
        <sz val="14"/>
        <rFont val="Times New Roman"/>
        <family val="1"/>
      </rPr>
      <t xml:space="preserve">
INTERVENTORÍA QUE INCLUYE PERO NO SE LIMITA A LAINTERVENTORÍA FINANCIERA, ADMINISTRATIVA, TÉCNICA, LEGAL, OPERATIVA, AMBIENTAL Y DE SEGURIDAD PARA EL SEGUIMIENTO DEL CONTRATO NO. 8000011-OK DE 2008, CUYO OBJETO ES “LA CONCESIÓN PARA LA ADMINISTRACIÓN, OPERACIÓN, EXPLOTACIÓN COMERCIAL, ADECUACIÓN, MODERNIZACIÓN Y MANTENIMIENTO DE LOS AEROPUERTO OLAYA HERRERA (MEDELLÍN), JOSÉ MARÍA CÓRDOVA (RIONEGRO), EL CARAÑO (QUIBDÓ), LOS GARZONES (MONTERÍA), ANTONIO ROLDÁN BETANCOURT (CAREPA) Y LAS BRUJAS (COROZAL) “</t>
    </r>
  </si>
  <si>
    <r>
      <t xml:space="preserve">Nombre del Proponente: </t>
    </r>
    <r>
      <rPr>
        <b/>
        <u/>
        <sz val="12"/>
        <rFont val="Times New Roman"/>
        <family val="1"/>
      </rPr>
      <t xml:space="preserve">CONSORCIO INTERVENTORIA AEROPUERTOS 2014 </t>
    </r>
  </si>
  <si>
    <r>
      <t xml:space="preserve">Proponente Líder: </t>
    </r>
    <r>
      <rPr>
        <b/>
        <u/>
        <sz val="12"/>
        <rFont val="Times New Roman"/>
        <family val="1"/>
      </rPr>
      <t xml:space="preserve">C&amp;M CONSULTORES S.A. </t>
    </r>
  </si>
  <si>
    <t xml:space="preserve">C&amp;M CONSULTORES S.A. </t>
  </si>
  <si>
    <t>EUROESTUDIOS SAS</t>
  </si>
  <si>
    <t>Asistencia técnica de arquitectura de detalle  (supervisión) de la nueva aera terminal y torre de control del Aeropuerto de La Palma.</t>
  </si>
  <si>
    <t>España</t>
  </si>
  <si>
    <t>AENA AEROPUERTOS</t>
  </si>
  <si>
    <t>PO</t>
  </si>
  <si>
    <t>40% PO</t>
  </si>
  <si>
    <t>Realizar la interventoría técnica y operativa de las etapas preoperativa y operativa asociadas a la implementación de trece (13) contratos de concesión, cuyo objeto corresponde a la explotación preferencial y no exclusiva, de la prestación del servicio público de transporte de pasajeros dentro del esquema del Sistema Integrado De Transporte Público SITP: 1) Usaquén, 2) Engativá, 3) Fontibón, 4) San Cristóbal, 5) Suba oriental, 6) Suba centro, 7) Calle 80, 8) Tintal – zona franca, 9) Kennedy, 10) Bosa, 11) Perdomo, 12) Ciudad Bolívar y 13) Usme.</t>
  </si>
  <si>
    <t>Colombia</t>
  </si>
  <si>
    <t>Transmilenio S.A.</t>
  </si>
  <si>
    <t xml:space="preserve">FRANCISCO JOSE MEDINA BARRAGAN </t>
  </si>
  <si>
    <t>contrato</t>
  </si>
  <si>
    <t>smmlv</t>
  </si>
  <si>
    <t>adicion</t>
  </si>
  <si>
    <t>total smmlv</t>
  </si>
  <si>
    <t>total % part</t>
  </si>
  <si>
    <t>Total experiencia acreditada</t>
  </si>
  <si>
    <t>CONVERSION DE MONEDA</t>
  </si>
  <si>
    <t>Objeto del 
Contrato</t>
  </si>
  <si>
    <t>Valor (Euros)</t>
  </si>
  <si>
    <t>Inicio</t>
  </si>
  <si>
    <t>Fin</t>
  </si>
  <si>
    <t>Tasa Euros-USD (Fecha de inicio del contrato)</t>
  </si>
  <si>
    <t>Vlr (Dolares)</t>
  </si>
  <si>
    <t>TRM USD-Pesos Col (Fecha de inicio del contrato)</t>
  </si>
  <si>
    <t>Vlr (Pesos Col)</t>
  </si>
  <si>
    <t>Supervisión de la obra de arquitectura de detalle de la nueva erminal y torre de control del Aeropuerto de la Palma.</t>
  </si>
  <si>
    <t>Interventoría técnica, administrativa, financiera, ambiental y social para la construccion y rehabilitación de vías para rutas alimentadoras del sistema transmilenio, zona 2 Grupo 1, zona 6 grupo 4 y zona 7 grupo 2 en las localidades de Suba, Rafael Uribe, Tunjuelito y Ciudad Bolivar en Bogotá.</t>
  </si>
  <si>
    <t>IDU</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</si>
</sst>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 #,##0.00_);_(&quot;$&quot;\ * \(#,##0.00\);_(&quot;$&quot;\ * &quot;-&quot;??_);_(@_)"/>
    <numFmt numFmtId="165" formatCode="_(* #,##0.00_);_(* \(#,##0.00\);_(* &quot;-&quot;??_);_(@_)"/>
    <numFmt numFmtId="166" formatCode="_-* #,##0.00\ _€_-;\-* #,##0.00\ _€_-;_-* &quot;-&quot;??\ _€_-;_-@_-"/>
    <numFmt numFmtId="167" formatCode="_(&quot;$&quot;* #,##0.00_);_(&quot;$&quot;* \(#,##0.00\);_(&quot;$&quot;* &quot;-&quot;??_);_(@_)"/>
    <numFmt numFmtId="168" formatCode="&quot;$&quot;\ #,##0"/>
    <numFmt numFmtId="169" formatCode="_-* #,##0\ _€_-;\-* #,##0\ _€_-;_-* &quot;-&quot;??\ _€_-;_-@_-"/>
    <numFmt numFmtId="170" formatCode="_-* #,##0.00000\ _€_-;\-* #,##0.00000\ _€_-;_-* &quot;-&quot;??\ _€_-;_-@_-"/>
  </numFmts>
  <fonts count="23" x14ac:knownFonts="1">
    <font>
      <sz val="10"/>
      <name val="Arial"/>
    </font>
    <font>
      <sz val="11"/>
      <color theme="1"/>
      <name val="Calibri"/>
      <family val="2"/>
      <scheme val="minor"/>
    </font>
    <font>
      <sz val="11"/>
      <color indexed="8"/>
      <name val="Calibri"/>
      <family val="2"/>
    </font>
    <font>
      <sz val="10"/>
      <name val="Arial"/>
      <family val="2"/>
    </font>
    <font>
      <sz val="10"/>
      <name val="Times New Roman"/>
      <family val="1"/>
    </font>
    <font>
      <b/>
      <sz val="14"/>
      <name val="Times New Roman"/>
      <family val="1"/>
    </font>
    <font>
      <b/>
      <sz val="10"/>
      <name val="Times New Roman"/>
      <family val="1"/>
    </font>
    <font>
      <b/>
      <sz val="12"/>
      <name val="Times New Roman"/>
      <family val="1"/>
    </font>
    <font>
      <sz val="11"/>
      <name val="Times New Roman"/>
      <family val="1"/>
    </font>
    <font>
      <b/>
      <sz val="11"/>
      <name val="Times New Roman"/>
      <family val="1"/>
    </font>
    <font>
      <b/>
      <u/>
      <sz val="14"/>
      <name val="Times New Roman"/>
      <family val="1"/>
    </font>
    <font>
      <sz val="8"/>
      <name val="Verdana"/>
      <family val="2"/>
    </font>
    <font>
      <sz val="10"/>
      <name val="Arial"/>
      <family val="2"/>
    </font>
    <font>
      <sz val="11"/>
      <color theme="1"/>
      <name val="Calibri"/>
      <family val="2"/>
      <scheme val="minor"/>
    </font>
    <font>
      <b/>
      <sz val="14"/>
      <color rgb="FFFFC000"/>
      <name val="Times New Roman"/>
      <family val="1"/>
    </font>
    <font>
      <sz val="10"/>
      <name val="Arial"/>
    </font>
    <font>
      <b/>
      <u/>
      <sz val="12"/>
      <name val="Times New Roman"/>
      <family val="1"/>
    </font>
    <font>
      <b/>
      <sz val="10"/>
      <name val="Arial"/>
      <family val="2"/>
    </font>
    <font>
      <b/>
      <sz val="11"/>
      <color indexed="8"/>
      <name val="Arial"/>
      <family val="2"/>
    </font>
    <font>
      <b/>
      <sz val="11"/>
      <color indexed="8"/>
      <name val="Calibri"/>
      <family val="2"/>
    </font>
    <font>
      <b/>
      <sz val="10"/>
      <color indexed="8"/>
      <name val="Arial"/>
      <family val="2"/>
    </font>
    <font>
      <sz val="8"/>
      <name val="Arial"/>
      <family val="2"/>
    </font>
    <font>
      <sz val="8"/>
      <color indexed="8"/>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18">
    <xf numFmtId="0" fontId="0" fillId="0" borderId="0"/>
    <xf numFmtId="165" fontId="3" fillId="0" borderId="0" applyFont="0" applyFill="0" applyBorder="0" applyAlignment="0" applyProtection="0"/>
    <xf numFmtId="0"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164" fontId="2" fillId="0" borderId="0" applyFont="0" applyFill="0" applyBorder="0" applyAlignment="0" applyProtection="0"/>
    <xf numFmtId="167" fontId="12" fillId="0" borderId="0" applyFont="0" applyFill="0" applyBorder="0" applyAlignment="0" applyProtection="0"/>
    <xf numFmtId="0" fontId="3" fillId="0" borderId="0"/>
    <xf numFmtId="0" fontId="13" fillId="0" borderId="0"/>
    <xf numFmtId="0" fontId="13" fillId="0" borderId="0"/>
    <xf numFmtId="9" fontId="3" fillId="0" borderId="0" applyFont="0" applyFill="0" applyBorder="0" applyAlignment="0" applyProtection="0"/>
    <xf numFmtId="9" fontId="2" fillId="0" borderId="0" applyFont="0" applyFill="0" applyBorder="0" applyAlignment="0" applyProtection="0"/>
    <xf numFmtId="165" fontId="15" fillId="0" borderId="0" applyFont="0" applyFill="0" applyBorder="0" applyAlignment="0" applyProtection="0"/>
    <xf numFmtId="9" fontId="15" fillId="0" borderId="0" applyFon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0" fontId="3" fillId="0" borderId="0"/>
    <xf numFmtId="9" fontId="1" fillId="0" borderId="0" applyFont="0" applyFill="0" applyBorder="0" applyAlignment="0" applyProtection="0"/>
  </cellStyleXfs>
  <cellXfs count="67">
    <xf numFmtId="0" fontId="0" fillId="0" borderId="0" xfId="0"/>
    <xf numFmtId="0" fontId="7" fillId="0" borderId="0" xfId="7" applyFont="1" applyAlignment="1">
      <alignment horizontal="center" vertical="center"/>
    </xf>
    <xf numFmtId="0" fontId="4" fillId="0" borderId="0" xfId="7" applyFont="1" applyAlignment="1">
      <alignment vertical="center"/>
    </xf>
    <xf numFmtId="0" fontId="7" fillId="0" borderId="0" xfId="7" applyFont="1" applyAlignment="1">
      <alignment horizontal="left" vertical="center"/>
    </xf>
    <xf numFmtId="0" fontId="4" fillId="0" borderId="2" xfId="7" applyFont="1" applyBorder="1" applyAlignment="1">
      <alignment vertical="center"/>
    </xf>
    <xf numFmtId="0" fontId="7" fillId="0" borderId="0" xfId="7" applyFont="1" applyAlignment="1">
      <alignment vertical="center"/>
    </xf>
    <xf numFmtId="0" fontId="4" fillId="0" borderId="0" xfId="7" applyFont="1" applyBorder="1" applyAlignment="1">
      <alignment vertical="center"/>
    </xf>
    <xf numFmtId="0" fontId="10" fillId="0" borderId="0" xfId="0" applyFont="1" applyFill="1" applyAlignment="1">
      <alignment vertical="center"/>
    </xf>
    <xf numFmtId="0" fontId="8" fillId="0" borderId="1" xfId="7" applyFont="1" applyBorder="1" applyAlignment="1">
      <alignment horizontal="center" vertical="center"/>
    </xf>
    <xf numFmtId="0" fontId="9" fillId="0" borderId="1" xfId="7" applyFont="1" applyBorder="1" applyAlignment="1">
      <alignment horizontal="center" vertical="center" wrapText="1"/>
    </xf>
    <xf numFmtId="0" fontId="6" fillId="0" borderId="1" xfId="7" applyFont="1" applyBorder="1" applyAlignment="1">
      <alignment horizontal="center" vertical="center"/>
    </xf>
    <xf numFmtId="0" fontId="4" fillId="0" borderId="1" xfId="7" applyFont="1" applyBorder="1" applyAlignment="1">
      <alignment vertical="center"/>
    </xf>
    <xf numFmtId="0" fontId="6" fillId="0" borderId="0" xfId="7" applyFont="1" applyBorder="1" applyAlignment="1">
      <alignment horizontal="center" vertical="center"/>
    </xf>
    <xf numFmtId="168" fontId="9" fillId="2" borderId="4" xfId="7" applyNumberFormat="1" applyFont="1" applyFill="1" applyBorder="1" applyAlignment="1">
      <alignment horizontal="center" vertical="center"/>
    </xf>
    <xf numFmtId="0" fontId="6" fillId="2" borderId="0" xfId="7" applyFont="1" applyFill="1" applyBorder="1" applyAlignment="1">
      <alignment horizontal="center" vertical="center" wrapText="1"/>
    </xf>
    <xf numFmtId="168" fontId="9" fillId="2" borderId="0" xfId="7" applyNumberFormat="1" applyFont="1" applyFill="1" applyBorder="1" applyAlignment="1">
      <alignment horizontal="center" vertical="center"/>
    </xf>
    <xf numFmtId="0" fontId="7" fillId="0" borderId="0" xfId="7" applyFont="1" applyAlignment="1">
      <alignment horizontal="right" vertical="center"/>
    </xf>
    <xf numFmtId="0" fontId="0" fillId="0" borderId="1" xfId="0" applyBorder="1"/>
    <xf numFmtId="15" fontId="4" fillId="0" borderId="1" xfId="7" applyNumberFormat="1" applyFont="1" applyBorder="1" applyAlignment="1">
      <alignment horizontal="center" vertical="center"/>
    </xf>
    <xf numFmtId="0" fontId="4" fillId="0" borderId="1" xfId="7" applyFont="1" applyBorder="1" applyAlignment="1">
      <alignment horizontal="center" vertical="center"/>
    </xf>
    <xf numFmtId="9" fontId="4" fillId="0" borderId="1" xfId="13" applyFont="1" applyBorder="1" applyAlignment="1">
      <alignment horizontal="center" vertical="center"/>
    </xf>
    <xf numFmtId="165" fontId="0" fillId="0" borderId="1" xfId="12" applyFont="1" applyBorder="1" applyAlignment="1">
      <alignment horizontal="center" vertical="center"/>
    </xf>
    <xf numFmtId="0" fontId="3" fillId="0" borderId="0" xfId="0" applyFont="1"/>
    <xf numFmtId="165" fontId="0" fillId="0" borderId="0" xfId="12" applyFont="1"/>
    <xf numFmtId="0" fontId="9" fillId="0" borderId="9" xfId="7" applyFont="1" applyFill="1" applyBorder="1" applyAlignment="1">
      <alignment horizontal="center" vertical="center" wrapText="1"/>
    </xf>
    <xf numFmtId="165" fontId="9" fillId="0" borderId="0" xfId="12" applyNumberFormat="1" applyFont="1" applyFill="1" applyBorder="1" applyAlignment="1">
      <alignment horizontal="center" vertical="center" wrapText="1"/>
    </xf>
    <xf numFmtId="0" fontId="4" fillId="0" borderId="1" xfId="7" applyNumberFormat="1" applyFont="1" applyBorder="1" applyAlignment="1">
      <alignment horizontal="justify" vertical="center"/>
    </xf>
    <xf numFmtId="165" fontId="3" fillId="0" borderId="1" xfId="12" applyFont="1" applyBorder="1" applyAlignment="1">
      <alignment horizontal="center" vertical="center"/>
    </xf>
    <xf numFmtId="3" fontId="0" fillId="0" borderId="2" xfId="0" applyNumberFormat="1" applyBorder="1" applyAlignment="1">
      <alignment horizontal="left"/>
    </xf>
    <xf numFmtId="165" fontId="4" fillId="0" borderId="1" xfId="12" applyFont="1" applyBorder="1" applyAlignment="1">
      <alignment horizontal="center" vertical="center"/>
    </xf>
    <xf numFmtId="165" fontId="0" fillId="0" borderId="0" xfId="12" applyFont="1" applyAlignment="1">
      <alignment vertical="center"/>
    </xf>
    <xf numFmtId="165" fontId="0" fillId="0" borderId="0" xfId="0" applyNumberFormat="1" applyAlignment="1">
      <alignment vertical="center"/>
    </xf>
    <xf numFmtId="0" fontId="9" fillId="0" borderId="0" xfId="7" applyFont="1" applyFill="1" applyBorder="1" applyAlignment="1">
      <alignment horizontal="center" vertical="center" wrapText="1"/>
    </xf>
    <xf numFmtId="165" fontId="17" fillId="0" borderId="0" xfId="12" applyFont="1"/>
    <xf numFmtId="9" fontId="0" fillId="0" borderId="0" xfId="0" applyNumberFormat="1"/>
    <xf numFmtId="168" fontId="9" fillId="0" borderId="4" xfId="7" applyNumberFormat="1" applyFont="1" applyFill="1" applyBorder="1" applyAlignment="1">
      <alignment horizontal="center" vertical="center"/>
    </xf>
    <xf numFmtId="165" fontId="17" fillId="0" borderId="0" xfId="0" applyNumberFormat="1" applyFont="1"/>
    <xf numFmtId="0" fontId="3" fillId="0" borderId="0" xfId="7"/>
    <xf numFmtId="0" fontId="19" fillId="0" borderId="2" xfId="7" applyFont="1" applyBorder="1" applyAlignment="1">
      <alignment horizontal="center"/>
    </xf>
    <xf numFmtId="0" fontId="3" fillId="0" borderId="0" xfId="7" applyBorder="1"/>
    <xf numFmtId="0" fontId="17" fillId="3" borderId="1" xfId="7" applyFont="1" applyFill="1" applyBorder="1" applyAlignment="1">
      <alignment horizontal="center" vertical="center" wrapText="1"/>
    </xf>
    <xf numFmtId="0" fontId="20" fillId="3" borderId="1" xfId="7" applyFont="1" applyFill="1" applyBorder="1" applyAlignment="1">
      <alignment horizontal="center" vertical="center" wrapText="1"/>
    </xf>
    <xf numFmtId="169" fontId="20" fillId="3" borderId="1" xfId="7" applyNumberFormat="1" applyFont="1" applyFill="1" applyBorder="1" applyAlignment="1">
      <alignment horizontal="center" vertical="center" wrapText="1"/>
    </xf>
    <xf numFmtId="0" fontId="17" fillId="0" borderId="0" xfId="7" applyFont="1" applyAlignment="1">
      <alignment horizontal="center" vertical="center"/>
    </xf>
    <xf numFmtId="0" fontId="21" fillId="0" borderId="1" xfId="7" applyFont="1" applyBorder="1" applyAlignment="1">
      <alignment horizontal="justify" vertical="center"/>
    </xf>
    <xf numFmtId="166" fontId="21" fillId="0" borderId="1" xfId="14" applyFont="1" applyBorder="1" applyAlignment="1">
      <alignment vertical="center"/>
    </xf>
    <xf numFmtId="15" fontId="21" fillId="0" borderId="1" xfId="7" applyNumberFormat="1" applyFont="1" applyFill="1" applyBorder="1" applyAlignment="1">
      <alignment horizontal="center" vertical="center"/>
    </xf>
    <xf numFmtId="170" fontId="21" fillId="0" borderId="1" xfId="14" applyNumberFormat="1" applyFont="1" applyBorder="1" applyAlignment="1">
      <alignment vertical="center"/>
    </xf>
    <xf numFmtId="166" fontId="22" fillId="0" borderId="1" xfId="14" applyFont="1" applyBorder="1" applyAlignment="1">
      <alignment horizontal="center" vertical="center" wrapText="1"/>
    </xf>
    <xf numFmtId="166" fontId="22" fillId="0" borderId="1" xfId="14" applyNumberFormat="1" applyFont="1" applyBorder="1" applyAlignment="1">
      <alignment horizontal="center" vertical="center" wrapText="1"/>
    </xf>
    <xf numFmtId="165" fontId="21" fillId="0" borderId="0" xfId="7" applyNumberFormat="1" applyFont="1"/>
    <xf numFmtId="9" fontId="21" fillId="0" borderId="0" xfId="7" applyNumberFormat="1" applyFont="1"/>
    <xf numFmtId="0" fontId="21" fillId="0" borderId="0" xfId="7" applyFont="1"/>
    <xf numFmtId="169" fontId="3" fillId="0" borderId="0" xfId="7" applyNumberFormat="1"/>
    <xf numFmtId="0" fontId="4" fillId="0" borderId="0" xfId="7" applyFont="1" applyAlignment="1">
      <alignment horizontal="left" vertical="top" wrapText="1"/>
    </xf>
    <xf numFmtId="0" fontId="7" fillId="0" borderId="2" xfId="7" applyFont="1" applyBorder="1" applyAlignment="1">
      <alignment horizontal="center" vertical="center"/>
    </xf>
    <xf numFmtId="0" fontId="6" fillId="2" borderId="5" xfId="7" applyFont="1" applyFill="1" applyBorder="1" applyAlignment="1">
      <alignment horizontal="center" vertical="center" wrapText="1"/>
    </xf>
    <xf numFmtId="0" fontId="6" fillId="2" borderId="6" xfId="7" applyFont="1" applyFill="1" applyBorder="1" applyAlignment="1">
      <alignment horizontal="center" vertical="center" wrapText="1"/>
    </xf>
    <xf numFmtId="0" fontId="7" fillId="0" borderId="0" xfId="7" applyFont="1" applyAlignment="1">
      <alignment horizontal="left" vertical="center"/>
    </xf>
    <xf numFmtId="0" fontId="5" fillId="0" borderId="0" xfId="7" applyFont="1" applyAlignment="1">
      <alignment horizontal="center" vertical="center" wrapText="1"/>
    </xf>
    <xf numFmtId="0" fontId="5" fillId="0" borderId="0" xfId="7" applyFont="1" applyAlignment="1">
      <alignment horizontal="center" vertical="center"/>
    </xf>
    <xf numFmtId="0" fontId="5" fillId="0" borderId="0" xfId="0" applyFont="1" applyFill="1" applyAlignment="1">
      <alignment horizontal="center" vertical="center"/>
    </xf>
    <xf numFmtId="0" fontId="5" fillId="0" borderId="0" xfId="0" applyFont="1" applyAlignment="1">
      <alignment horizontal="center" vertical="center"/>
    </xf>
    <xf numFmtId="0" fontId="4" fillId="0" borderId="3" xfId="7" applyFont="1" applyBorder="1" applyAlignment="1">
      <alignment horizontal="center" vertical="center"/>
    </xf>
    <xf numFmtId="0" fontId="4" fillId="0" borderId="7" xfId="7" applyFont="1" applyBorder="1" applyAlignment="1">
      <alignment horizontal="center" vertical="center"/>
    </xf>
    <xf numFmtId="0" fontId="4" fillId="0" borderId="8" xfId="7" applyFont="1" applyBorder="1" applyAlignment="1">
      <alignment horizontal="center" vertical="center"/>
    </xf>
    <xf numFmtId="0" fontId="18" fillId="0" borderId="0" xfId="7" applyFont="1" applyBorder="1" applyAlignment="1">
      <alignment horizontal="center"/>
    </xf>
  </cellXfs>
  <cellStyles count="18">
    <cellStyle name="Comma 2" xfId="1"/>
    <cellStyle name="Millares" xfId="12" builtinId="3"/>
    <cellStyle name="Millares 2" xfId="2"/>
    <cellStyle name="Millares 3" xfId="3"/>
    <cellStyle name="Millares 4" xfId="14"/>
    <cellStyle name="Millares 5" xfId="15"/>
    <cellStyle name="Moneda 2" xfId="4"/>
    <cellStyle name="Moneda 3" xfId="5"/>
    <cellStyle name="Moneda 4" xfId="6"/>
    <cellStyle name="Normal" xfId="0" builtinId="0"/>
    <cellStyle name="Normal 2" xfId="7"/>
    <cellStyle name="Normal 2 2" xfId="16"/>
    <cellStyle name="Normal 3" xfId="8"/>
    <cellStyle name="Normal 4" xfId="9"/>
    <cellStyle name="Porcentaje" xfId="13" builtinId="5"/>
    <cellStyle name="Porcentaje 2" xfId="17"/>
    <cellStyle name="Porcentual 2" xfId="10"/>
    <cellStyle name="Porcentual 3" xfId="1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39</xdr:row>
      <xdr:rowOff>9525</xdr:rowOff>
    </xdr:from>
    <xdr:to>
      <xdr:col>7</xdr:col>
      <xdr:colOff>0</xdr:colOff>
      <xdr:row>39</xdr:row>
      <xdr:rowOff>9525</xdr:rowOff>
    </xdr:to>
    <xdr:sp macro="" textlink="">
      <xdr:nvSpPr>
        <xdr:cNvPr id="3073" name="Line 28"/>
        <xdr:cNvSpPr>
          <a:spLocks noChangeShapeType="1"/>
        </xdr:cNvSpPr>
      </xdr:nvSpPr>
      <xdr:spPr bwMode="auto">
        <a:xfrm>
          <a:off x="5505450" y="9363075"/>
          <a:ext cx="463867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R42"/>
  <sheetViews>
    <sheetView showGridLines="0" tabSelected="1" view="pageBreakPreview" zoomScale="70" zoomScaleNormal="70" zoomScaleSheetLayoutView="70" zoomScalePageLayoutView="40" workbookViewId="0">
      <selection activeCell="I22" sqref="I22"/>
    </sheetView>
  </sheetViews>
  <sheetFormatPr baseColWidth="10" defaultColWidth="11.42578125" defaultRowHeight="12.75" x14ac:dyDescent="0.2"/>
  <cols>
    <col min="1" max="1" width="6.5703125" customWidth="1"/>
    <col min="2" max="2" width="6" customWidth="1"/>
    <col min="3" max="3" width="68.140625" customWidth="1"/>
    <col min="4" max="4" width="43.42578125" customWidth="1"/>
    <col min="5" max="5" width="15.7109375" customWidth="1"/>
    <col min="6" max="6" width="23.5703125" customWidth="1"/>
    <col min="7" max="7" width="38.42578125" customWidth="1"/>
    <col min="8" max="8" width="22.28515625" customWidth="1"/>
    <col min="9" max="9" width="20.85546875" customWidth="1"/>
    <col min="10" max="10" width="22.5703125" customWidth="1"/>
    <col min="11" max="11" width="21.5703125" customWidth="1"/>
    <col min="13" max="13" width="17.28515625" customWidth="1"/>
    <col min="14" max="14" width="17.85546875" bestFit="1" customWidth="1"/>
    <col min="15" max="15" width="16.5703125" bestFit="1" customWidth="1"/>
    <col min="16" max="16" width="11.5703125" bestFit="1" customWidth="1"/>
  </cols>
  <sheetData>
    <row r="3" spans="2:18" ht="177.75" customHeight="1" x14ac:dyDescent="0.2">
      <c r="B3" s="59" t="s">
        <v>20</v>
      </c>
      <c r="C3" s="60"/>
      <c r="D3" s="60"/>
      <c r="E3" s="60"/>
      <c r="F3" s="60"/>
      <c r="G3" s="60"/>
      <c r="H3" s="60"/>
      <c r="I3" s="60"/>
      <c r="J3" s="60"/>
    </row>
    <row r="4" spans="2:18" ht="18.75" x14ac:dyDescent="0.2">
      <c r="B4" s="62" t="s">
        <v>7</v>
      </c>
      <c r="C4" s="62"/>
      <c r="D4" s="62"/>
      <c r="E4" s="62"/>
      <c r="F4" s="62"/>
      <c r="G4" s="62"/>
      <c r="H4" s="62"/>
      <c r="I4" s="62"/>
      <c r="J4" s="62"/>
    </row>
    <row r="5" spans="2:18" ht="18.75" x14ac:dyDescent="0.2">
      <c r="B5" s="61" t="s">
        <v>12</v>
      </c>
      <c r="C5" s="61"/>
      <c r="D5" s="61"/>
      <c r="E5" s="61"/>
      <c r="F5" s="61"/>
      <c r="G5" s="61"/>
      <c r="H5" s="61"/>
      <c r="I5" s="61"/>
      <c r="J5" s="61"/>
      <c r="O5" s="22"/>
    </row>
    <row r="6" spans="2:18" ht="18.75" x14ac:dyDescent="0.2">
      <c r="B6" s="7"/>
      <c r="C6" s="7"/>
      <c r="D6" s="7"/>
      <c r="E6" s="7"/>
      <c r="F6" s="7"/>
      <c r="G6" s="7"/>
      <c r="H6" s="7"/>
      <c r="I6" s="7"/>
      <c r="J6" s="7"/>
      <c r="M6" s="22" t="s">
        <v>28</v>
      </c>
      <c r="N6" s="23">
        <v>20800000000</v>
      </c>
      <c r="O6" s="23">
        <f>+N6/616000</f>
        <v>33766.233766233767</v>
      </c>
    </row>
    <row r="7" spans="2:18" ht="15.75" x14ac:dyDescent="0.2">
      <c r="B7" s="1"/>
      <c r="C7" s="1"/>
      <c r="D7" s="1"/>
      <c r="E7" s="1"/>
      <c r="F7" s="1"/>
      <c r="G7" s="1"/>
      <c r="H7" s="1"/>
      <c r="I7" s="1"/>
      <c r="J7" s="1"/>
      <c r="M7" s="22" t="s">
        <v>29</v>
      </c>
      <c r="O7" s="33">
        <f>+O6*0.4</f>
        <v>13506.493506493507</v>
      </c>
    </row>
    <row r="8" spans="2:18" ht="15.75" x14ac:dyDescent="0.2">
      <c r="B8" s="58" t="s">
        <v>21</v>
      </c>
      <c r="C8" s="58"/>
      <c r="D8" s="58"/>
      <c r="E8" s="58"/>
      <c r="F8" s="58"/>
      <c r="G8" s="58"/>
      <c r="H8" s="58"/>
      <c r="I8" s="58"/>
      <c r="J8" s="2"/>
      <c r="M8" s="34">
        <v>0.51</v>
      </c>
      <c r="O8" s="23">
        <f>+O7*0.51</f>
        <v>6888.3116883116891</v>
      </c>
    </row>
    <row r="9" spans="2:18" ht="15.75" x14ac:dyDescent="0.2">
      <c r="B9" s="58" t="s">
        <v>22</v>
      </c>
      <c r="C9" s="58"/>
      <c r="D9" s="58"/>
      <c r="E9" s="58"/>
      <c r="F9" s="58"/>
      <c r="G9" s="58"/>
      <c r="H9" s="58"/>
      <c r="I9" s="58"/>
      <c r="J9" s="2"/>
    </row>
    <row r="10" spans="2:18" ht="15.75" x14ac:dyDescent="0.2">
      <c r="B10" s="3"/>
      <c r="C10" s="3"/>
      <c r="D10" s="3"/>
      <c r="E10" s="3"/>
      <c r="F10" s="3"/>
      <c r="G10" s="3"/>
      <c r="H10" s="3"/>
      <c r="I10" s="3"/>
      <c r="J10" s="2"/>
    </row>
    <row r="11" spans="2:18" ht="15.75" x14ac:dyDescent="0.2">
      <c r="B11" s="3"/>
      <c r="C11" s="3"/>
      <c r="D11" s="3"/>
      <c r="E11" s="3"/>
      <c r="F11" s="3"/>
      <c r="G11" s="3"/>
      <c r="H11" s="3"/>
      <c r="I11" s="3"/>
      <c r="J11" s="2"/>
    </row>
    <row r="12" spans="2:18" ht="15.75" x14ac:dyDescent="0.2">
      <c r="B12" s="3"/>
      <c r="C12" s="3"/>
      <c r="D12" s="2"/>
      <c r="E12" s="3"/>
      <c r="F12" s="3"/>
      <c r="G12" s="3"/>
      <c r="H12" s="3"/>
      <c r="I12" s="3"/>
      <c r="J12" s="2"/>
    </row>
    <row r="13" spans="2:18" ht="26.25" customHeight="1" x14ac:dyDescent="0.2">
      <c r="B13" s="55" t="s">
        <v>8</v>
      </c>
      <c r="C13" s="55"/>
      <c r="D13" s="55"/>
      <c r="E13" s="55"/>
      <c r="F13" s="55"/>
      <c r="G13" s="55"/>
      <c r="H13" s="55"/>
      <c r="I13" s="55"/>
      <c r="J13" s="6"/>
    </row>
    <row r="14" spans="2:18" ht="42.75" x14ac:dyDescent="0.2">
      <c r="B14" s="8"/>
      <c r="C14" s="9" t="s">
        <v>6</v>
      </c>
      <c r="D14" s="9" t="s">
        <v>15</v>
      </c>
      <c r="E14" s="9" t="s">
        <v>3</v>
      </c>
      <c r="F14" s="9" t="s">
        <v>4</v>
      </c>
      <c r="G14" s="9" t="s">
        <v>17</v>
      </c>
      <c r="H14" s="9" t="s">
        <v>11</v>
      </c>
      <c r="I14" s="9" t="s">
        <v>5</v>
      </c>
      <c r="J14" s="9" t="s">
        <v>14</v>
      </c>
      <c r="K14" s="9" t="s">
        <v>16</v>
      </c>
      <c r="M14" s="32" t="s">
        <v>34</v>
      </c>
      <c r="N14" s="32" t="s">
        <v>35</v>
      </c>
      <c r="O14" s="32" t="s">
        <v>36</v>
      </c>
      <c r="P14" s="32" t="s">
        <v>35</v>
      </c>
      <c r="Q14" s="32" t="s">
        <v>37</v>
      </c>
      <c r="R14" s="32" t="s">
        <v>38</v>
      </c>
    </row>
    <row r="15" spans="2:18" ht="164.25" customHeight="1" x14ac:dyDescent="0.2">
      <c r="B15" s="10">
        <v>1</v>
      </c>
      <c r="C15" s="63" t="s">
        <v>23</v>
      </c>
      <c r="D15" s="26" t="s">
        <v>30</v>
      </c>
      <c r="E15" s="18">
        <v>41074</v>
      </c>
      <c r="F15" s="18">
        <v>41532</v>
      </c>
      <c r="G15" s="20">
        <v>0.5</v>
      </c>
      <c r="H15" s="19" t="s">
        <v>31</v>
      </c>
      <c r="I15" s="27" t="s">
        <v>32</v>
      </c>
      <c r="J15" s="29">
        <v>8945764395</v>
      </c>
      <c r="K15" s="11"/>
      <c r="M15" s="30">
        <v>5885080395</v>
      </c>
      <c r="N15" s="30">
        <f>+M15/566700</f>
        <v>10384.825119110641</v>
      </c>
      <c r="O15" s="30">
        <v>3060684000</v>
      </c>
      <c r="P15" s="30">
        <f>+O15/589500</f>
        <v>5192</v>
      </c>
      <c r="Q15" s="31">
        <f>+P15+N15</f>
        <v>15576.825119110641</v>
      </c>
      <c r="R15" s="30">
        <f>+Q15*G15</f>
        <v>7788.4125595553205</v>
      </c>
    </row>
    <row r="16" spans="2:18" x14ac:dyDescent="0.2">
      <c r="B16" s="10">
        <v>2</v>
      </c>
      <c r="C16" s="64"/>
      <c r="D16" s="11"/>
      <c r="E16" s="11"/>
      <c r="F16" s="11"/>
      <c r="G16" s="11"/>
      <c r="H16" s="11"/>
      <c r="I16" s="11"/>
      <c r="J16" s="11"/>
      <c r="K16" s="11"/>
    </row>
    <row r="17" spans="2:14" x14ac:dyDescent="0.2">
      <c r="B17" s="10">
        <v>3</v>
      </c>
      <c r="C17" s="64"/>
      <c r="D17" s="11"/>
      <c r="E17" s="11"/>
      <c r="F17" s="11"/>
      <c r="G17" s="11"/>
      <c r="H17" s="11"/>
      <c r="I17" s="11"/>
      <c r="J17" s="11"/>
      <c r="K17" s="11"/>
    </row>
    <row r="18" spans="2:14" x14ac:dyDescent="0.2">
      <c r="B18" s="10">
        <v>4</v>
      </c>
      <c r="C18" s="64"/>
      <c r="D18" s="11"/>
      <c r="E18" s="11"/>
      <c r="F18" s="11"/>
      <c r="G18" s="11"/>
      <c r="H18" s="11"/>
      <c r="I18" s="11"/>
      <c r="J18" s="11"/>
      <c r="K18" s="11"/>
    </row>
    <row r="19" spans="2:14" x14ac:dyDescent="0.2">
      <c r="B19" s="10">
        <v>5</v>
      </c>
      <c r="C19" s="64"/>
      <c r="D19" s="11"/>
      <c r="E19" s="11"/>
      <c r="F19" s="11"/>
      <c r="G19" s="11"/>
      <c r="H19" s="11"/>
      <c r="I19" s="11"/>
      <c r="J19" s="11"/>
      <c r="K19" s="11"/>
    </row>
    <row r="20" spans="2:14" x14ac:dyDescent="0.2">
      <c r="B20" s="10">
        <v>6</v>
      </c>
      <c r="C20" s="65"/>
      <c r="D20" s="11"/>
      <c r="E20" s="11"/>
      <c r="F20" s="11"/>
      <c r="G20" s="11"/>
      <c r="H20" s="11"/>
      <c r="I20" s="11"/>
      <c r="J20" s="11"/>
      <c r="K20" s="11"/>
    </row>
    <row r="21" spans="2:14" ht="14.25" customHeight="1" x14ac:dyDescent="0.2">
      <c r="B21" s="12"/>
      <c r="C21" s="6"/>
      <c r="D21" s="6"/>
      <c r="E21" s="6"/>
      <c r="F21" s="6"/>
      <c r="G21" s="6"/>
      <c r="H21" s="6"/>
      <c r="I21" s="6"/>
    </row>
    <row r="22" spans="2:14" ht="31.5" customHeight="1" x14ac:dyDescent="0.2">
      <c r="B22" s="12"/>
      <c r="C22" s="6"/>
      <c r="D22" s="6"/>
      <c r="E22" s="6"/>
      <c r="F22" s="6"/>
      <c r="G22" s="56" t="s">
        <v>9</v>
      </c>
      <c r="H22" s="57"/>
      <c r="I22" s="35">
        <f>+J15</f>
        <v>8945764395</v>
      </c>
    </row>
    <row r="23" spans="2:14" ht="31.5" customHeight="1" x14ac:dyDescent="0.2">
      <c r="B23" s="12"/>
      <c r="C23" s="6"/>
      <c r="D23" s="6"/>
      <c r="E23" s="6"/>
      <c r="F23" s="6"/>
      <c r="G23" s="14"/>
      <c r="H23" s="14"/>
      <c r="I23" s="15"/>
    </row>
    <row r="24" spans="2:14" ht="16.5" customHeight="1" x14ac:dyDescent="0.2"/>
    <row r="25" spans="2:14" ht="15.75" x14ac:dyDescent="0.2">
      <c r="B25" s="55" t="s">
        <v>10</v>
      </c>
      <c r="C25" s="55"/>
      <c r="D25" s="55"/>
      <c r="E25" s="55"/>
      <c r="F25" s="55"/>
      <c r="G25" s="55"/>
      <c r="H25" s="55"/>
      <c r="I25" s="55"/>
      <c r="J25" s="2"/>
      <c r="L25" s="22"/>
      <c r="M25" s="23"/>
    </row>
    <row r="26" spans="2:14" ht="45.75" customHeight="1" x14ac:dyDescent="0.2">
      <c r="B26" s="8"/>
      <c r="C26" s="9" t="s">
        <v>6</v>
      </c>
      <c r="D26" s="9" t="s">
        <v>15</v>
      </c>
      <c r="E26" s="9" t="s">
        <v>3</v>
      </c>
      <c r="F26" s="9" t="s">
        <v>4</v>
      </c>
      <c r="G26" s="9" t="s">
        <v>18</v>
      </c>
      <c r="H26" s="9" t="s">
        <v>11</v>
      </c>
      <c r="I26" s="9" t="s">
        <v>14</v>
      </c>
      <c r="J26" s="9" t="s">
        <v>5</v>
      </c>
      <c r="K26" s="9" t="s">
        <v>16</v>
      </c>
      <c r="L26" s="24"/>
      <c r="M26" s="25"/>
    </row>
    <row r="27" spans="2:14" ht="38.25" x14ac:dyDescent="0.2">
      <c r="B27" s="10">
        <v>1</v>
      </c>
      <c r="C27" s="19" t="s">
        <v>24</v>
      </c>
      <c r="D27" s="26" t="s">
        <v>25</v>
      </c>
      <c r="E27" s="18">
        <v>38645</v>
      </c>
      <c r="F27" s="18">
        <v>40288</v>
      </c>
      <c r="G27" s="20">
        <v>1</v>
      </c>
      <c r="H27" s="19" t="s">
        <v>26</v>
      </c>
      <c r="I27" s="21">
        <v>2465172012.0404162</v>
      </c>
      <c r="J27" s="19" t="s">
        <v>27</v>
      </c>
      <c r="K27" s="11"/>
      <c r="M27" s="23">
        <v>1640888222.4000001</v>
      </c>
      <c r="N27" s="23">
        <f>+M27/381500</f>
        <v>4301.148682568808</v>
      </c>
    </row>
    <row r="28" spans="2:14" ht="99.75" customHeight="1" x14ac:dyDescent="0.2">
      <c r="B28" s="10">
        <v>2</v>
      </c>
      <c r="C28" s="19" t="s">
        <v>24</v>
      </c>
      <c r="D28" s="26" t="s">
        <v>50</v>
      </c>
      <c r="E28" s="18">
        <v>38908</v>
      </c>
      <c r="F28" s="18">
        <v>39512</v>
      </c>
      <c r="G28" s="20">
        <v>1</v>
      </c>
      <c r="H28" s="19" t="s">
        <v>26</v>
      </c>
      <c r="I28" s="21">
        <v>1947066033</v>
      </c>
      <c r="J28" s="19" t="s">
        <v>51</v>
      </c>
      <c r="K28" s="11"/>
      <c r="M28" s="23">
        <v>1311666114</v>
      </c>
      <c r="N28" s="23">
        <f>+M28/408000</f>
        <v>3214.8679264705884</v>
      </c>
    </row>
    <row r="29" spans="2:14" ht="13.5" customHeight="1" x14ac:dyDescent="0.2">
      <c r="B29" s="10">
        <v>3</v>
      </c>
      <c r="C29" s="11"/>
      <c r="D29" s="11"/>
      <c r="E29" s="11"/>
      <c r="F29" s="11"/>
      <c r="G29" s="11"/>
      <c r="H29" s="11"/>
      <c r="I29" s="17"/>
      <c r="J29" s="11"/>
      <c r="K29" s="11"/>
    </row>
    <row r="30" spans="2:14" x14ac:dyDescent="0.2">
      <c r="B30" s="10">
        <v>4</v>
      </c>
      <c r="C30" s="11"/>
      <c r="D30" s="11"/>
      <c r="E30" s="11"/>
      <c r="F30" s="11"/>
      <c r="G30" s="11"/>
      <c r="H30" s="11"/>
      <c r="I30" s="17"/>
      <c r="J30" s="11"/>
      <c r="K30" s="11"/>
    </row>
    <row r="31" spans="2:14" ht="13.5" customHeight="1" x14ac:dyDescent="0.2">
      <c r="B31" s="10">
        <v>5</v>
      </c>
      <c r="C31" s="11"/>
      <c r="D31" s="11"/>
      <c r="E31" s="11"/>
      <c r="F31" s="11"/>
      <c r="G31" s="11"/>
      <c r="H31" s="11"/>
      <c r="I31" s="17"/>
      <c r="J31" s="11"/>
      <c r="K31" s="11"/>
    </row>
    <row r="32" spans="2:14" ht="14.25" customHeight="1" x14ac:dyDescent="0.2">
      <c r="B32" s="12"/>
      <c r="C32" s="6"/>
      <c r="D32" s="6"/>
      <c r="E32" s="6"/>
      <c r="F32" s="6"/>
      <c r="G32" s="6"/>
      <c r="H32" s="6"/>
      <c r="I32" s="6"/>
    </row>
    <row r="33" spans="2:15" ht="29.25" customHeight="1" x14ac:dyDescent="0.2">
      <c r="B33" s="12"/>
      <c r="C33" s="6"/>
      <c r="D33" s="6"/>
      <c r="E33" s="6"/>
      <c r="F33" s="6"/>
      <c r="G33" s="56" t="s">
        <v>13</v>
      </c>
      <c r="H33" s="57"/>
      <c r="I33" s="13">
        <f>+I27+I28</f>
        <v>4412238045.0404167</v>
      </c>
      <c r="M33" s="36" t="s">
        <v>39</v>
      </c>
      <c r="O33" s="36">
        <f>+N27+R15+N28</f>
        <v>15304.429168594716</v>
      </c>
    </row>
    <row r="34" spans="2:15" x14ac:dyDescent="0.2">
      <c r="B34" s="2"/>
      <c r="C34" s="2"/>
      <c r="D34" s="2"/>
      <c r="E34" s="6"/>
      <c r="F34" s="6"/>
      <c r="G34" s="6"/>
      <c r="H34" s="6"/>
      <c r="I34" s="6"/>
      <c r="J34" s="2"/>
      <c r="M34" s="34">
        <v>0.51</v>
      </c>
      <c r="O34" s="23">
        <f>+O33*M34</f>
        <v>7805.2588759833052</v>
      </c>
    </row>
    <row r="35" spans="2:15" x14ac:dyDescent="0.2">
      <c r="B35" s="2"/>
      <c r="C35" s="2"/>
      <c r="D35" s="2"/>
      <c r="E35" s="6"/>
      <c r="F35" s="6"/>
      <c r="G35" s="6"/>
      <c r="H35" s="6"/>
      <c r="I35" s="6"/>
      <c r="J35" s="2"/>
      <c r="M35" s="34">
        <v>0.25</v>
      </c>
      <c r="O35" s="23">
        <f>+O33*M35</f>
        <v>3826.1072921486789</v>
      </c>
    </row>
    <row r="36" spans="2:15" x14ac:dyDescent="0.2">
      <c r="B36" s="2"/>
      <c r="C36" s="2"/>
      <c r="D36" s="2"/>
      <c r="E36" s="6"/>
      <c r="F36" s="6"/>
      <c r="G36" s="6"/>
      <c r="H36" s="6"/>
      <c r="I36" s="6"/>
      <c r="J36" s="2"/>
    </row>
    <row r="37" spans="2:15" x14ac:dyDescent="0.2">
      <c r="B37" s="2"/>
      <c r="C37" s="2"/>
      <c r="D37" s="2"/>
      <c r="E37" s="2"/>
      <c r="F37" s="2"/>
      <c r="G37" s="2"/>
      <c r="H37" s="2"/>
      <c r="I37" s="2"/>
      <c r="J37" s="2"/>
    </row>
    <row r="38" spans="2:15" ht="15.75" x14ac:dyDescent="0.2">
      <c r="B38" s="2"/>
      <c r="C38" s="2"/>
      <c r="D38" s="2"/>
      <c r="E38" s="16" t="s">
        <v>0</v>
      </c>
      <c r="F38" s="4"/>
      <c r="G38" s="4"/>
      <c r="J38" s="2"/>
    </row>
    <row r="39" spans="2:15" ht="15.75" x14ac:dyDescent="0.2">
      <c r="B39" s="2"/>
      <c r="C39" s="2"/>
      <c r="D39" s="2"/>
      <c r="E39" s="16" t="s">
        <v>1</v>
      </c>
      <c r="F39" s="2" t="s">
        <v>33</v>
      </c>
      <c r="G39" s="2"/>
      <c r="J39" s="2"/>
    </row>
    <row r="40" spans="2:15" ht="15.75" x14ac:dyDescent="0.2">
      <c r="B40" s="2"/>
      <c r="C40" s="2"/>
      <c r="D40" s="2"/>
      <c r="E40" s="16" t="s">
        <v>2</v>
      </c>
      <c r="F40" s="28">
        <v>72262547</v>
      </c>
      <c r="G40" s="4"/>
      <c r="J40" s="2"/>
    </row>
    <row r="41" spans="2:15" ht="15.75" x14ac:dyDescent="0.2">
      <c r="B41" s="2"/>
      <c r="C41" s="2"/>
      <c r="D41" s="2"/>
      <c r="E41" s="5"/>
      <c r="F41" s="2"/>
      <c r="G41" s="2"/>
      <c r="J41" s="6"/>
    </row>
    <row r="42" spans="2:15" ht="69" customHeight="1" x14ac:dyDescent="0.2">
      <c r="C42" s="54" t="s">
        <v>19</v>
      </c>
      <c r="D42" s="54"/>
      <c r="E42" s="54"/>
      <c r="F42" s="54"/>
      <c r="G42" s="54"/>
      <c r="H42" s="54"/>
      <c r="I42" s="54"/>
      <c r="J42" s="54"/>
    </row>
  </sheetData>
  <mergeCells count="11">
    <mergeCell ref="B3:J3"/>
    <mergeCell ref="B5:J5"/>
    <mergeCell ref="B4:J4"/>
    <mergeCell ref="B8:I8"/>
    <mergeCell ref="G33:H33"/>
    <mergeCell ref="C15:C20"/>
    <mergeCell ref="C42:J42"/>
    <mergeCell ref="B13:I13"/>
    <mergeCell ref="G22:H22"/>
    <mergeCell ref="B25:I25"/>
    <mergeCell ref="B9:I9"/>
  </mergeCells>
  <phoneticPr fontId="11" type="noConversion"/>
  <pageMargins left="0.74803149606299213" right="0.74803149606299213" top="0.98425196850393704" bottom="0.98425196850393704" header="0.51181102362204722" footer="0.51181102362204722"/>
  <pageSetup scale="4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view="pageBreakPreview" zoomScaleNormal="100" workbookViewId="0">
      <selection activeCell="B5" sqref="B5"/>
    </sheetView>
  </sheetViews>
  <sheetFormatPr baseColWidth="10" defaultRowHeight="12.75" x14ac:dyDescent="0.2"/>
  <cols>
    <col min="1" max="1" width="12.42578125" style="37" customWidth="1"/>
    <col min="2" max="2" width="11.42578125" style="37" customWidth="1"/>
    <col min="3" max="4" width="8.5703125" style="37" customWidth="1"/>
    <col min="5" max="5" width="10.85546875" style="37" customWidth="1"/>
    <col min="6" max="6" width="12.28515625" style="37" customWidth="1"/>
    <col min="7" max="7" width="11" style="37" customWidth="1"/>
    <col min="8" max="8" width="14.85546875" style="53" customWidth="1"/>
    <col min="9" max="16384" width="11.42578125" style="37"/>
  </cols>
  <sheetData>
    <row r="1" spans="1:10" ht="56.25" customHeight="1" x14ac:dyDescent="0.25">
      <c r="A1" s="66" t="s">
        <v>40</v>
      </c>
      <c r="B1" s="66"/>
      <c r="C1" s="66"/>
      <c r="D1" s="66"/>
      <c r="E1" s="66"/>
      <c r="F1" s="66"/>
      <c r="G1" s="66"/>
      <c r="H1" s="66"/>
    </row>
    <row r="2" spans="1:10" s="39" customFormat="1" ht="34.5" customHeight="1" x14ac:dyDescent="0.25">
      <c r="A2" s="38"/>
      <c r="B2" s="38"/>
      <c r="C2" s="38"/>
      <c r="D2" s="38"/>
      <c r="E2" s="38"/>
      <c r="F2" s="38"/>
      <c r="G2" s="38"/>
      <c r="H2" s="38"/>
    </row>
    <row r="3" spans="1:10" s="43" customFormat="1" ht="63.75" x14ac:dyDescent="0.2">
      <c r="A3" s="40" t="s">
        <v>41</v>
      </c>
      <c r="B3" s="41" t="s">
        <v>42</v>
      </c>
      <c r="C3" s="41" t="s">
        <v>43</v>
      </c>
      <c r="D3" s="41" t="s">
        <v>44</v>
      </c>
      <c r="E3" s="41" t="s">
        <v>45</v>
      </c>
      <c r="F3" s="42" t="s">
        <v>46</v>
      </c>
      <c r="G3" s="41" t="s">
        <v>47</v>
      </c>
      <c r="H3" s="42" t="s">
        <v>48</v>
      </c>
    </row>
    <row r="4" spans="1:10" s="52" customFormat="1" ht="99" customHeight="1" x14ac:dyDescent="0.2">
      <c r="A4" s="44" t="s">
        <v>49</v>
      </c>
      <c r="B4" s="45">
        <v>901404</v>
      </c>
      <c r="C4" s="46">
        <v>38645</v>
      </c>
      <c r="D4" s="46">
        <v>40288</v>
      </c>
      <c r="E4" s="47">
        <v>1.1974</v>
      </c>
      <c r="F4" s="48">
        <f>+B4*E4</f>
        <v>1079341.1496000001</v>
      </c>
      <c r="G4" s="45">
        <v>2283.96</v>
      </c>
      <c r="H4" s="49">
        <f>+F4*G4</f>
        <v>2465172012.0404162</v>
      </c>
      <c r="I4" s="50"/>
      <c r="J4" s="51"/>
    </row>
  </sheetData>
  <mergeCells count="1">
    <mergeCell ref="A1:H1"/>
  </mergeCells>
  <printOptions horizontalCentered="1"/>
  <pageMargins left="0.78740157480314965" right="0.78740157480314965" top="1.5748031496062993" bottom="1.5748031496062993"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6</vt:lpstr>
      <vt:lpstr>conversion</vt:lpstr>
      <vt:lpstr>conversion!Área_de_impresión</vt:lpstr>
      <vt:lpstr>'Formato 6'!Área_de_impresión</vt:lpstr>
    </vt:vector>
  </TitlesOfParts>
  <Company>Posse Herrera &amp; Ruiz</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Juan Fernando Herrera Urrego</cp:lastModifiedBy>
  <cp:lastPrinted>2012-07-13T14:39:44Z</cp:lastPrinted>
  <dcterms:created xsi:type="dcterms:W3CDTF">2009-03-04T21:53:46Z</dcterms:created>
  <dcterms:modified xsi:type="dcterms:W3CDTF">2014-07-15T21:18:19Z</dcterms:modified>
</cp:coreProperties>
</file>