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GOSTO-11-CM-005-2014\"/>
    </mc:Choice>
  </mc:AlternateContent>
  <bookViews>
    <workbookView xWindow="0" yWindow="0" windowWidth="19200" windowHeight="6465" activeTab="3"/>
  </bookViews>
  <sheets>
    <sheet name="Proponentes" sheetId="2" r:id="rId1"/>
    <sheet name="Requisitos" sheetId="3" r:id="rId2"/>
    <sheet name="SMLM" sheetId="4" r:id="rId3"/>
    <sheet name="Experiencia General" sheetId="1" r:id="rId4"/>
    <sheet name="Experiencia Específica" sheetId="5" r:id="rId5"/>
    <sheet name="Resumen" sheetId="6"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SMLM!#REF!</definedName>
    <definedName name="ACARG03" localSheetId="1">[1]INTRO!#REF!</definedName>
    <definedName name="ACARG03" localSheetId="5">[1]INTRO!#REF!</definedName>
    <definedName name="ACARG03" localSheetId="2">[1]INTRO!#REF!</definedName>
    <definedName name="ACARG03">[1]INTRO!#REF!</definedName>
    <definedName name="acarg3" localSheetId="1">[2]INTRO!#REF!</definedName>
    <definedName name="acarg3" localSheetId="5">[2]INTRO!#REF!</definedName>
    <definedName name="acarg3" localSheetId="2">[2]INTRO!#REF!</definedName>
    <definedName name="acarg3">[2]INTRO!#REF!</definedName>
    <definedName name="area">[2]INTRO!$B$3</definedName>
    <definedName name="_xlnm.Print_Area" localSheetId="4">'Experiencia Específica'!$B$9:$R$236</definedName>
    <definedName name="_xlnm.Print_Area" localSheetId="3">'Experiencia General'!$C$8:$R$205</definedName>
    <definedName name="_xlnm.Print_Area" localSheetId="5">Resumen!$B$12:$E$143</definedName>
    <definedName name="bcarg3" localSheetId="1">[2]INTRO!#REF!</definedName>
    <definedName name="bcarg3" localSheetId="5">[2]INTRO!#REF!</definedName>
    <definedName name="bcarg3" localSheetId="2">[2]INTRO!#REF!</definedName>
    <definedName name="bcarg3">[2]INTRO!#REF!</definedName>
    <definedName name="BCARG4">[2]INTRO!#REF!</definedName>
    <definedName name="CARGO1">[2]INTRO!$B$14</definedName>
    <definedName name="CARGO2">[2]INTRO!$B$15</definedName>
    <definedName name="ccarg3" localSheetId="1">[2]INTRO!#REF!</definedName>
    <definedName name="ccarg3" localSheetId="5">[2]INTRO!#REF!</definedName>
    <definedName name="ccarg3" localSheetId="2">[2]INTRO!#REF!</definedName>
    <definedName name="ccarg3">[2]INTRO!#REF!</definedName>
    <definedName name="CONSORCIO">[2]DEPENDENCIAS!$I$2:$I$4</definedName>
    <definedName name="dcarg3" localSheetId="1">[2]INTRO!#REF!</definedName>
    <definedName name="dcarg3" localSheetId="5">[2]INTRO!#REF!</definedName>
    <definedName name="dcarg3" localSheetId="2">[2]INTRO!#REF!</definedName>
    <definedName name="dcarg3">[2]INTRO!#REF!</definedName>
    <definedName name="DEPENDENCIAS">[2]DEPENDENCIAS!$B$2:$B$10</definedName>
    <definedName name="LIDERGEN" localSheetId="0">[3]Requisitos!$H$7</definedName>
    <definedName name="LIDERGEN" localSheetId="1">Requisitos!$H$8</definedName>
    <definedName name="LIDERGEN" localSheetId="5">[4]Requisitos!$H$8</definedName>
    <definedName name="LIDERGEN" localSheetId="2">[4]Requisitos!$H$8</definedName>
    <definedName name="LIDERGEN">[5]Requisitos!$H$8</definedName>
    <definedName name="MINGEN" localSheetId="1">Requisitos!$H$7</definedName>
    <definedName name="MINGEN" localSheetId="5">[4]Requisitos!$H$7</definedName>
    <definedName name="MINGEN" localSheetId="2">[4]Requisitos!$H$7</definedName>
    <definedName name="MINGEN">[3]Requisitos!#REF!</definedName>
    <definedName name="numproceso">[2]INTRO!$B$6</definedName>
    <definedName name="objproceso">[2]INTRO!$B$7</definedName>
    <definedName name="PO" localSheetId="1">Requisitos!$H$3</definedName>
    <definedName name="PO" localSheetId="5">[4]Requisitos!$H$3</definedName>
    <definedName name="PO" localSheetId="2">[4]Requisitos!$H$3</definedName>
    <definedName name="PO">[3]Requisitos!$H$3</definedName>
    <definedName name="PROF_REQUE">[6]LISTAS!$D$2:$D$31</definedName>
    <definedName name="PROFESIONES">[6]LISTAS!$E$2:$E$31</definedName>
    <definedName name="SALACTUAL" localSheetId="0">[3]SMLM!$H$14</definedName>
    <definedName name="SALACTUAL" localSheetId="5">[4]SMLM!$H$14</definedName>
    <definedName name="SALACTUAL" localSheetId="2">SMLM!$H$14</definedName>
    <definedName name="SALACTUAL">[5]SMLM!$H$14</definedName>
    <definedName name="SUMAGEN" localSheetId="0">[3]Requisitos!$H$6</definedName>
    <definedName name="SUMAGEN" localSheetId="1">Requisitos!$H$6</definedName>
    <definedName name="SUMAGEN" localSheetId="5">[4]Requisitos!$H$6</definedName>
    <definedName name="SUMAGEN" localSheetId="2">[4]Requisitos!$H$6</definedName>
    <definedName name="SUMAGEN">[5]Requisitos!$H$6</definedName>
    <definedName name="_xlnm.Print_Titles" localSheetId="4">'Experiencia Específica'!$1:$7</definedName>
    <definedName name="_xlnm.Print_Titles" localSheetId="3">'Experiencia General'!$1:$6</definedName>
    <definedName name="_xlnm.Print_Titles" localSheetId="5">Resumen!$1:$11</definedName>
    <definedName name="VALIDACION">[6]SMLM!$G$17:$G$18</definedName>
    <definedName name="XXX" localSheetId="5">[2]INTRO!#REF!</definedName>
    <definedName name="XXX" localSheetId="2">[2]INTRO!#REF!</definedName>
    <definedName name="XXX">[2]INTRO!#REF!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6" l="1"/>
  <c r="E18" i="6"/>
  <c r="I9" i="3" l="1"/>
  <c r="I8" i="3"/>
  <c r="H6" i="3"/>
  <c r="I6" i="3" s="1"/>
  <c r="E8" i="6" s="1"/>
  <c r="D8" i="6"/>
  <c r="D9" i="6" s="1"/>
  <c r="E21" i="6"/>
  <c r="E36" i="4"/>
  <c r="E35" i="4"/>
  <c r="E34" i="4"/>
  <c r="E33" i="4"/>
  <c r="G32" i="4"/>
  <c r="E32" i="4"/>
  <c r="E31" i="4"/>
  <c r="E30" i="4"/>
  <c r="E29" i="4"/>
  <c r="E28" i="4"/>
  <c r="E27" i="4"/>
  <c r="E26" i="4"/>
  <c r="E25" i="4"/>
  <c r="E24" i="4"/>
  <c r="E23" i="4"/>
  <c r="E22" i="4"/>
  <c r="E21" i="4"/>
  <c r="E20" i="4"/>
  <c r="E19" i="4"/>
  <c r="H18" i="4"/>
  <c r="E18" i="4"/>
  <c r="E17" i="4"/>
  <c r="E16" i="4"/>
  <c r="E15" i="4"/>
  <c r="G14" i="4"/>
  <c r="H14" i="4" s="1"/>
  <c r="E14" i="4"/>
  <c r="E13" i="4"/>
  <c r="E12" i="4"/>
  <c r="E11" i="4"/>
  <c r="E10" i="4"/>
  <c r="E9" i="4"/>
  <c r="E8" i="4"/>
  <c r="E7" i="4"/>
  <c r="E6" i="4"/>
  <c r="E5" i="4"/>
  <c r="E4" i="4"/>
  <c r="E3" i="4"/>
  <c r="I3" i="3"/>
  <c r="D45" i="2"/>
  <c r="D42" i="2"/>
  <c r="D39" i="2"/>
  <c r="D36" i="2"/>
  <c r="D33" i="2"/>
  <c r="D30" i="2"/>
  <c r="D27" i="2"/>
  <c r="D24" i="2"/>
  <c r="D21" i="2"/>
  <c r="D18" i="2"/>
  <c r="D14" i="2"/>
  <c r="D11" i="2"/>
  <c r="H7" i="3" l="1"/>
  <c r="E10" i="6"/>
  <c r="E22" i="6"/>
  <c r="I7" i="3" l="1"/>
  <c r="E15" i="6"/>
  <c r="E9" i="6" l="1"/>
  <c r="E16" i="6"/>
  <c r="E24" i="6"/>
  <c r="E13" i="6" l="1"/>
</calcChain>
</file>

<file path=xl/sharedStrings.xml><?xml version="1.0" encoding="utf-8"?>
<sst xmlns="http://schemas.openxmlformats.org/spreadsheetml/2006/main" count="1796" uniqueCount="479">
  <si>
    <t>AGENCIA NACIONAL DE INFRAESTRUCTURA</t>
  </si>
  <si>
    <t>VICEPRESIDENCIA DE GESTIÓN CONTRACTUAL</t>
  </si>
  <si>
    <t>CONCURSO DE MÉRITOS VJ-VGC-CM-005-2014</t>
  </si>
  <si>
    <t>LISTADO DE PROPONENTES</t>
  </si>
  <si>
    <t>CUADRO No. 1</t>
  </si>
  <si>
    <t>PROPONENTE</t>
  </si>
  <si>
    <t>%</t>
  </si>
  <si>
    <t>UNION TEMPORAL AEROPUERTOS</t>
  </si>
  <si>
    <t>AFA CONSULTORES Y CONSTRUCTORES S.A</t>
  </si>
  <si>
    <t>INCGROUP S.A.S</t>
  </si>
  <si>
    <t xml:space="preserve">ARDANUY INGENIERIA S.A </t>
  </si>
  <si>
    <t>PLANES S.A</t>
  </si>
  <si>
    <t>IV INGENIEROS CONSULTORES SUCURSAL COLOMBIA S.A</t>
  </si>
  <si>
    <t>CONSORCIO INTERVENTORIA AEROPUERTOS DE NORORIENTE</t>
  </si>
  <si>
    <t>INGENIERIA CONSULTORIA Y PLANEACION S.A INCOPLAN S.A</t>
  </si>
  <si>
    <t>SEG INGENIERIA S.A.S</t>
  </si>
  <si>
    <t>CONSORCIO AEROPISTAS NORORIENTE</t>
  </si>
  <si>
    <t>ARREDONDO MADRID INGENIEROS CIVILES (A.I.M ) LIMITADA</t>
  </si>
  <si>
    <t>CELQO S.A.S</t>
  </si>
  <si>
    <t>CONSORCIO UNIDO INXI</t>
  </si>
  <si>
    <t>INGENIERIA Y DESARROLLO XIMA DE COLOMBIA S.A.S</t>
  </si>
  <si>
    <t>INGENIERIA Y CONSULTORIA INGECON S.A.S</t>
  </si>
  <si>
    <t>CONSORCIO NORORIENTE</t>
  </si>
  <si>
    <t xml:space="preserve">C&amp; M CONSULTORES S.A </t>
  </si>
  <si>
    <t>EUROESTUDIOS S.A.S</t>
  </si>
  <si>
    <t>CONSORCIO AEROPUERTO 2014</t>
  </si>
  <si>
    <t xml:space="preserve">EPYPSA COLOMBIA </t>
  </si>
  <si>
    <t>CB INGENIEROS S.A</t>
  </si>
  <si>
    <t>CONSORCIO CINCO</t>
  </si>
  <si>
    <t>VELNEC S.A</t>
  </si>
  <si>
    <t>DIEGO IGNACIO ARENAS</t>
  </si>
  <si>
    <t>DICONSULTORIA S.A</t>
  </si>
  <si>
    <t>CONSORCIO INTERSA - OMICRON</t>
  </si>
  <si>
    <t xml:space="preserve">OMICRON AMEPRO S.A </t>
  </si>
  <si>
    <t xml:space="preserve">INTERSA S.A </t>
  </si>
  <si>
    <t xml:space="preserve">ICEASA CONSULTORES SUCURSAL COLOMBIA </t>
  </si>
  <si>
    <t>DIEGO FONSECA CHAVES</t>
  </si>
  <si>
    <t>CONSORCIO UG – PEB</t>
  </si>
  <si>
    <t>CONSULTORES DE INGENIERIA UG 21 SUCURSAL EN COLOMBIA</t>
  </si>
  <si>
    <t>PAULO EMILIO BRAVO CONSULTORES S.A.S</t>
  </si>
  <si>
    <t>SMMLV(2014)</t>
  </si>
  <si>
    <t>SMMLV</t>
  </si>
  <si>
    <t>Presupuesto Oficial</t>
  </si>
  <si>
    <t>4.13</t>
  </si>
  <si>
    <t>Experiencia General</t>
  </si>
  <si>
    <t>2.</t>
  </si>
  <si>
    <t>Suma</t>
  </si>
  <si>
    <t>del Presupuesto oficial</t>
  </si>
  <si>
    <t>3.</t>
  </si>
  <si>
    <t>Lider</t>
  </si>
  <si>
    <t>del 100% requerido</t>
  </si>
  <si>
    <t>b3.</t>
  </si>
  <si>
    <t>f</t>
  </si>
  <si>
    <t>PERIODO</t>
  </si>
  <si>
    <t>SMLM</t>
  </si>
  <si>
    <t>FECHA ACTUAL</t>
  </si>
  <si>
    <t>SALARIO ACTUAL</t>
  </si>
  <si>
    <t>Fecha de cierre:</t>
  </si>
  <si>
    <t>Fecha mínima</t>
  </si>
  <si>
    <t>ACREDITACIÓN EXPERIENCIA GENERAL</t>
  </si>
  <si>
    <t>Proponente No.</t>
  </si>
  <si>
    <t>No. De Orden</t>
  </si>
  <si>
    <t>Entidad Contratante</t>
  </si>
  <si>
    <t>Objeto</t>
  </si>
  <si>
    <t>País en el que celebró el contrato</t>
  </si>
  <si>
    <t>Porcentaje de Participación
(%)</t>
  </si>
  <si>
    <t>Integrante que aporta experiencia</t>
  </si>
  <si>
    <t>Fecha de Iniciación
(DD-MM-AA)</t>
  </si>
  <si>
    <t>Fecha de Terminación
(DD-MM-AA)</t>
  </si>
  <si>
    <t>Valor total del Contrato (Bas+Ajs+IVA)</t>
  </si>
  <si>
    <t>VFA</t>
  </si>
  <si>
    <t>Valor total FACTURADO (Básico+IVA)</t>
  </si>
  <si>
    <t>Valor total FACTURADO (Básico+IVA) SMMLV</t>
  </si>
  <si>
    <t xml:space="preserve">VALOR MÍNIMO </t>
  </si>
  <si>
    <t>RUP</t>
  </si>
  <si>
    <t>Observaciones</t>
  </si>
  <si>
    <t>MIEMBRO LIDER</t>
  </si>
  <si>
    <t>DEPARTAMENTO DEL MAGDALENA SECRETARIA DE INFRAESTRUCTURA</t>
  </si>
  <si>
    <t xml:space="preserve"> No. 051 DEL 18 1993.DE AGOSTO DE </t>
  </si>
  <si>
    <t>INTERVENTORIA AL CONTRATO DE CONCESION No. 044 DE 1993  PARA LA REHABILITACIÓN, CONSTRUCCIÓN, MEJORAMIENTO, CONSERVACION, MANTENIMIENTO Y OPERACIÓN DE LA VIA BARRANQUILLA-CIENEGA, ENTRE LAS ABSCISAS K0+000 AL K62+000</t>
  </si>
  <si>
    <t>COLOMBIA</t>
  </si>
  <si>
    <t>AFA LTDA</t>
  </si>
  <si>
    <t xml:space="preserve">Verificado en Certificado Cámara y Comercio y Clasificador de Bienes y Servicios. Formato  5 en el folio  68. Certificaciones folios 72-73. </t>
  </si>
  <si>
    <t xml:space="preserve">ALCALDIA MAYOR DE CARTAGENA DE INDIAS </t>
  </si>
  <si>
    <t>VAL-03-2006 DE 29 DE DICIEMBRE 2006</t>
  </si>
  <si>
    <t xml:space="preserve">LA INTERVENTORIA A EL CONTRATO DE CONCESIÓN PARA EL MEJORAMIENTO DE LA VIA TRANSVERZAL DE BARÚ </t>
  </si>
  <si>
    <t>CUMPLE</t>
  </si>
  <si>
    <t xml:space="preserve">Verificado en Certificado Cámara y Comercio y Clasificador de Bienes y Servicios. Formato  5 en el folio  68. Certificaciones folios 75-94. </t>
  </si>
  <si>
    <t>GOBERNACION DEL DEPARTAMENTO DE CARTAGENA</t>
  </si>
  <si>
    <t>001 DE 2007</t>
  </si>
  <si>
    <t>EN EJECUCIÓN</t>
  </si>
  <si>
    <t>N/P</t>
  </si>
  <si>
    <t>Verificado en Certificado Cámara y Comercio y Clasificador de Bienes y Servicios. Formato  5 en el folio  68. Certificaciones folios 96-118</t>
  </si>
  <si>
    <t>MIEMBRO NO LIDER</t>
  </si>
  <si>
    <t>IDU</t>
  </si>
  <si>
    <t>IDU-LP-DG-022-2007</t>
  </si>
  <si>
    <t xml:space="preserve">INTERVENTORIA TECNCIA, ADMINISTRATIVA, LEGAL, FINANCIERA, AMBIENTAL SOCIAL, PARA LA EJECUCION DE LA TOTALIDAD DE LAS OBRAS DE CONSTRUCCION Y TODAS LAS ACTIVIDAS NECESAIAS PARA LA ADECUACION DE LA AC 26 (V JORGE ELIECER GAITAN) AL SISTEMA TRASMILENIO EN EL TRAMO 3 COMPRENDIDO ENTRE LA TV 76 Y LA KR 42B Y EN EL TRAMO 4 COMPRENDIDO ENTRE LA KR 42B  Y LA KR 19, GRUPO 4 DE LA LICITACIÓN PUBLICA NUMERO IDU-LP-DG-022-2007, EN BOGOTA D.C. </t>
  </si>
  <si>
    <t>INGRUP SAS</t>
  </si>
  <si>
    <t>MONTO</t>
  </si>
  <si>
    <t>ACREDITADO</t>
  </si>
  <si>
    <t>REQUERIDO 100% DEL PO</t>
  </si>
  <si>
    <t>REQUERIDO LIDER 51% DEL 100%</t>
  </si>
  <si>
    <t>MINISTERIO DE FOMENTO</t>
  </si>
  <si>
    <t>CONTRATO DE  CONSULTORIA Y ASISTENCIA TÉCNICA PARA EL CONTROL Y VIGILANCIA DE LAS OBRAS "LINEA SEVILLA-CADIZ. TRAMO AEROPUERTO DE JEREZ DE LA FRONTERA -CADIZ. DUPLICACIÓN DE VIA SUBTRAMO EL PORTAL"</t>
  </si>
  <si>
    <t>ESPAÑA</t>
  </si>
  <si>
    <t>ARDANUY INGENIERIA S.A.</t>
  </si>
  <si>
    <t>Formato  5 en el folio 159. Certificaciones folios 160-161.</t>
  </si>
  <si>
    <t/>
  </si>
  <si>
    <t>GENERALITAT VALENCIANA</t>
  </si>
  <si>
    <t>DIRECCION DE OBRA (INTERVENTORIA) DE LAS OBRAS DE SUPER ESTRUCTURA DE VIA, ELECTRIFICACIÓN, SEÑALIZACION, COMUNICACIONES  Y ARQUITECTURA Y EQUIPAMIENTO DE ESTACIONES DEL SOTERRAMIENTO DE LA LINEA 1 DE FGB A SU PASO POR BENIMAMET (VALENCIA)</t>
  </si>
  <si>
    <t>IV CONSULTORES INGENIEROS S.A. SUCURSAL COLOMBIA</t>
  </si>
  <si>
    <t>Formato  5 en el folio 159. Certificaciones folios 163-169.</t>
  </si>
  <si>
    <t>CORABASTOS S.A.</t>
  </si>
  <si>
    <t>No. 073 DE 2005</t>
  </si>
  <si>
    <t>INTERVENTORIA TECNICA LEGAL ADMINSITRATIVA, FINANCIERA Y OPERATIVA DEL CONTRATO DE CONCESION No 070 DE 2005, PARA EL DISEÑO, CONTRUCCION , OPERACIÓN Y MANTENIMIENTO DE LA MALLA VIAL DE LA CENTRAL DE  ABASTO S.A. (CORABASTOS)</t>
  </si>
  <si>
    <t>PLANES S.A.</t>
  </si>
  <si>
    <t>EN EJECUCION</t>
  </si>
  <si>
    <t>Formato  5 en el folio 159. Certificaciones folios 171-175.</t>
  </si>
  <si>
    <t>METROCALI S.A.</t>
  </si>
  <si>
    <t>No. MC-5.4.7.11.09</t>
  </si>
  <si>
    <t>INTERVENTORIA TECNICA , ADMINISTRATIVA, FINANCIERA, SOCIAL Y AMBIENTAL  PARA LA REVISION Y AJUSTE DE LOS ESTUDIOS Y DISEÑOS Y CONSTRUCCION DEL CORREDOR CENTRO TRONCAL DE AGUABLANCA Y OBRAS COMPLEMENTARIAS DEL SISTEMA INTEGRADO DE TRANPORTE MASIVO DE PASAJEROS DE SANTIAGO DE CALI</t>
  </si>
  <si>
    <t>Formato  5 en el folio 159. Certificaciones folios 176-189.</t>
  </si>
  <si>
    <t>AERONAUTICA CIVIL</t>
  </si>
  <si>
    <t>No. 9000070-OK DEL 4 DE JUNIO DE 2009</t>
  </si>
  <si>
    <t>INTERVENTORIA OPERATIVA, AMBIENTAL Y DE MANTENIMIENTO PARA LA CONCESION DE LA ADMINISTRATCION, OPERACIÓN, EXPLOTACION COMERCIAL, MANTENIMIENTO, MODERNIZACION Y EXPNACION DEL AEROPUERTO INTERNACIONAL EL DORADO DE BOGOTA.</t>
  </si>
  <si>
    <t>INCOPLAN S.A</t>
  </si>
  <si>
    <t>No aparece en el RUP por estar en ejecución</t>
  </si>
  <si>
    <t>Se verifica información con el certificado entregado por parte del oferente. Folio 0198.</t>
  </si>
  <si>
    <t>No. SEA-015 DE 2012</t>
  </si>
  <si>
    <t xml:space="preserve">INTERVENTORIA TECNICA, ADMINISTRATIVA FINANCIERA, AMBIENTAL, OPERATIVA Y JURIDICA AL PLAN DE INVERSIONES DE LOS CONTRATOS DE CONCESION PORTUARIA No 006 DE 1993, 009 DE 1994 Y 003 DE 2008 - SUSCRITOS ENTRE LA NACION - SUPERINTENDENCIA GENERAL DE PUEDES Y/O EL INSTITUTO NACIONAL DE CONCESIONES INCO, HOY ADMINISTRADOS POR LA AGENCIA NACIONAL DE INFRAESTRUCTURA Y LAS SOCIEDADES PORTUARIAS REGIONAL DE SANTA MARTA S.A., REGIONAL DE BUENAVENTURA SA., Y LA SOCIEDAD TERMINAL DE CONTENEDORES DE CARTAGENA SA. - CONECTAR SA., RESPECTIVAMENTE SUS ADICIONALES Y OTROSIES, ASI COMO REGULAR LOS TERMINOS Y CONDICIONES BAJO LOS CUALES LA AGENCIA NACIONAL DE INFRAESTRUCTURA PAGARA AL INTERVENTOR DE FORMA MENSUAL LA CONTRAPRESTACION OFRECIDA POR EL INTERVENTOR Y ACEPTADA POR LA AGENCIA NACIONAL DE INFRAESTRUCTURA DURANTE EL CONCURSO DE MERITOS ABIERTO, CONSISTE EN UNA SUME GLOBAL TIJA, QUE INCLUYE LOS COSTOS DIRECTOS, VIATICOS HONORARIOS Y EL IMPUESTO AL VALOR AGREGADO IVA. </t>
  </si>
  <si>
    <t>MINISTRIO DE FOMENTO</t>
  </si>
  <si>
    <t>S/N</t>
  </si>
  <si>
    <t>CONSULTORIA Y ASISTENCIA PARA LA REALIZACION DEL CONTROL Y VIGILANCIA DE LAS OBRAS: AUTOVIA A-63 DE OVIEDO A LA ESPINA. TRAMO: SALAS-LA ESPINA (1 CALZADA).</t>
  </si>
  <si>
    <t>SONDEO, ESTRUCTURAS Y GEOTENCIA, S.A.</t>
  </si>
  <si>
    <t>FOLIO 095</t>
  </si>
  <si>
    <t>CONSULTORIA Y ASISTENCIA PARA LA REALIZACION DEL CONTROL Y VIGILANCIA DE LAS OBRAS: AMPLIACION A TERCER CARRIL. BY-PASS DE VALENCIA. TRAMO: ENLANCE DE LA A-7 CON LA A-3 - ENLACE CIERRE DEL DISTRIBUIDOR COMERCIAL SUR</t>
  </si>
  <si>
    <t>FOLIO 096</t>
  </si>
  <si>
    <t xml:space="preserve">INSTITUTO NACIONAL DE CONCESIONES </t>
  </si>
  <si>
    <t>No. 0767 DE 1996</t>
  </si>
  <si>
    <t>LA INTERVENTORIA TECNICA Y FINANCIERA EN SUS ETAPAS DE DISEÑO, PROGRAMACION Y CONSTRUCCION DEL PROYECTO DE CONCESION DESARROLLO VIAL DEL ORIENTE DE MEDELLIN Y VALLE DE RIONEGRO Y CONEXIÓN A PUERTO TRIUNFO - CONTRATO DE CONCESION NO. 275/96</t>
  </si>
  <si>
    <t>ARREDONDO MADRID INGENIEROS CIVILES (A.I.M) LIMITADA</t>
  </si>
  <si>
    <t>FOLIO 034</t>
  </si>
  <si>
    <t>Se verifica información con el certificado entregado por parte del oferente. Folio 116-119</t>
  </si>
  <si>
    <t>INSTITUTO NACIONAL DE VIAS</t>
  </si>
  <si>
    <t>No. 2003 DE 2005</t>
  </si>
  <si>
    <t>INTERVENTORIA DE LOS ESTUDIOS Y DISEÑOS, PAVIMENTACION Y/O REPAVIMENTACION DE LAS VIAS INCLUIDAS DENTRO DEL PROGRAMA DE PAVIMENTACION DE INFRAESTRUCTURA VIAL DE INTEGRACION Y DESARROLLO GRUPO 55 VIA ACEVEDO-PITALITO CON UNA LONGITUD DE 7 KMS; VIA RUTA 45-GUACACAYO(SEGMENTE) CON UNA LONGITUD DE 10 KMS; VIA SAN AGUSTIN - EL ESTRECHO - OBANDO CON UNA LONGITUD DE 6 KMS EN EL DEPARTAMENTO DEL HUILA.</t>
  </si>
  <si>
    <t>VIAS Y AMBIENTE LIMITADA - VIA AMBIENTE LIMITADA</t>
  </si>
  <si>
    <t>FOLIO 075</t>
  </si>
  <si>
    <t>2000 DEL 12 DE OCTUBRE DE 2005</t>
  </si>
  <si>
    <t>INTERVENTORIA DE LOS ESTUDIOS Y DISEÑOS, PAVIMENTACION Y/O REPAVIMENTACION DE LAS VIAS INCLUIDAS DENTRO DEL PROGRAMA DE PAVIMENTACION DE INFRAESTRUCTURA VIAL DE INTEGRACION Y DESARROLLO GRUPO 26 VIA SANTIAGO - BERRIO - PERALES, CON UNA LONGITUD DE 16 KMS EN EL DEPARTAMENTO DE ANTIOQUIA; VIA TRANSVERSAL BOYACA (DOS Y MEDIO - EL OASIS)(SEGMENTO) CON UNA LONGITUD DE 20 KMS EN EL DEPARTAMENTO DE BOYACA.</t>
  </si>
  <si>
    <t xml:space="preserve">VIAS Y AMBIENTE LIMITADA </t>
  </si>
  <si>
    <t>OJ-0337 DE 1998.</t>
  </si>
  <si>
    <t>INTERVENTORIA PARA LA REHABILITACION Y MANTENIMIENTO DE LA CARRETEA BRICEÑO - CHOCONTA - TUNJA - DUITAMA.</t>
  </si>
  <si>
    <t>FOLIO 076
CONTRACARA</t>
  </si>
  <si>
    <t>VALOR MÍNIMO</t>
  </si>
  <si>
    <t>129-2003</t>
  </si>
  <si>
    <t>Interventoría al contrato de Concesión No 106 del 5 de Junio de 2003 para la adecuación de la Troncal NQS Sector Norte Tramo comprendido entre la calle 92 y la calle 68.</t>
  </si>
  <si>
    <t>INGENIERIA Y CONSULTORIA INGECON S.A.S.</t>
  </si>
  <si>
    <t>Transcaribe</t>
  </si>
  <si>
    <t>CPI-TC-01-06</t>
  </si>
  <si>
    <t>Folio 055
Número consecutivo 05</t>
  </si>
  <si>
    <t>Información certificada a folios 156 a 159</t>
  </si>
  <si>
    <t>Ministerio de Fomento</t>
  </si>
  <si>
    <t xml:space="preserve"> (51% Accionista) - CEMOSA</t>
  </si>
  <si>
    <t>INGENIERIA Y DESARROLLO XIMA S.A.S</t>
  </si>
  <si>
    <t>No aplica
En ejecución</t>
  </si>
  <si>
    <t>188-2005</t>
  </si>
  <si>
    <t>Folio 081
Número consecutivo 04</t>
  </si>
  <si>
    <t>Transmilenio S.A.</t>
  </si>
  <si>
    <t>80-2012</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</si>
  <si>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</si>
  <si>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C&amp;M CONSULTORES S.A.</t>
  </si>
  <si>
    <t>Folio 033
Número consecutivo 06</t>
  </si>
  <si>
    <t>Información certificada a folios 108 a 122</t>
  </si>
  <si>
    <t>AENA AEROPUERTOS</t>
  </si>
  <si>
    <t>EUROESTUDIOS SAS</t>
  </si>
  <si>
    <t>Folio 029
Número consecutivo 10</t>
  </si>
  <si>
    <t>Folio 027
Número consecutivo 04</t>
  </si>
  <si>
    <t>EPYSA COLOMBIA</t>
  </si>
  <si>
    <t>Folio 032
Número consecutivo 10</t>
  </si>
  <si>
    <t>Información certificada a folios 141 a 168</t>
  </si>
  <si>
    <t>INSTITUTO DE DESARROLLO URBANO</t>
  </si>
  <si>
    <t>034-1996</t>
  </si>
  <si>
    <t xml:space="preserve">Interventoría técnica  y administrativa para la construcción de las vías  de acceso a barrios en la localidad de Usme  así: Acceso UE-3, Acceso UE-5, Acceso UE-6 y Acceso UE-8 </t>
  </si>
  <si>
    <t>CB INGENIEROS S.A.</t>
  </si>
  <si>
    <t>INSTITUTO NACIONAL DE CONCESIONES (AGENCIA NACIONAL DE INFRAESTRUCTURA)</t>
  </si>
  <si>
    <t>SGC-012-2008</t>
  </si>
  <si>
    <t xml:space="preserve">Interventoría técnica,  financiera,  operativa, predial, socio-ambiental y legal del proyecto de concesiones vial Cartagena - Barranquilla, en el marco del contrato No 503 de 1994 </t>
  </si>
  <si>
    <t>Folio 055
Número consecutivo 15</t>
  </si>
  <si>
    <t>Información certificada a folios 179 a 203</t>
  </si>
  <si>
    <t>Agencia Nacional de infraestructura</t>
  </si>
  <si>
    <t>INV-No.110 de 2003</t>
  </si>
  <si>
    <t>Colombia</t>
  </si>
  <si>
    <t>VELNEC S.A.</t>
  </si>
  <si>
    <t>Certificación folio  110 a 112.  RUP folio 37.  Cumple con la clasificación 81102200 Ingeniería del transporte.</t>
  </si>
  <si>
    <t>401 de 2003</t>
  </si>
  <si>
    <t>Certificación en folio 113.  RUP en folio 33.  Cumple con la clasificación 81102200 ingeniería del transporte y 81101500 Ingeniería Civil.</t>
  </si>
  <si>
    <t>Municipio de Orocue</t>
  </si>
  <si>
    <t>22412-180 de 2012</t>
  </si>
  <si>
    <t xml:space="preserve">DIEGO IGNACIO ARENAS </t>
  </si>
  <si>
    <t>El proponente aporta acta de terminación y copia del contrato para acreditar la experiencia.  Folios 114 a 123.  RPU en folio 80 con clasificación 81101500 Ingeniería Civil.</t>
  </si>
  <si>
    <t>Instituto de Desarrollo Urbano</t>
  </si>
  <si>
    <t>022 de 2001</t>
  </si>
  <si>
    <t>Clave 200230450</t>
  </si>
  <si>
    <t>Control topográfico, la coordinación de seguridad y salud, el control de calidad de los materiales, el control técnico, la vigilancia ambiental, el control y seguimiento económico y las vigilancia en la ejecución de las unidades de obra hasta su completa finalización.</t>
  </si>
  <si>
    <t>España</t>
  </si>
  <si>
    <t>Serinco S.A.</t>
  </si>
  <si>
    <t>Aportan certificación emitida por el Fondo de Fomento en folios 101 a 103.  Cumple con las clasificaciones 81101500 Ingeniería Civil y 81102200 Ingeniería de Transporte</t>
  </si>
  <si>
    <t>Clave 55/04 (23-BA-2890)</t>
  </si>
  <si>
    <t>Aportan certificación emitida por el Fondo de Fomento en folios 105 a 107.  Cumple con las clasificaciones 81101500 Ingeniería Civil</t>
  </si>
  <si>
    <t>Clave 31-CC-505 (24199)</t>
  </si>
  <si>
    <t>Control topográfico, de calidad de materiales, técnico, ambiental, económico, la coordinación de seguridad y salud, la vigilancia de la ejecución de todas las unidades de obra hasta su completa finalización.</t>
  </si>
  <si>
    <t>Aportan certificación emitida por el Fondo de Fomento en folios 109 a 111.  Cumple con las clasificaciones 81101500 Ingeniería Civil</t>
  </si>
  <si>
    <t>INCO</t>
  </si>
  <si>
    <t>674 de 2001</t>
  </si>
  <si>
    <t>Interventoría técnica, operativa y financiera del contrato de concesión número 0849 de 1992 para la carretera Neiva - Espinal - Girardot</t>
  </si>
  <si>
    <t>DICONSULTORIA S.A.</t>
  </si>
  <si>
    <t>Aportan certificación emitida por el Fondo de Fomento en folios 113 a 119.  Cumple con las clasificaciones 81101500 Ingeniería Civil</t>
  </si>
  <si>
    <t>48-LE-3580-30.  183/03-6: 55/03</t>
  </si>
  <si>
    <t>OMICRON AMEPRO S.A.</t>
  </si>
  <si>
    <t>ANI</t>
  </si>
  <si>
    <t>062 del 20 de diciembre de 2005</t>
  </si>
  <si>
    <t>INTERSA S.A.</t>
  </si>
  <si>
    <t>Adjuntan documentos soporte para acreditar el contrato en los folios 313 a 317.  Cumple con las clasificaciones 81101500 Ingeniería Civil y 81102200 Ingeniería de Transporte</t>
  </si>
  <si>
    <t xml:space="preserve">ICEACSA CONSULTORES SUCURSAL COLOMBIA </t>
  </si>
  <si>
    <t>CONTRATO DE CONSULTORIA Y ASISTENCIA PARA EL CONTROL Y VIGILANCIA DE LAS OBRAS: AUTOVÍA A-8 DEL CANTABRICO. TRAMO: MODOÑEDO-LORENZANA</t>
  </si>
  <si>
    <t>ICEACSA Consultores, Sucursal Colombia</t>
  </si>
  <si>
    <t>A folios 78 y 79 se relaciona en el RUP el contrato con clasificador de bienes y servicios en tercer nivel 81-10-15-00</t>
  </si>
  <si>
    <t>A folio 102 aporta formato 5 y certificaciones del contrato incluido apostille105 a 107</t>
  </si>
  <si>
    <t>TREN DE COCCIDENTE S.A</t>
  </si>
  <si>
    <t>DIEGO FERNANDO FONSECA CHAVEZ</t>
  </si>
  <si>
    <t>A folio 041 y 042 se relaciona en el RUP el contrato con Clasificador de bienes y servicios en tercer nivel 81-10-15-00</t>
  </si>
  <si>
    <t>A folio 102 aporta Formato 5 y Certificación del Contrato a folio 109</t>
  </si>
  <si>
    <t>INSTITUTO DE DESARROLLO URBANO - IDU</t>
  </si>
  <si>
    <t>INTERVENTORIA TECNICA, ADMINISTRATIVA, FINANCIERA, LEGAL, SOCIAL Y AMBIENTAL PARA LA CONSTRUCCIÓN DE LAS SIGUIENTES OBRAS DEL ACUERDO 180 DEL 2005 DE VALORIZACIÓN, EN BOGOTA D.C: A) LA INSTERSECCIÓN DE LA AVENIDA PASEO COUNTRY (CARRERA 15), CON LA AVENIDA CARLOS LLERAS RESTREPO (CALLE100), PROYECTO CODIGO DE OBRA 160. B) INTERSECCIÓN A DESNIVEL DE AV. GERMAN ARCINIEGAS (CARRERA 11) POR AV.LAUREANO GOMEZ (CARRERA 9) PROYECTO CODIGO DE OBRA 102, C) AVENIDA GERMAN ARCINIEGAS (CARRERA 11) DESDE CALLE 106 HASTA AV. LAUREANO GOMEZ (CARRERA 9) PROYECTO CODIGO DE OBRA 103</t>
  </si>
  <si>
    <t>A folio 039 y 040 y 041 se relaciona en el RUP el contrato con Clasificador de bienes y servicios en tercer nivel 81-10-15-00</t>
  </si>
  <si>
    <t>A folio aporto Formato 5 y Certificación del Contrato a folio 109</t>
  </si>
  <si>
    <t>Puerto de Melilla  - Autoridad Portuaria de Melilla - Ministerio de Fomento</t>
  </si>
  <si>
    <t>Pliego de bases de Asistencia Técnica para la vigilancia y control medioambiental de las obras de nueva alineación del muelle ribera I en el puerto de Melilla</t>
  </si>
  <si>
    <t>A folio 41 aporta clasificador de bienes y servicios en tercer nivel 81-10-15-00</t>
  </si>
  <si>
    <t>Aporta formato 5 a folio 79 y certificación contrato a folio 80 y 81</t>
  </si>
  <si>
    <t>12000253 - OK-2012</t>
  </si>
  <si>
    <t>En ejecución</t>
  </si>
  <si>
    <t xml:space="preserve"> Contrato en ejecución</t>
  </si>
  <si>
    <t>Aporto Formato 5 a  folio 79 y certificación contrato a folio 84 a 87</t>
  </si>
  <si>
    <t>674 del 2001</t>
  </si>
  <si>
    <t>Paulo Emilio Bravo Consultores SAS</t>
  </si>
  <si>
    <t>A FOLIO 54 A 55 APORTA CLASIFICACIÓN DE BIENES Y SERVICIOS 81-13-15-00</t>
  </si>
  <si>
    <t xml:space="preserve">Aporto formato 5 a folio 79 y certificación contrato a folio 90 a 102 </t>
  </si>
  <si>
    <t>2329 de 2004</t>
  </si>
  <si>
    <t>A FOLIO 56 APORTA CLASIFICACIÓN DE BIENES Y SERVICIOS 81-13-15-00</t>
  </si>
  <si>
    <t>Aporta formato 5 a folio 79 y acta de liquidación a folios 118 a 120</t>
  </si>
  <si>
    <t>Fecha mínima:</t>
  </si>
  <si>
    <t>ACREDITACIÓN EXPERIENCIA ESPECIFICA</t>
  </si>
  <si>
    <t>Contrato No.</t>
  </si>
  <si>
    <t>Porcentaje de Participación</t>
  </si>
  <si>
    <t>Cumple Objeto de Experiencia Específica (SI/NO)</t>
  </si>
  <si>
    <t>Integrante o asistente técnico que aporta experiencia</t>
  </si>
  <si>
    <t>Es asistente técnico</t>
  </si>
  <si>
    <t>Fecha de Inicio
(DD-MM-AA)</t>
  </si>
  <si>
    <t>Valor total facturado del Contrato (Bas+Ajs+IVA)
($)</t>
  </si>
  <si>
    <t>Valor Facturado del Contrato por participación (Bas+Ajs+IVA) para Evaluación
($)</t>
  </si>
  <si>
    <t>Valor Facturado del Contrato (Bas+Ajs+IVA) para Evaluación
(SMMLV)</t>
  </si>
  <si>
    <t>Requisito del Valor Mínimo Facturado 
(SMMLV)</t>
  </si>
  <si>
    <t>Cumple Valor de Experiencia Específica (SI/NO)</t>
  </si>
  <si>
    <t>OBSERVACIONES A LOS CONTRATOS</t>
  </si>
  <si>
    <t>SI</t>
  </si>
  <si>
    <t>NO</t>
  </si>
  <si>
    <t xml:space="preserve">Formato  5 en el folio 003. Certificaciones folios 9-11A. </t>
  </si>
  <si>
    <t xml:space="preserve">DEPARTAMENTO DEL MAGDALENA </t>
  </si>
  <si>
    <t>INTERVENTORIA DE ESTUDIOS Y DISEÑOS DEFINITIVOS Y GESION PREDIAL DE L DOBLE CALZADA YÉ DE CIENAGA-SANTA MARTA Y DE LA DOBLE CALZADA DE LA VIA INTERNA AL PUERTO, SECTOR QUEBRADA DEL DOCTOR-MAMATOCO Y DISEÑO DE LAS OBRAS COMPLEMENTARIAS Y DE ESPECIO PUBLICO DEL PLAN VIAL DEL NORTE.
INTERVENTORIA DE LA CONSTRUCCION Y FINANCIACION DE LA SEGUNDA CALZADA ENTRE LA YÉ DE CIENAGA Y SANTA MARTA Y REHABILITACIÓN DE LA CALZADA DE LA VIA ALERNA AL PUERTO, SECTOR QUEBRADA DEL DOCTOR-MAMATOCO.
INTERVENTORIA OPERACION, MANTENIMIENTO Y CONSERVACIÓN Y PRESTACION DE SERVICIOS, DE UNA CALZADA ALTERNA AL PUERTO, SECTOR QUEBRADA DEL DOCTOR-MAMATOCO Y LA DOBLE CALZADA YÉ DE CIENAGA-SANTA MARTA.
INTERVENTORIA AL MANTENIMIENTO, CONSERVACION Y OPERACION DE LA CARRETERA BARRAQUILLA-CIENAGA, ACTUALMENTE ENTREGADA A LA CONCESION POR EL DEPARTAMENTO MEDIANTE EL CONTRATO No. 004-93 A PARTIR DEL 1° DE ENERO DE 2013.
INTERVENTORIA DE OBRAS COMPLEMENTARIAS O ADICIONALES DENTRO DEL CONTRATO OBJETO DE LA LICITACION DM--020-96 DEL DEPARTAMENTO DE DEL MAGDALENA</t>
  </si>
  <si>
    <t>Formato  5 en el folio  003. Certificaciones folios 13-18</t>
  </si>
  <si>
    <t>MINISTERIO DE FOMENTO DIRECCION GENERAL DE CARRETERAS DEMARCACION DE CARRETERAS DEL ESTADO DE MADRID</t>
  </si>
  <si>
    <t>INSPECCION DE CONTRATOS DE CONCESION DE OBRAS PUBLICAS  PARA LA CONSERVACION Y EXPLOTACION DE AUTOVIAS DE PRIMERA GENERACION DE LA AUTOVIA A-4DEL SUR, DEL PK 9.100 AL 67,500. TRAMO: MADRID -OCAÑA. RED DE CARRETERAS DEL ESTADO. PROVINCIA DE MADIRID. CLAVE: 588/06</t>
  </si>
  <si>
    <t xml:space="preserve"> Formato  5 en el folio  003. Certificaciones folios 13-18</t>
  </si>
  <si>
    <t>No 8000001-OH-2008</t>
  </si>
  <si>
    <t>INTERVENTORIA INTEGRAL,  TÉCNCIA DE DISEÑO, CONSTRUCCION Y MANTENIMIENTO , LEGAL FINANCIERA, CONTRABLE, ADMINISTRATIVA, OPERATIVA, Y AMBIENTAL PARA LA CONCESION  DE LA ADMINISTACION, OPERACIÓN EXPLOTACIÓN COMERCIAL, INVERSION, MODERNIZACION, Y MANTENIMIENTO DEL AEROPUERTO INTERNACIONAL "GUSTAVO ROJAS PINILLA" DE SAN ANDRES Y EL AEROPUERTO "EL EMBRUJO" DE PROVIDENCIA</t>
  </si>
  <si>
    <t>CONTRATOS APORTADOS QUE CUMPLEN</t>
  </si>
  <si>
    <t>PUNTAJE OBTENIDO</t>
  </si>
  <si>
    <t>CONTRATO EN INFRAESTRUCTURA AEROPORTUARIA</t>
  </si>
  <si>
    <t>ASISTENTE TÉCNICO</t>
  </si>
  <si>
    <t xml:space="preserve">Interventoría (Supervisión) integral del Contrato de Concesión y los tramos desafectados correspondientes a los corredores la Dorada - Chiriguaná, Puerto berrio Cabañas, Facatativá - Bogotá, Bogotá - Belencito - y La Caro Zipaquirá, que incluye pero no se limita a la Interventoría técnica, financiera, contable, jurídica, medioambiental, socio-predial, administrativa, de seguros, operativa y de mantenimiento del Contrato de Concesión No 0-ATLA-00-99, sus adicionales y Otrosíes de la Concesión Red Férrea del Atlántico. </t>
  </si>
  <si>
    <t>Si</t>
  </si>
  <si>
    <t>Ardanuy Ingeniería S.A.</t>
  </si>
  <si>
    <t>No</t>
  </si>
  <si>
    <t>La Agencia Nacional de infraestructura aportó la certificación para acreditar la experiencia.</t>
  </si>
  <si>
    <t>Sociedad Aeropuerto de Castellón</t>
  </si>
  <si>
    <t>IV Ingenieros Consultores S.A.</t>
  </si>
  <si>
    <t>Aportan acta de finalización como soporte para acreditar la experiencia, en folios 10 a 14</t>
  </si>
  <si>
    <t>Corabastos S.A.</t>
  </si>
  <si>
    <t>073 de 2005</t>
  </si>
  <si>
    <t>Planes S.A.</t>
  </si>
  <si>
    <t>Aportan certificación como soporte para acreditar la experiencia, en folios 15 a 19</t>
  </si>
  <si>
    <t>METRO CALI S.A.</t>
  </si>
  <si>
    <t>MC 5.4.7.11.09</t>
  </si>
  <si>
    <t>Aportan acta de finalización como soporte para acreditar la experiencia, en folios 18 a 20</t>
  </si>
  <si>
    <t>CONSULTORIA Y ASISTENCIA PARA LA REALIZACION DEL CONTROL Y VIGILANCIA DE LAS OBRAS: AUTOVIA A-66 RUTA DE LA PLATA CARRETERA N-630 DE GIJON AL PUERTO DE SEVILLA TRAMO: MORALES DEL VINO-CORRALES PROVINCIA DE ZAMORA</t>
  </si>
  <si>
    <t>CONSULTORIA Y ASISTENCIA PARA EL CONTROL Y VIGILANCIA DE LAS OBRAS (INTERVENTORÍA): "EJE ATLANTICO DE ALTA VELOCIDAD. VARIANTE DE PORTAS (PONTEVEDRA). TRAMO II: PORTAS - VILLAGARCIA DE AROUSA- PLATAFORMA Y VIA" Y "SUPRESION DE PASOS A NIVEL EN LA RED FERROVIARIA DE GALICIA. LINEA MONFORTE - VIGO, P.K. 33/307, 35/347, 36/289 Y 37/908 DEL MUNICIIO DE COLES (ORENSE)"</t>
  </si>
  <si>
    <t>Se verifica información con el certificado entregado por parte del oferente. Folio 007 - 010</t>
  </si>
  <si>
    <t>ASISTENCIA TECNICA PARA EL CONTROL Y VIGILANCIA (A.T.V.V) DE LA OBRA: PLATAFORMA DEL DIQUE ZONA OESTE EN EL AEROPUERTO DE MADRID/BARAJAS</t>
  </si>
  <si>
    <t>EUROCONSULT, S.A.</t>
  </si>
  <si>
    <t>TRANSCARIBE S.A</t>
  </si>
  <si>
    <t>CPI-TC-01-96</t>
  </si>
  <si>
    <t xml:space="preserve">INTERVENTORIA TECNICA, FINANCIERA Y AMBIENTAL PARA LA CONSTRUCCION DE UN TRAMO DE CORREDOR DEL SISTEMA INTEGRADO DE TRANSPORTE MASIVO TRANSCARIBE DEL AMPARO A CUATRO VIENTOS. CARTAGENA DE INDIAS D.T Y C. </t>
  </si>
  <si>
    <t>INGENIERÍA Y CONSULTORÍA INGECON S.A.S.</t>
  </si>
  <si>
    <t>Información certificada a folios 010 a 013</t>
  </si>
  <si>
    <t xml:space="preserve">INSTITUTO DE DESARROLLO URBANO </t>
  </si>
  <si>
    <t xml:space="preserve">INTERVENTORÍA AL CONTRATO DE CONCESIÓN No. 106 DEL 5 DE JUNIO DE 2003 PARA LA ADECUACIÓN DE LA TRONCAL NQS SECTOR NORTE TRAMO II COMPRENDIDO ENTRE LA CALLE 92 Y LA CALLE 68 </t>
  </si>
  <si>
    <t>Ministerio de Fomento
Aena Aeropuertos</t>
  </si>
  <si>
    <t>33,33% (51% Accionista CEMOSA)</t>
  </si>
  <si>
    <t>Información certificada a folios 019 a 025
Se corrige la conversion según la tasa de euros a dolares vigente a la fecha de inicio</t>
  </si>
  <si>
    <t>010-2008</t>
  </si>
  <si>
    <t>Interventoría técnica, financiera, operativa, predial, socio ambiental y legal del proyecto de concesión Malla Vial del Valle del Cauca y Cauca.</t>
  </si>
  <si>
    <t>Información certificada a folios 026 a 043</t>
  </si>
  <si>
    <t>INCO (ANI)</t>
  </si>
  <si>
    <t>SGC-C-CB-76-2004</t>
  </si>
  <si>
    <t>Información certificada a folios 044 y 045</t>
  </si>
  <si>
    <t>EPYPSA COLOMBIA</t>
  </si>
  <si>
    <t>Información certificada a folios 006 a 033</t>
  </si>
  <si>
    <t>Información certificada a folios 035 a 041</t>
  </si>
  <si>
    <t>Información certificada a folios 043 a 066</t>
  </si>
  <si>
    <t xml:space="preserve">DIRECCIÓN DE AEROPUERTOS MINISTERIO DE OBRAS PUBLICAS </t>
  </si>
  <si>
    <t xml:space="preserve">Supervisión del correcto cumplimiento del contrato de construcción de la obra pública aeroportuaria  en términos técnicos, tecnológicos, financieros, administrativos, jurídicos, medio ambientales y territoriales Aeropuerto Mataveri de Isla de Pascua </t>
  </si>
  <si>
    <t>CHILE</t>
  </si>
  <si>
    <t>AXIOMA INGENIEROS CONSULTORES S.A.</t>
  </si>
  <si>
    <t>Información certificada a folios 076 a 078</t>
  </si>
  <si>
    <t>AENA</t>
  </si>
  <si>
    <t>Secretaría de Infraestructura y Valorización - Municipio de Santiago de Cali</t>
  </si>
  <si>
    <t>4151,1,14,07,150-08</t>
  </si>
  <si>
    <t>Interventoría técnica - administrativa y financiera para el mantenimiento de cinco (5) grupos de vías en el sector urbano del municipio de Santiago de Cali.</t>
  </si>
  <si>
    <t>DICONSULTORÍA S.A.</t>
  </si>
  <si>
    <t>Aportan acta de finalización como soporte para acreditar la experiencia, en folios 5 a 20.</t>
  </si>
  <si>
    <t>371/01</t>
  </si>
  <si>
    <t>Asistencia técnica para la redacción del proyecto constructivo y para el control, vigilancia y apoyo a la dirección de obra de la nueva área Terminal Aeropuerto de Barcelona</t>
  </si>
  <si>
    <t>INTEINCO S.A.</t>
  </si>
  <si>
    <t>Se requiere aclarar por parte de proponente, cual es el contrato que debe ser tenido en cuenta para el calculo de la experiencia.  Certificación folio 22 a 25</t>
  </si>
  <si>
    <t>12-P-2980</t>
  </si>
  <si>
    <t>Control y vigilancia de las obras: A-67.  Autovía Cantabria-Meseta.  Tramo: Puebla de San Vicente - Aguilar de Campoo.  Provincia de Palencia</t>
  </si>
  <si>
    <t>SERINCO S.A.</t>
  </si>
  <si>
    <t>Aportan certificación  como soporte para acreditar la experiencia, en folios 27 a 30.</t>
  </si>
  <si>
    <t>674 DE 2001</t>
  </si>
  <si>
    <t>Aportan certificación  como soporte para acreditar la experiencia, en folios 32 a 38.</t>
  </si>
  <si>
    <t>Aportan acta de finalización como soporte para acreditar la experiencia, en folios 7 a 9.</t>
  </si>
  <si>
    <t>Asistencia técnica para la supervisión, control y vigilancia de la obra:  "Área Terminal en el aeropuerto de Burgos"</t>
  </si>
  <si>
    <t>Aportan acta de finalización como soporte para acreditar la experiencia, en folios 15 a 17</t>
  </si>
  <si>
    <t>124 de 2001</t>
  </si>
  <si>
    <t>Interventoría para el mejoramiento y pavimentación de la carretera fuente de Oro - Puerto Lleras - Cruce Puerto Rico - Puerto Arturo - San José del Guaviare, sector Fuente de Oro - Puerto Lleras, K0+ 000 al K20+000</t>
  </si>
  <si>
    <t>AENA AEROPUERTOS SA</t>
  </si>
  <si>
    <t>NA</t>
  </si>
  <si>
    <t>ASISTENCIA TÉCNICA PARA EL CONTROL Y VIGILANCIA DE LA OBRA:NUEVA ÁREA TERMINAL EN EL AEROPUERTO DE MADRID-BARAJAS. EDIFICIO SATÉLITE (EXPEDIENTE 379/01) DE 1 DE FEBRERO DE 2002, FRIMADO CON AENA (AEROPUERTOS ESPAÑOLES Y NAVEGACIÓN AÉREA)</t>
  </si>
  <si>
    <t>TREN DE OCCIDENTE SA</t>
  </si>
  <si>
    <t xml:space="preserve">Presenta Formato No. 6  a  folio 2,  Certificación a  folios 10. </t>
  </si>
  <si>
    <t>IDU-067-2009</t>
  </si>
  <si>
    <t xml:space="preserve">Presenta Formato No. 6  a  folio 2,  Certificación a  folios 12 a 15. </t>
  </si>
  <si>
    <t>ICEACSA Consultores Sucursal Colombia</t>
  </si>
  <si>
    <t xml:space="preserve">Presenta Formato No. 6  a  folio 2,  Certificación con apostille a  folios 17 a 19  </t>
  </si>
  <si>
    <t>Aporta Formato 6 a folio 4 y certificación apostillada a folio 5</t>
  </si>
  <si>
    <t>EN DESARROLLO</t>
  </si>
  <si>
    <t>Aporta Formato 6 a folio 4 y certificación  a folio 9 A 12</t>
  </si>
  <si>
    <t>Aporta Formato 6 a folio 4 y certificación  a folio 14 A 45</t>
  </si>
  <si>
    <t>Presenta formato No. 6  a  FOLIO 2,   Anexos a folios 47 A 61</t>
  </si>
  <si>
    <t>NO CUMPLE</t>
  </si>
  <si>
    <t>PROCESO VJ-VGC-CM-005-2014</t>
  </si>
  <si>
    <t>MATRIZ RESUMEN EVALUACIÓN TÉCNICA</t>
  </si>
  <si>
    <t>PRESUPUESTO OFICIAL</t>
  </si>
  <si>
    <t xml:space="preserve">PROPONENTE 1: </t>
  </si>
  <si>
    <t xml:space="preserve">PROPONENTE 11: </t>
  </si>
  <si>
    <t>HABIL</t>
  </si>
  <si>
    <t xml:space="preserve"> Experiencia General</t>
  </si>
  <si>
    <t>Cada miembro aporta contrato válido</t>
  </si>
  <si>
    <t>SUMA (REQUERIDO 100% DEL P.O.)</t>
  </si>
  <si>
    <t>REQUERIDO LIDER 51% DEL 100% requerido</t>
  </si>
  <si>
    <t>Experiencia Específica (4,15)</t>
  </si>
  <si>
    <t>b</t>
  </si>
  <si>
    <t>Al menos un contrato en Infraestructura Aeroportuaria</t>
  </si>
  <si>
    <t>Experiencia Específica 5.2</t>
  </si>
  <si>
    <t>C</t>
  </si>
  <si>
    <t>e</t>
  </si>
  <si>
    <t>I</t>
  </si>
  <si>
    <t>Total puntaje</t>
  </si>
  <si>
    <t xml:space="preserve">PROPONENTE 2: </t>
  </si>
  <si>
    <t xml:space="preserve">PROPONENTE 12: </t>
  </si>
  <si>
    <t xml:space="preserve">PROPONENTE 3: </t>
  </si>
  <si>
    <t xml:space="preserve">PROPONENTE 4: </t>
  </si>
  <si>
    <t xml:space="preserve">PROPONENTE 5: </t>
  </si>
  <si>
    <t xml:space="preserve">Experiencia Específica </t>
  </si>
  <si>
    <t xml:space="preserve">PROPONENTE 6: </t>
  </si>
  <si>
    <t>Experiencia Específica</t>
  </si>
  <si>
    <t xml:space="preserve">PROPONENTE 7: </t>
  </si>
  <si>
    <t xml:space="preserve">PROPONENTE 8: </t>
  </si>
  <si>
    <t xml:space="preserve">PROPONENTE 9: </t>
  </si>
  <si>
    <t xml:space="preserve">PROPONENTE 10: </t>
  </si>
  <si>
    <t>HÁBIL</t>
  </si>
  <si>
    <t>CONSORCIO AERO - NORORIENTE</t>
  </si>
  <si>
    <t>Valor minimo de cada contrato</t>
  </si>
  <si>
    <t>COL$</t>
  </si>
  <si>
    <t>REQUISITOS</t>
  </si>
  <si>
    <t>51% DEL PPTO OFICIAL</t>
  </si>
  <si>
    <t>Verificación de Cumplimiento</t>
  </si>
  <si>
    <r>
      <t xml:space="preserve">Información certificada a folios 004 a 018.  Se valida el contrato teniendo en cuenta que la definición de infraestructura de transporte incluye </t>
    </r>
    <r>
      <rPr>
        <u/>
        <sz val="8"/>
        <rFont val="Calibri"/>
        <family val="2"/>
        <scheme val="minor"/>
      </rPr>
      <t xml:space="preserve"> obras o actividades relacionadas exclusivamente con:.</t>
    </r>
  </si>
  <si>
    <t xml:space="preserve">UNIDAD ADMINISTRATIVA ESPECIAL DE AERONÁUTICA CIVIL </t>
  </si>
  <si>
    <t>País en el que se celebro el contrato</t>
  </si>
  <si>
    <t>Formato 5 en el folio 003. Certificación folios 21-</t>
  </si>
  <si>
    <t>Agencia Nacional de Infraestructura</t>
  </si>
  <si>
    <t>Asistencia técnica a la Dirección de las Obras del proyecto de edificación y campo de vuelos (Interventoría) y la Asistencia a la Dirección General (Gerencia) del Aeropuerto Castellón</t>
  </si>
  <si>
    <t>Interventoría técnica, administrativa, financiera, social y ambiental para la revisión y ajuste de los estudios y diseños, y construcción del corredor centro troncal de Aguablanca y obras complementarias del sistema integrado de transporte masivos de pasajeros de Santiago de Cali</t>
  </si>
  <si>
    <t>Asistencia Técnica para el Control y Vigilancia de la Obra:" Edificio Terminal, Urbanización y accesos en el Aeropuerto de Málaga. Expediente DIA 901/04"</t>
  </si>
  <si>
    <t>Información certificada a folios 073 a 076.
Se corrige la conversión según la tasa de euros a dólares vigente a la fecha de inicio.</t>
  </si>
  <si>
    <t>Asistencia Técnica para el Control y Vigilancia de la Obra Nuevo Área Terminal en el Aeropuerto de Alicante. Expediente DIA 1067/04</t>
  </si>
  <si>
    <t>Información certificada a folios 078 a 080.
Se corrige la conversión según la tasa de euros a dólares vigente a la fecha de inicio.</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</si>
  <si>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</si>
  <si>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Asistencia técnica de arquitectura de detalle  (supervisión) de la nueva aerea terminal y torre de control del Aeropuerto de La Palma.</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</si>
  <si>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Bolívar y Atlántico, carretera Cartagena-Barranquilla.</t>
  </si>
  <si>
    <t>Interventoría técnica, operativa y financiera del contrato número 0849 de 1995 para la carretera Neiva - Espinal - Girardot</t>
  </si>
  <si>
    <t xml:space="preserve">Asistencia técnica a la Dirección de Obra para el control de ejecución y supervisión de 6 km de autovía periurbana de dos carriles por sentido y cuatro enlaces, incluyendo los trabajos </t>
  </si>
  <si>
    <t>El interventor se obliga a ejecutar para el INCO la interventoría técnica, ambiental, legal, administrativa, predial, financiera y operativa en la etapa de operación del contrato de concesión No. 0849 de 1995 desarrollo vial carretero Neiva - Espinal - Girardot, de conformidad con lo previsto en el numeral 5.1 de los términos de referencia del concurso público , es revisar, verificar, analizar y conceptuar permanentemente todos los aspectos técnicos, jurídicos, administrativos y prediales relacionados con el contrato de concesión No, 0849-95, a efecto de constatar el cumplimiento  por parte del contratista (Concesionario) ,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SEA-C-007 de 2005.</t>
  </si>
  <si>
    <t>Instituto Nacional de vías</t>
  </si>
  <si>
    <t>Realizar actividades de Supervisión Técnica y Control de Calidad en la rehabilitación y recuperación del corredor férreo Concesionado en el sector ZARAGOZA - LA FELISA</t>
  </si>
  <si>
    <t>Interventoría técnica, administrativa, financiera, legal, social, ambiental, para la construcción de la Avenida Laureano Gómez (AK 9) desde Av. San Juan Bosco (AC 170) desde avenida Boyacá hasta Avenida Cota (AK 91), correspondientes respectivamente a las obras con código de obra 101 y 107 del Acuerdo 180 de 2005 de Valorización, en Bogotá D.C</t>
  </si>
  <si>
    <t>Dirección General de Carreteras - demarcación de carreteras del Estado (Ministerio de Fomento - Gobierno de España</t>
  </si>
  <si>
    <t>Consultores de Ingeniería UG21 S.L Sucursal Colombia</t>
  </si>
  <si>
    <t>Unidad Administrativa Especial Aeronáutica Civil</t>
  </si>
  <si>
    <t>Interventoría técnica y administrativa para las obras de construcción de la torre de control del aeropuerto internacional El Dorado y del Centro de Gestión Aeronáutica de Colombia - CGAC</t>
  </si>
  <si>
    <t>Instituto Nacional de Vías (hoy INCO según resolución de cesión del contrato INVIAS No. 3785 de 26 de septiembre de 2003</t>
  </si>
  <si>
    <t>Interventoría técnica, operativa y financiera del contrato de Concesión número 0849 de 1995, carretera Neiva - Espinal - Girardot (incluye la Interventoría de obras complementarias y adicionales autorizadas al Concesionario). De conformidad con los términos de referencia del concurso, su propuesta revisada y aceptada por el Instituto y bajo las condiciones estipuladas en el presente contrato</t>
  </si>
  <si>
    <t>Instituto Nacional de Vías</t>
  </si>
  <si>
    <t>Interventoría para mejoramiento y pavimentación de la carretera Cúcuta Pamplona - MALAGA RUTA 55 tramo 5505 sector PR71+680 AL PR14+00</t>
  </si>
  <si>
    <t>Se verifica información con el certificado entregado por parte del oferente. Folio 207 - 2011. Teniendo en cuenta el valor total ejecutado en el acta de liquidación final por la suma de $240.338.955,83</t>
  </si>
  <si>
    <t>Instituto de Desarrollo Urbano (IDU)</t>
  </si>
  <si>
    <t>Asesoría e Interventoría técnica, financiera y ambiental para la construcción de un tramo de corredor del sistema integrado de transporte masivo de Transcaribe del Amparo a Cuatro Vientos. Cartagena de Indias D.T. y C.</t>
  </si>
  <si>
    <t>Consultoría  para la asistencia  técnica de control y vigilancia de la Obra: Acceso Sur al Aeropuerto de Málaga. Clave 42-MA-4320</t>
  </si>
  <si>
    <t>Información certificada a folios 161 a 169.
Se corrige la conversión según la tasa de euros a dólares vigente a la fecha de inicio.</t>
  </si>
  <si>
    <t>Ayuntamiento de Málaga</t>
  </si>
  <si>
    <t>Consultoría, Asistencia Técnica y Control de Calidad de las obras municipales y de las infraestructuras y urbanización de iniciativa privada en el término municipal de Málaga. 2005-2009</t>
  </si>
  <si>
    <t>Información certificada a folios 171 a 177.
Se corrige la conversión según la tasa de euros a dólares vigente a la fecha de inicio.</t>
  </si>
  <si>
    <t>Asistencia técnica de arquitectura de detalle  (supervisión) de la nueva aérea terminal y torre de control del Aeropuerto de La Palma.</t>
  </si>
  <si>
    <t>Información certificada a folios 101 a 107
Se corrige la conversión según la tasa de euros a dólares vigente a la fecha de inicio</t>
  </si>
  <si>
    <t>Interventoría técnica, administrativa, financiera, ambiental y social para la construcción y rehabilitación de vías para rutas alimentadoras del sistema transmilenio, zona 2 Grupo 1, zona 6 grupo 4 y zona 7 grupo 2 en las localidades de Suba, Rafael Uribe, Tunjuelito y Ciudad Bolívar en Bogotá.</t>
  </si>
  <si>
    <t>Información certificada a folios 123 y 124</t>
  </si>
  <si>
    <t>Interventoría (supervisión) Técnica, Operativa y Financiera en la Etapa de Construcción del Contrato de Concesión 0113 de 1997 Carretera Armenia - Pereira - Manizales.</t>
  </si>
  <si>
    <t>Interventoría para el mejoramiento y pavimentación de la carretera Fuente de Oro - Puerto Lleras - Cruce Puerto Rico - Puerto Arturo - San José del Guaviare, Sector Cruce Puerto Rico - Puerto Arturo K118+000 al K128+440 y sector Puerto Arturo - San José del Guaviare K12+000 al K15+100, Ruta 65 tramo 6507</t>
  </si>
  <si>
    <t>Interventoría técnica, administrativa, financiera y legal a la construcción para la segunda etapa del proyecto de pavimentación en los barrios el Centro, La Candelaria, Escalones, La Manga, Tierra Blanca y Unión en el municipio de Orocué, Departamento de Casanare</t>
  </si>
  <si>
    <t>Ejercer la Interventoría técnica, administrativa, financiera y ambiental a precio global fijo para la construcción de la fase I de la Avenida Ciudad de Villavicencio en tres la Avenida el Tintal y para la construcción de la fase I de la Avenida Villavicencio hasta la Avenida Bosa en Bogotá D.C. de conformidad con la propuesta presentada el 15 de Noviembre de 2000.</t>
  </si>
  <si>
    <t>El proponente aporta certificación de experiencia en folios 124 a 125.  RPU en folio 59 con clasificación 81101500 Ingeniería Civil.  El valor del contrato acreditado no cumple con el monto mínimo a acreditar.</t>
  </si>
  <si>
    <t>Control técnico, topográfico, cualitativo, cuantitativo, ambiental y económico, además de la ejecución de todas la unidades de obra hasta su completa finalización.</t>
  </si>
  <si>
    <t>El interventor se obliga a ejecutar para el INCO la Interventoría técnica, ambiental, legal, administrativa, predial, financiera y operativa en la etapa de operación del contrato de concesión No. 0849 de 1995 desarrollo vial carretero Neiva - Espinal - Girardot, de conformidad con lo previsto en el numeral 5.1 de los términos de referencia del concurso público , es revisar, verificar, analizar y conceptuar permanentemente todos los aspectos técnicos, jurídicos, administrativos y prediales relacionados con el contrato de concesión No, 0849-95, a efecto de constatar el cumplimiento  por parte del contratista (Concesionario) ,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SEA-C-007 de 2005.</t>
  </si>
  <si>
    <t>Asistente Técnico (Max. 1)</t>
  </si>
  <si>
    <t>Contratar la Interventoría integral, que incluye pero no se limita a la Interventoría financiera, administrativa, técnica, legal, operativa, ambiental y de seguridad, del Contrato de Concesión no. 10000078OK-2010, cuyo objeto es “La concesión de las terminales aeroportuarias de Nororiente - Aeropuertos Camilo Daza de Cúcuta, Palonegro de Bucaramanga, Yarigüíes de Barrancabermeja, Alfonso López de Valledupar, Simón Bolívar de Santa Marta y el Almirante Padilla de Riohacha”.</t>
  </si>
  <si>
    <t>Interventoría técnica, legal, administrativa, financiera y operativa del contrato de concesión No. 070 de 2005, para el diseño, construcción, operación y mantenimiento de la malla vial de la central de abastos S.A.</t>
  </si>
  <si>
    <t>INTERVENTORIA OPERATIVA, AMBIENTAL Y DE MANTENIMIENTO PARA LA CONCESION DE LA ADMINISTRACION, OPERACIÓN, EXPLOTACION COMERCIAL, MANTENIMIENTO, MODERNIZACION Y EXPANSION DEL AEROPUERTO INTERNACIONAL EL DORADO DE BOGOTA.</t>
  </si>
  <si>
    <t>INTERVENTORIA A LOS ESTUDIOS Y DISEÑOS DEL TRAMO VIAL SECTOR TASAJERA-CIENANGA (K60-000) Y CONSTRUCCION DEL PASO POR LA POBLACION DE CIENAGA DESDE EL (K60+000) HASTA LA INTERSECCION YÉ DE CIENAGA.
INTERVENTORIA A LOS ESTUDIOS Y DISEÑOS DEFINITIVOS, GESTIÓN PREDIAL Y AMBIENTAL, A LA CONSTRUCCION DE LA NUEVA CASETA DE PEAJE PUENTE LAUREANO GOMEZ, ASI MISMO LA INTERVENTORIA A LOS ESTUDIOS Y DISEÑOS DEFINITIVOS, GESTION PREDIAL Y AMBIENTAL, A LA  CONSTRUCCION DEL PUENTE PEATONAL, LOCALIZADO EN LA ZONA DONDE ESTA UBICADA LA ACTUAL CASETA DE PEAJE PUENTE LAUREANO GOMEZ Y BAJO LAS  MISMAS OBLIGACIONES DESCRITAS EN LOS PLIEGOS Y EL CONTRATO PRINCIPAL DE INTERVENTORÍA. ESTO DE CONFORMIDAD CON LO DESCRITO EN EL OTRO SI No. 7 AL CONTRATO DE CONCESION No. 229 DE 2006, CITADO EN LAS ANTERIORES CONSIDERACIONES.
INTERVENTORIA DE LOS ESTUDIOS Y DISEÑOS DEFINITIVOS, GESTION PREDIAL Y AMBIENTAL, DE LA CONSTRUCCION DE LAS OBRAS PROGRESIVAS DE LAS INTERSECCIONES DENOMINADAS LA LUCHA Y MAMATOCO-ONCE DE NOVIEMBRE. LA EJECUCION DE LAS OBRAS ADICIONALES PARA MEJORAR LAS CARACTERISITICAS DEL PROYECTO  EN SU ALCANCE BÁSICO DE LA INTERSECCION DEL AEROPUERTO.</t>
  </si>
  <si>
    <t>PAULO EMILIO BRAVO CONSULTORES S.A.S.</t>
  </si>
  <si>
    <t>CONTRATO EN COLOMBIA CELEBRADO Y EJECUTADO EN INTERVENTORÍA FINANCIERA, SOCIAL O AMBIENTAL</t>
  </si>
  <si>
    <t>Información certificada a folios 015 a 071.
Mediante escritos radicados bajo los Nos. 2014-409-036349-2 y 2014-409-036588-2 del 30 y 31 de julio de 2014, respectivamente, el proponente aclaró la cesión entre las firmas INGECON y MAB</t>
  </si>
  <si>
    <t>Número consecutivo 08</t>
  </si>
  <si>
    <t>Número consecutivo 06</t>
  </si>
  <si>
    <t>Información certificada a folios 098 a 154. Mediante escritos radicados bajo los Nos. 2014-409-036349-2 y 2014-409-036588-2 del 30 y 31 de julio de 2014, respectivamente, el proponente aclaró la cesión entre las firmas INGECON y MAB y el número de orden en el RUP.</t>
  </si>
  <si>
    <t>Contrato en Colombia celebrado y ejecutado en Interventoría (Técnica y Financiera, y/o Técnica y Social, y/o Técnica y Ambiental).</t>
  </si>
  <si>
    <t>Total de contratos aportados que cumplen con requisitos mínimos</t>
  </si>
  <si>
    <t>Información certificada a folios 171 a 177. El proponente mediante comunicación radicada bajo el No. 2014-409-036747-2 del 1 de agosto de 2014 aclaró el número de consecutivo del contrato en el RUP.</t>
  </si>
  <si>
    <t>Por lo menos un contrato del miembro No líder cumple con $832.000.000</t>
  </si>
  <si>
    <t>CONSORCIO DICONSULTORIA SERINCO</t>
  </si>
  <si>
    <t xml:space="preserve">SERINCO ESPAÑA SUCURSAL EN COLOMBIA </t>
  </si>
  <si>
    <t xml:space="preserve">El proponente mediante escrito radicado bajo el No. 2014-409-036623-2 de 31 de julio de 2014 subsano la sede del asistente técnico.
</t>
  </si>
  <si>
    <t>NO APLICA</t>
  </si>
  <si>
    <t>Adjuntan certificación del contratante en folios 310 a 312.   No adjuntan RUP por condición de empresa extranjera.</t>
  </si>
  <si>
    <t>GOC S.A.</t>
  </si>
  <si>
    <t>INV-113-2003</t>
  </si>
  <si>
    <t>INTERVENTORÍA (SUPERVISIÓN) TÉCNICA, OPERATIVA Y FINANCIERA EN LA ETAPA DE CONSTRUCCIÓN DEL CONTRATO DE CONCESIÓN 0113 DE 1997 CARRETERA ARMENIA - PEREIRA - MANIZALES</t>
  </si>
  <si>
    <t>MUNICIPIO DE OROCUE, CASANAR</t>
  </si>
  <si>
    <t>22412-180-2012</t>
  </si>
  <si>
    <t>INTERVENTORÍA TÉCNICA, ADMINISTRATIVA, FINANCIERA Y LEGAL A LA CONSTRUCCIÓN PARA LA SEGUNDA ETAPA DEL PROYECTO DE PAVIMENTACIÓN EN LOS BARRIOS DEL CENTRO, LA CANDELARIA, ESCALONES, LA MANGA, TIERRABLANCA Y UNIÓN EN EL MUNICIPIO DE OROCUE, DEPARTAMENTO DEL CASANARE</t>
  </si>
  <si>
    <t>0383-2003</t>
  </si>
  <si>
    <t>VELNEC S.A,</t>
  </si>
  <si>
    <t>INTERVENTORÍA DE LAS OBRAS DE REHABILITACIÓN DEL SECTOR CERTEGUI - LAS ANIMAS DEL K4+500 AL K9+300 DE LA CARRETERA QUIDBDO - LAS ANIMAS - RUTA 13, TRAMO 1307</t>
  </si>
  <si>
    <t>INVIAS</t>
  </si>
  <si>
    <t>DPB901-03</t>
  </si>
  <si>
    <t>ASISTENCIA TÉCNICA PARA EL CONTROL Y VIGILANCIA DE LA OBRA VÍA DE SERVICIO DE MERCANCIAS EN EL AEROPUERTO DE MADRID - BARAJAS SITUADO EN EL TERMINO DE MADRID, PROVINCIA DE MADRID, EJECUTADO PARA AENA</t>
  </si>
  <si>
    <t>INTECSA - INARSA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</si>
</sst>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0_);_(* \(#,##0.00\);_(* &quot;-&quot;??_);_(@_)"/>
    <numFmt numFmtId="165" formatCode="dd\-mm\-yy;@"/>
    <numFmt numFmtId="166" formatCode="#,##0.0"/>
    <numFmt numFmtId="167" formatCode="_(* #,##0_);_(* \(#,##0\);_(* &quot;-&quot;??_);_(@_)"/>
    <numFmt numFmtId="168" formatCode="0.0%"/>
    <numFmt numFmtId="169" formatCode="0.0000"/>
    <numFmt numFmtId="170" formatCode="mmmm\ d\,\ yyyy"/>
    <numFmt numFmtId="171" formatCode="0.000%"/>
    <numFmt numFmtId="172" formatCode="#,##0.0000"/>
    <numFmt numFmtId="173" formatCode="_-* #,##0_-;\-* #,##0_-;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sz val="8"/>
      <name val="Arial"/>
      <family val="2"/>
    </font>
    <font>
      <b/>
      <sz val="8"/>
      <color theme="1"/>
      <name val="Arial"/>
      <family val="2"/>
    </font>
    <font>
      <sz val="8"/>
      <color rgb="FFFF0000"/>
      <name val="Arial"/>
      <family val="2"/>
    </font>
    <font>
      <sz val="11"/>
      <color theme="1"/>
      <name val="Arial"/>
      <family val="2"/>
    </font>
    <font>
      <b/>
      <sz val="11"/>
      <color theme="1"/>
      <name val="Arial"/>
      <family val="2"/>
    </font>
    <font>
      <b/>
      <sz val="11"/>
      <color theme="0"/>
      <name val="Arial"/>
      <family val="2"/>
    </font>
    <font>
      <sz val="8"/>
      <color theme="1"/>
      <name val="Arial"/>
      <family val="2"/>
    </font>
    <font>
      <sz val="9"/>
      <color rgb="FF000000"/>
      <name val="Arial"/>
      <family val="2"/>
    </font>
    <font>
      <sz val="8"/>
      <color indexed="20"/>
      <name val="Arial"/>
      <family val="2"/>
    </font>
    <font>
      <sz val="10"/>
      <color indexed="10"/>
      <name val="Arial"/>
      <family val="2"/>
    </font>
    <font>
      <sz val="8"/>
      <color indexed="10"/>
      <name val="Arial"/>
      <family val="2"/>
    </font>
    <font>
      <b/>
      <sz val="10"/>
      <name val="Arial"/>
      <family val="2"/>
    </font>
    <font>
      <sz val="10"/>
      <color indexed="9"/>
      <name val="Arial"/>
      <family val="2"/>
    </font>
    <font>
      <sz val="14"/>
      <name val="Calibri"/>
      <family val="2"/>
      <scheme val="minor"/>
    </font>
    <font>
      <b/>
      <sz val="14"/>
      <name val="Calibri"/>
      <family val="2"/>
      <scheme val="minor"/>
    </font>
    <font>
      <b/>
      <sz val="12"/>
      <color theme="1"/>
      <name val="Calibri"/>
      <family val="2"/>
      <scheme val="minor"/>
    </font>
    <font>
      <b/>
      <sz val="10"/>
      <color theme="1"/>
      <name val="Arial"/>
      <family val="2"/>
    </font>
    <font>
      <b/>
      <sz val="10"/>
      <color theme="1"/>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theme="0"/>
      <name val="Calibri"/>
      <family val="2"/>
      <scheme val="minor"/>
    </font>
    <font>
      <sz val="10"/>
      <name val="Calibri"/>
      <family val="2"/>
      <scheme val="minor"/>
    </font>
    <font>
      <sz val="8"/>
      <name val="Calibri"/>
      <family val="2"/>
      <scheme val="minor"/>
    </font>
    <font>
      <b/>
      <sz val="8"/>
      <name val="Calibri"/>
      <family val="2"/>
      <scheme val="minor"/>
    </font>
    <font>
      <u/>
      <sz val="8"/>
      <name val="Calibri"/>
      <family val="2"/>
      <scheme val="minor"/>
    </font>
    <font>
      <b/>
      <sz val="12"/>
      <color theme="1"/>
      <name val="Arial"/>
      <family val="2"/>
    </font>
  </fonts>
  <fills count="18">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indexed="11"/>
        <bgColor indexed="64"/>
      </patternFill>
    </fill>
    <fill>
      <patternFill patternType="solid">
        <fgColor rgb="FF00FF0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F8FEBE"/>
        <bgColor indexed="64"/>
      </patternFill>
    </fill>
    <fill>
      <patternFill patternType="solid">
        <fgColor theme="7" tint="0.79998168889431442"/>
        <bgColor indexed="64"/>
      </patternFill>
    </fill>
    <fill>
      <patternFill patternType="solid">
        <fgColor rgb="FFFFCC81"/>
        <bgColor indexed="64"/>
      </patternFill>
    </fill>
    <fill>
      <patternFill patternType="solid">
        <fgColor rgb="FFFFFFFF"/>
        <bgColor rgb="FF000000"/>
      </patternFill>
    </fill>
    <fill>
      <patternFill patternType="solid">
        <fgColor theme="1" tint="0.34998626667073579"/>
        <bgColor indexed="64"/>
      </patternFill>
    </fill>
    <fill>
      <patternFill patternType="solid">
        <fgColor theme="9" tint="0.59999389629810485"/>
        <bgColor indexed="64"/>
      </patternFill>
    </fill>
    <fill>
      <patternFill patternType="solid">
        <fgColor theme="8" tint="0.59999389629810485"/>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164" fontId="1" fillId="0" borderId="0" applyFont="0" applyFill="0" applyBorder="0" applyAlignment="0" applyProtection="0"/>
    <xf numFmtId="0" fontId="8" fillId="0" borderId="0"/>
  </cellStyleXfs>
  <cellXfs count="466">
    <xf numFmtId="0" fontId="0" fillId="0" borderId="0" xfId="0"/>
    <xf numFmtId="0" fontId="6" fillId="2" borderId="0" xfId="0" applyFont="1" applyFill="1"/>
    <xf numFmtId="0" fontId="6" fillId="2" borderId="6" xfId="0" applyFont="1" applyFill="1" applyBorder="1"/>
    <xf numFmtId="0" fontId="6" fillId="2" borderId="19" xfId="0" applyFont="1" applyFill="1" applyBorder="1"/>
    <xf numFmtId="0" fontId="6" fillId="2" borderId="0" xfId="0" applyFont="1" applyFill="1" applyBorder="1"/>
    <xf numFmtId="0" fontId="6" fillId="2" borderId="20" xfId="0" applyFont="1" applyFill="1" applyBorder="1"/>
    <xf numFmtId="0" fontId="12" fillId="2" borderId="0" xfId="0" applyFont="1" applyFill="1"/>
    <xf numFmtId="0" fontId="12" fillId="2" borderId="0" xfId="0" applyFont="1" applyFill="1" applyAlignment="1">
      <alignment horizontal="center"/>
    </xf>
    <xf numFmtId="0" fontId="13" fillId="2" borderId="0" xfId="0" applyFont="1" applyFill="1"/>
    <xf numFmtId="0" fontId="10" fillId="10" borderId="34" xfId="0" applyFont="1" applyFill="1" applyBorder="1" applyAlignment="1">
      <alignment horizontal="center"/>
    </xf>
    <xf numFmtId="0" fontId="10" fillId="10" borderId="35" xfId="0" applyFont="1" applyFill="1" applyBorder="1"/>
    <xf numFmtId="9" fontId="10" fillId="10" borderId="36" xfId="3" applyFont="1" applyFill="1" applyBorder="1"/>
    <xf numFmtId="0" fontId="15" fillId="2" borderId="37" xfId="0" applyFont="1" applyFill="1" applyBorder="1" applyAlignment="1">
      <alignment horizontal="center"/>
    </xf>
    <xf numFmtId="0" fontId="15" fillId="2" borderId="38" xfId="0" applyFont="1" applyFill="1" applyBorder="1"/>
    <xf numFmtId="9" fontId="15" fillId="2" borderId="39" xfId="3" applyFont="1" applyFill="1" applyBorder="1"/>
    <xf numFmtId="0" fontId="10" fillId="10" borderId="37" xfId="0" applyFont="1" applyFill="1" applyBorder="1" applyAlignment="1">
      <alignment horizontal="center"/>
    </xf>
    <xf numFmtId="0" fontId="10" fillId="10" borderId="38" xfId="0" applyFont="1" applyFill="1" applyBorder="1"/>
    <xf numFmtId="9" fontId="10" fillId="10" borderId="39" xfId="3" applyFont="1" applyFill="1" applyBorder="1"/>
    <xf numFmtId="9" fontId="12" fillId="2" borderId="0" xfId="3" applyFont="1" applyFill="1"/>
    <xf numFmtId="0" fontId="0"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4" fillId="4" borderId="18" xfId="0" applyFont="1" applyFill="1" applyBorder="1"/>
    <xf numFmtId="167" fontId="4" fillId="4" borderId="18" xfId="6" applyNumberFormat="1" applyFont="1" applyFill="1" applyBorder="1"/>
    <xf numFmtId="0" fontId="4" fillId="4" borderId="18" xfId="0" applyFont="1" applyFill="1" applyBorder="1" applyAlignment="1">
      <alignment horizontal="center"/>
    </xf>
    <xf numFmtId="44" fontId="4" fillId="4" borderId="18" xfId="2" applyFont="1" applyFill="1" applyBorder="1"/>
    <xf numFmtId="0" fontId="16" fillId="0" borderId="0" xfId="0" applyFont="1"/>
    <xf numFmtId="1" fontId="0" fillId="0" borderId="0" xfId="0" applyNumberFormat="1"/>
    <xf numFmtId="167" fontId="0" fillId="0" borderId="0" xfId="6" applyNumberFormat="1" applyFont="1"/>
    <xf numFmtId="0" fontId="0" fillId="0" borderId="18" xfId="0" applyBorder="1"/>
    <xf numFmtId="10" fontId="0" fillId="0" borderId="18" xfId="0" applyNumberFormat="1" applyBorder="1"/>
    <xf numFmtId="9" fontId="0" fillId="0" borderId="18" xfId="0" applyNumberFormat="1" applyBorder="1"/>
    <xf numFmtId="167" fontId="0" fillId="0" borderId="18" xfId="6" applyNumberFormat="1" applyFont="1" applyBorder="1"/>
    <xf numFmtId="167" fontId="0" fillId="12" borderId="18" xfId="0" applyNumberFormat="1" applyFill="1" applyBorder="1" applyAlignment="1">
      <alignment vertical="center" wrapText="1"/>
    </xf>
    <xf numFmtId="167" fontId="0" fillId="11" borderId="18" xfId="6" applyNumberFormat="1" applyFont="1" applyFill="1" applyBorder="1" applyAlignment="1">
      <alignment vertical="center" wrapText="1"/>
    </xf>
    <xf numFmtId="0" fontId="0" fillId="12" borderId="18" xfId="0" applyFill="1" applyBorder="1" applyAlignment="1">
      <alignment vertical="center" wrapText="1"/>
    </xf>
    <xf numFmtId="0" fontId="0" fillId="11" borderId="18" xfId="0" applyFill="1" applyBorder="1" applyAlignment="1">
      <alignment vertical="center" wrapText="1"/>
    </xf>
    <xf numFmtId="0" fontId="17" fillId="0" borderId="0" xfId="7" applyFont="1" applyAlignment="1">
      <alignment horizontal="center"/>
    </xf>
    <xf numFmtId="169" fontId="8" fillId="0" borderId="0" xfId="7" applyNumberFormat="1"/>
    <xf numFmtId="0" fontId="18" fillId="0" borderId="0" xfId="7" applyFont="1" applyAlignment="1">
      <alignment horizontal="center"/>
    </xf>
    <xf numFmtId="3" fontId="8" fillId="0" borderId="0" xfId="7" applyNumberFormat="1"/>
    <xf numFmtId="0" fontId="8" fillId="0" borderId="0" xfId="7"/>
    <xf numFmtId="170" fontId="19" fillId="0" borderId="0" xfId="7" applyNumberFormat="1" applyFont="1" applyAlignment="1">
      <alignment horizontal="center"/>
    </xf>
    <xf numFmtId="170" fontId="17" fillId="0" borderId="0" xfId="7" applyNumberFormat="1" applyFont="1" applyAlignment="1">
      <alignment horizontal="center"/>
    </xf>
    <xf numFmtId="4" fontId="17" fillId="0" borderId="0" xfId="7" applyNumberFormat="1" applyFont="1"/>
    <xf numFmtId="0" fontId="9" fillId="13" borderId="42" xfId="7" applyFont="1" applyFill="1" applyBorder="1" applyAlignment="1">
      <alignment horizontal="centerContinuous" vertical="center"/>
    </xf>
    <xf numFmtId="0" fontId="9" fillId="13" borderId="43" xfId="7" applyFont="1" applyFill="1" applyBorder="1" applyAlignment="1">
      <alignment horizontal="centerContinuous" vertical="center"/>
    </xf>
    <xf numFmtId="14" fontId="20" fillId="0" borderId="44" xfId="7" applyNumberFormat="1" applyFont="1" applyBorder="1" applyAlignment="1">
      <alignment horizontal="center"/>
    </xf>
    <xf numFmtId="3" fontId="20" fillId="0" borderId="45" xfId="7" applyNumberFormat="1" applyFont="1" applyBorder="1" applyAlignment="1">
      <alignment horizontal="center"/>
    </xf>
    <xf numFmtId="4" fontId="8" fillId="0" borderId="0" xfId="7" applyNumberFormat="1"/>
    <xf numFmtId="170" fontId="17" fillId="0" borderId="0" xfId="4" applyNumberFormat="1" applyFont="1" applyAlignment="1">
      <alignment horizontal="center"/>
    </xf>
    <xf numFmtId="0" fontId="8" fillId="0" borderId="0" xfId="4"/>
    <xf numFmtId="4" fontId="17" fillId="0" borderId="0" xfId="4" applyNumberFormat="1" applyFont="1"/>
    <xf numFmtId="169" fontId="8" fillId="0" borderId="0" xfId="4" applyNumberFormat="1"/>
    <xf numFmtId="170" fontId="11" fillId="0" borderId="0" xfId="4" applyNumberFormat="1" applyFont="1" applyAlignment="1">
      <alignment horizontal="center"/>
    </xf>
    <xf numFmtId="14" fontId="21" fillId="0" borderId="0" xfId="7" applyNumberFormat="1" applyFont="1"/>
    <xf numFmtId="0" fontId="21" fillId="0" borderId="0" xfId="7" applyFont="1"/>
    <xf numFmtId="0" fontId="6" fillId="0" borderId="0" xfId="0" applyFont="1"/>
    <xf numFmtId="0" fontId="6" fillId="2" borderId="31" xfId="0" applyFont="1" applyFill="1" applyBorder="1"/>
    <xf numFmtId="0" fontId="6" fillId="2" borderId="32" xfId="0" applyFont="1" applyFill="1" applyBorder="1"/>
    <xf numFmtId="0" fontId="6" fillId="2" borderId="33" xfId="0" applyFont="1" applyFill="1" applyBorder="1"/>
    <xf numFmtId="0" fontId="22" fillId="2" borderId="0" xfId="0" applyFont="1" applyFill="1"/>
    <xf numFmtId="0" fontId="23" fillId="2" borderId="0" xfId="0" applyFont="1" applyFill="1"/>
    <xf numFmtId="14" fontId="22" fillId="2" borderId="0" xfId="0" applyNumberFormat="1" applyFont="1" applyFill="1"/>
    <xf numFmtId="0" fontId="6" fillId="2" borderId="0" xfId="0" applyFont="1" applyFill="1" applyAlignment="1">
      <alignment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25" xfId="0" applyFont="1" applyFill="1" applyBorder="1" applyAlignment="1">
      <alignment horizontal="center" vertical="center" wrapText="1"/>
    </xf>
    <xf numFmtId="1" fontId="6" fillId="2" borderId="0" xfId="0" applyNumberFormat="1" applyFont="1" applyFill="1" applyBorder="1"/>
    <xf numFmtId="0" fontId="6" fillId="2" borderId="6" xfId="0" applyFont="1" applyFill="1" applyBorder="1" applyAlignment="1">
      <alignment wrapText="1"/>
    </xf>
    <xf numFmtId="0" fontId="6" fillId="2" borderId="46" xfId="0" applyFont="1" applyFill="1" applyBorder="1" applyAlignment="1">
      <alignment horizontal="center" vertical="center"/>
    </xf>
    <xf numFmtId="0" fontId="6" fillId="2" borderId="46" xfId="0" applyFont="1" applyFill="1" applyBorder="1"/>
    <xf numFmtId="0" fontId="2" fillId="2" borderId="0" xfId="0" applyFont="1" applyFill="1"/>
    <xf numFmtId="0" fontId="2" fillId="15" borderId="1" xfId="0" applyFont="1" applyFill="1" applyBorder="1"/>
    <xf numFmtId="0" fontId="2" fillId="15" borderId="2" xfId="0" applyFont="1" applyFill="1" applyBorder="1"/>
    <xf numFmtId="0" fontId="2" fillId="15" borderId="2" xfId="0" applyFont="1" applyFill="1" applyBorder="1" applyAlignment="1">
      <alignment horizontal="center" vertical="center"/>
    </xf>
    <xf numFmtId="0" fontId="2" fillId="15" borderId="3" xfId="0" applyFont="1" applyFill="1" applyBorder="1"/>
    <xf numFmtId="0" fontId="5" fillId="0" borderId="0" xfId="0" applyFont="1"/>
    <xf numFmtId="0" fontId="4" fillId="4" borderId="24"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25" xfId="0" applyFont="1" applyFill="1" applyBorder="1" applyAlignment="1">
      <alignment horizontal="center" vertical="center" wrapText="1"/>
    </xf>
    <xf numFmtId="0" fontId="0" fillId="2" borderId="0" xfId="0" applyFont="1" applyFill="1" applyAlignment="1">
      <alignment vertical="center" wrapText="1"/>
    </xf>
    <xf numFmtId="0" fontId="24" fillId="2" borderId="0" xfId="0" applyFont="1" applyFill="1" applyAlignment="1">
      <alignment horizontal="left" vertical="center" wrapText="1"/>
    </xf>
    <xf numFmtId="0" fontId="0" fillId="2" borderId="0" xfId="0" applyFont="1" applyFill="1" applyAlignment="1">
      <alignment horizontal="left" vertical="center" wrapText="1"/>
    </xf>
    <xf numFmtId="164" fontId="0" fillId="2" borderId="0" xfId="6" applyFont="1" applyFill="1" applyBorder="1" applyAlignment="1">
      <alignment horizontal="center" vertical="center" wrapText="1"/>
    </xf>
    <xf numFmtId="0" fontId="0" fillId="2" borderId="0" xfId="6"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167" fontId="0" fillId="2" borderId="0" xfId="6" applyNumberFormat="1" applyFont="1" applyFill="1" applyBorder="1" applyAlignment="1">
      <alignment horizontal="center" vertical="center" wrapText="1"/>
    </xf>
    <xf numFmtId="9" fontId="0" fillId="2" borderId="0" xfId="0" applyNumberFormat="1" applyFont="1" applyFill="1" applyBorder="1" applyAlignment="1">
      <alignment vertical="center" wrapText="1"/>
    </xf>
    <xf numFmtId="43" fontId="0" fillId="2" borderId="0" xfId="6" applyNumberFormat="1" applyFont="1" applyFill="1" applyBorder="1" applyAlignment="1">
      <alignment horizontal="center" vertical="center" wrapText="1"/>
    </xf>
    <xf numFmtId="0" fontId="0" fillId="16" borderId="18" xfId="0" applyFont="1" applyFill="1" applyBorder="1" applyAlignment="1">
      <alignment horizontal="center" vertical="center" wrapText="1"/>
    </xf>
    <xf numFmtId="0" fontId="0" fillId="17" borderId="1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wrapText="1"/>
    </xf>
    <xf numFmtId="0" fontId="0" fillId="2" borderId="0" xfId="0" applyFont="1" applyFill="1" applyBorder="1" applyAlignment="1">
      <alignment horizontal="center" vertical="center" textRotation="90" wrapText="1"/>
    </xf>
    <xf numFmtId="0" fontId="28" fillId="2" borderId="0" xfId="0" applyFont="1" applyFill="1"/>
    <xf numFmtId="0" fontId="28" fillId="2" borderId="0" xfId="0" applyFont="1" applyFill="1" applyAlignment="1">
      <alignment horizontal="left"/>
    </xf>
    <xf numFmtId="44" fontId="28" fillId="2" borderId="0" xfId="2" applyNumberFormat="1" applyFont="1" applyFill="1"/>
    <xf numFmtId="0" fontId="28" fillId="0" borderId="0" xfId="0" applyFont="1"/>
    <xf numFmtId="0" fontId="29" fillId="2" borderId="0" xfId="0" applyFont="1" applyFill="1"/>
    <xf numFmtId="14" fontId="28" fillId="2" borderId="0" xfId="0" applyNumberFormat="1" applyFont="1" applyFill="1"/>
    <xf numFmtId="0" fontId="30" fillId="2" borderId="0" xfId="0" applyFont="1" applyFill="1"/>
    <xf numFmtId="0" fontId="30" fillId="3" borderId="1" xfId="0" applyFont="1" applyFill="1" applyBorder="1"/>
    <xf numFmtId="0" fontId="30" fillId="3" borderId="2" xfId="0" applyFont="1" applyFill="1" applyBorder="1" applyAlignment="1">
      <alignment horizontal="left"/>
    </xf>
    <xf numFmtId="0" fontId="30" fillId="3" borderId="2" xfId="0" applyFont="1" applyFill="1" applyBorder="1"/>
    <xf numFmtId="0" fontId="30" fillId="3" borderId="2" xfId="0" applyFont="1" applyFill="1" applyBorder="1" applyAlignment="1">
      <alignment horizontal="left" vertical="center" wrapText="1"/>
    </xf>
    <xf numFmtId="44" fontId="30" fillId="3" borderId="2" xfId="2" applyNumberFormat="1" applyFont="1" applyFill="1" applyBorder="1"/>
    <xf numFmtId="0" fontId="30" fillId="3" borderId="3" xfId="0" applyFont="1" applyFill="1" applyBorder="1"/>
    <xf numFmtId="0" fontId="30" fillId="0" borderId="0" xfId="0" applyFont="1"/>
    <xf numFmtId="44" fontId="29" fillId="4" borderId="5" xfId="2"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28" fillId="2" borderId="6" xfId="0" applyFont="1" applyFill="1" applyBorder="1"/>
    <xf numFmtId="0" fontId="28" fillId="2" borderId="7" xfId="0" applyFont="1" applyFill="1" applyBorder="1" applyAlignment="1">
      <alignment horizontal="left"/>
    </xf>
    <xf numFmtId="0" fontId="28" fillId="2" borderId="7" xfId="0" applyFont="1" applyFill="1" applyBorder="1"/>
    <xf numFmtId="44" fontId="28" fillId="2" borderId="7" xfId="2" applyNumberFormat="1" applyFont="1" applyFill="1" applyBorder="1"/>
    <xf numFmtId="0" fontId="28" fillId="2" borderId="8" xfId="0" applyFont="1" applyFill="1" applyBorder="1"/>
    <xf numFmtId="44" fontId="29" fillId="2" borderId="7" xfId="2" applyNumberFormat="1" applyFont="1" applyFill="1" applyBorder="1"/>
    <xf numFmtId="0" fontId="28" fillId="2" borderId="19" xfId="0" applyFont="1" applyFill="1" applyBorder="1"/>
    <xf numFmtId="0" fontId="28" fillId="2" borderId="0" xfId="0" applyFont="1" applyFill="1" applyBorder="1" applyAlignment="1">
      <alignment horizontal="left"/>
    </xf>
    <xf numFmtId="0" fontId="28" fillId="2" borderId="0" xfId="0" applyFont="1" applyFill="1" applyBorder="1"/>
    <xf numFmtId="44" fontId="28" fillId="2" borderId="0" xfId="2" applyNumberFormat="1" applyFont="1" applyFill="1" applyBorder="1"/>
    <xf numFmtId="0" fontId="28" fillId="2" borderId="20" xfId="0" applyFont="1" applyFill="1" applyBorder="1"/>
    <xf numFmtId="44" fontId="28" fillId="14" borderId="21" xfId="0" applyNumberFormat="1" applyFont="1" applyFill="1" applyBorder="1"/>
    <xf numFmtId="44" fontId="28" fillId="14" borderId="22" xfId="0" applyNumberFormat="1" applyFont="1" applyFill="1" applyBorder="1" applyAlignment="1">
      <alignment horizontal="center"/>
    </xf>
    <xf numFmtId="0" fontId="28" fillId="14" borderId="22" xfId="0" applyFont="1" applyFill="1" applyBorder="1" applyAlignment="1">
      <alignment horizontal="center"/>
    </xf>
    <xf numFmtId="44" fontId="28" fillId="14" borderId="24" xfId="0" applyNumberFormat="1" applyFont="1" applyFill="1" applyBorder="1" applyAlignment="1">
      <alignment horizontal="left"/>
    </xf>
    <xf numFmtId="44" fontId="28" fillId="14" borderId="18" xfId="1" applyNumberFormat="1" applyFont="1" applyFill="1" applyBorder="1" applyAlignment="1">
      <alignment horizontal="center"/>
    </xf>
    <xf numFmtId="1" fontId="28" fillId="14" borderId="18" xfId="0" applyNumberFormat="1" applyFont="1" applyFill="1" applyBorder="1" applyAlignment="1">
      <alignment horizontal="center"/>
    </xf>
    <xf numFmtId="3" fontId="28" fillId="14" borderId="18" xfId="0" applyNumberFormat="1" applyFont="1" applyFill="1" applyBorder="1" applyAlignment="1">
      <alignment horizontal="center"/>
    </xf>
    <xf numFmtId="44" fontId="28" fillId="14" borderId="5" xfId="0" applyNumberFormat="1" applyFont="1" applyFill="1" applyBorder="1"/>
    <xf numFmtId="0" fontId="28" fillId="14" borderId="5" xfId="0" applyFont="1" applyFill="1" applyBorder="1"/>
    <xf numFmtId="44" fontId="28" fillId="0" borderId="0" xfId="2" applyNumberFormat="1" applyFont="1"/>
    <xf numFmtId="3" fontId="28" fillId="2" borderId="7" xfId="0" applyNumberFormat="1" applyFont="1" applyFill="1" applyBorder="1"/>
    <xf numFmtId="9" fontId="28" fillId="6" borderId="7" xfId="3" applyFont="1" applyFill="1" applyBorder="1" applyAlignment="1">
      <alignment horizontal="center" vertical="center" wrapText="1"/>
    </xf>
    <xf numFmtId="0" fontId="28" fillId="2" borderId="7" xfId="0" applyNumberFormat="1" applyFont="1" applyFill="1" applyBorder="1"/>
    <xf numFmtId="44" fontId="28" fillId="14" borderId="24" xfId="0" applyNumberFormat="1" applyFont="1" applyFill="1" applyBorder="1" applyAlignment="1">
      <alignment horizontal="right"/>
    </xf>
    <xf numFmtId="4" fontId="29" fillId="2" borderId="7" xfId="0" applyNumberFormat="1" applyFont="1" applyFill="1" applyBorder="1"/>
    <xf numFmtId="1" fontId="28" fillId="2" borderId="7" xfId="0" applyNumberFormat="1" applyFont="1" applyFill="1" applyBorder="1"/>
    <xf numFmtId="0" fontId="28" fillId="2" borderId="1" xfId="0" applyFont="1" applyFill="1" applyBorder="1"/>
    <xf numFmtId="0" fontId="28" fillId="2" borderId="2" xfId="0" applyFont="1" applyFill="1" applyBorder="1" applyAlignment="1">
      <alignment horizontal="left"/>
    </xf>
    <xf numFmtId="0" fontId="28" fillId="2" borderId="2" xfId="0" applyFont="1" applyFill="1" applyBorder="1"/>
    <xf numFmtId="44" fontId="28" fillId="2" borderId="2" xfId="2" applyNumberFormat="1" applyFont="1" applyFill="1" applyBorder="1"/>
    <xf numFmtId="0" fontId="28" fillId="2" borderId="3" xfId="0" applyFont="1" applyFill="1" applyBorder="1"/>
    <xf numFmtId="9" fontId="28" fillId="6" borderId="15" xfId="3" applyFont="1" applyFill="1" applyBorder="1" applyAlignment="1">
      <alignment horizontal="center" vertical="center" wrapText="1"/>
    </xf>
    <xf numFmtId="0" fontId="28" fillId="2" borderId="31" xfId="0" applyFont="1" applyFill="1" applyBorder="1"/>
    <xf numFmtId="0" fontId="28" fillId="2" borderId="32" xfId="0" applyFont="1" applyFill="1" applyBorder="1"/>
    <xf numFmtId="44" fontId="28" fillId="2" borderId="32" xfId="2" applyNumberFormat="1" applyFont="1" applyFill="1" applyBorder="1"/>
    <xf numFmtId="44" fontId="29" fillId="2" borderId="32" xfId="2" applyNumberFormat="1" applyFont="1" applyFill="1" applyBorder="1"/>
    <xf numFmtId="0" fontId="30" fillId="3" borderId="2" xfId="0" applyFont="1" applyFill="1" applyBorder="1" applyAlignment="1">
      <alignment horizontal="center"/>
    </xf>
    <xf numFmtId="0" fontId="28" fillId="2" borderId="8" xfId="0" applyFont="1" applyFill="1" applyBorder="1" applyAlignment="1">
      <alignment horizontal="justify"/>
    </xf>
    <xf numFmtId="0" fontId="30" fillId="3" borderId="2" xfId="0" applyNumberFormat="1" applyFont="1" applyFill="1" applyBorder="1"/>
    <xf numFmtId="0" fontId="28" fillId="2" borderId="2" xfId="0" applyFont="1" applyFill="1" applyBorder="1" applyAlignment="1">
      <alignment horizontal="center"/>
    </xf>
    <xf numFmtId="0" fontId="28" fillId="2" borderId="2" xfId="0" applyNumberFormat="1" applyFont="1" applyFill="1" applyBorder="1"/>
    <xf numFmtId="44" fontId="29" fillId="2" borderId="0" xfId="2" applyNumberFormat="1" applyFont="1" applyFill="1" applyBorder="1"/>
    <xf numFmtId="3" fontId="28" fillId="2" borderId="0" xfId="0" applyNumberFormat="1" applyFont="1" applyFill="1" applyBorder="1"/>
    <xf numFmtId="0" fontId="28" fillId="2" borderId="0" xfId="0" applyNumberFormat="1" applyFont="1" applyFill="1" applyBorder="1"/>
    <xf numFmtId="0" fontId="28" fillId="2" borderId="0" xfId="0" applyFont="1" applyFill="1" applyBorder="1" applyAlignment="1">
      <alignment horizontal="center"/>
    </xf>
    <xf numFmtId="0" fontId="30" fillId="3" borderId="2" xfId="0" applyFont="1" applyFill="1" applyBorder="1" applyAlignment="1">
      <alignment horizontal="center" vertical="center" wrapText="1"/>
    </xf>
    <xf numFmtId="0" fontId="30" fillId="3" borderId="2" xfId="0" applyFont="1" applyFill="1" applyBorder="1" applyAlignment="1">
      <alignment vertical="center" wrapText="1"/>
    </xf>
    <xf numFmtId="44" fontId="30" fillId="3" borderId="2" xfId="2" applyNumberFormat="1" applyFont="1" applyFill="1" applyBorder="1" applyAlignment="1">
      <alignment vertical="center" wrapText="1"/>
    </xf>
    <xf numFmtId="0" fontId="30" fillId="3" borderId="3" xfId="0" applyFont="1" applyFill="1" applyBorder="1" applyAlignment="1">
      <alignment vertical="center" wrapText="1"/>
    </xf>
    <xf numFmtId="0" fontId="28" fillId="2" borderId="7" xfId="0" applyFont="1" applyFill="1" applyBorder="1" applyAlignment="1">
      <alignment vertical="center" wrapText="1"/>
    </xf>
    <xf numFmtId="0" fontId="29" fillId="2" borderId="7" xfId="0" applyFont="1" applyFill="1" applyBorder="1" applyAlignment="1">
      <alignment horizontal="left" vertical="center" wrapText="1"/>
    </xf>
    <xf numFmtId="44" fontId="28" fillId="2" borderId="7" xfId="2" applyNumberFormat="1" applyFont="1" applyFill="1" applyBorder="1" applyAlignment="1">
      <alignment vertical="center" wrapText="1"/>
    </xf>
    <xf numFmtId="0" fontId="28" fillId="2" borderId="8" xfId="0" applyFont="1" applyFill="1" applyBorder="1" applyAlignment="1">
      <alignment vertical="center" wrapText="1"/>
    </xf>
    <xf numFmtId="44" fontId="29" fillId="2" borderId="7" xfId="2" applyNumberFormat="1" applyFont="1" applyFill="1" applyBorder="1" applyAlignment="1">
      <alignment vertical="center" wrapText="1"/>
    </xf>
    <xf numFmtId="0" fontId="28" fillId="2" borderId="19" xfId="0" applyFont="1" applyFill="1" applyBorder="1" applyAlignment="1">
      <alignment vertical="center" wrapText="1"/>
    </xf>
    <xf numFmtId="0" fontId="28" fillId="2" borderId="0" xfId="0" applyFont="1" applyFill="1" applyBorder="1" applyAlignment="1">
      <alignment horizontal="left" vertical="center" wrapText="1"/>
    </xf>
    <xf numFmtId="0" fontId="28" fillId="2" borderId="0" xfId="0" applyFont="1" applyFill="1" applyBorder="1" applyAlignment="1">
      <alignment vertical="center" wrapText="1"/>
    </xf>
    <xf numFmtId="44" fontId="28" fillId="2" borderId="0" xfId="2" applyNumberFormat="1" applyFont="1" applyFill="1" applyBorder="1" applyAlignment="1">
      <alignment vertical="center" wrapText="1"/>
    </xf>
    <xf numFmtId="0" fontId="28" fillId="2" borderId="20" xfId="0" applyFont="1" applyFill="1" applyBorder="1" applyAlignment="1">
      <alignment vertical="center" wrapText="1"/>
    </xf>
    <xf numFmtId="0" fontId="28" fillId="2" borderId="0" xfId="0" applyFont="1" applyFill="1" applyBorder="1" applyAlignment="1">
      <alignment horizontal="center" vertical="center" wrapText="1"/>
    </xf>
    <xf numFmtId="44" fontId="28" fillId="0" borderId="0" xfId="0" applyNumberFormat="1" applyFont="1"/>
    <xf numFmtId="0" fontId="4" fillId="4" borderId="18" xfId="0" applyFont="1" applyFill="1" applyBorder="1" applyAlignment="1">
      <alignment horizontal="center" vertical="center" wrapText="1"/>
    </xf>
    <xf numFmtId="0" fontId="12" fillId="2" borderId="0" xfId="0" applyFont="1" applyFill="1" applyBorder="1"/>
    <xf numFmtId="1" fontId="14" fillId="9" borderId="47" xfId="0" applyNumberFormat="1" applyFont="1" applyFill="1" applyBorder="1" applyAlignment="1">
      <alignment horizontal="center" vertical="center"/>
    </xf>
    <xf numFmtId="0" fontId="15" fillId="2" borderId="50" xfId="0" applyFont="1" applyFill="1" applyBorder="1" applyAlignment="1">
      <alignment horizontal="center"/>
    </xf>
    <xf numFmtId="0" fontId="15" fillId="2" borderId="51" xfId="0" applyFont="1" applyFill="1" applyBorder="1"/>
    <xf numFmtId="9" fontId="15" fillId="2" borderId="52" xfId="3" applyFont="1" applyFill="1" applyBorder="1"/>
    <xf numFmtId="0" fontId="10" fillId="10" borderId="38" xfId="0" applyFont="1" applyFill="1" applyBorder="1" applyAlignment="1">
      <alignment wrapText="1"/>
    </xf>
    <xf numFmtId="0" fontId="4" fillId="0" borderId="18" xfId="0" applyFont="1" applyBorder="1" applyAlignment="1">
      <alignment vertical="center"/>
    </xf>
    <xf numFmtId="3" fontId="4" fillId="4" borderId="18" xfId="6" applyNumberFormat="1" applyFont="1" applyFill="1" applyBorder="1" applyAlignment="1">
      <alignment horizontal="center" vertical="center" wrapText="1"/>
    </xf>
    <xf numFmtId="167" fontId="4" fillId="4" borderId="18" xfId="6" applyNumberFormat="1" applyFont="1" applyFill="1" applyBorder="1" applyAlignment="1">
      <alignment horizontal="left" vertical="center" wrapText="1"/>
    </xf>
    <xf numFmtId="0" fontId="28" fillId="14" borderId="22" xfId="0" applyFont="1" applyFill="1" applyBorder="1" applyAlignment="1">
      <alignment horizontal="centerContinuous"/>
    </xf>
    <xf numFmtId="0" fontId="28" fillId="14" borderId="23" xfId="0" applyFont="1" applyFill="1" applyBorder="1" applyAlignment="1">
      <alignment horizontal="centerContinuous"/>
    </xf>
    <xf numFmtId="173" fontId="28" fillId="14" borderId="18" xfId="1" applyNumberFormat="1" applyFont="1" applyFill="1" applyBorder="1" applyAlignment="1">
      <alignment horizontal="center"/>
    </xf>
    <xf numFmtId="0" fontId="28" fillId="14" borderId="25" xfId="0" applyFont="1" applyFill="1" applyBorder="1" applyAlignment="1">
      <alignment horizontal="center"/>
    </xf>
    <xf numFmtId="0" fontId="29" fillId="14" borderId="27" xfId="0" applyFont="1" applyFill="1" applyBorder="1" applyAlignment="1">
      <alignment horizontal="center"/>
    </xf>
    <xf numFmtId="0" fontId="0" fillId="0" borderId="0" xfId="0" applyFont="1"/>
    <xf numFmtId="0" fontId="32" fillId="5" borderId="21" xfId="4" applyFont="1" applyFill="1" applyBorder="1" applyAlignment="1">
      <alignment horizontal="center" vertical="center" wrapText="1"/>
    </xf>
    <xf numFmtId="0" fontId="32" fillId="5" borderId="22" xfId="4" applyFont="1" applyFill="1" applyBorder="1" applyAlignment="1">
      <alignment horizontal="center" vertical="center" wrapText="1"/>
    </xf>
    <xf numFmtId="0" fontId="32" fillId="5" borderId="22" xfId="4" applyFont="1" applyFill="1" applyBorder="1" applyAlignment="1">
      <alignment horizontal="left" vertical="center" wrapText="1"/>
    </xf>
    <xf numFmtId="9" fontId="32" fillId="5" borderId="22" xfId="5" applyFont="1" applyFill="1" applyBorder="1" applyAlignment="1">
      <alignment horizontal="center" vertical="center" wrapText="1"/>
    </xf>
    <xf numFmtId="15" fontId="32" fillId="5" borderId="22" xfId="4" applyNumberFormat="1" applyFont="1" applyFill="1" applyBorder="1" applyAlignment="1">
      <alignment horizontal="center" vertical="center" wrapText="1"/>
    </xf>
    <xf numFmtId="0" fontId="32" fillId="5" borderId="18" xfId="4" applyFont="1" applyFill="1" applyBorder="1" applyAlignment="1">
      <alignment horizontal="center" vertical="center" wrapText="1"/>
    </xf>
    <xf numFmtId="0" fontId="32" fillId="5" borderId="18" xfId="4" applyFont="1" applyFill="1" applyBorder="1" applyAlignment="1">
      <alignment horizontal="left" vertical="center" wrapText="1"/>
    </xf>
    <xf numFmtId="9" fontId="32" fillId="5" borderId="18" xfId="5" applyFont="1" applyFill="1" applyBorder="1" applyAlignment="1">
      <alignment horizontal="center" vertical="center" wrapText="1"/>
    </xf>
    <xf numFmtId="15" fontId="32" fillId="5" borderId="18" xfId="4" applyNumberFormat="1" applyFont="1" applyFill="1" applyBorder="1" applyAlignment="1">
      <alignment horizontal="center" vertical="center" wrapText="1"/>
    </xf>
    <xf numFmtId="4" fontId="32" fillId="6" borderId="18" xfId="4" applyNumberFormat="1" applyFont="1" applyFill="1" applyBorder="1" applyAlignment="1">
      <alignment horizontal="center" vertical="center" wrapText="1"/>
    </xf>
    <xf numFmtId="3" fontId="32" fillId="6" borderId="18" xfId="4" applyNumberFormat="1" applyFont="1" applyFill="1" applyBorder="1" applyAlignment="1">
      <alignment horizontal="center" vertical="center" wrapText="1"/>
    </xf>
    <xf numFmtId="0" fontId="32" fillId="5" borderId="5" xfId="4" applyFont="1" applyFill="1" applyBorder="1" applyAlignment="1">
      <alignment horizontal="left" vertical="center" wrapText="1"/>
    </xf>
    <xf numFmtId="0" fontId="32" fillId="0" borderId="18" xfId="4" applyFont="1" applyBorder="1" applyAlignment="1">
      <alignment vertical="center" wrapText="1"/>
    </xf>
    <xf numFmtId="0" fontId="0" fillId="2" borderId="0" xfId="0" applyFont="1" applyFill="1" applyBorder="1"/>
    <xf numFmtId="0" fontId="32" fillId="5" borderId="10" xfId="4" applyFont="1" applyFill="1" applyBorder="1" applyAlignment="1">
      <alignment horizontal="left" vertical="center" wrapText="1"/>
    </xf>
    <xf numFmtId="0" fontId="32" fillId="5" borderId="10" xfId="4" applyFont="1" applyFill="1" applyBorder="1" applyAlignment="1">
      <alignment horizontal="center" vertical="center" wrapText="1"/>
    </xf>
    <xf numFmtId="15" fontId="32" fillId="5" borderId="11" xfId="4" applyNumberFormat="1" applyFont="1" applyFill="1" applyBorder="1" applyAlignment="1">
      <alignment horizontal="center" vertical="center" wrapText="1"/>
    </xf>
    <xf numFmtId="15" fontId="32" fillId="5" borderId="28" xfId="4" applyNumberFormat="1" applyFont="1" applyFill="1" applyBorder="1" applyAlignment="1">
      <alignment horizontal="center" vertical="center" wrapText="1"/>
    </xf>
    <xf numFmtId="0" fontId="0" fillId="2" borderId="31" xfId="0" applyFont="1" applyFill="1" applyBorder="1"/>
    <xf numFmtId="0" fontId="0" fillId="2" borderId="32" xfId="0" applyFont="1" applyFill="1" applyBorder="1"/>
    <xf numFmtId="0" fontId="0" fillId="2" borderId="33" xfId="0" applyFont="1" applyFill="1" applyBorder="1"/>
    <xf numFmtId="0" fontId="0" fillId="2" borderId="0" xfId="0" applyFont="1" applyFill="1"/>
    <xf numFmtId="10" fontId="32" fillId="5" borderId="22" xfId="5" applyNumberFormat="1" applyFont="1" applyFill="1" applyBorder="1" applyAlignment="1">
      <alignment horizontal="center" vertical="center" wrapText="1"/>
    </xf>
    <xf numFmtId="165" fontId="32" fillId="5" borderId="22" xfId="5" applyNumberFormat="1" applyFont="1" applyFill="1" applyBorder="1" applyAlignment="1">
      <alignment horizontal="center" vertical="center" wrapText="1"/>
    </xf>
    <xf numFmtId="3" fontId="32" fillId="6" borderId="22" xfId="4" applyNumberFormat="1" applyFont="1" applyFill="1" applyBorder="1" applyAlignment="1">
      <alignment horizontal="center" vertical="center" wrapText="1"/>
    </xf>
    <xf numFmtId="0" fontId="0" fillId="2" borderId="19" xfId="0" applyFont="1" applyFill="1" applyBorder="1"/>
    <xf numFmtId="0" fontId="0" fillId="2" borderId="20" xfId="0" applyFont="1" applyFill="1" applyBorder="1"/>
    <xf numFmtId="0" fontId="32" fillId="5" borderId="22" xfId="4" applyFont="1" applyFill="1" applyBorder="1" applyAlignment="1">
      <alignment horizontal="justify" vertical="center" wrapText="1"/>
    </xf>
    <xf numFmtId="15" fontId="33" fillId="5" borderId="22" xfId="4" applyNumberFormat="1" applyFont="1" applyFill="1" applyBorder="1" applyAlignment="1">
      <alignment horizontal="center" vertical="center" wrapText="1"/>
    </xf>
    <xf numFmtId="4" fontId="32" fillId="0" borderId="23" xfId="4" applyNumberFormat="1" applyFont="1" applyBorder="1" applyAlignment="1">
      <alignment vertical="center" wrapText="1"/>
    </xf>
    <xf numFmtId="0" fontId="32" fillId="5" borderId="18" xfId="4" applyFont="1" applyFill="1" applyBorder="1" applyAlignment="1">
      <alignment horizontal="justify" vertical="center" wrapText="1"/>
    </xf>
    <xf numFmtId="0" fontId="32" fillId="5" borderId="5" xfId="4" applyFont="1" applyFill="1" applyBorder="1" applyAlignment="1">
      <alignment horizontal="justify" vertical="center" wrapText="1"/>
    </xf>
    <xf numFmtId="4" fontId="32" fillId="0" borderId="27" xfId="4" applyNumberFormat="1" applyFont="1" applyBorder="1" applyAlignment="1">
      <alignment vertical="center" wrapText="1"/>
    </xf>
    <xf numFmtId="1" fontId="0" fillId="2" borderId="0" xfId="0" applyNumberFormat="1" applyFont="1" applyFill="1" applyBorder="1"/>
    <xf numFmtId="0" fontId="32" fillId="5" borderId="17" xfId="4" applyFont="1" applyFill="1" applyBorder="1" applyAlignment="1">
      <alignment horizontal="center" vertical="center" wrapText="1"/>
    </xf>
    <xf numFmtId="9" fontId="32" fillId="5" borderId="18" xfId="4" applyNumberFormat="1" applyFont="1" applyFill="1" applyBorder="1" applyAlignment="1">
      <alignment horizontal="center" vertical="center" wrapText="1"/>
    </xf>
    <xf numFmtId="165" fontId="32" fillId="5" borderId="18" xfId="5" applyNumberFormat="1" applyFont="1" applyFill="1" applyBorder="1" applyAlignment="1">
      <alignment horizontal="center" vertical="center" wrapText="1"/>
    </xf>
    <xf numFmtId="10" fontId="32" fillId="5" borderId="18" xfId="5" applyNumberFormat="1" applyFont="1" applyFill="1" applyBorder="1" applyAlignment="1">
      <alignment horizontal="center" vertical="center" wrapText="1"/>
    </xf>
    <xf numFmtId="171" fontId="32" fillId="5" borderId="18" xfId="3" applyNumberFormat="1" applyFont="1" applyFill="1" applyBorder="1" applyAlignment="1">
      <alignment horizontal="center" vertical="center" wrapText="1"/>
    </xf>
    <xf numFmtId="172" fontId="32" fillId="6" borderId="18" xfId="4" applyNumberFormat="1" applyFont="1" applyFill="1" applyBorder="1" applyAlignment="1">
      <alignment horizontal="center" vertical="center" wrapText="1"/>
    </xf>
    <xf numFmtId="44" fontId="32" fillId="6" borderId="22" xfId="2" applyNumberFormat="1" applyFont="1" applyFill="1" applyBorder="1" applyAlignment="1">
      <alignment horizontal="center" vertical="center" wrapText="1"/>
    </xf>
    <xf numFmtId="44" fontId="33" fillId="6" borderId="22" xfId="2" applyNumberFormat="1" applyFont="1" applyFill="1" applyBorder="1" applyAlignment="1">
      <alignment horizontal="center" vertical="center" wrapText="1"/>
    </xf>
    <xf numFmtId="166" fontId="32" fillId="4" borderId="22" xfId="4" applyNumberFormat="1" applyFont="1" applyFill="1" applyBorder="1" applyAlignment="1">
      <alignment horizontal="center" vertical="center" wrapText="1"/>
    </xf>
    <xf numFmtId="9" fontId="32" fillId="7" borderId="22" xfId="3" applyFont="1" applyFill="1" applyBorder="1" applyAlignment="1">
      <alignment horizontal="center" vertical="center" wrapText="1"/>
    </xf>
    <xf numFmtId="3" fontId="32" fillId="7" borderId="22" xfId="3" applyNumberFormat="1" applyFont="1" applyFill="1" applyBorder="1" applyAlignment="1">
      <alignment horizontal="center" vertical="center" wrapText="1"/>
    </xf>
    <xf numFmtId="166" fontId="32" fillId="4" borderId="18" xfId="4" applyNumberFormat="1" applyFont="1" applyFill="1" applyBorder="1" applyAlignment="1">
      <alignment horizontal="center" vertical="center" wrapText="1"/>
    </xf>
    <xf numFmtId="3" fontId="32" fillId="7" borderId="18" xfId="3" applyNumberFormat="1" applyFont="1" applyFill="1" applyBorder="1" applyAlignment="1">
      <alignment horizontal="center" vertical="center" wrapText="1"/>
    </xf>
    <xf numFmtId="4" fontId="32" fillId="0" borderId="25" xfId="4" applyNumberFormat="1" applyFont="1" applyBorder="1" applyAlignment="1">
      <alignment vertical="center" wrapText="1"/>
    </xf>
    <xf numFmtId="0" fontId="32" fillId="5" borderId="24" xfId="4" applyFont="1" applyFill="1" applyBorder="1" applyAlignment="1">
      <alignment horizontal="center" vertical="center" wrapText="1"/>
    </xf>
    <xf numFmtId="0" fontId="32" fillId="5" borderId="18" xfId="4" applyFont="1" applyFill="1" applyBorder="1" applyAlignment="1">
      <alignment horizontal="center" vertical="center" wrapText="1"/>
    </xf>
    <xf numFmtId="9" fontId="32" fillId="5" borderId="18" xfId="5" applyFont="1" applyFill="1" applyBorder="1" applyAlignment="1">
      <alignment horizontal="center" vertical="center" wrapText="1"/>
    </xf>
    <xf numFmtId="165" fontId="32" fillId="5" borderId="18" xfId="5" applyNumberFormat="1" applyFont="1" applyFill="1" applyBorder="1" applyAlignment="1">
      <alignment horizontal="center" vertical="center" wrapText="1"/>
    </xf>
    <xf numFmtId="15" fontId="32" fillId="5" borderId="18" xfId="4" applyNumberFormat="1" applyFont="1" applyFill="1" applyBorder="1" applyAlignment="1">
      <alignment horizontal="center" vertical="center" wrapText="1"/>
    </xf>
    <xf numFmtId="44" fontId="32" fillId="6" borderId="18" xfId="2" applyNumberFormat="1" applyFont="1" applyFill="1" applyBorder="1" applyAlignment="1">
      <alignment horizontal="center" vertical="center" wrapText="1"/>
    </xf>
    <xf numFmtId="44" fontId="33" fillId="6" borderId="18" xfId="2" applyNumberFormat="1" applyFont="1" applyFill="1" applyBorder="1" applyAlignment="1">
      <alignment horizontal="center" vertical="center" wrapText="1"/>
    </xf>
    <xf numFmtId="3" fontId="32" fillId="6" borderId="18" xfId="4" applyNumberFormat="1" applyFont="1" applyFill="1" applyBorder="1" applyAlignment="1">
      <alignment horizontal="center" vertical="center" wrapText="1"/>
    </xf>
    <xf numFmtId="9" fontId="32" fillId="7" borderId="18" xfId="3" applyFont="1" applyFill="1" applyBorder="1" applyAlignment="1">
      <alignment horizontal="center" vertical="center" wrapText="1"/>
    </xf>
    <xf numFmtId="0" fontId="32" fillId="5" borderId="26" xfId="4" applyFont="1" applyFill="1" applyBorder="1" applyAlignment="1">
      <alignment horizontal="center" vertical="center" wrapText="1"/>
    </xf>
    <xf numFmtId="0" fontId="32" fillId="5" borderId="5" xfId="4" applyFont="1" applyFill="1" applyBorder="1" applyAlignment="1">
      <alignment horizontal="center" vertical="center" wrapText="1"/>
    </xf>
    <xf numFmtId="9" fontId="32" fillId="5" borderId="5" xfId="5" applyFont="1" applyFill="1" applyBorder="1" applyAlignment="1">
      <alignment horizontal="center" vertical="center" wrapText="1"/>
    </xf>
    <xf numFmtId="165" fontId="32" fillId="5" borderId="5" xfId="5" applyNumberFormat="1" applyFont="1" applyFill="1" applyBorder="1" applyAlignment="1">
      <alignment horizontal="center" vertical="center" wrapText="1"/>
    </xf>
    <xf numFmtId="15" fontId="32" fillId="5" borderId="5" xfId="4" applyNumberFormat="1" applyFont="1" applyFill="1" applyBorder="1" applyAlignment="1">
      <alignment horizontal="center" vertical="center" wrapText="1"/>
    </xf>
    <xf numFmtId="3" fontId="32" fillId="6" borderId="5" xfId="4" applyNumberFormat="1" applyFont="1" applyFill="1" applyBorder="1" applyAlignment="1">
      <alignment horizontal="center" vertical="center" wrapText="1"/>
    </xf>
    <xf numFmtId="0" fontId="32" fillId="5" borderId="29" xfId="4" applyFont="1" applyFill="1" applyBorder="1" applyAlignment="1">
      <alignment horizontal="center" vertical="center" wrapText="1"/>
    </xf>
    <xf numFmtId="0" fontId="32" fillId="5" borderId="28" xfId="4" applyFont="1" applyFill="1" applyBorder="1" applyAlignment="1">
      <alignment horizontal="left" vertical="center" wrapText="1"/>
    </xf>
    <xf numFmtId="0" fontId="32" fillId="5" borderId="28" xfId="4" applyFont="1" applyFill="1" applyBorder="1" applyAlignment="1">
      <alignment horizontal="center" vertical="center" wrapText="1"/>
    </xf>
    <xf numFmtId="9" fontId="32" fillId="5" borderId="28" xfId="5" applyFont="1" applyFill="1" applyBorder="1" applyAlignment="1">
      <alignment horizontal="center" vertical="center" wrapText="1"/>
    </xf>
    <xf numFmtId="44" fontId="32" fillId="6" borderId="28" xfId="2" applyNumberFormat="1" applyFont="1" applyFill="1" applyBorder="1" applyAlignment="1">
      <alignment horizontal="center" vertical="center" wrapText="1"/>
    </xf>
    <xf numFmtId="44" fontId="33" fillId="6" borderId="28" xfId="2" applyNumberFormat="1" applyFont="1" applyFill="1" applyBorder="1" applyAlignment="1">
      <alignment horizontal="center" vertical="center" wrapText="1"/>
    </xf>
    <xf numFmtId="166" fontId="32" fillId="4" borderId="28" xfId="4" applyNumberFormat="1" applyFont="1" applyFill="1" applyBorder="1" applyAlignment="1">
      <alignment horizontal="center" vertical="center" wrapText="1"/>
    </xf>
    <xf numFmtId="3" fontId="32" fillId="6" borderId="28" xfId="4" applyNumberFormat="1" applyFont="1" applyFill="1" applyBorder="1" applyAlignment="1">
      <alignment horizontal="center" vertical="center" wrapText="1"/>
    </xf>
    <xf numFmtId="9" fontId="32" fillId="7" borderId="28" xfId="3" applyFont="1" applyFill="1" applyBorder="1" applyAlignment="1">
      <alignment horizontal="center" vertical="center" wrapText="1"/>
    </xf>
    <xf numFmtId="9" fontId="32" fillId="6" borderId="28" xfId="3" applyFont="1" applyFill="1" applyBorder="1" applyAlignment="1">
      <alignment horizontal="center" vertical="center" wrapText="1"/>
    </xf>
    <xf numFmtId="4" fontId="32" fillId="0" borderId="30" xfId="4" applyNumberFormat="1" applyFont="1" applyBorder="1" applyAlignment="1">
      <alignment vertical="center" wrapText="1"/>
    </xf>
    <xf numFmtId="0" fontId="32" fillId="7" borderId="5" xfId="4" applyFont="1" applyFill="1" applyBorder="1" applyAlignment="1">
      <alignment horizontal="justify" vertical="center" wrapText="1"/>
    </xf>
    <xf numFmtId="0" fontId="28" fillId="2" borderId="7" xfId="0" applyFont="1" applyFill="1" applyBorder="1" applyAlignment="1">
      <alignment horizontal="justify"/>
    </xf>
    <xf numFmtId="0" fontId="32" fillId="5" borderId="28" xfId="4" applyFont="1" applyFill="1" applyBorder="1" applyAlignment="1">
      <alignment horizontal="justify" vertical="center" wrapText="1"/>
    </xf>
    <xf numFmtId="0" fontId="6" fillId="2" borderId="46" xfId="0" applyFont="1" applyFill="1" applyBorder="1" applyAlignment="1">
      <alignment horizontal="justify" wrapText="1"/>
    </xf>
    <xf numFmtId="173" fontId="28" fillId="14" borderId="18" xfId="1" applyNumberFormat="1" applyFont="1" applyFill="1" applyBorder="1" applyAlignment="1">
      <alignment horizontal="left" indent="2"/>
    </xf>
    <xf numFmtId="0" fontId="32" fillId="5" borderId="9" xfId="4" applyFont="1" applyFill="1" applyBorder="1" applyAlignment="1">
      <alignment horizontal="center" vertical="center" wrapText="1"/>
    </xf>
    <xf numFmtId="9" fontId="32" fillId="5" borderId="10" xfId="5" applyFont="1" applyFill="1" applyBorder="1" applyAlignment="1">
      <alignment horizontal="center" vertical="center" wrapText="1"/>
    </xf>
    <xf numFmtId="165" fontId="32" fillId="5" borderId="10" xfId="5" applyNumberFormat="1" applyFont="1" applyFill="1" applyBorder="1" applyAlignment="1">
      <alignment horizontal="center" vertical="center" wrapText="1"/>
    </xf>
    <xf numFmtId="44" fontId="32" fillId="6" borderId="11" xfId="2" applyNumberFormat="1" applyFont="1" applyFill="1" applyBorder="1" applyAlignment="1">
      <alignment horizontal="center" vertical="center" wrapText="1"/>
    </xf>
    <xf numFmtId="44" fontId="33" fillId="6" borderId="12" xfId="2" applyNumberFormat="1" applyFont="1" applyFill="1" applyBorder="1" applyAlignment="1">
      <alignment horizontal="center" vertical="center" wrapText="1"/>
    </xf>
    <xf numFmtId="166" fontId="32" fillId="4" borderId="12" xfId="4" applyNumberFormat="1" applyFont="1" applyFill="1" applyBorder="1" applyAlignment="1">
      <alignment horizontal="center" vertical="center" wrapText="1"/>
    </xf>
    <xf numFmtId="9" fontId="32" fillId="7" borderId="12" xfId="3" applyFont="1" applyFill="1" applyBorder="1" applyAlignment="1">
      <alignment horizontal="center" vertical="center" wrapText="1"/>
    </xf>
    <xf numFmtId="0" fontId="32" fillId="6" borderId="13" xfId="3" applyNumberFormat="1" applyFont="1" applyFill="1" applyBorder="1" applyAlignment="1">
      <alignment horizontal="center" vertical="center" wrapText="1"/>
    </xf>
    <xf numFmtId="0" fontId="32" fillId="6" borderId="22" xfId="3" applyNumberFormat="1" applyFont="1" applyFill="1" applyBorder="1" applyAlignment="1">
      <alignment horizontal="center" vertical="center" wrapText="1"/>
    </xf>
    <xf numFmtId="0" fontId="32" fillId="6" borderId="18" xfId="3" applyNumberFormat="1" applyFont="1" applyFill="1" applyBorder="1" applyAlignment="1">
      <alignment horizontal="center" vertical="center" wrapText="1"/>
    </xf>
    <xf numFmtId="10" fontId="32" fillId="5" borderId="5" xfId="5" applyNumberFormat="1" applyFont="1" applyFill="1" applyBorder="1" applyAlignment="1">
      <alignment horizontal="center" vertical="center" wrapText="1"/>
    </xf>
    <xf numFmtId="44" fontId="32" fillId="6" borderId="5" xfId="2" applyNumberFormat="1" applyFont="1" applyFill="1" applyBorder="1" applyAlignment="1">
      <alignment horizontal="center" vertical="center" wrapText="1"/>
    </xf>
    <xf numFmtId="44" fontId="33" fillId="6" borderId="5" xfId="2" applyNumberFormat="1" applyFont="1" applyFill="1" applyBorder="1" applyAlignment="1">
      <alignment horizontal="center" vertical="center" wrapText="1"/>
    </xf>
    <xf numFmtId="166" fontId="32" fillId="4" borderId="5" xfId="4" applyNumberFormat="1" applyFont="1" applyFill="1" applyBorder="1" applyAlignment="1">
      <alignment horizontal="center" vertical="center" wrapText="1"/>
    </xf>
    <xf numFmtId="9" fontId="32" fillId="7" borderId="5" xfId="3" applyFont="1" applyFill="1" applyBorder="1" applyAlignment="1">
      <alignment horizontal="center" vertical="center" wrapText="1"/>
    </xf>
    <xf numFmtId="0" fontId="32" fillId="6" borderId="5" xfId="3" applyNumberFormat="1" applyFont="1" applyFill="1" applyBorder="1" applyAlignment="1">
      <alignment horizontal="center" vertical="center" wrapText="1"/>
    </xf>
    <xf numFmtId="0" fontId="32" fillId="5" borderId="10" xfId="4" applyFont="1" applyFill="1" applyBorder="1" applyAlignment="1">
      <alignment horizontal="justify" vertical="center" wrapText="1"/>
    </xf>
    <xf numFmtId="3" fontId="32" fillId="6" borderId="4" xfId="4" applyNumberFormat="1" applyFont="1" applyFill="1" applyBorder="1" applyAlignment="1">
      <alignment horizontal="center" vertical="center" wrapText="1"/>
    </xf>
    <xf numFmtId="0" fontId="0" fillId="16" borderId="18" xfId="0" applyFont="1" applyFill="1" applyBorder="1" applyAlignment="1">
      <alignment horizontal="justify" vertical="center" wrapText="1"/>
    </xf>
    <xf numFmtId="0" fontId="0" fillId="17" borderId="18" xfId="0" applyFont="1" applyFill="1" applyBorder="1" applyAlignment="1">
      <alignment horizontal="justify" vertical="center" wrapText="1"/>
    </xf>
    <xf numFmtId="0" fontId="0" fillId="17" borderId="18" xfId="0" applyFill="1" applyBorder="1" applyAlignment="1">
      <alignment horizontal="justify" vertical="center" wrapText="1"/>
    </xf>
    <xf numFmtId="0" fontId="0" fillId="16" borderId="18" xfId="0" applyFill="1" applyBorder="1" applyAlignment="1">
      <alignment horizontal="justify" vertical="center" wrapText="1"/>
    </xf>
    <xf numFmtId="0" fontId="0" fillId="17" borderId="5" xfId="0" applyFont="1" applyFill="1" applyBorder="1" applyAlignment="1">
      <alignment horizontal="center" vertical="center" wrapText="1"/>
    </xf>
    <xf numFmtId="0" fontId="0" fillId="17" borderId="5" xfId="0" applyFont="1" applyFill="1" applyBorder="1" applyAlignment="1">
      <alignment horizontal="justify" vertical="center" wrapText="1"/>
    </xf>
    <xf numFmtId="0" fontId="24" fillId="2" borderId="23" xfId="0" applyFont="1" applyFill="1" applyBorder="1" applyAlignment="1">
      <alignment horizontal="center" vertical="center" wrapText="1"/>
    </xf>
    <xf numFmtId="0" fontId="6" fillId="2" borderId="53" xfId="0" applyFont="1" applyFill="1" applyBorder="1"/>
    <xf numFmtId="0" fontId="6" fillId="2" borderId="54" xfId="0" applyFont="1" applyFill="1" applyBorder="1"/>
    <xf numFmtId="0" fontId="6" fillId="2" borderId="55" xfId="0" applyFont="1" applyFill="1" applyBorder="1"/>
    <xf numFmtId="0" fontId="32" fillId="0" borderId="18" xfId="4" applyFont="1" applyBorder="1" applyAlignment="1">
      <alignment horizontal="left" vertical="center" wrapText="1"/>
    </xf>
    <xf numFmtId="0" fontId="32" fillId="0" borderId="18" xfId="4" applyFont="1" applyBorder="1" applyAlignment="1">
      <alignment horizontal="justify" vertical="center" wrapText="1"/>
    </xf>
    <xf numFmtId="3" fontId="6" fillId="2" borderId="0" xfId="0" applyNumberFormat="1" applyFont="1" applyFill="1" applyBorder="1"/>
    <xf numFmtId="3" fontId="6" fillId="2" borderId="32" xfId="0" applyNumberFormat="1" applyFont="1" applyFill="1" applyBorder="1"/>
    <xf numFmtId="3" fontId="0" fillId="0" borderId="0" xfId="0" applyNumberFormat="1" applyFont="1"/>
    <xf numFmtId="3" fontId="2" fillId="15" borderId="2" xfId="0" applyNumberFormat="1" applyFont="1" applyFill="1" applyBorder="1"/>
    <xf numFmtId="3" fontId="7" fillId="4" borderId="18" xfId="0" applyNumberFormat="1" applyFont="1" applyFill="1" applyBorder="1" applyAlignment="1">
      <alignment horizontal="center" vertical="center" wrapText="1"/>
    </xf>
    <xf numFmtId="3" fontId="4" fillId="4" borderId="18" xfId="0" applyNumberFormat="1" applyFont="1" applyFill="1" applyBorder="1" applyAlignment="1">
      <alignment horizontal="center" vertical="center" wrapText="1"/>
    </xf>
    <xf numFmtId="3" fontId="0" fillId="2" borderId="32" xfId="0" applyNumberFormat="1" applyFont="1" applyFill="1" applyBorder="1"/>
    <xf numFmtId="3" fontId="0" fillId="2" borderId="0" xfId="0" applyNumberFormat="1" applyFont="1" applyFill="1"/>
    <xf numFmtId="3" fontId="0" fillId="2" borderId="0" xfId="0" applyNumberFormat="1" applyFont="1" applyFill="1" applyBorder="1"/>
    <xf numFmtId="0" fontId="6" fillId="16" borderId="25" xfId="0" applyFont="1" applyFill="1" applyBorder="1" applyAlignment="1">
      <alignment horizontal="center" vertical="center" wrapText="1"/>
    </xf>
    <xf numFmtId="3" fontId="6" fillId="16" borderId="25" xfId="0" applyNumberFormat="1" applyFont="1" applyFill="1" applyBorder="1" applyAlignment="1">
      <alignment horizontal="center" vertical="center" wrapText="1"/>
    </xf>
    <xf numFmtId="0" fontId="6" fillId="17" borderId="25" xfId="0" applyFont="1" applyFill="1" applyBorder="1" applyAlignment="1">
      <alignment horizontal="center" vertical="center" wrapText="1"/>
    </xf>
    <xf numFmtId="0" fontId="29" fillId="17" borderId="27" xfId="0" applyFont="1" applyFill="1" applyBorder="1" applyAlignment="1">
      <alignment horizontal="center" vertical="center" wrapText="1"/>
    </xf>
    <xf numFmtId="0" fontId="32" fillId="2" borderId="21" xfId="4" applyFont="1" applyFill="1" applyBorder="1" applyAlignment="1">
      <alignment horizontal="center" vertical="center" wrapText="1"/>
    </xf>
    <xf numFmtId="9" fontId="32" fillId="6" borderId="22" xfId="3" applyFont="1" applyFill="1" applyBorder="1" applyAlignment="1">
      <alignment horizontal="center" vertical="center" wrapText="1"/>
    </xf>
    <xf numFmtId="0" fontId="32" fillId="2" borderId="26" xfId="4" applyFont="1" applyFill="1" applyBorder="1" applyAlignment="1">
      <alignment horizontal="center" vertical="center" wrapText="1"/>
    </xf>
    <xf numFmtId="9" fontId="32" fillId="6" borderId="5" xfId="3" applyFont="1" applyFill="1" applyBorder="1" applyAlignment="1">
      <alignment horizontal="center" vertical="center" wrapText="1"/>
    </xf>
    <xf numFmtId="4" fontId="32" fillId="0" borderId="23" xfId="4" applyNumberFormat="1" applyFont="1" applyBorder="1" applyAlignment="1">
      <alignment horizontal="justify" vertical="center" wrapText="1"/>
    </xf>
    <xf numFmtId="4" fontId="31" fillId="0" borderId="18" xfId="4" applyNumberFormat="1" applyFont="1" applyBorder="1" applyAlignment="1">
      <alignment vertical="center" wrapText="1"/>
    </xf>
    <xf numFmtId="9" fontId="32" fillId="6" borderId="18" xfId="3" applyFont="1" applyFill="1" applyBorder="1" applyAlignment="1">
      <alignment horizontal="center" vertical="center" wrapText="1"/>
    </xf>
    <xf numFmtId="165" fontId="32" fillId="5" borderId="28" xfId="5" applyNumberFormat="1" applyFont="1" applyFill="1" applyBorder="1" applyAlignment="1">
      <alignment horizontal="center" vertical="center" wrapText="1"/>
    </xf>
    <xf numFmtId="0" fontId="28" fillId="2" borderId="32" xfId="0" applyFont="1" applyFill="1" applyBorder="1" applyAlignment="1">
      <alignment horizontal="justify"/>
    </xf>
    <xf numFmtId="0" fontId="28" fillId="2" borderId="32" xfId="0" applyFont="1" applyFill="1" applyBorder="1" applyAlignment="1">
      <alignment horizontal="center"/>
    </xf>
    <xf numFmtId="4" fontId="32" fillId="0" borderId="30" xfId="4" applyNumberFormat="1" applyFont="1" applyBorder="1" applyAlignment="1">
      <alignment horizontal="justify" vertical="center" wrapText="1"/>
    </xf>
    <xf numFmtId="0" fontId="28" fillId="2" borderId="33" xfId="0" applyFont="1" applyFill="1" applyBorder="1" applyAlignment="1">
      <alignment horizontal="justify"/>
    </xf>
    <xf numFmtId="4" fontId="32" fillId="0" borderId="25" xfId="4" applyNumberFormat="1" applyFont="1" applyBorder="1" applyAlignment="1">
      <alignment horizontal="justify" vertical="center" wrapText="1"/>
    </xf>
    <xf numFmtId="4" fontId="32" fillId="0" borderId="27" xfId="4" applyNumberFormat="1" applyFont="1" applyBorder="1" applyAlignment="1">
      <alignment horizontal="justify" vertical="center" wrapText="1"/>
    </xf>
    <xf numFmtId="4" fontId="32" fillId="0" borderId="18" xfId="4" applyNumberFormat="1" applyFont="1" applyBorder="1" applyAlignment="1">
      <alignment vertical="center" wrapText="1"/>
    </xf>
    <xf numFmtId="3" fontId="32" fillId="4" borderId="28" xfId="4" applyNumberFormat="1" applyFont="1" applyFill="1" applyBorder="1" applyAlignment="1">
      <alignment horizontal="center" vertical="center" wrapText="1"/>
    </xf>
    <xf numFmtId="3" fontId="28" fillId="2" borderId="32" xfId="0" applyNumberFormat="1" applyFont="1" applyFill="1" applyBorder="1"/>
    <xf numFmtId="3" fontId="32" fillId="4" borderId="22" xfId="4" applyNumberFormat="1" applyFont="1" applyFill="1" applyBorder="1" applyAlignment="1">
      <alignment horizontal="center" vertical="center" wrapText="1"/>
    </xf>
    <xf numFmtId="3" fontId="32" fillId="4" borderId="18" xfId="4" applyNumberFormat="1" applyFont="1" applyFill="1" applyBorder="1" applyAlignment="1">
      <alignment horizontal="center" vertical="center" wrapText="1"/>
    </xf>
    <xf numFmtId="3" fontId="32" fillId="4" borderId="5" xfId="4" applyNumberFormat="1" applyFont="1" applyFill="1" applyBorder="1" applyAlignment="1">
      <alignment horizontal="center" vertical="center" wrapText="1"/>
    </xf>
    <xf numFmtId="0" fontId="28" fillId="2" borderId="32" xfId="0" applyFont="1" applyFill="1" applyBorder="1" applyAlignment="1">
      <alignment horizontal="left"/>
    </xf>
    <xf numFmtId="44" fontId="28" fillId="14" borderId="26" xfId="0" applyNumberFormat="1" applyFont="1" applyFill="1" applyBorder="1"/>
    <xf numFmtId="0" fontId="28" fillId="2" borderId="33" xfId="0" applyFont="1" applyFill="1" applyBorder="1"/>
    <xf numFmtId="4" fontId="32" fillId="0" borderId="14" xfId="4" applyNumberFormat="1" applyFont="1" applyBorder="1" applyAlignment="1">
      <alignment vertical="center" wrapText="1"/>
    </xf>
    <xf numFmtId="0" fontId="28" fillId="2" borderId="32" xfId="0" applyNumberFormat="1" applyFont="1" applyFill="1" applyBorder="1"/>
    <xf numFmtId="0" fontId="28" fillId="2" borderId="31" xfId="0" applyFont="1" applyFill="1" applyBorder="1" applyAlignment="1">
      <alignment vertical="center" wrapText="1"/>
    </xf>
    <xf numFmtId="0" fontId="28" fillId="2" borderId="32" xfId="0" applyFont="1" applyFill="1" applyBorder="1" applyAlignment="1">
      <alignment horizontal="left" vertical="center" wrapText="1"/>
    </xf>
    <xf numFmtId="0" fontId="28" fillId="2" borderId="32" xfId="0" applyFont="1" applyFill="1" applyBorder="1" applyAlignment="1">
      <alignment vertical="center" wrapText="1"/>
    </xf>
    <xf numFmtId="0" fontId="28" fillId="2" borderId="33" xfId="0" applyFont="1" applyFill="1" applyBorder="1" applyAlignment="1">
      <alignment vertical="center" wrapText="1"/>
    </xf>
    <xf numFmtId="0" fontId="28" fillId="2" borderId="32" xfId="0" applyFont="1" applyFill="1" applyBorder="1" applyAlignment="1">
      <alignment horizontal="center" vertical="center" wrapText="1"/>
    </xf>
    <xf numFmtId="43" fontId="32" fillId="0" borderId="22" xfId="1" applyFont="1" applyBorder="1" applyAlignment="1">
      <alignment horizontal="center" vertical="center" wrapText="1"/>
    </xf>
    <xf numFmtId="3" fontId="32" fillId="6" borderId="22" xfId="4" applyNumberFormat="1" applyFont="1" applyFill="1" applyBorder="1" applyAlignment="1">
      <alignment vertical="center" wrapText="1"/>
    </xf>
    <xf numFmtId="43" fontId="32" fillId="0" borderId="5" xfId="1" applyFont="1" applyBorder="1" applyAlignment="1">
      <alignment horizontal="center" vertical="center" wrapText="1"/>
    </xf>
    <xf numFmtId="15" fontId="33" fillId="5" borderId="5" xfId="4" applyNumberFormat="1" applyFont="1" applyFill="1" applyBorder="1" applyAlignment="1">
      <alignment horizontal="center" vertical="center" wrapText="1"/>
    </xf>
    <xf numFmtId="3" fontId="32" fillId="6" borderId="5" xfId="4" applyNumberFormat="1" applyFont="1" applyFill="1" applyBorder="1" applyAlignment="1">
      <alignment vertical="center" wrapText="1"/>
    </xf>
    <xf numFmtId="0" fontId="32" fillId="0" borderId="22" xfId="4" applyNumberFormat="1" applyFont="1" applyBorder="1" applyAlignment="1">
      <alignment horizontal="justify" vertical="center"/>
    </xf>
    <xf numFmtId="0" fontId="32" fillId="0" borderId="5" xfId="4" applyNumberFormat="1" applyFont="1" applyBorder="1" applyAlignment="1">
      <alignment horizontal="justify" vertical="center"/>
    </xf>
    <xf numFmtId="43" fontId="32" fillId="0" borderId="18" xfId="1" applyFont="1" applyBorder="1" applyAlignment="1">
      <alignment horizontal="center" vertical="center"/>
    </xf>
    <xf numFmtId="15" fontId="33" fillId="5" borderId="11" xfId="4" applyNumberFormat="1" applyFont="1" applyFill="1" applyBorder="1" applyAlignment="1">
      <alignment horizontal="center" vertical="center" wrapText="1"/>
    </xf>
    <xf numFmtId="9" fontId="32" fillId="6" borderId="13" xfId="3" applyFont="1" applyFill="1" applyBorder="1" applyAlignment="1">
      <alignment horizontal="center" vertical="center" wrapText="1"/>
    </xf>
    <xf numFmtId="43" fontId="32" fillId="0" borderId="28" xfId="1" applyFont="1" applyBorder="1" applyAlignment="1">
      <alignment horizontal="center" vertical="center"/>
    </xf>
    <xf numFmtId="15" fontId="33" fillId="5" borderId="28" xfId="4" applyNumberFormat="1" applyFont="1" applyFill="1" applyBorder="1" applyAlignment="1">
      <alignment horizontal="center" vertical="center" wrapText="1"/>
    </xf>
    <xf numFmtId="9" fontId="32" fillId="8" borderId="22" xfId="3" applyFont="1" applyFill="1" applyBorder="1" applyAlignment="1">
      <alignment horizontal="center" vertical="center" wrapText="1"/>
    </xf>
    <xf numFmtId="0" fontId="28" fillId="2" borderId="0" xfId="0" applyFont="1" applyFill="1" applyBorder="1" applyAlignment="1">
      <alignment horizontal="justify"/>
    </xf>
    <xf numFmtId="0" fontId="32" fillId="6" borderId="28" xfId="3" applyNumberFormat="1" applyFont="1" applyFill="1" applyBorder="1" applyAlignment="1">
      <alignment horizontal="center" vertical="center" wrapText="1"/>
    </xf>
    <xf numFmtId="0" fontId="32" fillId="7" borderId="21" xfId="4" applyFont="1" applyFill="1" applyBorder="1" applyAlignment="1">
      <alignment horizontal="center" vertical="center" wrapText="1"/>
    </xf>
    <xf numFmtId="0" fontId="32" fillId="7" borderId="22" xfId="4" applyFont="1" applyFill="1" applyBorder="1" applyAlignment="1">
      <alignment horizontal="left" vertical="center" wrapText="1"/>
    </xf>
    <xf numFmtId="0" fontId="32" fillId="7" borderId="22" xfId="4" applyFont="1" applyFill="1" applyBorder="1" applyAlignment="1">
      <alignment horizontal="center" vertical="center" wrapText="1"/>
    </xf>
    <xf numFmtId="9" fontId="32" fillId="7" borderId="22" xfId="5" applyFont="1" applyFill="1" applyBorder="1" applyAlignment="1">
      <alignment horizontal="center" vertical="center" wrapText="1"/>
    </xf>
    <xf numFmtId="165" fontId="32" fillId="7" borderId="22" xfId="5" applyNumberFormat="1" applyFont="1" applyFill="1" applyBorder="1" applyAlignment="1">
      <alignment horizontal="center" vertical="center" wrapText="1"/>
    </xf>
    <xf numFmtId="0" fontId="32" fillId="7" borderId="29" xfId="4" applyFont="1" applyFill="1" applyBorder="1" applyAlignment="1">
      <alignment horizontal="center" vertical="center" wrapText="1"/>
    </xf>
    <xf numFmtId="0" fontId="32" fillId="7" borderId="28" xfId="4" applyFont="1" applyFill="1" applyBorder="1" applyAlignment="1">
      <alignment horizontal="left" vertical="center" wrapText="1"/>
    </xf>
    <xf numFmtId="0" fontId="32" fillId="7" borderId="28" xfId="4" applyFont="1" applyFill="1" applyBorder="1" applyAlignment="1">
      <alignment horizontal="center" vertical="center" wrapText="1"/>
    </xf>
    <xf numFmtId="9" fontId="32" fillId="7" borderId="28" xfId="5" applyFont="1" applyFill="1" applyBorder="1" applyAlignment="1">
      <alignment horizontal="center" vertical="center" wrapText="1"/>
    </xf>
    <xf numFmtId="165" fontId="32" fillId="7" borderId="28" xfId="5" applyNumberFormat="1" applyFont="1" applyFill="1" applyBorder="1" applyAlignment="1">
      <alignment horizontal="center" vertical="center" wrapText="1"/>
    </xf>
    <xf numFmtId="0" fontId="32" fillId="7" borderId="28" xfId="4" applyFont="1" applyFill="1" applyBorder="1" applyAlignment="1">
      <alignment horizontal="justify" vertical="center" wrapText="1"/>
    </xf>
    <xf numFmtId="0" fontId="29" fillId="2" borderId="7" xfId="0" applyFont="1" applyFill="1" applyBorder="1" applyAlignment="1">
      <alignment horizontal="justify" vertical="center" wrapText="1"/>
    </xf>
    <xf numFmtId="0" fontId="32" fillId="7" borderId="22" xfId="4" applyFont="1" applyFill="1" applyBorder="1" applyAlignment="1">
      <alignment horizontal="justify" vertical="center" wrapText="1"/>
    </xf>
    <xf numFmtId="168" fontId="32" fillId="7" borderId="22" xfId="5" applyNumberFormat="1" applyFont="1" applyFill="1" applyBorder="1" applyAlignment="1">
      <alignment horizontal="center" vertical="center" wrapText="1"/>
    </xf>
    <xf numFmtId="0" fontId="32" fillId="7" borderId="26" xfId="4" applyFont="1" applyFill="1" applyBorder="1" applyAlignment="1">
      <alignment horizontal="center" vertical="center" wrapText="1"/>
    </xf>
    <xf numFmtId="0" fontId="32" fillId="7" borderId="5" xfId="4" applyFont="1" applyFill="1" applyBorder="1" applyAlignment="1">
      <alignment horizontal="left" vertical="center" wrapText="1"/>
    </xf>
    <xf numFmtId="0" fontId="32" fillId="7" borderId="5" xfId="4" applyFont="1" applyFill="1" applyBorder="1" applyAlignment="1">
      <alignment horizontal="center" vertical="center" wrapText="1"/>
    </xf>
    <xf numFmtId="10" fontId="32" fillId="7" borderId="5" xfId="5" applyNumberFormat="1" applyFont="1" applyFill="1" applyBorder="1" applyAlignment="1">
      <alignment horizontal="center" vertical="center" wrapText="1"/>
    </xf>
    <xf numFmtId="165" fontId="32" fillId="7" borderId="5" xfId="5" applyNumberFormat="1" applyFont="1" applyFill="1" applyBorder="1" applyAlignment="1">
      <alignment horizontal="center" vertical="center" wrapText="1"/>
    </xf>
    <xf numFmtId="168" fontId="32" fillId="7" borderId="5" xfId="5" applyNumberFormat="1" applyFont="1" applyFill="1" applyBorder="1" applyAlignment="1">
      <alignment horizontal="center" vertical="center" wrapText="1"/>
    </xf>
    <xf numFmtId="165" fontId="32" fillId="7" borderId="5" xfId="4" applyNumberFormat="1" applyFont="1" applyFill="1" applyBorder="1" applyAlignment="1">
      <alignment horizontal="center" vertical="center" wrapText="1"/>
    </xf>
    <xf numFmtId="164" fontId="32" fillId="0" borderId="18" xfId="6" applyFont="1" applyBorder="1" applyAlignment="1">
      <alignment horizontal="center" vertical="center" wrapText="1"/>
    </xf>
    <xf numFmtId="15" fontId="33" fillId="5" borderId="18" xfId="4" applyNumberFormat="1" applyFont="1" applyFill="1" applyBorder="1" applyAlignment="1">
      <alignment horizontal="center" vertical="center" wrapText="1"/>
    </xf>
    <xf numFmtId="168" fontId="32" fillId="5" borderId="18" xfId="5" applyNumberFormat="1" applyFont="1" applyFill="1" applyBorder="1" applyAlignment="1">
      <alignment horizontal="center" vertical="center" wrapText="1"/>
    </xf>
    <xf numFmtId="164" fontId="32" fillId="0" borderId="18" xfId="6" applyFont="1" applyBorder="1" applyAlignment="1">
      <alignment horizontal="center" vertical="center"/>
    </xf>
    <xf numFmtId="0" fontId="32" fillId="7" borderId="18" xfId="4" applyFont="1" applyFill="1" applyBorder="1" applyAlignment="1">
      <alignment horizontal="center" vertical="center" wrapText="1"/>
    </xf>
    <xf numFmtId="165" fontId="32" fillId="7" borderId="18" xfId="4" applyNumberFormat="1" applyFont="1" applyFill="1" applyBorder="1" applyAlignment="1">
      <alignment horizontal="center" vertical="center" wrapText="1"/>
    </xf>
    <xf numFmtId="4" fontId="33" fillId="7" borderId="18" xfId="4" applyNumberFormat="1" applyFont="1" applyFill="1" applyBorder="1" applyAlignment="1">
      <alignment horizontal="center" vertical="center" wrapText="1"/>
    </xf>
    <xf numFmtId="0" fontId="29" fillId="17" borderId="27" xfId="0" quotePrefix="1" applyFont="1" applyFill="1" applyBorder="1" applyAlignment="1">
      <alignment horizontal="center" vertical="center" wrapText="1"/>
    </xf>
    <xf numFmtId="0" fontId="28" fillId="2" borderId="7" xfId="0" applyFont="1" applyFill="1" applyBorder="1" applyAlignment="1">
      <alignment horizontal="center"/>
    </xf>
    <xf numFmtId="4" fontId="32" fillId="0" borderId="18" xfId="4" applyNumberFormat="1" applyFont="1" applyBorder="1" applyAlignment="1">
      <alignment horizontal="justify" vertical="center" wrapText="1"/>
    </xf>
    <xf numFmtId="173" fontId="28" fillId="14" borderId="18" xfId="1" applyNumberFormat="1" applyFont="1" applyFill="1" applyBorder="1" applyAlignment="1">
      <alignment horizontal="center" vertical="center"/>
    </xf>
    <xf numFmtId="4" fontId="32" fillId="7" borderId="30" xfId="4" applyNumberFormat="1" applyFont="1" applyFill="1" applyBorder="1" applyAlignment="1">
      <alignment horizontal="justify" vertical="center" wrapText="1"/>
    </xf>
    <xf numFmtId="0" fontId="28" fillId="2" borderId="8" xfId="0" applyFont="1" applyFill="1" applyBorder="1" applyAlignment="1">
      <alignment horizontal="justify" vertical="center" wrapText="1"/>
    </xf>
    <xf numFmtId="4" fontId="32" fillId="7" borderId="23" xfId="4" applyNumberFormat="1" applyFont="1" applyFill="1" applyBorder="1" applyAlignment="1">
      <alignment horizontal="justify" vertical="center" wrapText="1"/>
    </xf>
    <xf numFmtId="4" fontId="32" fillId="7" borderId="27" xfId="4" applyNumberFormat="1" applyFont="1" applyFill="1" applyBorder="1" applyAlignment="1">
      <alignment horizontal="justify" vertical="center" wrapText="1"/>
    </xf>
    <xf numFmtId="173" fontId="32" fillId="6" borderId="18" xfId="1" applyNumberFormat="1" applyFont="1" applyFill="1" applyBorder="1" applyAlignment="1">
      <alignment vertical="center" wrapText="1"/>
    </xf>
    <xf numFmtId="0" fontId="29" fillId="2" borderId="0" xfId="0" applyFont="1" applyFill="1" applyBorder="1" applyAlignment="1">
      <alignment horizontal="left" vertical="center" wrapText="1"/>
    </xf>
    <xf numFmtId="0" fontId="29" fillId="4" borderId="22" xfId="0" applyFont="1" applyFill="1" applyBorder="1" applyAlignment="1">
      <alignment horizontal="centerContinuous" vertical="center" wrapText="1"/>
    </xf>
    <xf numFmtId="0" fontId="29" fillId="4" borderId="23" xfId="0" applyFont="1" applyFill="1" applyBorder="1" applyAlignment="1">
      <alignment horizontal="centerContinuous" vertical="center" wrapText="1"/>
    </xf>
    <xf numFmtId="0" fontId="29" fillId="4" borderId="27" xfId="0" applyFont="1" applyFill="1" applyBorder="1" applyAlignment="1">
      <alignment horizontal="center" vertical="center" wrapText="1"/>
    </xf>
    <xf numFmtId="15" fontId="32" fillId="5" borderId="18" xfId="4" applyNumberFormat="1" applyFont="1" applyFill="1" applyBorder="1" applyAlignment="1">
      <alignment horizontal="center" vertical="center" wrapText="1"/>
    </xf>
    <xf numFmtId="3" fontId="32" fillId="4" borderId="5" xfId="4" applyNumberFormat="1" applyFont="1" applyFill="1" applyBorder="1" applyAlignment="1">
      <alignment horizontal="center" vertical="center" wrapText="1"/>
    </xf>
    <xf numFmtId="3" fontId="32" fillId="6" borderId="18" xfId="4" applyNumberFormat="1" applyFont="1" applyFill="1" applyBorder="1" applyAlignment="1">
      <alignment horizontal="center" vertical="center" wrapText="1"/>
    </xf>
    <xf numFmtId="0" fontId="32" fillId="5" borderId="18" xfId="4" applyFont="1" applyFill="1" applyBorder="1" applyAlignment="1">
      <alignment horizontal="center" vertical="center" wrapText="1"/>
    </xf>
    <xf numFmtId="9" fontId="32" fillId="7" borderId="5" xfId="3" applyFont="1" applyFill="1" applyBorder="1" applyAlignment="1">
      <alignment horizontal="center" vertical="center" wrapText="1"/>
    </xf>
    <xf numFmtId="15" fontId="32" fillId="5" borderId="18" xfId="4" applyNumberFormat="1" applyFont="1" applyFill="1" applyBorder="1" applyAlignment="1">
      <alignment horizontal="center" vertical="center" wrapText="1"/>
    </xf>
    <xf numFmtId="0" fontId="32" fillId="5" borderId="5" xfId="4" applyFont="1" applyFill="1" applyBorder="1" applyAlignment="1">
      <alignment horizontal="center" vertical="center" wrapText="1"/>
    </xf>
    <xf numFmtId="15" fontId="32" fillId="8" borderId="18" xfId="4" applyNumberFormat="1" applyFont="1" applyFill="1" applyBorder="1" applyAlignment="1">
      <alignment horizontal="center" vertical="center" wrapText="1"/>
    </xf>
    <xf numFmtId="3" fontId="28" fillId="2" borderId="2" xfId="0" applyNumberFormat="1" applyFont="1" applyFill="1" applyBorder="1"/>
    <xf numFmtId="0" fontId="14" fillId="9" borderId="48" xfId="0" applyFont="1" applyFill="1" applyBorder="1" applyAlignment="1">
      <alignment horizontal="center"/>
    </xf>
    <xf numFmtId="0" fontId="14" fillId="9" borderId="49" xfId="0" applyFont="1" applyFill="1" applyBorder="1" applyAlignment="1">
      <alignment horizontal="center"/>
    </xf>
    <xf numFmtId="0" fontId="13" fillId="2" borderId="0" xfId="0" applyFont="1" applyFill="1" applyBorder="1" applyAlignment="1">
      <alignment horizontal="center"/>
    </xf>
    <xf numFmtId="0" fontId="12" fillId="2" borderId="0" xfId="0" applyFont="1" applyFill="1" applyBorder="1" applyAlignment="1">
      <alignment horizontal="center" vertical="center" wrapText="1"/>
    </xf>
    <xf numFmtId="0" fontId="13" fillId="2" borderId="0" xfId="0" applyFont="1" applyFill="1" applyAlignment="1">
      <alignment horizontal="center"/>
    </xf>
    <xf numFmtId="0" fontId="4" fillId="11" borderId="41"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17" fillId="0" borderId="0" xfId="7" applyFont="1" applyAlignment="1">
      <alignment horizontal="center"/>
    </xf>
    <xf numFmtId="0" fontId="29" fillId="4" borderId="22" xfId="0" applyFont="1" applyFill="1" applyBorder="1" applyAlignment="1">
      <alignment horizontal="center" vertical="center" wrapText="1"/>
    </xf>
    <xf numFmtId="0" fontId="29" fillId="4" borderId="5" xfId="0" applyFont="1" applyFill="1" applyBorder="1" applyAlignment="1">
      <alignment horizontal="center" vertical="center" wrapText="1"/>
    </xf>
    <xf numFmtId="44" fontId="29" fillId="4" borderId="22" xfId="2" applyNumberFormat="1" applyFont="1" applyFill="1" applyBorder="1" applyAlignment="1">
      <alignment horizontal="center" vertical="center" wrapText="1"/>
    </xf>
    <xf numFmtId="44" fontId="29" fillId="4" borderId="5" xfId="2" applyNumberFormat="1"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26" xfId="0" applyFont="1" applyFill="1" applyBorder="1" applyAlignment="1">
      <alignment horizontal="center" vertical="center" wrapText="1"/>
    </xf>
    <xf numFmtId="9" fontId="32" fillId="7" borderId="18" xfId="3" applyFont="1" applyFill="1" applyBorder="1" applyAlignment="1">
      <alignment horizontal="center" vertical="center" wrapText="1"/>
    </xf>
    <xf numFmtId="9" fontId="32" fillId="7" borderId="5" xfId="3" applyFont="1" applyFill="1" applyBorder="1" applyAlignment="1">
      <alignment horizontal="center" vertical="center" wrapText="1"/>
    </xf>
    <xf numFmtId="4" fontId="32" fillId="0" borderId="25" xfId="4" applyNumberFormat="1" applyFont="1" applyBorder="1" applyAlignment="1">
      <alignment horizontal="center" vertical="center" wrapText="1"/>
    </xf>
    <xf numFmtId="4" fontId="32" fillId="0" borderId="27" xfId="4" applyNumberFormat="1" applyFont="1" applyBorder="1" applyAlignment="1">
      <alignment horizontal="center" vertical="center" wrapText="1"/>
    </xf>
    <xf numFmtId="15" fontId="32" fillId="5" borderId="18" xfId="4" applyNumberFormat="1" applyFont="1" applyFill="1" applyBorder="1" applyAlignment="1">
      <alignment horizontal="center" vertical="center" wrapText="1"/>
    </xf>
    <xf numFmtId="15" fontId="32" fillId="5" borderId="5" xfId="4" applyNumberFormat="1" applyFont="1" applyFill="1" applyBorder="1" applyAlignment="1">
      <alignment horizontal="center" vertical="center" wrapText="1"/>
    </xf>
    <xf numFmtId="44" fontId="32" fillId="6" borderId="18" xfId="2" applyNumberFormat="1" applyFont="1" applyFill="1" applyBorder="1" applyAlignment="1">
      <alignment horizontal="center" vertical="center" wrapText="1"/>
    </xf>
    <xf numFmtId="44" fontId="32" fillId="6" borderId="5" xfId="2" applyNumberFormat="1" applyFont="1" applyFill="1" applyBorder="1" applyAlignment="1">
      <alignment horizontal="center" vertical="center" wrapText="1"/>
    </xf>
    <xf numFmtId="44" fontId="33" fillId="6" borderId="18" xfId="2" applyNumberFormat="1" applyFont="1" applyFill="1" applyBorder="1" applyAlignment="1">
      <alignment horizontal="center" vertical="center" wrapText="1"/>
    </xf>
    <xf numFmtId="44" fontId="33" fillId="6" borderId="5" xfId="2" applyNumberFormat="1" applyFont="1" applyFill="1" applyBorder="1" applyAlignment="1">
      <alignment horizontal="center" vertical="center" wrapText="1"/>
    </xf>
    <xf numFmtId="3" fontId="32" fillId="4" borderId="18" xfId="4" applyNumberFormat="1" applyFont="1" applyFill="1" applyBorder="1" applyAlignment="1">
      <alignment horizontal="center" vertical="center" wrapText="1"/>
    </xf>
    <xf numFmtId="3" fontId="32" fillId="4" borderId="5" xfId="4" applyNumberFormat="1" applyFont="1" applyFill="1" applyBorder="1" applyAlignment="1">
      <alignment horizontal="center" vertical="center" wrapText="1"/>
    </xf>
    <xf numFmtId="3" fontId="32" fillId="6" borderId="18" xfId="4" applyNumberFormat="1" applyFont="1" applyFill="1" applyBorder="1" applyAlignment="1">
      <alignment horizontal="center" vertical="center" wrapText="1"/>
    </xf>
    <xf numFmtId="3" fontId="32" fillId="6" borderId="5" xfId="4" applyNumberFormat="1" applyFont="1" applyFill="1" applyBorder="1" applyAlignment="1">
      <alignment horizontal="center" vertical="center" wrapText="1"/>
    </xf>
    <xf numFmtId="0" fontId="32" fillId="5" borderId="24" xfId="4" applyFont="1" applyFill="1" applyBorder="1" applyAlignment="1">
      <alignment horizontal="center" vertical="center" wrapText="1"/>
    </xf>
    <xf numFmtId="0" fontId="32" fillId="5" borderId="26" xfId="4" applyFont="1" applyFill="1" applyBorder="1" applyAlignment="1">
      <alignment horizontal="center" vertical="center" wrapText="1"/>
    </xf>
    <xf numFmtId="0" fontId="32" fillId="5" borderId="18" xfId="4" applyFont="1" applyFill="1" applyBorder="1" applyAlignment="1">
      <alignment horizontal="center" vertical="center" wrapText="1"/>
    </xf>
    <xf numFmtId="0" fontId="32" fillId="5" borderId="5" xfId="4" applyFont="1" applyFill="1" applyBorder="1" applyAlignment="1">
      <alignment horizontal="center" vertical="center" wrapText="1"/>
    </xf>
    <xf numFmtId="9" fontId="32" fillId="5" borderId="18" xfId="5" applyFont="1" applyFill="1" applyBorder="1" applyAlignment="1">
      <alignment horizontal="center" vertical="center" wrapText="1"/>
    </xf>
    <xf numFmtId="9" fontId="32" fillId="5" borderId="5" xfId="5" applyFont="1" applyFill="1" applyBorder="1" applyAlignment="1">
      <alignment horizontal="center" vertical="center" wrapText="1"/>
    </xf>
    <xf numFmtId="165" fontId="32" fillId="5" borderId="18" xfId="5" applyNumberFormat="1" applyFont="1" applyFill="1" applyBorder="1" applyAlignment="1">
      <alignment horizontal="center" vertical="center" wrapText="1"/>
    </xf>
    <xf numFmtId="165" fontId="32" fillId="5" borderId="5" xfId="5" applyNumberFormat="1" applyFont="1" applyFill="1" applyBorder="1" applyAlignment="1">
      <alignment horizontal="center" vertical="center" wrapText="1"/>
    </xf>
    <xf numFmtId="0" fontId="28" fillId="2" borderId="40"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7" xfId="0" applyFont="1" applyFill="1" applyBorder="1" applyAlignment="1">
      <alignment horizontal="left" vertical="center" wrapText="1"/>
    </xf>
    <xf numFmtId="3" fontId="6" fillId="2" borderId="18" xfId="0" applyNumberFormat="1" applyFont="1" applyFill="1" applyBorder="1" applyAlignment="1">
      <alignment horizontal="center" vertical="center"/>
    </xf>
    <xf numFmtId="3" fontId="32" fillId="2" borderId="18" xfId="0" applyNumberFormat="1" applyFont="1" applyFill="1" applyBorder="1" applyAlignment="1">
      <alignment horizontal="center" vertical="center"/>
    </xf>
    <xf numFmtId="4" fontId="0" fillId="2" borderId="0" xfId="0" applyNumberFormat="1" applyFont="1" applyFill="1" applyAlignment="1">
      <alignment horizontal="center" vertical="center" wrapText="1"/>
    </xf>
    <xf numFmtId="0" fontId="4" fillId="4" borderId="18" xfId="0" applyFont="1" applyFill="1" applyBorder="1" applyAlignment="1">
      <alignment horizontal="center" vertical="center" wrapText="1"/>
    </xf>
    <xf numFmtId="0" fontId="0" fillId="16" borderId="24" xfId="0" applyFont="1" applyFill="1" applyBorder="1" applyAlignment="1">
      <alignment horizontal="center" vertical="center" textRotation="90" wrapText="1"/>
    </xf>
    <xf numFmtId="0" fontId="0" fillId="2" borderId="0" xfId="0" applyFont="1" applyFill="1" applyAlignment="1">
      <alignment horizontal="center" vertical="center" wrapText="1"/>
    </xf>
    <xf numFmtId="0" fontId="35" fillId="2" borderId="21"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0" fillId="17" borderId="24" xfId="0" applyFont="1" applyFill="1" applyBorder="1" applyAlignment="1">
      <alignment horizontal="center" vertical="center" textRotation="90" wrapText="1"/>
    </xf>
    <xf numFmtId="0" fontId="0" fillId="17" borderId="26" xfId="0" applyFont="1" applyFill="1" applyBorder="1" applyAlignment="1">
      <alignment horizontal="center" vertical="center" textRotation="90" wrapText="1"/>
    </xf>
    <xf numFmtId="0" fontId="0" fillId="2" borderId="0" xfId="0" applyFont="1" applyFill="1" applyBorder="1" applyAlignment="1">
      <alignment horizontal="center" vertical="center" textRotation="90" wrapText="1"/>
    </xf>
    <xf numFmtId="0" fontId="25" fillId="2" borderId="0" xfId="0" applyFont="1" applyFill="1" applyBorder="1" applyAlignment="1">
      <alignment horizontal="left" vertical="center" wrapText="1"/>
    </xf>
    <xf numFmtId="0" fontId="24" fillId="2" borderId="0" xfId="0" applyFont="1" applyFill="1" applyAlignment="1">
      <alignment horizontal="center" vertical="center" wrapText="1"/>
    </xf>
    <xf numFmtId="9" fontId="4" fillId="4" borderId="18" xfId="0" applyNumberFormat="1" applyFont="1" applyFill="1" applyBorder="1" applyAlignment="1">
      <alignment horizontal="center" vertical="center" wrapText="1"/>
    </xf>
  </cellXfs>
  <cellStyles count="8">
    <cellStyle name="Millares" xfId="1" builtinId="3"/>
    <cellStyle name="Millares 2" xfId="6"/>
    <cellStyle name="Moneda" xfId="2" builtinId="4"/>
    <cellStyle name="Normal" xfId="0" builtinId="0"/>
    <cellStyle name="Normal 2" xfId="4"/>
    <cellStyle name="Normal 2 2" xfId="7"/>
    <cellStyle name="Porcentaje" xfId="3" builtinId="5"/>
    <cellStyle name="Porcentual 2" xfId="5"/>
  </cellStyles>
  <dxfs count="533">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color auto="1"/>
        <name val="Cambria"/>
        <scheme val="none"/>
      </font>
      <fill>
        <patternFill>
          <bgColor rgb="FFD0C5DD"/>
        </patternFill>
      </fill>
    </dxf>
    <dxf>
      <font>
        <b/>
        <i val="0"/>
        <color auto="1"/>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VA3_ANI\AppData\Local\Temp\EVALUACION%20OFERTA%20No.%2008%20%20VJ-VE-CM-010-2013%20-%20AEROPU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FRODR~1\AppData\Local\Temp\VJ-VGC-CM-2014%20-%20Centronor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5%20-%206%20-%2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11%20-%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1%20-%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ANI\AppData\Local\Temp\DIRINFRA-02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EXPER.GRAL-CUANT"/>
      <sheetName val="RESUMEN EXP. GENERAL"/>
      <sheetName val="EXP.ESPECIFICA (2)"/>
      <sheetName val="EXP.ESPECIFICA"/>
      <sheetName val="RES. ESPECIFICA"/>
      <sheetName val="datos"/>
      <sheetName val="DEPENDENCIAS"/>
      <sheetName val="Resumen de profesionales"/>
      <sheetName val="SML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RESUMEN EXP. GENERAL"/>
      <sheetName val="EXP.ESPECIFICA (2)"/>
      <sheetName val="EXP.ESPECIFICA"/>
      <sheetName val="RES. ESPECIFICA"/>
      <sheetName val="datos"/>
      <sheetName val="DEPENDENCIAS"/>
      <sheetName val="Resumen de profesionales"/>
      <sheetName val="SMLM"/>
    </sheetNames>
    <sheetDataSet>
      <sheetData sheetId="0">
        <row r="3">
          <cell r="B3" t="str">
            <v>VICEPRESIDENCIA DE ESTRUCTURACIÓN</v>
          </cell>
        </row>
        <row r="6">
          <cell r="B6" t="str">
            <v>VJ-VE-CM-001-2014</v>
          </cell>
        </row>
        <row r="7">
          <cell r="B7" t="str">
            <v>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DIRECCIÓN DE INFRAESTRUCTURA</v>
          </cell>
          <cell r="I2" t="str">
            <v>CONSORCIO</v>
          </cell>
        </row>
        <row r="3">
          <cell r="I3" t="str">
            <v>UNIÓN TEMPORAL</v>
          </cell>
        </row>
        <row r="4">
          <cell r="I4" t="str">
            <v>INTERESADO PERSONA NATURAL O JURIDICA</v>
          </cell>
        </row>
      </sheetData>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E Genreal"/>
      <sheetName val="E Específica"/>
      <sheetName val="SMLM"/>
      <sheetName val="Anexo conversiones"/>
      <sheetName val="IQY Serie historica"/>
      <sheetName val="EURODOLAR"/>
    </sheetNames>
    <sheetDataSet>
      <sheetData sheetId="0" refreshError="1"/>
      <sheetData sheetId="1">
        <row r="3">
          <cell r="H3">
            <v>4632514805</v>
          </cell>
        </row>
        <row r="6">
          <cell r="H6">
            <v>4632514805</v>
          </cell>
        </row>
        <row r="7">
          <cell r="H7">
            <v>2362582550.5500002</v>
          </cell>
        </row>
      </sheetData>
      <sheetData sheetId="2" refreshError="1"/>
      <sheetData sheetId="3" refreshError="1"/>
      <sheetData sheetId="4" refreshError="1"/>
      <sheetData sheetId="5">
        <row r="14">
          <cell r="H14">
            <v>616000</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al  Oferta 11"/>
      <sheetName val="E EspF 11"/>
      <sheetName val="E Gal oferta 12"/>
      <sheetName val="E EspF 12"/>
      <sheetName val="SMLM"/>
      <sheetName val="IQY Serie historica"/>
      <sheetName val="Anexo conversiones"/>
      <sheetName val="EURODOLAR"/>
      <sheetName val="Hoja7"/>
    </sheetNames>
    <sheetDataSet>
      <sheetData sheetId="0" refreshError="1"/>
      <sheetData sheetId="1">
        <row r="2">
          <cell r="H2">
            <v>616000</v>
          </cell>
        </row>
        <row r="3">
          <cell r="H3">
            <v>4632514805</v>
          </cell>
        </row>
        <row r="6">
          <cell r="H6">
            <v>4632514805</v>
          </cell>
        </row>
        <row r="7">
          <cell r="H7">
            <v>832000000</v>
          </cell>
        </row>
        <row r="8">
          <cell r="H8">
            <v>2362582550.5500002</v>
          </cell>
        </row>
      </sheetData>
      <sheetData sheetId="2"/>
      <sheetData sheetId="3" refreshError="1"/>
      <sheetData sheetId="4"/>
      <sheetData sheetId="5" refreshError="1"/>
      <sheetData sheetId="6" refreshError="1"/>
      <sheetData sheetId="7" refreshError="1"/>
      <sheetData sheetId="8">
        <row r="14">
          <cell r="H14">
            <v>616000</v>
          </cell>
        </row>
      </sheetData>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al  Oferta 1"/>
      <sheetName val="E EspF 1"/>
      <sheetName val="E Gral Oferta 2"/>
      <sheetName val="E EspF 2"/>
      <sheetName val="SMLM"/>
      <sheetName val="Anexo conversiones"/>
      <sheetName val="IQY Serie historica"/>
      <sheetName val="EURODOLAR"/>
      <sheetName val="Hoja7"/>
    </sheetNames>
    <sheetDataSet>
      <sheetData sheetId="0" refreshError="1"/>
      <sheetData sheetId="1">
        <row r="6">
          <cell r="H6">
            <v>4632514805</v>
          </cell>
        </row>
        <row r="8">
          <cell r="H8">
            <v>832000000</v>
          </cell>
        </row>
      </sheetData>
      <sheetData sheetId="2"/>
      <sheetData sheetId="3" refreshError="1"/>
      <sheetData sheetId="4"/>
      <sheetData sheetId="5">
        <row r="21">
          <cell r="F21">
            <v>900</v>
          </cell>
        </row>
      </sheetData>
      <sheetData sheetId="6" refreshError="1"/>
      <sheetData sheetId="7" refreshError="1"/>
      <sheetData sheetId="8">
        <row r="14">
          <cell r="H14">
            <v>616000</v>
          </cell>
        </row>
      </sheetData>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sheetData>
      <sheetData sheetId="1">
        <row r="14">
          <cell r="C14">
            <v>1</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D2" t="str">
            <v>PROFESIONAL ESPECIALISTA CATEGORIA 2</v>
          </cell>
          <cell r="E2" t="str">
            <v>ECONOMISTA</v>
          </cell>
        </row>
        <row r="3">
          <cell r="D3" t="str">
            <v>PROFESIONAL CATEGORIA 3</v>
          </cell>
          <cell r="E3" t="str">
            <v>ING. ELECTRONICO</v>
          </cell>
        </row>
        <row r="4">
          <cell r="D4" t="str">
            <v>PROFESIONAL ESPECIALISTA CATEGORIA 3</v>
          </cell>
          <cell r="E4" t="str">
            <v>ECOLOGO</v>
          </cell>
        </row>
        <row r="5">
          <cell r="D5" t="str">
            <v>PROFESIONAL CATEGORIA 4</v>
          </cell>
          <cell r="E5" t="str">
            <v>ING. AMBIENTAL</v>
          </cell>
        </row>
        <row r="6">
          <cell r="E6" t="str">
            <v>ING. CIVIL</v>
          </cell>
        </row>
        <row r="7">
          <cell r="E7" t="str">
            <v>ING. DE PETROLEOS</v>
          </cell>
        </row>
        <row r="8">
          <cell r="E8" t="str">
            <v>ING. DE SISTEMAS</v>
          </cell>
        </row>
        <row r="9">
          <cell r="E9" t="str">
            <v>ING. DE VIAS Y TRANSPORTE</v>
          </cell>
        </row>
        <row r="10">
          <cell r="E10" t="str">
            <v>ING. ELECTRICO</v>
          </cell>
        </row>
        <row r="11">
          <cell r="E11" t="str">
            <v>ING. ELECTRONICA</v>
          </cell>
        </row>
        <row r="12">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workbookViewId="0"/>
  </sheetViews>
  <sheetFormatPr baseColWidth="10" defaultColWidth="11.42578125" defaultRowHeight="14.25" x14ac:dyDescent="0.2"/>
  <cols>
    <col min="1" max="1" width="11.42578125" style="6"/>
    <col min="2" max="2" width="3.28515625" style="6" customWidth="1"/>
    <col min="3" max="3" width="74.7109375" style="6" customWidth="1"/>
    <col min="4" max="4" width="4.85546875" style="6" bestFit="1" customWidth="1"/>
    <col min="5" max="5" width="21.5703125" style="6" customWidth="1"/>
    <col min="6" max="16384" width="11.42578125" style="6"/>
  </cols>
  <sheetData>
    <row r="1" spans="1:4" x14ac:dyDescent="0.2">
      <c r="B1" s="177"/>
      <c r="C1" s="177"/>
      <c r="D1" s="177"/>
    </row>
    <row r="2" spans="1:4" ht="14.25" customHeight="1" x14ac:dyDescent="0.25">
      <c r="B2" s="411" t="s">
        <v>0</v>
      </c>
      <c r="C2" s="411"/>
      <c r="D2" s="411"/>
    </row>
    <row r="3" spans="1:4" ht="14.25" customHeight="1" x14ac:dyDescent="0.25">
      <c r="B3" s="411" t="s">
        <v>1</v>
      </c>
      <c r="C3" s="411"/>
      <c r="D3" s="411"/>
    </row>
    <row r="4" spans="1:4" x14ac:dyDescent="0.2">
      <c r="B4" s="177"/>
      <c r="C4" s="177"/>
      <c r="D4" s="177"/>
    </row>
    <row r="5" spans="1:4" ht="15" x14ac:dyDescent="0.25">
      <c r="B5" s="411" t="s">
        <v>2</v>
      </c>
      <c r="C5" s="411"/>
      <c r="D5" s="411"/>
    </row>
    <row r="6" spans="1:4" ht="117.75" customHeight="1" x14ac:dyDescent="0.2">
      <c r="B6" s="412" t="s">
        <v>447</v>
      </c>
      <c r="C6" s="412"/>
      <c r="D6" s="412"/>
    </row>
    <row r="7" spans="1:4" ht="14.25" customHeight="1" x14ac:dyDescent="0.25">
      <c r="B7" s="413" t="s">
        <v>3</v>
      </c>
      <c r="C7" s="413"/>
      <c r="D7" s="413"/>
    </row>
    <row r="8" spans="1:4" ht="15" x14ac:dyDescent="0.25">
      <c r="B8" s="413" t="s">
        <v>4</v>
      </c>
      <c r="C8" s="413"/>
      <c r="D8" s="413"/>
    </row>
    <row r="9" spans="1:4" ht="15" thickBot="1" x14ac:dyDescent="0.25">
      <c r="B9" s="7"/>
      <c r="C9" s="7"/>
      <c r="D9" s="7"/>
    </row>
    <row r="10" spans="1:4" ht="16.5" thickTop="1" thickBot="1" x14ac:dyDescent="0.3">
      <c r="B10" s="409" t="s">
        <v>5</v>
      </c>
      <c r="C10" s="410"/>
      <c r="D10" s="178" t="s">
        <v>6</v>
      </c>
    </row>
    <row r="11" spans="1:4" ht="15.75" thickTop="1" x14ac:dyDescent="0.25">
      <c r="A11" s="8"/>
      <c r="B11" s="9">
        <v>1</v>
      </c>
      <c r="C11" s="10" t="s">
        <v>7</v>
      </c>
      <c r="D11" s="11">
        <f>+D12+D13</f>
        <v>1</v>
      </c>
    </row>
    <row r="12" spans="1:4" x14ac:dyDescent="0.2">
      <c r="B12" s="12"/>
      <c r="C12" s="13" t="s">
        <v>8</v>
      </c>
      <c r="D12" s="14">
        <v>0.6</v>
      </c>
    </row>
    <row r="13" spans="1:4" x14ac:dyDescent="0.2">
      <c r="B13" s="12"/>
      <c r="C13" s="13" t="s">
        <v>9</v>
      </c>
      <c r="D13" s="14">
        <v>0.4</v>
      </c>
    </row>
    <row r="14" spans="1:4" x14ac:dyDescent="0.2">
      <c r="B14" s="15">
        <v>2</v>
      </c>
      <c r="C14" s="182" t="s">
        <v>393</v>
      </c>
      <c r="D14" s="17">
        <f>+D15+D16+D17</f>
        <v>1</v>
      </c>
    </row>
    <row r="15" spans="1:4" x14ac:dyDescent="0.2">
      <c r="B15" s="12"/>
      <c r="C15" s="13" t="s">
        <v>10</v>
      </c>
      <c r="D15" s="14">
        <v>0.51</v>
      </c>
    </row>
    <row r="16" spans="1:4" x14ac:dyDescent="0.2">
      <c r="B16" s="12"/>
      <c r="C16" s="13" t="s">
        <v>11</v>
      </c>
      <c r="D16" s="14">
        <v>0.25</v>
      </c>
    </row>
    <row r="17" spans="1:4" x14ac:dyDescent="0.2">
      <c r="B17" s="12"/>
      <c r="C17" s="13" t="s">
        <v>12</v>
      </c>
      <c r="D17" s="14">
        <v>0.24</v>
      </c>
    </row>
    <row r="18" spans="1:4" ht="15" x14ac:dyDescent="0.25">
      <c r="A18" s="8"/>
      <c r="B18" s="15">
        <v>3</v>
      </c>
      <c r="C18" s="16" t="s">
        <v>13</v>
      </c>
      <c r="D18" s="17">
        <f>SUM(D19:D20)</f>
        <v>1</v>
      </c>
    </row>
    <row r="19" spans="1:4" x14ac:dyDescent="0.2">
      <c r="B19" s="12"/>
      <c r="C19" s="13" t="s">
        <v>14</v>
      </c>
      <c r="D19" s="14">
        <v>0.51</v>
      </c>
    </row>
    <row r="20" spans="1:4" x14ac:dyDescent="0.2">
      <c r="B20" s="12"/>
      <c r="C20" s="13" t="s">
        <v>15</v>
      </c>
      <c r="D20" s="14">
        <v>0.49</v>
      </c>
    </row>
    <row r="21" spans="1:4" x14ac:dyDescent="0.2">
      <c r="B21" s="15">
        <v>4</v>
      </c>
      <c r="C21" s="16" t="s">
        <v>16</v>
      </c>
      <c r="D21" s="17">
        <f>SUM(D22:D23)</f>
        <v>1</v>
      </c>
    </row>
    <row r="22" spans="1:4" x14ac:dyDescent="0.2">
      <c r="B22" s="12"/>
      <c r="C22" s="13" t="s">
        <v>17</v>
      </c>
      <c r="D22" s="14">
        <v>0.6</v>
      </c>
    </row>
    <row r="23" spans="1:4" x14ac:dyDescent="0.2">
      <c r="B23" s="12"/>
      <c r="C23" s="13" t="s">
        <v>18</v>
      </c>
      <c r="D23" s="14">
        <v>0.4</v>
      </c>
    </row>
    <row r="24" spans="1:4" x14ac:dyDescent="0.2">
      <c r="B24" s="15">
        <v>5</v>
      </c>
      <c r="C24" s="16" t="s">
        <v>19</v>
      </c>
      <c r="D24" s="17">
        <f>SUM(D25:D26)</f>
        <v>1</v>
      </c>
    </row>
    <row r="25" spans="1:4" x14ac:dyDescent="0.2">
      <c r="B25" s="12"/>
      <c r="C25" s="13" t="s">
        <v>20</v>
      </c>
      <c r="D25" s="14">
        <v>0.49</v>
      </c>
    </row>
    <row r="26" spans="1:4" x14ac:dyDescent="0.2">
      <c r="B26" s="12"/>
      <c r="C26" s="13" t="s">
        <v>21</v>
      </c>
      <c r="D26" s="14">
        <v>0.51</v>
      </c>
    </row>
    <row r="27" spans="1:4" x14ac:dyDescent="0.2">
      <c r="B27" s="15">
        <v>6</v>
      </c>
      <c r="C27" s="16" t="s">
        <v>22</v>
      </c>
      <c r="D27" s="17">
        <f>SUM(D28:D29)</f>
        <v>1</v>
      </c>
    </row>
    <row r="28" spans="1:4" x14ac:dyDescent="0.2">
      <c r="B28" s="12"/>
      <c r="C28" s="13" t="s">
        <v>23</v>
      </c>
      <c r="D28" s="14">
        <v>0.51</v>
      </c>
    </row>
    <row r="29" spans="1:4" x14ac:dyDescent="0.2">
      <c r="B29" s="12"/>
      <c r="C29" s="13" t="s">
        <v>24</v>
      </c>
      <c r="D29" s="14">
        <v>0.49</v>
      </c>
    </row>
    <row r="30" spans="1:4" x14ac:dyDescent="0.2">
      <c r="B30" s="15">
        <v>7</v>
      </c>
      <c r="C30" s="16" t="s">
        <v>25</v>
      </c>
      <c r="D30" s="17">
        <f>SUM(D31:D32)</f>
        <v>1</v>
      </c>
    </row>
    <row r="31" spans="1:4" x14ac:dyDescent="0.2">
      <c r="B31" s="12"/>
      <c r="C31" s="13" t="s">
        <v>26</v>
      </c>
      <c r="D31" s="14">
        <v>0.6</v>
      </c>
    </row>
    <row r="32" spans="1:4" x14ac:dyDescent="0.2">
      <c r="B32" s="12"/>
      <c r="C32" s="13" t="s">
        <v>27</v>
      </c>
      <c r="D32" s="14">
        <v>0.4</v>
      </c>
    </row>
    <row r="33" spans="2:4" x14ac:dyDescent="0.2">
      <c r="B33" s="15">
        <v>8</v>
      </c>
      <c r="C33" s="16" t="s">
        <v>28</v>
      </c>
      <c r="D33" s="17">
        <f>SUM(D34:D35)</f>
        <v>1</v>
      </c>
    </row>
    <row r="34" spans="2:4" x14ac:dyDescent="0.2">
      <c r="B34" s="12"/>
      <c r="C34" s="13" t="s">
        <v>29</v>
      </c>
      <c r="D34" s="14">
        <v>0.75</v>
      </c>
    </row>
    <row r="35" spans="2:4" x14ac:dyDescent="0.2">
      <c r="B35" s="12"/>
      <c r="C35" s="13" t="s">
        <v>30</v>
      </c>
      <c r="D35" s="14">
        <v>0.25</v>
      </c>
    </row>
    <row r="36" spans="2:4" x14ac:dyDescent="0.2">
      <c r="B36" s="15">
        <v>9</v>
      </c>
      <c r="C36" s="16" t="s">
        <v>461</v>
      </c>
      <c r="D36" s="17">
        <f>SUM(D37:D38)</f>
        <v>1</v>
      </c>
    </row>
    <row r="37" spans="2:4" x14ac:dyDescent="0.2">
      <c r="B37" s="12"/>
      <c r="C37" s="13" t="s">
        <v>462</v>
      </c>
      <c r="D37" s="14">
        <v>0.51</v>
      </c>
    </row>
    <row r="38" spans="2:4" x14ac:dyDescent="0.2">
      <c r="B38" s="12"/>
      <c r="C38" s="13" t="s">
        <v>31</v>
      </c>
      <c r="D38" s="14">
        <v>0.49</v>
      </c>
    </row>
    <row r="39" spans="2:4" x14ac:dyDescent="0.2">
      <c r="B39" s="15">
        <v>10</v>
      </c>
      <c r="C39" s="16" t="s">
        <v>32</v>
      </c>
      <c r="D39" s="17">
        <f>SUM(D40:D41)</f>
        <v>1</v>
      </c>
    </row>
    <row r="40" spans="2:4" x14ac:dyDescent="0.2">
      <c r="B40" s="12"/>
      <c r="C40" s="13" t="s">
        <v>33</v>
      </c>
      <c r="D40" s="14">
        <v>0.51</v>
      </c>
    </row>
    <row r="41" spans="2:4" x14ac:dyDescent="0.2">
      <c r="B41" s="12"/>
      <c r="C41" s="13" t="s">
        <v>34</v>
      </c>
      <c r="D41" s="14">
        <v>0.49</v>
      </c>
    </row>
    <row r="42" spans="2:4" x14ac:dyDescent="0.2">
      <c r="B42" s="15">
        <v>11</v>
      </c>
      <c r="C42" s="16"/>
      <c r="D42" s="17">
        <f>SUM(D43:D44)</f>
        <v>1</v>
      </c>
    </row>
    <row r="43" spans="2:4" x14ac:dyDescent="0.2">
      <c r="B43" s="12"/>
      <c r="C43" s="13" t="s">
        <v>35</v>
      </c>
      <c r="D43" s="14">
        <v>0.51</v>
      </c>
    </row>
    <row r="44" spans="2:4" x14ac:dyDescent="0.2">
      <c r="B44" s="12"/>
      <c r="C44" s="13" t="s">
        <v>36</v>
      </c>
      <c r="D44" s="14">
        <v>0.49</v>
      </c>
    </row>
    <row r="45" spans="2:4" x14ac:dyDescent="0.2">
      <c r="B45" s="15">
        <v>12</v>
      </c>
      <c r="C45" s="16" t="s">
        <v>37</v>
      </c>
      <c r="D45" s="17">
        <f>SUM(D46:D47)</f>
        <v>1</v>
      </c>
    </row>
    <row r="46" spans="2:4" x14ac:dyDescent="0.2">
      <c r="B46" s="12"/>
      <c r="C46" s="13" t="s">
        <v>38</v>
      </c>
      <c r="D46" s="14">
        <v>0.51</v>
      </c>
    </row>
    <row r="47" spans="2:4" ht="15" thickBot="1" x14ac:dyDescent="0.25">
      <c r="B47" s="179"/>
      <c r="C47" s="180" t="s">
        <v>39</v>
      </c>
      <c r="D47" s="181">
        <v>0.49</v>
      </c>
    </row>
    <row r="48" spans="2:4" ht="15" thickTop="1" x14ac:dyDescent="0.2">
      <c r="D48" s="18"/>
    </row>
    <row r="49" spans="4:4" x14ac:dyDescent="0.2">
      <c r="D49" s="18"/>
    </row>
    <row r="50" spans="4:4" x14ac:dyDescent="0.2">
      <c r="D50" s="18"/>
    </row>
    <row r="51" spans="4:4" x14ac:dyDescent="0.2">
      <c r="D51" s="18"/>
    </row>
    <row r="52" spans="4:4" x14ac:dyDescent="0.2">
      <c r="D52" s="18"/>
    </row>
    <row r="53" spans="4:4" x14ac:dyDescent="0.2">
      <c r="D53" s="18"/>
    </row>
    <row r="54" spans="4:4" x14ac:dyDescent="0.2">
      <c r="D54" s="18"/>
    </row>
    <row r="55" spans="4:4" x14ac:dyDescent="0.2">
      <c r="D55" s="18"/>
    </row>
    <row r="56" spans="4:4" x14ac:dyDescent="0.2">
      <c r="D56" s="18"/>
    </row>
    <row r="57" spans="4:4" x14ac:dyDescent="0.2">
      <c r="D57" s="18"/>
    </row>
    <row r="58" spans="4:4" x14ac:dyDescent="0.2">
      <c r="D58" s="18"/>
    </row>
    <row r="59" spans="4:4" x14ac:dyDescent="0.2">
      <c r="D59" s="18"/>
    </row>
    <row r="60" spans="4:4" x14ac:dyDescent="0.2">
      <c r="D60" s="18"/>
    </row>
    <row r="61" spans="4:4" x14ac:dyDescent="0.2">
      <c r="D61" s="18"/>
    </row>
    <row r="62" spans="4:4" x14ac:dyDescent="0.2">
      <c r="D62" s="18"/>
    </row>
    <row r="63" spans="4:4" x14ac:dyDescent="0.2">
      <c r="D63" s="18"/>
    </row>
    <row r="64" spans="4:4" x14ac:dyDescent="0.2">
      <c r="D64" s="18"/>
    </row>
    <row r="65" spans="4:4" x14ac:dyDescent="0.2">
      <c r="D65" s="18"/>
    </row>
    <row r="66" spans="4:4" x14ac:dyDescent="0.2">
      <c r="D66" s="18"/>
    </row>
    <row r="67" spans="4:4" x14ac:dyDescent="0.2">
      <c r="D67" s="18"/>
    </row>
    <row r="68" spans="4:4" x14ac:dyDescent="0.2">
      <c r="D68" s="18"/>
    </row>
    <row r="69" spans="4:4" x14ac:dyDescent="0.2">
      <c r="D69" s="18"/>
    </row>
    <row r="70" spans="4:4" x14ac:dyDescent="0.2">
      <c r="D70" s="18"/>
    </row>
    <row r="71" spans="4:4" x14ac:dyDescent="0.2">
      <c r="D71" s="18"/>
    </row>
    <row r="72" spans="4:4" x14ac:dyDescent="0.2">
      <c r="D72" s="18"/>
    </row>
    <row r="73" spans="4:4" x14ac:dyDescent="0.2">
      <c r="D73" s="18"/>
    </row>
    <row r="74" spans="4:4" x14ac:dyDescent="0.2">
      <c r="D74" s="18"/>
    </row>
    <row r="75" spans="4:4" x14ac:dyDescent="0.2">
      <c r="D75" s="18"/>
    </row>
    <row r="76" spans="4:4" x14ac:dyDescent="0.2">
      <c r="D76" s="18"/>
    </row>
    <row r="77" spans="4:4" x14ac:dyDescent="0.2">
      <c r="D77" s="18"/>
    </row>
    <row r="78" spans="4:4" x14ac:dyDescent="0.2">
      <c r="D78" s="18"/>
    </row>
    <row r="79" spans="4:4" x14ac:dyDescent="0.2">
      <c r="D79" s="18"/>
    </row>
    <row r="80" spans="4:4" x14ac:dyDescent="0.2">
      <c r="D80" s="18"/>
    </row>
    <row r="81" spans="4:4" x14ac:dyDescent="0.2">
      <c r="D81" s="18"/>
    </row>
    <row r="82" spans="4:4" x14ac:dyDescent="0.2">
      <c r="D82" s="18"/>
    </row>
    <row r="83" spans="4:4" x14ac:dyDescent="0.2">
      <c r="D83" s="18"/>
    </row>
    <row r="84" spans="4:4" x14ac:dyDescent="0.2">
      <c r="D84" s="18"/>
    </row>
    <row r="85" spans="4:4" x14ac:dyDescent="0.2">
      <c r="D85" s="18"/>
    </row>
    <row r="86" spans="4:4" x14ac:dyDescent="0.2">
      <c r="D86" s="18"/>
    </row>
    <row r="87" spans="4:4" x14ac:dyDescent="0.2">
      <c r="D87" s="18"/>
    </row>
    <row r="88" spans="4:4" x14ac:dyDescent="0.2">
      <c r="D88" s="18"/>
    </row>
    <row r="89" spans="4:4" x14ac:dyDescent="0.2">
      <c r="D89" s="18"/>
    </row>
    <row r="90" spans="4:4" x14ac:dyDescent="0.2">
      <c r="D90" s="18"/>
    </row>
    <row r="91" spans="4:4" x14ac:dyDescent="0.2">
      <c r="D91" s="18"/>
    </row>
    <row r="92" spans="4:4" x14ac:dyDescent="0.2">
      <c r="D92" s="18"/>
    </row>
    <row r="93" spans="4:4" x14ac:dyDescent="0.2">
      <c r="D93" s="18"/>
    </row>
    <row r="94" spans="4:4" x14ac:dyDescent="0.2">
      <c r="D94" s="18"/>
    </row>
    <row r="95" spans="4:4" x14ac:dyDescent="0.2">
      <c r="D95" s="18"/>
    </row>
    <row r="96" spans="4:4" x14ac:dyDescent="0.2">
      <c r="D96" s="18"/>
    </row>
    <row r="97" spans="4:4" x14ac:dyDescent="0.2">
      <c r="D97" s="18"/>
    </row>
    <row r="98" spans="4:4" x14ac:dyDescent="0.2">
      <c r="D98" s="18"/>
    </row>
    <row r="99" spans="4:4" x14ac:dyDescent="0.2">
      <c r="D99" s="18"/>
    </row>
    <row r="100" spans="4:4" x14ac:dyDescent="0.2">
      <c r="D100" s="18"/>
    </row>
    <row r="101" spans="4:4" x14ac:dyDescent="0.2">
      <c r="D101" s="18"/>
    </row>
    <row r="102" spans="4:4" x14ac:dyDescent="0.2">
      <c r="D102" s="18"/>
    </row>
    <row r="103" spans="4:4" x14ac:dyDescent="0.2">
      <c r="D103" s="18"/>
    </row>
    <row r="104" spans="4:4" x14ac:dyDescent="0.2">
      <c r="D104" s="18"/>
    </row>
    <row r="105" spans="4:4" x14ac:dyDescent="0.2">
      <c r="D105" s="18"/>
    </row>
    <row r="106" spans="4:4" x14ac:dyDescent="0.2">
      <c r="D106" s="18"/>
    </row>
    <row r="107" spans="4:4" x14ac:dyDescent="0.2">
      <c r="D107" s="18"/>
    </row>
    <row r="108" spans="4:4" x14ac:dyDescent="0.2">
      <c r="D108" s="18"/>
    </row>
    <row r="109" spans="4:4" x14ac:dyDescent="0.2">
      <c r="D109" s="18"/>
    </row>
    <row r="110" spans="4:4" x14ac:dyDescent="0.2">
      <c r="D110" s="18"/>
    </row>
    <row r="111" spans="4:4" x14ac:dyDescent="0.2">
      <c r="D111" s="18"/>
    </row>
    <row r="112" spans="4:4" x14ac:dyDescent="0.2">
      <c r="D112" s="18"/>
    </row>
    <row r="113" spans="4:4" x14ac:dyDescent="0.2">
      <c r="D113" s="18"/>
    </row>
    <row r="114" spans="4:4" x14ac:dyDescent="0.2">
      <c r="D114" s="18"/>
    </row>
    <row r="115" spans="4:4" x14ac:dyDescent="0.2">
      <c r="D115" s="18"/>
    </row>
    <row r="116" spans="4:4" x14ac:dyDescent="0.2">
      <c r="D116" s="18"/>
    </row>
    <row r="117" spans="4:4" x14ac:dyDescent="0.2">
      <c r="D117" s="18"/>
    </row>
    <row r="118" spans="4:4" x14ac:dyDescent="0.2">
      <c r="D118" s="18"/>
    </row>
    <row r="119" spans="4:4" x14ac:dyDescent="0.2">
      <c r="D119" s="18"/>
    </row>
    <row r="120" spans="4:4" x14ac:dyDescent="0.2">
      <c r="D120" s="18"/>
    </row>
    <row r="121" spans="4:4" x14ac:dyDescent="0.2">
      <c r="D121" s="18"/>
    </row>
    <row r="122" spans="4:4" x14ac:dyDescent="0.2">
      <c r="D122" s="18"/>
    </row>
    <row r="123" spans="4:4" x14ac:dyDescent="0.2">
      <c r="D123" s="18"/>
    </row>
    <row r="124" spans="4:4" x14ac:dyDescent="0.2">
      <c r="D124" s="18"/>
    </row>
    <row r="125" spans="4:4" x14ac:dyDescent="0.2">
      <c r="D125" s="18"/>
    </row>
    <row r="126" spans="4:4" x14ac:dyDescent="0.2">
      <c r="D126" s="18"/>
    </row>
    <row r="127" spans="4:4" x14ac:dyDescent="0.2">
      <c r="D127" s="18"/>
    </row>
    <row r="128" spans="4:4" x14ac:dyDescent="0.2">
      <c r="D128" s="18"/>
    </row>
    <row r="129" spans="4:4" x14ac:dyDescent="0.2">
      <c r="D129" s="18"/>
    </row>
    <row r="130" spans="4:4" x14ac:dyDescent="0.2">
      <c r="D130" s="18"/>
    </row>
    <row r="131" spans="4:4" x14ac:dyDescent="0.2">
      <c r="D131" s="18"/>
    </row>
    <row r="132" spans="4:4" x14ac:dyDescent="0.2">
      <c r="D132" s="18"/>
    </row>
    <row r="133" spans="4:4" x14ac:dyDescent="0.2">
      <c r="D133" s="18"/>
    </row>
    <row r="134" spans="4:4" x14ac:dyDescent="0.2">
      <c r="D134" s="18"/>
    </row>
    <row r="135" spans="4:4" x14ac:dyDescent="0.2">
      <c r="D135" s="18"/>
    </row>
    <row r="136" spans="4:4" x14ac:dyDescent="0.2">
      <c r="D136" s="18"/>
    </row>
    <row r="137" spans="4:4" x14ac:dyDescent="0.2">
      <c r="D137" s="18"/>
    </row>
    <row r="138" spans="4:4" x14ac:dyDescent="0.2">
      <c r="D138" s="18"/>
    </row>
    <row r="139" spans="4:4" x14ac:dyDescent="0.2">
      <c r="D139" s="18"/>
    </row>
    <row r="140" spans="4:4" x14ac:dyDescent="0.2">
      <c r="D140" s="18"/>
    </row>
    <row r="141" spans="4:4" x14ac:dyDescent="0.2">
      <c r="D141" s="18"/>
    </row>
    <row r="142" spans="4:4" x14ac:dyDescent="0.2">
      <c r="D142" s="18"/>
    </row>
    <row r="143" spans="4:4" x14ac:dyDescent="0.2">
      <c r="D143" s="18"/>
    </row>
    <row r="144" spans="4:4" x14ac:dyDescent="0.2">
      <c r="D144" s="18"/>
    </row>
    <row r="145" spans="4:4" x14ac:dyDescent="0.2">
      <c r="D145" s="18"/>
    </row>
    <row r="146" spans="4:4" x14ac:dyDescent="0.2">
      <c r="D146" s="18"/>
    </row>
    <row r="147" spans="4:4" x14ac:dyDescent="0.2">
      <c r="D147" s="18"/>
    </row>
  </sheetData>
  <mergeCells count="7">
    <mergeCell ref="B10:C10"/>
    <mergeCell ref="B2:D2"/>
    <mergeCell ref="B3:D3"/>
    <mergeCell ref="B5:D5"/>
    <mergeCell ref="B6:D6"/>
    <mergeCell ref="B7:D7"/>
    <mergeCell ref="B8:D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
  <sheetViews>
    <sheetView workbookViewId="0"/>
  </sheetViews>
  <sheetFormatPr baseColWidth="10" defaultColWidth="11.42578125" defaultRowHeight="15" x14ac:dyDescent="0.25"/>
  <cols>
    <col min="1" max="1" width="5.42578125" customWidth="1"/>
    <col min="2" max="2" width="4.5703125" bestFit="1" customWidth="1"/>
    <col min="3" max="3" width="21.5703125" customWidth="1"/>
    <col min="4" max="4" width="4.140625" customWidth="1"/>
    <col min="5" max="5" width="16.5703125" customWidth="1"/>
    <col min="7" max="7" width="22.7109375" customWidth="1"/>
    <col min="8" max="8" width="17.85546875" bestFit="1" customWidth="1"/>
    <col min="9" max="9" width="11.5703125" bestFit="1" customWidth="1"/>
  </cols>
  <sheetData>
    <row r="1" spans="2:11" ht="20.25" customHeight="1" x14ac:dyDescent="0.25"/>
    <row r="2" spans="2:11" x14ac:dyDescent="0.25">
      <c r="G2" s="22" t="s">
        <v>40</v>
      </c>
      <c r="H2" s="23">
        <v>616000</v>
      </c>
      <c r="I2" s="24" t="s">
        <v>41</v>
      </c>
    </row>
    <row r="3" spans="2:11" x14ac:dyDescent="0.25">
      <c r="G3" s="22" t="s">
        <v>42</v>
      </c>
      <c r="H3" s="25">
        <v>4632514805</v>
      </c>
      <c r="I3" s="23">
        <f>PO/H2</f>
        <v>7520.3162418831171</v>
      </c>
      <c r="K3" s="26"/>
    </row>
    <row r="4" spans="2:11" x14ac:dyDescent="0.25">
      <c r="I4" s="27"/>
    </row>
    <row r="5" spans="2:11" x14ac:dyDescent="0.25">
      <c r="H5" s="28"/>
      <c r="I5" s="27"/>
    </row>
    <row r="6" spans="2:11" x14ac:dyDescent="0.25">
      <c r="B6" s="414" t="s">
        <v>43</v>
      </c>
      <c r="C6" s="417" t="s">
        <v>44</v>
      </c>
      <c r="D6" s="29" t="s">
        <v>45</v>
      </c>
      <c r="E6" s="29" t="s">
        <v>46</v>
      </c>
      <c r="F6" s="30">
        <v>1</v>
      </c>
      <c r="G6" s="31" t="s">
        <v>47</v>
      </c>
      <c r="H6" s="32">
        <f>F6*H3</f>
        <v>4632514805</v>
      </c>
      <c r="I6" s="33">
        <f>+SUMAGEN/$H$2</f>
        <v>7520.3162418831171</v>
      </c>
    </row>
    <row r="7" spans="2:11" x14ac:dyDescent="0.25">
      <c r="B7" s="415"/>
      <c r="C7" s="418"/>
      <c r="D7" s="29" t="s">
        <v>48</v>
      </c>
      <c r="E7" s="29" t="s">
        <v>49</v>
      </c>
      <c r="F7" s="30">
        <v>0.51</v>
      </c>
      <c r="G7" s="31" t="s">
        <v>50</v>
      </c>
      <c r="H7" s="34">
        <f>+SUMAGEN*F7</f>
        <v>2362582550.5500002</v>
      </c>
      <c r="I7" s="33">
        <f>+MINGEN/H2</f>
        <v>3835.3612833603897</v>
      </c>
    </row>
    <row r="8" spans="2:11" x14ac:dyDescent="0.25">
      <c r="B8" s="415"/>
      <c r="C8" s="418"/>
      <c r="D8" s="29" t="s">
        <v>51</v>
      </c>
      <c r="E8" s="35"/>
      <c r="F8" s="30"/>
      <c r="G8" s="31"/>
      <c r="H8" s="34">
        <v>832000000</v>
      </c>
      <c r="I8" s="33">
        <f>+LIDERGEN/$H$2</f>
        <v>1350.6493506493507</v>
      </c>
    </row>
    <row r="9" spans="2:11" ht="30" customHeight="1" x14ac:dyDescent="0.25">
      <c r="B9" s="416"/>
      <c r="C9" s="183" t="s">
        <v>387</v>
      </c>
      <c r="D9" s="36" t="s">
        <v>52</v>
      </c>
      <c r="E9" s="35" t="s">
        <v>394</v>
      </c>
      <c r="F9" s="30"/>
      <c r="G9" s="31"/>
      <c r="H9" s="34">
        <v>832000000</v>
      </c>
      <c r="I9" s="33">
        <f>+H9/H2</f>
        <v>1350.6493506493507</v>
      </c>
    </row>
  </sheetData>
  <mergeCells count="2">
    <mergeCell ref="B6:B9"/>
    <mergeCell ref="C6: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502"/>
  <sheetViews>
    <sheetView workbookViewId="0">
      <selection sqref="A1:C1"/>
    </sheetView>
  </sheetViews>
  <sheetFormatPr baseColWidth="10" defaultColWidth="11.42578125" defaultRowHeight="12.75" x14ac:dyDescent="0.2"/>
  <cols>
    <col min="1" max="1" width="12.140625" style="41" bestFit="1" customWidth="1"/>
    <col min="2" max="2" width="2.140625" style="41" customWidth="1"/>
    <col min="3" max="3" width="14.140625" style="41" bestFit="1" customWidth="1"/>
    <col min="4" max="5" width="11.42578125" style="41"/>
    <col min="6" max="6" width="11.42578125" style="39"/>
    <col min="7" max="7" width="12.85546875" style="39" bestFit="1" customWidth="1"/>
    <col min="8" max="8" width="20" style="40" customWidth="1"/>
    <col min="9" max="16384" width="11.42578125" style="41"/>
  </cols>
  <sheetData>
    <row r="1" spans="1:8" x14ac:dyDescent="0.2">
      <c r="A1" s="419" t="s">
        <v>53</v>
      </c>
      <c r="B1" s="419"/>
      <c r="C1" s="419"/>
      <c r="D1" s="37" t="s">
        <v>54</v>
      </c>
      <c r="E1" s="38"/>
    </row>
    <row r="2" spans="1:8" x14ac:dyDescent="0.2">
      <c r="A2" s="42">
        <v>29222</v>
      </c>
      <c r="B2" s="43"/>
      <c r="C2" s="43">
        <v>29587</v>
      </c>
      <c r="D2" s="44">
        <v>4500</v>
      </c>
      <c r="E2" s="38"/>
    </row>
    <row r="3" spans="1:8" x14ac:dyDescent="0.2">
      <c r="A3" s="43">
        <v>29588</v>
      </c>
      <c r="B3" s="43"/>
      <c r="C3" s="43">
        <v>29952</v>
      </c>
      <c r="D3" s="44">
        <v>5700</v>
      </c>
      <c r="E3" s="38">
        <f>+D3/D2-1</f>
        <v>0.26666666666666661</v>
      </c>
    </row>
    <row r="4" spans="1:8" x14ac:dyDescent="0.2">
      <c r="A4" s="43">
        <v>29953</v>
      </c>
      <c r="B4" s="43"/>
      <c r="C4" s="43">
        <v>30317</v>
      </c>
      <c r="D4" s="44">
        <v>7410</v>
      </c>
      <c r="E4" s="38">
        <f t="shared" ref="E4:E36" si="0">+D4/D3-1</f>
        <v>0.30000000000000004</v>
      </c>
    </row>
    <row r="5" spans="1:8" x14ac:dyDescent="0.2">
      <c r="A5" s="43">
        <v>30318</v>
      </c>
      <c r="B5" s="43"/>
      <c r="C5" s="43">
        <v>30682</v>
      </c>
      <c r="D5" s="44">
        <v>9261</v>
      </c>
      <c r="E5" s="38">
        <f t="shared" si="0"/>
        <v>0.24979757085020249</v>
      </c>
    </row>
    <row r="6" spans="1:8" x14ac:dyDescent="0.2">
      <c r="A6" s="43">
        <v>30683</v>
      </c>
      <c r="B6" s="43"/>
      <c r="C6" s="43">
        <v>31048</v>
      </c>
      <c r="D6" s="44">
        <v>11298</v>
      </c>
      <c r="E6" s="38">
        <f t="shared" si="0"/>
        <v>0.21995464852607705</v>
      </c>
    </row>
    <row r="7" spans="1:8" x14ac:dyDescent="0.2">
      <c r="A7" s="42">
        <v>31049</v>
      </c>
      <c r="B7" s="43"/>
      <c r="C7" s="43">
        <v>31413</v>
      </c>
      <c r="D7" s="44">
        <v>13557.6</v>
      </c>
      <c r="E7" s="38">
        <f t="shared" si="0"/>
        <v>0.19999999999999996</v>
      </c>
    </row>
    <row r="8" spans="1:8" x14ac:dyDescent="0.2">
      <c r="A8" s="43">
        <v>31414</v>
      </c>
      <c r="B8" s="43"/>
      <c r="C8" s="43">
        <v>31778</v>
      </c>
      <c r="D8" s="44">
        <v>16611.400000000001</v>
      </c>
      <c r="E8" s="38">
        <f t="shared" si="0"/>
        <v>0.22524635628724865</v>
      </c>
    </row>
    <row r="9" spans="1:8" x14ac:dyDescent="0.2">
      <c r="A9" s="43">
        <v>31779</v>
      </c>
      <c r="B9" s="43"/>
      <c r="C9" s="43">
        <v>32143</v>
      </c>
      <c r="D9" s="44">
        <v>20509.8</v>
      </c>
      <c r="E9" s="38">
        <f t="shared" si="0"/>
        <v>0.23468220619574498</v>
      </c>
    </row>
    <row r="10" spans="1:8" x14ac:dyDescent="0.2">
      <c r="A10" s="43">
        <v>32144</v>
      </c>
      <c r="B10" s="43"/>
      <c r="C10" s="43">
        <v>32508</v>
      </c>
      <c r="D10" s="44">
        <v>25637.4</v>
      </c>
      <c r="E10" s="38">
        <f t="shared" si="0"/>
        <v>0.25000731357692429</v>
      </c>
    </row>
    <row r="11" spans="1:8" x14ac:dyDescent="0.2">
      <c r="A11" s="43">
        <v>32509</v>
      </c>
      <c r="B11" s="43"/>
      <c r="C11" s="43">
        <v>32873</v>
      </c>
      <c r="D11" s="44">
        <v>32559.599999999999</v>
      </c>
      <c r="E11" s="38">
        <f t="shared" si="0"/>
        <v>0.27000397856256853</v>
      </c>
    </row>
    <row r="12" spans="1:8" ht="13.5" thickBot="1" x14ac:dyDescent="0.25">
      <c r="A12" s="42">
        <v>32874</v>
      </c>
      <c r="B12" s="43"/>
      <c r="C12" s="43">
        <v>33238</v>
      </c>
      <c r="D12" s="44">
        <v>41025</v>
      </c>
      <c r="E12" s="38">
        <f t="shared" si="0"/>
        <v>0.25999705156083008</v>
      </c>
    </row>
    <row r="13" spans="1:8" ht="13.5" thickTop="1" x14ac:dyDescent="0.2">
      <c r="A13" s="43">
        <v>33239</v>
      </c>
      <c r="B13" s="43"/>
      <c r="C13" s="43">
        <v>33603</v>
      </c>
      <c r="D13" s="44">
        <v>51716.1</v>
      </c>
      <c r="E13" s="38">
        <f t="shared" si="0"/>
        <v>0.2605996343692869</v>
      </c>
      <c r="G13" s="45" t="s">
        <v>55</v>
      </c>
      <c r="H13" s="46" t="s">
        <v>56</v>
      </c>
    </row>
    <row r="14" spans="1:8" ht="13.5" thickBot="1" x14ac:dyDescent="0.25">
      <c r="A14" s="43">
        <v>33604</v>
      </c>
      <c r="B14" s="43"/>
      <c r="C14" s="43">
        <v>33969</v>
      </c>
      <c r="D14" s="44">
        <v>65190</v>
      </c>
      <c r="E14" s="38">
        <f t="shared" si="0"/>
        <v>0.26053588727688282</v>
      </c>
      <c r="G14" s="47">
        <f ca="1">TODAY()</f>
        <v>41862</v>
      </c>
      <c r="H14" s="48">
        <f ca="1">LOOKUP(G14,A2:A36,D2:D36)</f>
        <v>616000</v>
      </c>
    </row>
    <row r="15" spans="1:8" ht="13.5" thickTop="1" x14ac:dyDescent="0.2">
      <c r="A15" s="43">
        <v>33970</v>
      </c>
      <c r="B15" s="43"/>
      <c r="C15" s="43">
        <v>34334</v>
      </c>
      <c r="D15" s="44">
        <v>81510</v>
      </c>
      <c r="E15" s="38">
        <f t="shared" si="0"/>
        <v>0.25034514496088356</v>
      </c>
    </row>
    <row r="16" spans="1:8" x14ac:dyDescent="0.2">
      <c r="A16" s="43">
        <v>34335</v>
      </c>
      <c r="B16" s="43"/>
      <c r="C16" s="43">
        <v>34699</v>
      </c>
      <c r="D16" s="44">
        <v>98700</v>
      </c>
      <c r="E16" s="38">
        <f t="shared" si="0"/>
        <v>0.21089436878910561</v>
      </c>
    </row>
    <row r="17" spans="1:8" x14ac:dyDescent="0.2">
      <c r="A17" s="42">
        <v>34700</v>
      </c>
      <c r="B17" s="43"/>
      <c r="C17" s="43">
        <v>35064</v>
      </c>
      <c r="D17" s="44">
        <v>118933.5</v>
      </c>
      <c r="E17" s="38">
        <f t="shared" si="0"/>
        <v>0.20500000000000007</v>
      </c>
    </row>
    <row r="18" spans="1:8" x14ac:dyDescent="0.2">
      <c r="A18" s="43">
        <v>35065</v>
      </c>
      <c r="B18" s="43"/>
      <c r="C18" s="43">
        <v>35430</v>
      </c>
      <c r="D18" s="44">
        <v>142125</v>
      </c>
      <c r="E18" s="38">
        <f t="shared" si="0"/>
        <v>0.19499552270806797</v>
      </c>
      <c r="H18" s="49">
        <f>2132311.0952/D30</f>
        <v>4.6203924056338028</v>
      </c>
    </row>
    <row r="19" spans="1:8" x14ac:dyDescent="0.2">
      <c r="A19" s="43">
        <v>35431</v>
      </c>
      <c r="B19" s="43"/>
      <c r="C19" s="43">
        <v>35795</v>
      </c>
      <c r="D19" s="44">
        <v>172005</v>
      </c>
      <c r="E19" s="38">
        <f t="shared" si="0"/>
        <v>0.21023746701846968</v>
      </c>
    </row>
    <row r="20" spans="1:8" x14ac:dyDescent="0.2">
      <c r="A20" s="43">
        <v>35796</v>
      </c>
      <c r="B20" s="43"/>
      <c r="C20" s="43">
        <v>36160</v>
      </c>
      <c r="D20" s="44">
        <v>203826</v>
      </c>
      <c r="E20" s="38">
        <f t="shared" si="0"/>
        <v>0.1850004360338362</v>
      </c>
    </row>
    <row r="21" spans="1:8" x14ac:dyDescent="0.2">
      <c r="A21" s="43">
        <v>36161</v>
      </c>
      <c r="B21" s="43"/>
      <c r="C21" s="43">
        <v>36525</v>
      </c>
      <c r="D21" s="44">
        <v>236460</v>
      </c>
      <c r="E21" s="38">
        <f t="shared" si="0"/>
        <v>0.16010715021636091</v>
      </c>
    </row>
    <row r="22" spans="1:8" x14ac:dyDescent="0.2">
      <c r="A22" s="42">
        <v>36526</v>
      </c>
      <c r="B22" s="43"/>
      <c r="C22" s="43">
        <v>36891</v>
      </c>
      <c r="D22" s="44">
        <v>260100</v>
      </c>
      <c r="E22" s="38">
        <f t="shared" si="0"/>
        <v>9.9974625729510214E-2</v>
      </c>
    </row>
    <row r="23" spans="1:8" x14ac:dyDescent="0.2">
      <c r="A23" s="43">
        <v>36892</v>
      </c>
      <c r="B23" s="43"/>
      <c r="C23" s="43">
        <v>37256</v>
      </c>
      <c r="D23" s="44">
        <v>286000</v>
      </c>
      <c r="E23" s="38">
        <f t="shared" si="0"/>
        <v>9.9577085736255233E-2</v>
      </c>
    </row>
    <row r="24" spans="1:8" x14ac:dyDescent="0.2">
      <c r="A24" s="43">
        <v>37257</v>
      </c>
      <c r="B24" s="43"/>
      <c r="C24" s="43">
        <v>37621</v>
      </c>
      <c r="D24" s="44">
        <v>309000</v>
      </c>
      <c r="E24" s="38">
        <f t="shared" si="0"/>
        <v>8.0419580419580416E-2</v>
      </c>
    </row>
    <row r="25" spans="1:8" x14ac:dyDescent="0.2">
      <c r="A25" s="43">
        <v>37622</v>
      </c>
      <c r="B25" s="43"/>
      <c r="C25" s="43">
        <v>37986</v>
      </c>
      <c r="D25" s="44">
        <v>332000</v>
      </c>
      <c r="E25" s="38">
        <f t="shared" si="0"/>
        <v>7.4433656957928696E-2</v>
      </c>
    </row>
    <row r="26" spans="1:8" x14ac:dyDescent="0.2">
      <c r="A26" s="43">
        <v>37987</v>
      </c>
      <c r="B26" s="43"/>
      <c r="C26" s="43">
        <v>38352</v>
      </c>
      <c r="D26" s="44">
        <v>358000</v>
      </c>
      <c r="E26" s="38">
        <f t="shared" si="0"/>
        <v>7.8313253012048278E-2</v>
      </c>
    </row>
    <row r="27" spans="1:8" x14ac:dyDescent="0.2">
      <c r="A27" s="42">
        <v>38353</v>
      </c>
      <c r="B27" s="43"/>
      <c r="C27" s="43">
        <v>38717</v>
      </c>
      <c r="D27" s="44">
        <v>381500</v>
      </c>
      <c r="E27" s="38">
        <f t="shared" si="0"/>
        <v>6.5642458100558576E-2</v>
      </c>
    </row>
    <row r="28" spans="1:8" x14ac:dyDescent="0.2">
      <c r="A28" s="43">
        <v>38718</v>
      </c>
      <c r="B28" s="43"/>
      <c r="C28" s="43">
        <v>39082</v>
      </c>
      <c r="D28" s="44">
        <v>408000</v>
      </c>
      <c r="E28" s="38">
        <f t="shared" si="0"/>
        <v>6.9462647444298753E-2</v>
      </c>
    </row>
    <row r="29" spans="1:8" x14ac:dyDescent="0.2">
      <c r="A29" s="43">
        <v>39083</v>
      </c>
      <c r="B29" s="43"/>
      <c r="C29" s="43">
        <v>39447</v>
      </c>
      <c r="D29" s="44">
        <v>433700</v>
      </c>
      <c r="E29" s="38">
        <f t="shared" si="0"/>
        <v>6.2990196078431371E-2</v>
      </c>
    </row>
    <row r="30" spans="1:8" x14ac:dyDescent="0.2">
      <c r="A30" s="43">
        <v>39448</v>
      </c>
      <c r="B30" s="43"/>
      <c r="C30" s="43">
        <v>39813</v>
      </c>
      <c r="D30" s="44">
        <v>461500</v>
      </c>
      <c r="E30" s="38">
        <f t="shared" si="0"/>
        <v>6.4099608023979737E-2</v>
      </c>
    </row>
    <row r="31" spans="1:8" x14ac:dyDescent="0.2">
      <c r="A31" s="50">
        <v>39814</v>
      </c>
      <c r="B31" s="51"/>
      <c r="C31" s="50">
        <v>40178</v>
      </c>
      <c r="D31" s="52">
        <v>496900</v>
      </c>
      <c r="E31" s="53">
        <f t="shared" si="0"/>
        <v>7.6706392199350049E-2</v>
      </c>
    </row>
    <row r="32" spans="1:8" x14ac:dyDescent="0.2">
      <c r="A32" s="54">
        <v>40179</v>
      </c>
      <c r="C32" s="50">
        <v>40543</v>
      </c>
      <c r="D32" s="52">
        <v>515000</v>
      </c>
      <c r="E32" s="53">
        <f t="shared" si="0"/>
        <v>3.6425840209297622E-2</v>
      </c>
      <c r="G32" s="39">
        <f>1576786280/D32</f>
        <v>3061.7209320388351</v>
      </c>
    </row>
    <row r="33" spans="1:5" x14ac:dyDescent="0.2">
      <c r="A33" s="50">
        <v>40544</v>
      </c>
      <c r="C33" s="50">
        <v>40908</v>
      </c>
      <c r="D33" s="52">
        <v>535600</v>
      </c>
      <c r="E33" s="53">
        <f t="shared" si="0"/>
        <v>4.0000000000000036E-2</v>
      </c>
    </row>
    <row r="34" spans="1:5" x14ac:dyDescent="0.2">
      <c r="A34" s="50">
        <v>40909</v>
      </c>
      <c r="C34" s="50">
        <v>41274</v>
      </c>
      <c r="D34" s="52">
        <v>566700</v>
      </c>
      <c r="E34" s="53">
        <f t="shared" si="0"/>
        <v>5.8065720687079825E-2</v>
      </c>
    </row>
    <row r="35" spans="1:5" x14ac:dyDescent="0.2">
      <c r="A35" s="50">
        <v>41275</v>
      </c>
      <c r="C35" s="50">
        <v>41639</v>
      </c>
      <c r="D35" s="52">
        <v>589500</v>
      </c>
      <c r="E35" s="53">
        <f t="shared" si="0"/>
        <v>4.0232927474854518E-2</v>
      </c>
    </row>
    <row r="36" spans="1:5" x14ac:dyDescent="0.2">
      <c r="A36" s="50">
        <v>41640</v>
      </c>
      <c r="C36" s="50">
        <v>42004</v>
      </c>
      <c r="D36" s="52">
        <v>616000</v>
      </c>
      <c r="E36" s="53">
        <f t="shared" si="0"/>
        <v>4.495335029686176E-2</v>
      </c>
    </row>
    <row r="500" spans="216:216" x14ac:dyDescent="0.2">
      <c r="HH500" s="55">
        <v>39733</v>
      </c>
    </row>
    <row r="501" spans="216:216" x14ac:dyDescent="0.2">
      <c r="HH501" s="56">
        <v>7</v>
      </c>
    </row>
    <row r="502" spans="216:216" x14ac:dyDescent="0.2">
      <c r="HH502" s="56">
        <v>8</v>
      </c>
    </row>
  </sheetData>
  <mergeCells count="1">
    <mergeCell ref="A1:C1"/>
  </mergeCells>
  <pageMargins left="0.75" right="0.75" top="1" bottom="1" header="0" footer="0"/>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tabSelected="1" view="pageBreakPreview" zoomScale="80" zoomScaleNormal="25" zoomScaleSheetLayoutView="80" workbookViewId="0"/>
  </sheetViews>
  <sheetFormatPr baseColWidth="10" defaultColWidth="10.85546875" defaultRowHeight="15.75" x14ac:dyDescent="0.25"/>
  <cols>
    <col min="1" max="2" width="3.28515625" style="101" customWidth="1"/>
    <col min="3" max="3" width="11" style="101" bestFit="1" customWidth="1"/>
    <col min="4" max="4" width="26.7109375" style="101" customWidth="1"/>
    <col min="5" max="5" width="13.7109375" style="101" customWidth="1"/>
    <col min="6" max="6" width="78.5703125" style="101" customWidth="1"/>
    <col min="7" max="7" width="16.28515625" style="101" customWidth="1"/>
    <col min="8" max="8" width="18.5703125" style="101" customWidth="1"/>
    <col min="9" max="9" width="19" style="101" customWidth="1"/>
    <col min="10" max="11" width="19.7109375" style="101" customWidth="1"/>
    <col min="12" max="12" width="34.7109375" style="134" customWidth="1"/>
    <col min="13" max="13" width="25" style="134" bestFit="1" customWidth="1"/>
    <col min="14" max="14" width="21.28515625" style="101" bestFit="1" customWidth="1"/>
    <col min="15" max="15" width="11.28515625" style="101" bestFit="1" customWidth="1"/>
    <col min="16" max="16" width="19.140625" style="101" customWidth="1"/>
    <col min="17" max="17" width="17.5703125" style="101" customWidth="1"/>
    <col min="18" max="18" width="53.140625" style="101" customWidth="1"/>
    <col min="19" max="16384" width="10.85546875" style="101"/>
  </cols>
  <sheetData>
    <row r="1" spans="1:18" x14ac:dyDescent="0.25">
      <c r="A1" s="98"/>
      <c r="B1" s="98"/>
      <c r="C1" s="98"/>
      <c r="D1" s="99"/>
      <c r="E1" s="98"/>
      <c r="F1" s="99"/>
      <c r="G1" s="98"/>
      <c r="H1" s="98"/>
      <c r="I1" s="98"/>
      <c r="J1" s="98"/>
      <c r="K1" s="98"/>
      <c r="L1" s="100"/>
      <c r="M1" s="100"/>
      <c r="N1" s="98"/>
      <c r="O1" s="98"/>
      <c r="P1" s="98"/>
      <c r="Q1" s="98"/>
      <c r="R1" s="98"/>
    </row>
    <row r="2" spans="1:18" x14ac:dyDescent="0.25">
      <c r="A2" s="98"/>
      <c r="B2" s="98"/>
      <c r="C2" s="102" t="s">
        <v>0</v>
      </c>
      <c r="D2" s="99"/>
      <c r="E2" s="98"/>
      <c r="F2" s="99"/>
      <c r="G2" s="98"/>
      <c r="H2" s="98"/>
      <c r="I2" s="98"/>
      <c r="J2" s="98"/>
      <c r="K2" s="98"/>
      <c r="L2" s="100"/>
      <c r="M2" s="100"/>
      <c r="N2" s="98"/>
      <c r="O2" s="98"/>
      <c r="P2" s="98"/>
      <c r="Q2" s="98"/>
      <c r="R2" s="98"/>
    </row>
    <row r="3" spans="1:18" x14ac:dyDescent="0.25">
      <c r="A3" s="98"/>
      <c r="B3" s="98"/>
      <c r="C3" s="98" t="s">
        <v>1</v>
      </c>
      <c r="D3" s="99"/>
      <c r="E3" s="98"/>
      <c r="F3" s="99"/>
      <c r="G3" s="98"/>
      <c r="H3" s="98" t="s">
        <v>57</v>
      </c>
      <c r="I3" s="103">
        <v>41837</v>
      </c>
      <c r="J3" s="98"/>
      <c r="K3" s="98"/>
      <c r="L3" s="100"/>
      <c r="M3" s="100"/>
      <c r="N3" s="98"/>
      <c r="O3" s="98"/>
      <c r="P3" s="98"/>
      <c r="Q3" s="98"/>
      <c r="R3" s="98"/>
    </row>
    <row r="4" spans="1:18" x14ac:dyDescent="0.25">
      <c r="A4" s="98"/>
      <c r="B4" s="98"/>
      <c r="C4" s="98" t="s">
        <v>2</v>
      </c>
      <c r="D4" s="99"/>
      <c r="E4" s="98"/>
      <c r="F4" s="99"/>
      <c r="G4" s="98"/>
      <c r="H4" s="98" t="s">
        <v>58</v>
      </c>
      <c r="I4" s="103">
        <v>32874</v>
      </c>
      <c r="J4" s="98"/>
      <c r="K4" s="98"/>
      <c r="L4" s="100"/>
      <c r="M4" s="100"/>
      <c r="N4" s="98"/>
      <c r="O4" s="98"/>
      <c r="P4" s="98"/>
      <c r="Q4" s="98"/>
      <c r="R4" s="98"/>
    </row>
    <row r="5" spans="1:18" x14ac:dyDescent="0.25">
      <c r="A5" s="98"/>
      <c r="B5" s="98"/>
      <c r="C5" s="98" t="s">
        <v>59</v>
      </c>
      <c r="D5" s="99"/>
      <c r="E5" s="98"/>
      <c r="F5" s="99"/>
      <c r="G5" s="98"/>
      <c r="H5" s="98"/>
      <c r="I5" s="98"/>
      <c r="J5" s="98"/>
      <c r="K5" s="98"/>
      <c r="L5" s="100"/>
      <c r="M5" s="100"/>
      <c r="N5" s="98"/>
      <c r="O5" s="98"/>
      <c r="P5" s="98"/>
      <c r="Q5" s="98"/>
      <c r="R5" s="98"/>
    </row>
    <row r="6" spans="1:18" x14ac:dyDescent="0.25">
      <c r="A6" s="98"/>
      <c r="B6" s="98"/>
      <c r="C6" s="98"/>
      <c r="D6" s="99"/>
      <c r="E6" s="98"/>
      <c r="F6" s="99"/>
      <c r="G6" s="98"/>
      <c r="H6" s="98"/>
      <c r="I6" s="98"/>
      <c r="J6" s="98"/>
      <c r="K6" s="98"/>
      <c r="L6" s="100"/>
      <c r="M6" s="100"/>
      <c r="N6" s="98"/>
      <c r="O6" s="98"/>
      <c r="P6" s="98"/>
      <c r="Q6" s="98"/>
      <c r="R6" s="98"/>
    </row>
    <row r="7" spans="1:18" ht="16.5" thickBot="1" x14ac:dyDescent="0.3">
      <c r="A7" s="98"/>
      <c r="B7" s="98"/>
      <c r="C7" s="98"/>
      <c r="D7" s="99"/>
      <c r="E7" s="98"/>
      <c r="F7" s="99"/>
      <c r="G7" s="98"/>
      <c r="H7" s="98"/>
      <c r="I7" s="98"/>
      <c r="J7" s="98"/>
      <c r="K7" s="98"/>
      <c r="L7" s="100"/>
      <c r="M7" s="100"/>
      <c r="N7" s="98"/>
      <c r="O7" s="98"/>
      <c r="P7" s="98"/>
      <c r="Q7" s="98"/>
      <c r="R7" s="98"/>
    </row>
    <row r="8" spans="1:18" s="111" customFormat="1" ht="16.5" thickBot="1" x14ac:dyDescent="0.3">
      <c r="A8" s="104"/>
      <c r="B8" s="104"/>
      <c r="C8" s="105" t="s">
        <v>60</v>
      </c>
      <c r="D8" s="106"/>
      <c r="E8" s="107">
        <v>1</v>
      </c>
      <c r="F8" s="108" t="s">
        <v>7</v>
      </c>
      <c r="G8" s="107"/>
      <c r="H8" s="107"/>
      <c r="I8" s="107"/>
      <c r="J8" s="107"/>
      <c r="K8" s="107"/>
      <c r="L8" s="109"/>
      <c r="M8" s="109"/>
      <c r="N8" s="107"/>
      <c r="O8" s="107"/>
      <c r="P8" s="107"/>
      <c r="Q8" s="107"/>
      <c r="R8" s="110"/>
    </row>
    <row r="9" spans="1:18" ht="15.75" customHeight="1" x14ac:dyDescent="0.25">
      <c r="A9" s="98"/>
      <c r="B9" s="98"/>
      <c r="C9" s="424" t="s">
        <v>61</v>
      </c>
      <c r="D9" s="420" t="s">
        <v>62</v>
      </c>
      <c r="E9" s="420" t="s">
        <v>254</v>
      </c>
      <c r="F9" s="420" t="s">
        <v>63</v>
      </c>
      <c r="G9" s="420" t="s">
        <v>64</v>
      </c>
      <c r="H9" s="420" t="s">
        <v>65</v>
      </c>
      <c r="I9" s="420" t="s">
        <v>66</v>
      </c>
      <c r="J9" s="420" t="s">
        <v>67</v>
      </c>
      <c r="K9" s="420" t="s">
        <v>68</v>
      </c>
      <c r="L9" s="422" t="s">
        <v>69</v>
      </c>
      <c r="M9" s="397" t="s">
        <v>70</v>
      </c>
      <c r="N9" s="397"/>
      <c r="O9" s="397"/>
      <c r="P9" s="397"/>
      <c r="Q9" s="397"/>
      <c r="R9" s="398"/>
    </row>
    <row r="10" spans="1:18" ht="48" thickBot="1" x14ac:dyDescent="0.3">
      <c r="A10" s="98"/>
      <c r="B10" s="98"/>
      <c r="C10" s="425"/>
      <c r="D10" s="421"/>
      <c r="E10" s="421"/>
      <c r="F10" s="421"/>
      <c r="G10" s="421"/>
      <c r="H10" s="421"/>
      <c r="I10" s="421"/>
      <c r="J10" s="421"/>
      <c r="K10" s="421"/>
      <c r="L10" s="423"/>
      <c r="M10" s="112" t="s">
        <v>71</v>
      </c>
      <c r="N10" s="113" t="s">
        <v>72</v>
      </c>
      <c r="O10" s="113" t="s">
        <v>73</v>
      </c>
      <c r="P10" s="113" t="s">
        <v>398</v>
      </c>
      <c r="Q10" s="113" t="s">
        <v>74</v>
      </c>
      <c r="R10" s="399" t="s">
        <v>75</v>
      </c>
    </row>
    <row r="11" spans="1:18" ht="16.5" thickBot="1" x14ac:dyDescent="0.3">
      <c r="A11" s="98"/>
      <c r="B11" s="98"/>
      <c r="C11" s="114" t="s">
        <v>76</v>
      </c>
      <c r="D11" s="115"/>
      <c r="E11" s="116"/>
      <c r="F11" s="115"/>
      <c r="G11" s="116"/>
      <c r="H11" s="116"/>
      <c r="I11" s="116"/>
      <c r="J11" s="116"/>
      <c r="K11" s="116"/>
      <c r="L11" s="117"/>
      <c r="M11" s="117"/>
      <c r="N11" s="116"/>
      <c r="O11" s="116"/>
      <c r="P11" s="116"/>
      <c r="Q11" s="116"/>
      <c r="R11" s="118"/>
    </row>
    <row r="12" spans="1:18" ht="66" customHeight="1" x14ac:dyDescent="0.25">
      <c r="A12" s="98"/>
      <c r="B12" s="98"/>
      <c r="C12" s="192">
        <v>1</v>
      </c>
      <c r="D12" s="194" t="s">
        <v>77</v>
      </c>
      <c r="E12" s="193" t="s">
        <v>78</v>
      </c>
      <c r="F12" s="219" t="s">
        <v>79</v>
      </c>
      <c r="G12" s="193" t="s">
        <v>80</v>
      </c>
      <c r="H12" s="195">
        <v>0.45</v>
      </c>
      <c r="I12" s="215" t="s">
        <v>81</v>
      </c>
      <c r="J12" s="196">
        <v>34338</v>
      </c>
      <c r="K12" s="196">
        <v>36305</v>
      </c>
      <c r="L12" s="232">
        <v>4491569047</v>
      </c>
      <c r="M12" s="233">
        <v>2021206071.1500001</v>
      </c>
      <c r="N12" s="234">
        <v>20478</v>
      </c>
      <c r="O12" s="216">
        <v>1350.6493506493507</v>
      </c>
      <c r="P12" s="235" t="s">
        <v>86</v>
      </c>
      <c r="Q12" s="236">
        <v>37</v>
      </c>
      <c r="R12" s="221" t="s">
        <v>82</v>
      </c>
    </row>
    <row r="13" spans="1:18" ht="48.75" customHeight="1" x14ac:dyDescent="0.25">
      <c r="A13" s="98"/>
      <c r="B13" s="98"/>
      <c r="C13" s="240">
        <v>2</v>
      </c>
      <c r="D13" s="198" t="s">
        <v>83</v>
      </c>
      <c r="E13" s="241" t="s">
        <v>84</v>
      </c>
      <c r="F13" s="222" t="s">
        <v>85</v>
      </c>
      <c r="G13" s="241" t="s">
        <v>80</v>
      </c>
      <c r="H13" s="242">
        <v>1</v>
      </c>
      <c r="I13" s="243" t="s">
        <v>81</v>
      </c>
      <c r="J13" s="244">
        <v>39142</v>
      </c>
      <c r="K13" s="244">
        <v>40920</v>
      </c>
      <c r="L13" s="245">
        <v>3161732843.9899998</v>
      </c>
      <c r="M13" s="246">
        <v>3161732843.9899998</v>
      </c>
      <c r="N13" s="237">
        <v>7290</v>
      </c>
      <c r="O13" s="247">
        <v>1350.6493506493507</v>
      </c>
      <c r="P13" s="248" t="s">
        <v>86</v>
      </c>
      <c r="Q13" s="238">
        <v>36</v>
      </c>
      <c r="R13" s="239" t="s">
        <v>87</v>
      </c>
    </row>
    <row r="14" spans="1:18" ht="229.5" customHeight="1" x14ac:dyDescent="0.25">
      <c r="A14" s="98"/>
      <c r="B14" s="98"/>
      <c r="C14" s="440">
        <v>3</v>
      </c>
      <c r="D14" s="442" t="s">
        <v>88</v>
      </c>
      <c r="E14" s="442" t="s">
        <v>89</v>
      </c>
      <c r="F14" s="222" t="s">
        <v>270</v>
      </c>
      <c r="G14" s="442" t="s">
        <v>80</v>
      </c>
      <c r="H14" s="444">
        <v>0.5</v>
      </c>
      <c r="I14" s="446" t="s">
        <v>81</v>
      </c>
      <c r="J14" s="430">
        <v>39125</v>
      </c>
      <c r="K14" s="430" t="s">
        <v>90</v>
      </c>
      <c r="L14" s="432">
        <v>14252450032</v>
      </c>
      <c r="M14" s="434">
        <v>7126225016</v>
      </c>
      <c r="N14" s="436">
        <v>16431</v>
      </c>
      <c r="O14" s="438">
        <v>1350.6493506493507</v>
      </c>
      <c r="P14" s="426" t="s">
        <v>86</v>
      </c>
      <c r="Q14" s="426" t="s">
        <v>91</v>
      </c>
      <c r="R14" s="428" t="s">
        <v>92</v>
      </c>
    </row>
    <row r="15" spans="1:18" ht="228" customHeight="1" thickBot="1" x14ac:dyDescent="0.3">
      <c r="A15" s="98"/>
      <c r="B15" s="98"/>
      <c r="C15" s="441"/>
      <c r="D15" s="443"/>
      <c r="E15" s="443"/>
      <c r="F15" s="266" t="s">
        <v>450</v>
      </c>
      <c r="G15" s="443"/>
      <c r="H15" s="445"/>
      <c r="I15" s="447"/>
      <c r="J15" s="431"/>
      <c r="K15" s="431"/>
      <c r="L15" s="433"/>
      <c r="M15" s="435"/>
      <c r="N15" s="437"/>
      <c r="O15" s="439"/>
      <c r="P15" s="427"/>
      <c r="Q15" s="427"/>
      <c r="R15" s="429"/>
    </row>
    <row r="16" spans="1:18" ht="16.5" thickBot="1" x14ac:dyDescent="0.3">
      <c r="A16" s="98"/>
      <c r="B16" s="98"/>
      <c r="C16" s="114" t="s">
        <v>93</v>
      </c>
      <c r="D16" s="115"/>
      <c r="E16" s="116"/>
      <c r="F16" s="267"/>
      <c r="G16" s="116"/>
      <c r="H16" s="116"/>
      <c r="I16" s="116"/>
      <c r="J16" s="116"/>
      <c r="K16" s="116"/>
      <c r="L16" s="117"/>
      <c r="M16" s="119"/>
      <c r="N16" s="116"/>
      <c r="O16" s="116"/>
      <c r="P16" s="116"/>
      <c r="Q16" s="116"/>
      <c r="R16" s="118"/>
    </row>
    <row r="17" spans="1:18" ht="85.5" customHeight="1" thickBot="1" x14ac:dyDescent="0.3">
      <c r="A17" s="98"/>
      <c r="B17" s="98"/>
      <c r="C17" s="255">
        <v>1</v>
      </c>
      <c r="D17" s="256" t="s">
        <v>94</v>
      </c>
      <c r="E17" s="257" t="s">
        <v>95</v>
      </c>
      <c r="F17" s="268" t="s">
        <v>96</v>
      </c>
      <c r="G17" s="257" t="s">
        <v>80</v>
      </c>
      <c r="H17" s="258">
        <v>0.65</v>
      </c>
      <c r="I17" s="257" t="s">
        <v>97</v>
      </c>
      <c r="J17" s="209">
        <v>39615</v>
      </c>
      <c r="K17" s="209">
        <v>41152</v>
      </c>
      <c r="L17" s="259">
        <v>19146251489</v>
      </c>
      <c r="M17" s="260">
        <v>12445063467.85</v>
      </c>
      <c r="N17" s="261">
        <v>26967</v>
      </c>
      <c r="O17" s="262">
        <v>1350.6493506493507</v>
      </c>
      <c r="P17" s="263" t="s">
        <v>86</v>
      </c>
      <c r="Q17" s="264" t="s">
        <v>91</v>
      </c>
      <c r="R17" s="265"/>
    </row>
    <row r="18" spans="1:18" x14ac:dyDescent="0.25">
      <c r="A18" s="98"/>
      <c r="B18" s="98"/>
      <c r="C18" s="120"/>
      <c r="D18" s="121"/>
      <c r="E18" s="122"/>
      <c r="F18" s="121"/>
      <c r="G18" s="122"/>
      <c r="H18" s="122"/>
      <c r="I18" s="122"/>
      <c r="J18" s="122"/>
      <c r="K18" s="122"/>
      <c r="L18" s="123"/>
      <c r="M18" s="123"/>
      <c r="N18" s="122"/>
      <c r="O18" s="122"/>
      <c r="P18" s="122"/>
      <c r="Q18" s="122"/>
      <c r="R18" s="124"/>
    </row>
    <row r="19" spans="1:18" ht="16.5" thickBot="1" x14ac:dyDescent="0.3">
      <c r="A19" s="98"/>
      <c r="B19" s="98"/>
      <c r="C19" s="120"/>
      <c r="D19" s="121"/>
      <c r="E19" s="122"/>
      <c r="F19" s="121"/>
      <c r="G19" s="122"/>
      <c r="H19" s="122"/>
      <c r="I19" s="122"/>
      <c r="J19" s="122"/>
      <c r="K19" s="122"/>
      <c r="L19" s="123"/>
      <c r="M19" s="123"/>
      <c r="N19" s="122"/>
      <c r="O19" s="122"/>
      <c r="P19" s="122"/>
      <c r="Q19" s="122"/>
      <c r="R19" s="124"/>
    </row>
    <row r="20" spans="1:18" x14ac:dyDescent="0.25">
      <c r="A20" s="98"/>
      <c r="B20" s="98"/>
      <c r="C20" s="120"/>
      <c r="D20" s="121"/>
      <c r="E20" s="122"/>
      <c r="F20" s="121"/>
      <c r="G20" s="122"/>
      <c r="H20" s="122"/>
      <c r="I20" s="122"/>
      <c r="J20" s="122"/>
      <c r="K20" s="122"/>
      <c r="L20" s="125"/>
      <c r="M20" s="126" t="s">
        <v>98</v>
      </c>
      <c r="N20" s="127" t="s">
        <v>41</v>
      </c>
      <c r="O20" s="186" t="s">
        <v>99</v>
      </c>
      <c r="P20" s="187"/>
      <c r="Q20" s="122"/>
      <c r="R20" s="124"/>
    </row>
    <row r="21" spans="1:18" x14ac:dyDescent="0.25">
      <c r="A21" s="98"/>
      <c r="B21" s="98"/>
      <c r="C21" s="120"/>
      <c r="D21" s="121"/>
      <c r="E21" s="122"/>
      <c r="F21" s="121"/>
      <c r="G21" s="122"/>
      <c r="H21" s="122"/>
      <c r="I21" s="122"/>
      <c r="J21" s="122"/>
      <c r="K21" s="122"/>
      <c r="L21" s="128" t="s">
        <v>100</v>
      </c>
      <c r="M21" s="129">
        <v>4632514805</v>
      </c>
      <c r="N21" s="188">
        <v>7520.3162418831171</v>
      </c>
      <c r="O21" s="131">
        <v>71166</v>
      </c>
      <c r="P21" s="189" t="s">
        <v>86</v>
      </c>
      <c r="Q21" s="122"/>
      <c r="R21" s="124"/>
    </row>
    <row r="22" spans="1:18" x14ac:dyDescent="0.25">
      <c r="A22" s="98"/>
      <c r="B22" s="98"/>
      <c r="C22" s="120"/>
      <c r="D22" s="121"/>
      <c r="E22" s="122"/>
      <c r="F22" s="121"/>
      <c r="G22" s="122"/>
      <c r="H22" s="122"/>
      <c r="I22" s="122"/>
      <c r="J22" s="122"/>
      <c r="K22" s="122"/>
      <c r="L22" s="128" t="s">
        <v>101</v>
      </c>
      <c r="M22" s="129">
        <v>2362582550.5500002</v>
      </c>
      <c r="N22" s="188">
        <v>3835.3612833603897</v>
      </c>
      <c r="O22" s="131">
        <v>44199</v>
      </c>
      <c r="P22" s="189" t="s">
        <v>86</v>
      </c>
      <c r="Q22" s="122"/>
      <c r="R22" s="124"/>
    </row>
    <row r="23" spans="1:18" ht="16.5" thickBot="1" x14ac:dyDescent="0.3">
      <c r="A23" s="98"/>
      <c r="B23" s="98"/>
      <c r="C23" s="147"/>
      <c r="D23" s="334"/>
      <c r="E23" s="148"/>
      <c r="F23" s="334"/>
      <c r="G23" s="148"/>
      <c r="H23" s="148"/>
      <c r="I23" s="148"/>
      <c r="J23" s="148"/>
      <c r="K23" s="148"/>
      <c r="L23" s="335"/>
      <c r="M23" s="132"/>
      <c r="N23" s="133"/>
      <c r="O23" s="133"/>
      <c r="P23" s="190" t="s">
        <v>392</v>
      </c>
      <c r="Q23" s="148"/>
      <c r="R23" s="336"/>
    </row>
    <row r="25" spans="1:18" ht="16.5" thickBot="1" x14ac:dyDescent="0.3"/>
    <row r="26" spans="1:18" s="111" customFormat="1" ht="16.5" thickBot="1" x14ac:dyDescent="0.3">
      <c r="C26" s="105" t="s">
        <v>60</v>
      </c>
      <c r="D26" s="106"/>
      <c r="E26" s="107">
        <v>2</v>
      </c>
      <c r="F26" s="108" t="s">
        <v>393</v>
      </c>
      <c r="G26" s="107"/>
      <c r="H26" s="107"/>
      <c r="I26" s="107"/>
      <c r="J26" s="107"/>
      <c r="K26" s="107"/>
      <c r="L26" s="109"/>
      <c r="M26" s="109"/>
      <c r="N26" s="107"/>
      <c r="O26" s="107"/>
      <c r="P26" s="107"/>
      <c r="Q26" s="107"/>
      <c r="R26" s="110"/>
    </row>
    <row r="27" spans="1:18" ht="15.75" customHeight="1" x14ac:dyDescent="0.25">
      <c r="A27" s="98"/>
      <c r="B27" s="98"/>
      <c r="C27" s="424" t="s">
        <v>61</v>
      </c>
      <c r="D27" s="420" t="s">
        <v>62</v>
      </c>
      <c r="E27" s="420" t="s">
        <v>254</v>
      </c>
      <c r="F27" s="420" t="s">
        <v>63</v>
      </c>
      <c r="G27" s="420" t="s">
        <v>64</v>
      </c>
      <c r="H27" s="420" t="s">
        <v>65</v>
      </c>
      <c r="I27" s="420" t="s">
        <v>66</v>
      </c>
      <c r="J27" s="420" t="s">
        <v>67</v>
      </c>
      <c r="K27" s="420" t="s">
        <v>68</v>
      </c>
      <c r="L27" s="422" t="s">
        <v>69</v>
      </c>
      <c r="M27" s="397" t="s">
        <v>70</v>
      </c>
      <c r="N27" s="397"/>
      <c r="O27" s="397"/>
      <c r="P27" s="397"/>
      <c r="Q27" s="397"/>
      <c r="R27" s="398"/>
    </row>
    <row r="28" spans="1:18" ht="48" thickBot="1" x14ac:dyDescent="0.3">
      <c r="A28" s="98"/>
      <c r="B28" s="98"/>
      <c r="C28" s="425"/>
      <c r="D28" s="421"/>
      <c r="E28" s="421"/>
      <c r="F28" s="421"/>
      <c r="G28" s="421"/>
      <c r="H28" s="421"/>
      <c r="I28" s="421"/>
      <c r="J28" s="421"/>
      <c r="K28" s="421"/>
      <c r="L28" s="423"/>
      <c r="M28" s="112" t="s">
        <v>71</v>
      </c>
      <c r="N28" s="113" t="s">
        <v>72</v>
      </c>
      <c r="O28" s="113" t="s">
        <v>73</v>
      </c>
      <c r="P28" s="113" t="s">
        <v>398</v>
      </c>
      <c r="Q28" s="113" t="s">
        <v>74</v>
      </c>
      <c r="R28" s="399" t="s">
        <v>75</v>
      </c>
    </row>
    <row r="29" spans="1:18" ht="16.5" thickBot="1" x14ac:dyDescent="0.3">
      <c r="C29" s="114" t="s">
        <v>76</v>
      </c>
      <c r="D29" s="115"/>
      <c r="E29" s="116"/>
      <c r="F29" s="115"/>
      <c r="G29" s="116"/>
      <c r="H29" s="116"/>
      <c r="I29" s="116"/>
      <c r="J29" s="116"/>
      <c r="K29" s="116"/>
      <c r="L29" s="117"/>
      <c r="M29" s="117"/>
      <c r="N29" s="116"/>
      <c r="O29" s="116"/>
      <c r="P29" s="116"/>
      <c r="Q29" s="116"/>
      <c r="R29" s="118"/>
    </row>
    <row r="30" spans="1:18" ht="51.75" customHeight="1" thickBot="1" x14ac:dyDescent="0.3">
      <c r="C30" s="271">
        <v>1</v>
      </c>
      <c r="D30" s="206" t="s">
        <v>102</v>
      </c>
      <c r="E30" s="207" t="s">
        <v>91</v>
      </c>
      <c r="F30" s="287" t="s">
        <v>103</v>
      </c>
      <c r="G30" s="207" t="s">
        <v>104</v>
      </c>
      <c r="H30" s="272">
        <v>0.5</v>
      </c>
      <c r="I30" s="273" t="s">
        <v>105</v>
      </c>
      <c r="J30" s="208">
        <v>37834</v>
      </c>
      <c r="K30" s="208">
        <v>39447</v>
      </c>
      <c r="L30" s="274">
        <v>7608039951.6021643</v>
      </c>
      <c r="M30" s="275">
        <v>3804019975.8010821</v>
      </c>
      <c r="N30" s="276">
        <v>11458</v>
      </c>
      <c r="O30" s="288">
        <v>1350.6493506493507</v>
      </c>
      <c r="P30" s="277" t="s">
        <v>86</v>
      </c>
      <c r="Q30" s="278">
        <v>80</v>
      </c>
      <c r="R30" s="337" t="s">
        <v>106</v>
      </c>
    </row>
    <row r="31" spans="1:18" ht="16.5" thickBot="1" x14ac:dyDescent="0.3">
      <c r="C31" s="114" t="s">
        <v>93</v>
      </c>
      <c r="D31" s="115"/>
      <c r="E31" s="116"/>
      <c r="F31" s="267"/>
      <c r="G31" s="116"/>
      <c r="H31" s="116"/>
      <c r="I31" s="116"/>
      <c r="J31" s="116"/>
      <c r="K31" s="116"/>
      <c r="L31" s="117"/>
      <c r="M31" s="119"/>
      <c r="N31" s="135"/>
      <c r="O31" s="136" t="s">
        <v>107</v>
      </c>
      <c r="P31" s="136" t="s">
        <v>107</v>
      </c>
      <c r="Q31" s="137"/>
      <c r="R31" s="118"/>
    </row>
    <row r="32" spans="1:18" ht="57.75" customHeight="1" x14ac:dyDescent="0.25">
      <c r="C32" s="192">
        <v>1</v>
      </c>
      <c r="D32" s="194" t="s">
        <v>108</v>
      </c>
      <c r="E32" s="193" t="s">
        <v>91</v>
      </c>
      <c r="F32" s="219" t="s">
        <v>109</v>
      </c>
      <c r="G32" s="193" t="s">
        <v>104</v>
      </c>
      <c r="H32" s="214">
        <v>0.33329999999999999</v>
      </c>
      <c r="I32" s="215" t="s">
        <v>110</v>
      </c>
      <c r="J32" s="196">
        <v>40424</v>
      </c>
      <c r="K32" s="196">
        <v>40728</v>
      </c>
      <c r="L32" s="232">
        <v>2687151466.5617824</v>
      </c>
      <c r="M32" s="233">
        <v>895627583.80504203</v>
      </c>
      <c r="N32" s="234">
        <v>1739</v>
      </c>
      <c r="O32" s="216">
        <v>1350.6493506493507</v>
      </c>
      <c r="P32" s="235" t="s">
        <v>86</v>
      </c>
      <c r="Q32" s="279">
        <v>47</v>
      </c>
      <c r="R32" s="221" t="s">
        <v>111</v>
      </c>
    </row>
    <row r="33" spans="1:18" ht="51.75" customHeight="1" x14ac:dyDescent="0.25">
      <c r="C33" s="240">
        <v>2</v>
      </c>
      <c r="D33" s="198" t="s">
        <v>112</v>
      </c>
      <c r="E33" s="241" t="s">
        <v>113</v>
      </c>
      <c r="F33" s="222" t="s">
        <v>114</v>
      </c>
      <c r="G33" s="241" t="s">
        <v>80</v>
      </c>
      <c r="H33" s="242">
        <v>0.25</v>
      </c>
      <c r="I33" s="243" t="s">
        <v>115</v>
      </c>
      <c r="J33" s="244">
        <v>38718</v>
      </c>
      <c r="K33" s="244" t="s">
        <v>116</v>
      </c>
      <c r="L33" s="245">
        <v>7774238321</v>
      </c>
      <c r="M33" s="246">
        <v>1943559580.25</v>
      </c>
      <c r="N33" s="237">
        <v>4764</v>
      </c>
      <c r="O33" s="247">
        <v>1350.6493506493507</v>
      </c>
      <c r="P33" s="248" t="s">
        <v>86</v>
      </c>
      <c r="Q33" s="280" t="s">
        <v>91</v>
      </c>
      <c r="R33" s="239" t="s">
        <v>117</v>
      </c>
    </row>
    <row r="34" spans="1:18" ht="66.75" customHeight="1" thickBot="1" x14ac:dyDescent="0.3">
      <c r="C34" s="249">
        <v>3</v>
      </c>
      <c r="D34" s="203" t="s">
        <v>118</v>
      </c>
      <c r="E34" s="250" t="s">
        <v>119</v>
      </c>
      <c r="F34" s="223" t="s">
        <v>120</v>
      </c>
      <c r="G34" s="250" t="s">
        <v>80</v>
      </c>
      <c r="H34" s="281">
        <v>0.245</v>
      </c>
      <c r="I34" s="252" t="s">
        <v>115</v>
      </c>
      <c r="J34" s="253">
        <v>40182</v>
      </c>
      <c r="K34" s="253" t="s">
        <v>116</v>
      </c>
      <c r="L34" s="282">
        <v>8260211616</v>
      </c>
      <c r="M34" s="283">
        <v>2023751845.9200001</v>
      </c>
      <c r="N34" s="284">
        <v>3930</v>
      </c>
      <c r="O34" s="254">
        <v>1350.6493506493507</v>
      </c>
      <c r="P34" s="285" t="s">
        <v>86</v>
      </c>
      <c r="Q34" s="286" t="s">
        <v>91</v>
      </c>
      <c r="R34" s="224" t="s">
        <v>121</v>
      </c>
    </row>
    <row r="35" spans="1:18" x14ac:dyDescent="0.25">
      <c r="C35" s="120"/>
      <c r="D35" s="121"/>
      <c r="E35" s="122"/>
      <c r="F35" s="121"/>
      <c r="G35" s="122"/>
      <c r="H35" s="122"/>
      <c r="I35" s="122"/>
      <c r="J35" s="122"/>
      <c r="K35" s="122"/>
      <c r="L35" s="123"/>
      <c r="M35" s="123"/>
      <c r="N35" s="122"/>
      <c r="O35" s="122"/>
      <c r="P35" s="122"/>
      <c r="Q35" s="122"/>
      <c r="R35" s="124"/>
    </row>
    <row r="36" spans="1:18" ht="16.5" thickBot="1" x14ac:dyDescent="0.3">
      <c r="C36" s="120"/>
      <c r="D36" s="121"/>
      <c r="E36" s="122"/>
      <c r="F36" s="121"/>
      <c r="G36" s="122"/>
      <c r="H36" s="122"/>
      <c r="I36" s="122"/>
      <c r="J36" s="122"/>
      <c r="K36" s="122"/>
      <c r="L36" s="123"/>
      <c r="M36" s="123"/>
      <c r="N36" s="122"/>
      <c r="O36" s="122"/>
      <c r="P36" s="122"/>
      <c r="Q36" s="122"/>
      <c r="R36" s="124"/>
    </row>
    <row r="37" spans="1:18" x14ac:dyDescent="0.25">
      <c r="C37" s="120"/>
      <c r="D37" s="121"/>
      <c r="E37" s="122"/>
      <c r="F37" s="121"/>
      <c r="G37" s="122"/>
      <c r="H37" s="122"/>
      <c r="I37" s="122"/>
      <c r="J37" s="122"/>
      <c r="K37" s="122"/>
      <c r="L37" s="125"/>
      <c r="M37" s="126" t="s">
        <v>98</v>
      </c>
      <c r="N37" s="127" t="s">
        <v>41</v>
      </c>
      <c r="O37" s="186" t="s">
        <v>99</v>
      </c>
      <c r="P37" s="187"/>
      <c r="Q37" s="122"/>
      <c r="R37" s="124"/>
    </row>
    <row r="38" spans="1:18" x14ac:dyDescent="0.25">
      <c r="C38" s="120"/>
      <c r="D38" s="121"/>
      <c r="E38" s="122"/>
      <c r="F38" s="121"/>
      <c r="G38" s="122"/>
      <c r="H38" s="122"/>
      <c r="I38" s="122"/>
      <c r="J38" s="122"/>
      <c r="K38" s="122"/>
      <c r="L38" s="138" t="s">
        <v>100</v>
      </c>
      <c r="M38" s="129">
        <v>4632514805</v>
      </c>
      <c r="N38" s="270">
        <v>7520.3162418831171</v>
      </c>
      <c r="O38" s="131">
        <v>21891</v>
      </c>
      <c r="P38" s="189" t="s">
        <v>86</v>
      </c>
      <c r="Q38" s="122"/>
      <c r="R38" s="124"/>
    </row>
    <row r="39" spans="1:18" x14ac:dyDescent="0.25">
      <c r="C39" s="120"/>
      <c r="D39" s="121"/>
      <c r="E39" s="122"/>
      <c r="F39" s="121"/>
      <c r="G39" s="122"/>
      <c r="H39" s="122"/>
      <c r="I39" s="122"/>
      <c r="J39" s="122"/>
      <c r="K39" s="122"/>
      <c r="L39" s="138" t="s">
        <v>101</v>
      </c>
      <c r="M39" s="129">
        <v>2362582550.5500002</v>
      </c>
      <c r="N39" s="270">
        <v>3835.3612833603897</v>
      </c>
      <c r="O39" s="131">
        <v>11458</v>
      </c>
      <c r="P39" s="189" t="s">
        <v>86</v>
      </c>
      <c r="Q39" s="122"/>
      <c r="R39" s="124"/>
    </row>
    <row r="40" spans="1:18" ht="16.5" thickBot="1" x14ac:dyDescent="0.3">
      <c r="C40" s="147"/>
      <c r="D40" s="334"/>
      <c r="E40" s="148"/>
      <c r="F40" s="334"/>
      <c r="G40" s="148"/>
      <c r="H40" s="148"/>
      <c r="I40" s="148"/>
      <c r="J40" s="148"/>
      <c r="K40" s="148"/>
      <c r="L40" s="335"/>
      <c r="M40" s="132"/>
      <c r="N40" s="133"/>
      <c r="O40" s="133"/>
      <c r="P40" s="190" t="s">
        <v>392</v>
      </c>
      <c r="Q40" s="148"/>
      <c r="R40" s="336"/>
    </row>
    <row r="42" spans="1:18" ht="16.5" thickBot="1" x14ac:dyDescent="0.3"/>
    <row r="43" spans="1:18" s="111" customFormat="1" ht="16.5" thickBot="1" x14ac:dyDescent="0.3">
      <c r="C43" s="105" t="s">
        <v>60</v>
      </c>
      <c r="D43" s="106"/>
      <c r="E43" s="107">
        <v>3</v>
      </c>
      <c r="F43" s="108" t="s">
        <v>13</v>
      </c>
      <c r="G43" s="107"/>
      <c r="H43" s="107"/>
      <c r="I43" s="107"/>
      <c r="J43" s="107"/>
      <c r="K43" s="107"/>
      <c r="L43" s="109"/>
      <c r="M43" s="109"/>
      <c r="N43" s="107"/>
      <c r="O43" s="107"/>
      <c r="P43" s="107"/>
      <c r="Q43" s="107"/>
      <c r="R43" s="110"/>
    </row>
    <row r="44" spans="1:18" ht="15.75" customHeight="1" x14ac:dyDescent="0.25">
      <c r="A44" s="98"/>
      <c r="B44" s="98"/>
      <c r="C44" s="424" t="s">
        <v>61</v>
      </c>
      <c r="D44" s="420" t="s">
        <v>62</v>
      </c>
      <c r="E44" s="420" t="s">
        <v>254</v>
      </c>
      <c r="F44" s="420" t="s">
        <v>63</v>
      </c>
      <c r="G44" s="420" t="s">
        <v>64</v>
      </c>
      <c r="H44" s="420" t="s">
        <v>65</v>
      </c>
      <c r="I44" s="420" t="s">
        <v>66</v>
      </c>
      <c r="J44" s="420" t="s">
        <v>67</v>
      </c>
      <c r="K44" s="420" t="s">
        <v>68</v>
      </c>
      <c r="L44" s="422" t="s">
        <v>69</v>
      </c>
      <c r="M44" s="397" t="s">
        <v>70</v>
      </c>
      <c r="N44" s="397"/>
      <c r="O44" s="397"/>
      <c r="P44" s="397"/>
      <c r="Q44" s="397"/>
      <c r="R44" s="398"/>
    </row>
    <row r="45" spans="1:18" ht="48" thickBot="1" x14ac:dyDescent="0.3">
      <c r="A45" s="98"/>
      <c r="B45" s="98"/>
      <c r="C45" s="425"/>
      <c r="D45" s="421"/>
      <c r="E45" s="421"/>
      <c r="F45" s="421"/>
      <c r="G45" s="421"/>
      <c r="H45" s="421"/>
      <c r="I45" s="421"/>
      <c r="J45" s="421"/>
      <c r="K45" s="421"/>
      <c r="L45" s="423"/>
      <c r="M45" s="112" t="s">
        <v>71</v>
      </c>
      <c r="N45" s="113" t="s">
        <v>72</v>
      </c>
      <c r="O45" s="113" t="s">
        <v>73</v>
      </c>
      <c r="P45" s="113" t="s">
        <v>398</v>
      </c>
      <c r="Q45" s="113" t="s">
        <v>74</v>
      </c>
      <c r="R45" s="399" t="s">
        <v>75</v>
      </c>
    </row>
    <row r="46" spans="1:18" ht="16.5" thickBot="1" x14ac:dyDescent="0.3">
      <c r="C46" s="114" t="s">
        <v>76</v>
      </c>
      <c r="D46" s="115"/>
      <c r="E46" s="116"/>
      <c r="F46" s="115"/>
      <c r="G46" s="116"/>
      <c r="H46" s="116"/>
      <c r="I46" s="116"/>
      <c r="J46" s="116"/>
      <c r="K46" s="116"/>
      <c r="L46" s="117"/>
      <c r="M46" s="117"/>
      <c r="N46" s="116"/>
      <c r="O46" s="116"/>
      <c r="P46" s="116"/>
      <c r="Q46" s="116"/>
      <c r="R46" s="118"/>
    </row>
    <row r="47" spans="1:18" ht="54" customHeight="1" x14ac:dyDescent="0.25">
      <c r="C47" s="314">
        <v>1</v>
      </c>
      <c r="D47" s="194" t="s">
        <v>122</v>
      </c>
      <c r="E47" s="193" t="s">
        <v>123</v>
      </c>
      <c r="F47" s="219" t="s">
        <v>124</v>
      </c>
      <c r="G47" s="193" t="s">
        <v>80</v>
      </c>
      <c r="H47" s="195">
        <v>0.6</v>
      </c>
      <c r="I47" s="193" t="s">
        <v>125</v>
      </c>
      <c r="J47" s="196">
        <v>40000</v>
      </c>
      <c r="K47" s="196" t="s">
        <v>116</v>
      </c>
      <c r="L47" s="232">
        <v>3556498181</v>
      </c>
      <c r="M47" s="233">
        <v>2133898908.5999999</v>
      </c>
      <c r="N47" s="234">
        <v>4294</v>
      </c>
      <c r="O47" s="216">
        <v>1350.6493506493507</v>
      </c>
      <c r="P47" s="235" t="s">
        <v>86</v>
      </c>
      <c r="Q47" s="315" t="s">
        <v>126</v>
      </c>
      <c r="R47" s="318" t="s">
        <v>127</v>
      </c>
    </row>
    <row r="48" spans="1:18" ht="188.25" customHeight="1" thickBot="1" x14ac:dyDescent="0.3">
      <c r="C48" s="316">
        <v>2</v>
      </c>
      <c r="D48" s="203" t="s">
        <v>0</v>
      </c>
      <c r="E48" s="250" t="s">
        <v>128</v>
      </c>
      <c r="F48" s="223" t="s">
        <v>129</v>
      </c>
      <c r="G48" s="250" t="s">
        <v>80</v>
      </c>
      <c r="H48" s="251">
        <v>0.45</v>
      </c>
      <c r="I48" s="250" t="s">
        <v>125</v>
      </c>
      <c r="J48" s="253">
        <v>40954</v>
      </c>
      <c r="K48" s="253" t="s">
        <v>116</v>
      </c>
      <c r="L48" s="282">
        <v>3756934517</v>
      </c>
      <c r="M48" s="283">
        <v>1690620532.6500001</v>
      </c>
      <c r="N48" s="284">
        <v>2983</v>
      </c>
      <c r="O48" s="254">
        <v>1350.6493506493507</v>
      </c>
      <c r="P48" s="285" t="s">
        <v>86</v>
      </c>
      <c r="Q48" s="317" t="s">
        <v>126</v>
      </c>
      <c r="R48" s="224"/>
    </row>
    <row r="49" spans="1:18" ht="16.5" thickBot="1" x14ac:dyDescent="0.3">
      <c r="C49" s="114" t="s">
        <v>93</v>
      </c>
      <c r="D49" s="115"/>
      <c r="E49" s="116"/>
      <c r="F49" s="267"/>
      <c r="G49" s="116"/>
      <c r="H49" s="116"/>
      <c r="I49" s="116"/>
      <c r="J49" s="116"/>
      <c r="K49" s="116"/>
      <c r="L49" s="117"/>
      <c r="M49" s="123"/>
      <c r="N49" s="139"/>
      <c r="O49" s="140"/>
      <c r="P49" s="116"/>
      <c r="Q49" s="116"/>
      <c r="R49" s="118"/>
    </row>
    <row r="50" spans="1:18" ht="48" customHeight="1" x14ac:dyDescent="0.25">
      <c r="C50" s="192">
        <v>3</v>
      </c>
      <c r="D50" s="194" t="s">
        <v>130</v>
      </c>
      <c r="E50" s="193" t="s">
        <v>131</v>
      </c>
      <c r="F50" s="219" t="s">
        <v>132</v>
      </c>
      <c r="G50" s="193" t="s">
        <v>104</v>
      </c>
      <c r="H50" s="195">
        <v>0.5</v>
      </c>
      <c r="I50" s="193" t="s">
        <v>133</v>
      </c>
      <c r="J50" s="196">
        <v>38693</v>
      </c>
      <c r="K50" s="196">
        <v>40907</v>
      </c>
      <c r="L50" s="232">
        <v>4867092280.7399998</v>
      </c>
      <c r="M50" s="233">
        <v>2433546140.3699999</v>
      </c>
      <c r="N50" s="234">
        <v>6379</v>
      </c>
      <c r="O50" s="216">
        <v>1350.6493506493507</v>
      </c>
      <c r="P50" s="235" t="s">
        <v>86</v>
      </c>
      <c r="Q50" s="315" t="s">
        <v>134</v>
      </c>
      <c r="R50" s="221"/>
    </row>
    <row r="51" spans="1:18" ht="52.5" customHeight="1" thickBot="1" x14ac:dyDescent="0.3">
      <c r="C51" s="249">
        <v>4</v>
      </c>
      <c r="D51" s="203" t="s">
        <v>130</v>
      </c>
      <c r="E51" s="250" t="s">
        <v>131</v>
      </c>
      <c r="F51" s="223" t="s">
        <v>135</v>
      </c>
      <c r="G51" s="406" t="s">
        <v>104</v>
      </c>
      <c r="H51" s="251">
        <v>0.5</v>
      </c>
      <c r="I51" s="250" t="s">
        <v>133</v>
      </c>
      <c r="J51" s="253">
        <v>39647</v>
      </c>
      <c r="K51" s="253">
        <v>40880</v>
      </c>
      <c r="L51" s="282">
        <v>2408285611.0999999</v>
      </c>
      <c r="M51" s="283">
        <v>1204142805.55</v>
      </c>
      <c r="N51" s="284">
        <v>2609</v>
      </c>
      <c r="O51" s="254">
        <v>1350.6493506493507</v>
      </c>
      <c r="P51" s="285" t="s">
        <v>86</v>
      </c>
      <c r="Q51" s="317" t="s">
        <v>136</v>
      </c>
      <c r="R51" s="224"/>
    </row>
    <row r="52" spans="1:18" x14ac:dyDescent="0.25">
      <c r="C52" s="141"/>
      <c r="D52" s="142"/>
      <c r="E52" s="143"/>
      <c r="F52" s="142"/>
      <c r="G52" s="143"/>
      <c r="H52" s="143"/>
      <c r="I52" s="143"/>
      <c r="J52" s="143"/>
      <c r="K52" s="143"/>
      <c r="L52" s="144"/>
      <c r="M52" s="144"/>
      <c r="N52" s="408"/>
      <c r="O52" s="143"/>
      <c r="P52" s="143"/>
      <c r="Q52" s="143"/>
      <c r="R52" s="145"/>
    </row>
    <row r="53" spans="1:18" ht="16.5" thickBot="1" x14ac:dyDescent="0.3">
      <c r="C53" s="120"/>
      <c r="D53" s="121"/>
      <c r="E53" s="122"/>
      <c r="F53" s="121"/>
      <c r="G53" s="122"/>
      <c r="H53" s="122"/>
      <c r="I53" s="122"/>
      <c r="J53" s="122"/>
      <c r="K53" s="122"/>
      <c r="L53" s="123"/>
      <c r="M53" s="123"/>
      <c r="N53" s="122"/>
      <c r="O53" s="122"/>
      <c r="P53" s="122"/>
      <c r="Q53" s="122"/>
      <c r="R53" s="124"/>
    </row>
    <row r="54" spans="1:18" x14ac:dyDescent="0.25">
      <c r="C54" s="120"/>
      <c r="D54" s="121"/>
      <c r="E54" s="122"/>
      <c r="F54" s="121"/>
      <c r="G54" s="122"/>
      <c r="H54" s="122"/>
      <c r="I54" s="122"/>
      <c r="J54" s="122"/>
      <c r="K54" s="122"/>
      <c r="L54" s="125"/>
      <c r="M54" s="126" t="s">
        <v>98</v>
      </c>
      <c r="N54" s="127" t="s">
        <v>41</v>
      </c>
      <c r="O54" s="186" t="s">
        <v>99</v>
      </c>
      <c r="P54" s="187"/>
      <c r="Q54" s="122"/>
      <c r="R54" s="124"/>
    </row>
    <row r="55" spans="1:18" x14ac:dyDescent="0.25">
      <c r="C55" s="120"/>
      <c r="D55" s="121"/>
      <c r="E55" s="122"/>
      <c r="F55" s="121"/>
      <c r="G55" s="122"/>
      <c r="H55" s="122"/>
      <c r="I55" s="122"/>
      <c r="J55" s="122"/>
      <c r="K55" s="122"/>
      <c r="L55" s="138" t="s">
        <v>100</v>
      </c>
      <c r="M55" s="129">
        <v>4632514805</v>
      </c>
      <c r="N55" s="188">
        <v>7520.3162418831171</v>
      </c>
      <c r="O55" s="131">
        <v>16265</v>
      </c>
      <c r="P55" s="189" t="s">
        <v>86</v>
      </c>
      <c r="Q55" s="122"/>
      <c r="R55" s="124"/>
    </row>
    <row r="56" spans="1:18" x14ac:dyDescent="0.25">
      <c r="C56" s="120"/>
      <c r="D56" s="121"/>
      <c r="E56" s="122"/>
      <c r="F56" s="121"/>
      <c r="G56" s="122"/>
      <c r="H56" s="122"/>
      <c r="I56" s="122"/>
      <c r="J56" s="122"/>
      <c r="K56" s="122"/>
      <c r="L56" s="138" t="s">
        <v>101</v>
      </c>
      <c r="M56" s="129">
        <v>2362582550.5500002</v>
      </c>
      <c r="N56" s="188">
        <v>3835.3612833603897</v>
      </c>
      <c r="O56" s="131">
        <v>7277</v>
      </c>
      <c r="P56" s="189" t="s">
        <v>86</v>
      </c>
      <c r="Q56" s="122"/>
      <c r="R56" s="124"/>
    </row>
    <row r="57" spans="1:18" ht="16.5" thickBot="1" x14ac:dyDescent="0.3">
      <c r="C57" s="147"/>
      <c r="D57" s="334"/>
      <c r="E57" s="148"/>
      <c r="F57" s="334"/>
      <c r="G57" s="148"/>
      <c r="H57" s="148"/>
      <c r="I57" s="148"/>
      <c r="J57" s="148"/>
      <c r="K57" s="148"/>
      <c r="L57" s="335"/>
      <c r="M57" s="132"/>
      <c r="N57" s="133"/>
      <c r="O57" s="133"/>
      <c r="P57" s="190" t="s">
        <v>392</v>
      </c>
      <c r="Q57" s="148"/>
      <c r="R57" s="336"/>
    </row>
    <row r="59" spans="1:18" ht="16.5" thickBot="1" x14ac:dyDescent="0.3"/>
    <row r="60" spans="1:18" s="111" customFormat="1" ht="16.5" thickBot="1" x14ac:dyDescent="0.3">
      <c r="C60" s="105" t="s">
        <v>60</v>
      </c>
      <c r="D60" s="106"/>
      <c r="E60" s="107">
        <v>4</v>
      </c>
      <c r="F60" s="108" t="s">
        <v>16</v>
      </c>
      <c r="G60" s="107"/>
      <c r="H60" s="107"/>
      <c r="I60" s="107"/>
      <c r="J60" s="107"/>
      <c r="K60" s="107"/>
      <c r="L60" s="109"/>
      <c r="M60" s="109"/>
      <c r="N60" s="107"/>
      <c r="O60" s="107"/>
      <c r="P60" s="107"/>
      <c r="Q60" s="107"/>
      <c r="R60" s="110"/>
    </row>
    <row r="61" spans="1:18" ht="15.75" customHeight="1" x14ac:dyDescent="0.25">
      <c r="A61" s="98"/>
      <c r="B61" s="98"/>
      <c r="C61" s="424" t="s">
        <v>61</v>
      </c>
      <c r="D61" s="420" t="s">
        <v>62</v>
      </c>
      <c r="E61" s="420" t="s">
        <v>254</v>
      </c>
      <c r="F61" s="420" t="s">
        <v>63</v>
      </c>
      <c r="G61" s="420" t="s">
        <v>64</v>
      </c>
      <c r="H61" s="420" t="s">
        <v>65</v>
      </c>
      <c r="I61" s="420" t="s">
        <v>66</v>
      </c>
      <c r="J61" s="420" t="s">
        <v>67</v>
      </c>
      <c r="K61" s="420" t="s">
        <v>68</v>
      </c>
      <c r="L61" s="422" t="s">
        <v>69</v>
      </c>
      <c r="M61" s="397" t="s">
        <v>70</v>
      </c>
      <c r="N61" s="397"/>
      <c r="O61" s="397"/>
      <c r="P61" s="397"/>
      <c r="Q61" s="397"/>
      <c r="R61" s="398"/>
    </row>
    <row r="62" spans="1:18" ht="48" thickBot="1" x14ac:dyDescent="0.3">
      <c r="A62" s="98"/>
      <c r="B62" s="98"/>
      <c r="C62" s="425"/>
      <c r="D62" s="421"/>
      <c r="E62" s="421"/>
      <c r="F62" s="421"/>
      <c r="G62" s="421"/>
      <c r="H62" s="421"/>
      <c r="I62" s="421"/>
      <c r="J62" s="421"/>
      <c r="K62" s="421"/>
      <c r="L62" s="423"/>
      <c r="M62" s="112" t="s">
        <v>71</v>
      </c>
      <c r="N62" s="113" t="s">
        <v>72</v>
      </c>
      <c r="O62" s="113" t="s">
        <v>73</v>
      </c>
      <c r="P62" s="113" t="s">
        <v>398</v>
      </c>
      <c r="Q62" s="113" t="s">
        <v>74</v>
      </c>
      <c r="R62" s="399" t="s">
        <v>75</v>
      </c>
    </row>
    <row r="63" spans="1:18" ht="16.5" thickBot="1" x14ac:dyDescent="0.3">
      <c r="C63" s="114" t="s">
        <v>76</v>
      </c>
      <c r="D63" s="115"/>
      <c r="E63" s="116"/>
      <c r="F63" s="115"/>
      <c r="G63" s="116"/>
      <c r="H63" s="116"/>
      <c r="I63" s="116"/>
      <c r="J63" s="116"/>
      <c r="K63" s="116"/>
      <c r="L63" s="117"/>
      <c r="M63" s="117"/>
      <c r="N63" s="116"/>
      <c r="O63" s="116"/>
      <c r="P63" s="116"/>
      <c r="Q63" s="116"/>
      <c r="R63" s="118"/>
    </row>
    <row r="64" spans="1:18" ht="57" customHeight="1" thickBot="1" x14ac:dyDescent="0.3">
      <c r="C64" s="255">
        <v>1</v>
      </c>
      <c r="D64" s="257" t="s">
        <v>137</v>
      </c>
      <c r="E64" s="257" t="s">
        <v>138</v>
      </c>
      <c r="F64" s="268" t="s">
        <v>139</v>
      </c>
      <c r="G64" s="257" t="s">
        <v>80</v>
      </c>
      <c r="H64" s="258">
        <v>0.5</v>
      </c>
      <c r="I64" s="321" t="s">
        <v>140</v>
      </c>
      <c r="J64" s="209">
        <v>35457</v>
      </c>
      <c r="K64" s="209">
        <v>37126</v>
      </c>
      <c r="L64" s="259">
        <v>5240267062</v>
      </c>
      <c r="M64" s="260">
        <v>2620133531</v>
      </c>
      <c r="N64" s="329">
        <v>15233</v>
      </c>
      <c r="O64" s="262">
        <v>1350.6493506493507</v>
      </c>
      <c r="P64" s="263" t="s">
        <v>86</v>
      </c>
      <c r="Q64" s="264" t="s">
        <v>141</v>
      </c>
      <c r="R64" s="324" t="s">
        <v>142</v>
      </c>
    </row>
    <row r="65" spans="1:18" ht="16.5" thickBot="1" x14ac:dyDescent="0.3">
      <c r="C65" s="147" t="s">
        <v>93</v>
      </c>
      <c r="D65" s="323"/>
      <c r="E65" s="148"/>
      <c r="F65" s="322"/>
      <c r="G65" s="148"/>
      <c r="H65" s="148"/>
      <c r="I65" s="148"/>
      <c r="J65" s="148"/>
      <c r="K65" s="148"/>
      <c r="L65" s="149"/>
      <c r="M65" s="150"/>
      <c r="N65" s="330"/>
      <c r="O65" s="148"/>
      <c r="P65" s="148"/>
      <c r="Q65" s="148"/>
      <c r="R65" s="325"/>
    </row>
    <row r="66" spans="1:18" ht="84" customHeight="1" x14ac:dyDescent="0.25">
      <c r="C66" s="192">
        <v>2</v>
      </c>
      <c r="D66" s="193" t="s">
        <v>143</v>
      </c>
      <c r="E66" s="193" t="s">
        <v>144</v>
      </c>
      <c r="F66" s="219" t="s">
        <v>145</v>
      </c>
      <c r="G66" s="193" t="s">
        <v>80</v>
      </c>
      <c r="H66" s="195">
        <v>0.75</v>
      </c>
      <c r="I66" s="193" t="s">
        <v>146</v>
      </c>
      <c r="J66" s="196">
        <v>38650</v>
      </c>
      <c r="K66" s="196">
        <v>39808</v>
      </c>
      <c r="L66" s="232">
        <v>1649106224</v>
      </c>
      <c r="M66" s="233">
        <v>1236829668</v>
      </c>
      <c r="N66" s="331">
        <v>3242</v>
      </c>
      <c r="O66" s="216">
        <v>1350.6493506493507</v>
      </c>
      <c r="P66" s="235" t="s">
        <v>86</v>
      </c>
      <c r="Q66" s="315" t="s">
        <v>147</v>
      </c>
      <c r="R66" s="318"/>
    </row>
    <row r="67" spans="1:18" ht="84" customHeight="1" x14ac:dyDescent="0.25">
      <c r="C67" s="240">
        <v>3</v>
      </c>
      <c r="D67" s="241" t="s">
        <v>143</v>
      </c>
      <c r="E67" s="241" t="s">
        <v>148</v>
      </c>
      <c r="F67" s="222" t="s">
        <v>149</v>
      </c>
      <c r="G67" s="241" t="s">
        <v>80</v>
      </c>
      <c r="H67" s="242">
        <v>0.75</v>
      </c>
      <c r="I67" s="241" t="s">
        <v>150</v>
      </c>
      <c r="J67" s="244">
        <v>38684</v>
      </c>
      <c r="K67" s="244">
        <v>39690</v>
      </c>
      <c r="L67" s="245">
        <v>1688370055</v>
      </c>
      <c r="M67" s="246">
        <v>1266277541.25</v>
      </c>
      <c r="N67" s="332">
        <v>3319</v>
      </c>
      <c r="O67" s="247">
        <v>1350.6493506493507</v>
      </c>
      <c r="P67" s="248" t="s">
        <v>86</v>
      </c>
      <c r="Q67" s="320" t="s">
        <v>147</v>
      </c>
      <c r="R67" s="326"/>
    </row>
    <row r="68" spans="1:18" ht="57.75" customHeight="1" thickBot="1" x14ac:dyDescent="0.3">
      <c r="C68" s="249">
        <v>3</v>
      </c>
      <c r="D68" s="250" t="s">
        <v>143</v>
      </c>
      <c r="E68" s="250" t="s">
        <v>151</v>
      </c>
      <c r="F68" s="223" t="s">
        <v>152</v>
      </c>
      <c r="G68" s="250" t="s">
        <v>80</v>
      </c>
      <c r="H68" s="251">
        <v>1</v>
      </c>
      <c r="I68" s="250" t="s">
        <v>146</v>
      </c>
      <c r="J68" s="253">
        <v>35983</v>
      </c>
      <c r="K68" s="253">
        <v>36428</v>
      </c>
      <c r="L68" s="282">
        <v>240338965.83000001</v>
      </c>
      <c r="M68" s="283">
        <v>240338965.83000001</v>
      </c>
      <c r="N68" s="333">
        <v>1179</v>
      </c>
      <c r="O68" s="254">
        <v>1350.6493506493507</v>
      </c>
      <c r="P68" s="404" t="s">
        <v>86</v>
      </c>
      <c r="Q68" s="317" t="s">
        <v>153</v>
      </c>
      <c r="R68" s="327" t="s">
        <v>427</v>
      </c>
    </row>
    <row r="69" spans="1:18" x14ac:dyDescent="0.25">
      <c r="C69" s="120"/>
      <c r="D69" s="121"/>
      <c r="E69" s="122"/>
      <c r="F69" s="121"/>
      <c r="G69" s="122"/>
      <c r="H69" s="122"/>
      <c r="I69" s="122"/>
      <c r="J69" s="122"/>
      <c r="K69" s="122"/>
      <c r="L69" s="123"/>
      <c r="M69" s="123"/>
      <c r="N69" s="122"/>
      <c r="O69" s="122"/>
      <c r="P69" s="122"/>
      <c r="Q69" s="122"/>
      <c r="R69" s="124"/>
    </row>
    <row r="70" spans="1:18" ht="16.5" thickBot="1" x14ac:dyDescent="0.3">
      <c r="C70" s="120"/>
      <c r="D70" s="121"/>
      <c r="E70" s="122"/>
      <c r="F70" s="121"/>
      <c r="G70" s="122"/>
      <c r="H70" s="122"/>
      <c r="I70" s="122"/>
      <c r="J70" s="122"/>
      <c r="K70" s="122"/>
      <c r="L70" s="123"/>
      <c r="M70" s="123"/>
      <c r="N70" s="122"/>
      <c r="O70" s="122"/>
      <c r="P70" s="122"/>
      <c r="Q70" s="122"/>
      <c r="R70" s="124"/>
    </row>
    <row r="71" spans="1:18" x14ac:dyDescent="0.25">
      <c r="C71" s="120"/>
      <c r="D71" s="121"/>
      <c r="E71" s="122"/>
      <c r="F71" s="121"/>
      <c r="G71" s="122"/>
      <c r="H71" s="122"/>
      <c r="I71" s="122"/>
      <c r="J71" s="122"/>
      <c r="K71" s="122"/>
      <c r="L71" s="125"/>
      <c r="M71" s="126" t="s">
        <v>98</v>
      </c>
      <c r="N71" s="127" t="s">
        <v>41</v>
      </c>
      <c r="O71" s="186" t="s">
        <v>99</v>
      </c>
      <c r="P71" s="187"/>
      <c r="Q71" s="122"/>
      <c r="R71" s="124"/>
    </row>
    <row r="72" spans="1:18" x14ac:dyDescent="0.25">
      <c r="C72" s="120"/>
      <c r="D72" s="121"/>
      <c r="E72" s="122"/>
      <c r="F72" s="121"/>
      <c r="G72" s="122"/>
      <c r="H72" s="122"/>
      <c r="I72" s="122"/>
      <c r="J72" s="122"/>
      <c r="K72" s="122"/>
      <c r="L72" s="138" t="s">
        <v>100</v>
      </c>
      <c r="M72" s="129">
        <v>4632514805</v>
      </c>
      <c r="N72" s="130">
        <v>7520.3162418831171</v>
      </c>
      <c r="O72" s="131">
        <v>22973</v>
      </c>
      <c r="P72" s="189" t="s">
        <v>86</v>
      </c>
      <c r="Q72" s="122"/>
      <c r="R72" s="124"/>
    </row>
    <row r="73" spans="1:18" x14ac:dyDescent="0.25">
      <c r="C73" s="120"/>
      <c r="D73" s="121"/>
      <c r="E73" s="122"/>
      <c r="F73" s="121"/>
      <c r="G73" s="122"/>
      <c r="H73" s="122"/>
      <c r="I73" s="122"/>
      <c r="J73" s="122"/>
      <c r="K73" s="122"/>
      <c r="L73" s="138" t="s">
        <v>101</v>
      </c>
      <c r="M73" s="129">
        <v>2362582550.5500002</v>
      </c>
      <c r="N73" s="130">
        <v>3835.3612833603897</v>
      </c>
      <c r="O73" s="131">
        <v>15233</v>
      </c>
      <c r="P73" s="189" t="s">
        <v>86</v>
      </c>
      <c r="Q73" s="122"/>
      <c r="R73" s="124"/>
    </row>
    <row r="74" spans="1:18" ht="16.5" thickBot="1" x14ac:dyDescent="0.3">
      <c r="C74" s="147"/>
      <c r="D74" s="334"/>
      <c r="E74" s="148"/>
      <c r="F74" s="334"/>
      <c r="G74" s="148"/>
      <c r="H74" s="148"/>
      <c r="I74" s="148"/>
      <c r="J74" s="148"/>
      <c r="K74" s="148"/>
      <c r="L74" s="335"/>
      <c r="M74" s="132"/>
      <c r="N74" s="133"/>
      <c r="O74" s="133"/>
      <c r="P74" s="190" t="s">
        <v>392</v>
      </c>
      <c r="Q74" s="148"/>
      <c r="R74" s="336"/>
    </row>
    <row r="76" spans="1:18" ht="16.5" thickBot="1" x14ac:dyDescent="0.3"/>
    <row r="77" spans="1:18" s="111" customFormat="1" ht="16.5" thickBot="1" x14ac:dyDescent="0.3">
      <c r="C77" s="105" t="s">
        <v>60</v>
      </c>
      <c r="D77" s="106"/>
      <c r="E77" s="151">
        <v>5</v>
      </c>
      <c r="F77" s="108" t="s">
        <v>19</v>
      </c>
      <c r="G77" s="107"/>
      <c r="H77" s="107"/>
      <c r="I77" s="107"/>
      <c r="J77" s="107"/>
      <c r="K77" s="107"/>
      <c r="L77" s="109"/>
      <c r="M77" s="109"/>
      <c r="N77" s="107"/>
      <c r="O77" s="107"/>
      <c r="P77" s="107"/>
      <c r="Q77" s="107"/>
      <c r="R77" s="110"/>
    </row>
    <row r="78" spans="1:18" ht="15.75" customHeight="1" x14ac:dyDescent="0.25">
      <c r="A78" s="98"/>
      <c r="B78" s="98"/>
      <c r="C78" s="424" t="s">
        <v>61</v>
      </c>
      <c r="D78" s="420" t="s">
        <v>62</v>
      </c>
      <c r="E78" s="420" t="s">
        <v>254</v>
      </c>
      <c r="F78" s="420" t="s">
        <v>63</v>
      </c>
      <c r="G78" s="420" t="s">
        <v>64</v>
      </c>
      <c r="H78" s="420" t="s">
        <v>65</v>
      </c>
      <c r="I78" s="420" t="s">
        <v>66</v>
      </c>
      <c r="J78" s="420" t="s">
        <v>67</v>
      </c>
      <c r="K78" s="420" t="s">
        <v>68</v>
      </c>
      <c r="L78" s="422" t="s">
        <v>69</v>
      </c>
      <c r="M78" s="397" t="s">
        <v>70</v>
      </c>
      <c r="N78" s="397"/>
      <c r="O78" s="397"/>
      <c r="P78" s="397"/>
      <c r="Q78" s="397"/>
      <c r="R78" s="398"/>
    </row>
    <row r="79" spans="1:18" ht="48" thickBot="1" x14ac:dyDescent="0.3">
      <c r="A79" s="98"/>
      <c r="B79" s="98"/>
      <c r="C79" s="425"/>
      <c r="D79" s="421"/>
      <c r="E79" s="421"/>
      <c r="F79" s="421"/>
      <c r="G79" s="421"/>
      <c r="H79" s="421"/>
      <c r="I79" s="421"/>
      <c r="J79" s="421"/>
      <c r="K79" s="421"/>
      <c r="L79" s="423"/>
      <c r="M79" s="112" t="s">
        <v>71</v>
      </c>
      <c r="N79" s="113" t="s">
        <v>72</v>
      </c>
      <c r="O79" s="113" t="s">
        <v>73</v>
      </c>
      <c r="P79" s="113" t="s">
        <v>398</v>
      </c>
      <c r="Q79" s="113" t="s">
        <v>74</v>
      </c>
      <c r="R79" s="399" t="s">
        <v>75</v>
      </c>
    </row>
    <row r="80" spans="1:18" ht="16.5" thickBot="1" x14ac:dyDescent="0.3">
      <c r="C80" s="114" t="s">
        <v>76</v>
      </c>
      <c r="D80" s="115"/>
      <c r="E80" s="116"/>
      <c r="F80" s="115"/>
      <c r="G80" s="116"/>
      <c r="H80" s="116"/>
      <c r="I80" s="116"/>
      <c r="J80" s="116"/>
      <c r="K80" s="116"/>
      <c r="L80" s="117"/>
      <c r="M80" s="117"/>
      <c r="N80" s="116"/>
      <c r="O80" s="116"/>
      <c r="P80" s="116"/>
      <c r="Q80" s="116"/>
      <c r="R80" s="118"/>
    </row>
    <row r="81" spans="1:18" ht="49.5" customHeight="1" x14ac:dyDescent="0.25">
      <c r="C81" s="192">
        <v>1</v>
      </c>
      <c r="D81" s="344" t="s">
        <v>428</v>
      </c>
      <c r="E81" s="193" t="s">
        <v>155</v>
      </c>
      <c r="F81" s="219" t="s">
        <v>156</v>
      </c>
      <c r="G81" s="193" t="s">
        <v>80</v>
      </c>
      <c r="H81" s="195">
        <v>0.65</v>
      </c>
      <c r="I81" s="215" t="s">
        <v>157</v>
      </c>
      <c r="J81" s="220">
        <v>37838</v>
      </c>
      <c r="K81" s="196">
        <v>40438</v>
      </c>
      <c r="L81" s="232">
        <v>7142015008</v>
      </c>
      <c r="M81" s="233">
        <v>4642309755.1999998</v>
      </c>
      <c r="N81" s="234">
        <v>13983</v>
      </c>
      <c r="O81" s="345">
        <v>1350.6493506493507</v>
      </c>
      <c r="P81" s="235" t="s">
        <v>86</v>
      </c>
      <c r="Q81" s="315" t="s">
        <v>455</v>
      </c>
      <c r="R81" s="318" t="s">
        <v>456</v>
      </c>
    </row>
    <row r="82" spans="1:18" ht="44.25" customHeight="1" thickBot="1" x14ac:dyDescent="0.3">
      <c r="C82" s="249">
        <v>2</v>
      </c>
      <c r="D82" s="346" t="s">
        <v>158</v>
      </c>
      <c r="E82" s="250" t="s">
        <v>159</v>
      </c>
      <c r="F82" s="223" t="s">
        <v>429</v>
      </c>
      <c r="G82" s="250" t="s">
        <v>80</v>
      </c>
      <c r="H82" s="251">
        <v>1</v>
      </c>
      <c r="I82" s="252" t="s">
        <v>157</v>
      </c>
      <c r="J82" s="347">
        <v>39147</v>
      </c>
      <c r="K82" s="253">
        <v>40016</v>
      </c>
      <c r="L82" s="282">
        <v>4719365872.3400002</v>
      </c>
      <c r="M82" s="283">
        <v>4719365872.3400002</v>
      </c>
      <c r="N82" s="284">
        <v>10882</v>
      </c>
      <c r="O82" s="348">
        <v>1350.6493506493507</v>
      </c>
      <c r="P82" s="285" t="s">
        <v>86</v>
      </c>
      <c r="Q82" s="317" t="s">
        <v>160</v>
      </c>
      <c r="R82" s="327" t="s">
        <v>161</v>
      </c>
    </row>
    <row r="83" spans="1:18" ht="16.5" thickBot="1" x14ac:dyDescent="0.3">
      <c r="C83" s="114" t="s">
        <v>93</v>
      </c>
      <c r="D83" s="115"/>
      <c r="E83" s="116"/>
      <c r="F83" s="115"/>
      <c r="G83" s="116"/>
      <c r="H83" s="116"/>
      <c r="I83" s="116"/>
      <c r="J83" s="116"/>
      <c r="K83" s="116"/>
      <c r="L83" s="117"/>
      <c r="M83" s="119"/>
      <c r="N83" s="116"/>
      <c r="O83" s="116"/>
      <c r="P83" s="116"/>
      <c r="Q83" s="116"/>
      <c r="R83" s="152"/>
    </row>
    <row r="84" spans="1:18" ht="39.75" customHeight="1" x14ac:dyDescent="0.25">
      <c r="C84" s="192">
        <v>1</v>
      </c>
      <c r="D84" s="193" t="s">
        <v>162</v>
      </c>
      <c r="E84" s="193" t="s">
        <v>131</v>
      </c>
      <c r="F84" s="349" t="s">
        <v>430</v>
      </c>
      <c r="G84" s="193" t="s">
        <v>104</v>
      </c>
      <c r="H84" s="195" t="s">
        <v>163</v>
      </c>
      <c r="I84" s="193" t="s">
        <v>164</v>
      </c>
      <c r="J84" s="196">
        <v>39525</v>
      </c>
      <c r="K84" s="196" t="s">
        <v>242</v>
      </c>
      <c r="L84" s="232">
        <v>4142726337.270021</v>
      </c>
      <c r="M84" s="233">
        <v>2112790432.0077107</v>
      </c>
      <c r="N84" s="234">
        <v>4578</v>
      </c>
      <c r="O84" s="345">
        <v>1350.6493506493507</v>
      </c>
      <c r="P84" s="235" t="s">
        <v>86</v>
      </c>
      <c r="Q84" s="315" t="s">
        <v>165</v>
      </c>
      <c r="R84" s="318" t="s">
        <v>431</v>
      </c>
    </row>
    <row r="85" spans="1:18" ht="42.75" customHeight="1" thickBot="1" x14ac:dyDescent="0.3">
      <c r="C85" s="249">
        <v>2</v>
      </c>
      <c r="D85" s="250" t="s">
        <v>432</v>
      </c>
      <c r="E85" s="250" t="s">
        <v>166</v>
      </c>
      <c r="F85" s="350" t="s">
        <v>433</v>
      </c>
      <c r="G85" s="250" t="s">
        <v>104</v>
      </c>
      <c r="H85" s="251" t="s">
        <v>163</v>
      </c>
      <c r="I85" s="252" t="s">
        <v>164</v>
      </c>
      <c r="J85" s="253">
        <v>38427</v>
      </c>
      <c r="K85" s="253">
        <v>39903</v>
      </c>
      <c r="L85" s="282">
        <v>8511088851.2148294</v>
      </c>
      <c r="M85" s="283">
        <v>4340655314.1195631</v>
      </c>
      <c r="N85" s="284">
        <v>11378</v>
      </c>
      <c r="O85" s="348">
        <v>1350.6493506493507</v>
      </c>
      <c r="P85" s="285" t="s">
        <v>86</v>
      </c>
      <c r="Q85" s="317" t="s">
        <v>167</v>
      </c>
      <c r="R85" s="327" t="s">
        <v>434</v>
      </c>
    </row>
    <row r="86" spans="1:18" x14ac:dyDescent="0.25">
      <c r="C86" s="120"/>
      <c r="D86" s="121"/>
      <c r="E86" s="122"/>
      <c r="F86" s="121"/>
      <c r="G86" s="122"/>
      <c r="H86" s="122"/>
      <c r="I86" s="122"/>
      <c r="J86" s="122"/>
      <c r="K86" s="122"/>
      <c r="L86" s="123"/>
      <c r="M86" s="123"/>
      <c r="N86" s="122"/>
      <c r="O86" s="122"/>
      <c r="P86" s="122"/>
      <c r="Q86" s="122"/>
      <c r="R86" s="124"/>
    </row>
    <row r="87" spans="1:18" ht="16.5" thickBot="1" x14ac:dyDescent="0.3">
      <c r="C87" s="120"/>
      <c r="D87" s="121"/>
      <c r="E87" s="122"/>
      <c r="F87" s="121"/>
      <c r="G87" s="122"/>
      <c r="H87" s="122"/>
      <c r="I87" s="122"/>
      <c r="J87" s="122"/>
      <c r="K87" s="122"/>
      <c r="L87" s="123"/>
      <c r="M87" s="123"/>
      <c r="N87" s="122"/>
      <c r="O87" s="122"/>
      <c r="P87" s="122"/>
      <c r="Q87" s="122"/>
      <c r="R87" s="124"/>
    </row>
    <row r="88" spans="1:18" x14ac:dyDescent="0.25">
      <c r="C88" s="120"/>
      <c r="D88" s="121"/>
      <c r="E88" s="122"/>
      <c r="F88" s="121"/>
      <c r="G88" s="122"/>
      <c r="H88" s="122"/>
      <c r="I88" s="122"/>
      <c r="J88" s="122"/>
      <c r="K88" s="122"/>
      <c r="L88" s="125"/>
      <c r="M88" s="126" t="s">
        <v>98</v>
      </c>
      <c r="N88" s="127" t="s">
        <v>41</v>
      </c>
      <c r="O88" s="186" t="s">
        <v>99</v>
      </c>
      <c r="P88" s="187"/>
      <c r="Q88" s="122"/>
      <c r="R88" s="124"/>
    </row>
    <row r="89" spans="1:18" x14ac:dyDescent="0.25">
      <c r="C89" s="120"/>
      <c r="D89" s="121"/>
      <c r="E89" s="122"/>
      <c r="F89" s="121"/>
      <c r="G89" s="122"/>
      <c r="H89" s="122"/>
      <c r="I89" s="122"/>
      <c r="J89" s="122"/>
      <c r="K89" s="122"/>
      <c r="L89" s="138" t="s">
        <v>100</v>
      </c>
      <c r="M89" s="129">
        <v>4632514805</v>
      </c>
      <c r="N89" s="130">
        <v>7520.3162418831171</v>
      </c>
      <c r="O89" s="131">
        <v>40821</v>
      </c>
      <c r="P89" s="189" t="s">
        <v>86</v>
      </c>
      <c r="Q89" s="122"/>
      <c r="R89" s="124"/>
    </row>
    <row r="90" spans="1:18" x14ac:dyDescent="0.25">
      <c r="C90" s="120"/>
      <c r="D90" s="121"/>
      <c r="E90" s="122"/>
      <c r="F90" s="121"/>
      <c r="G90" s="122"/>
      <c r="H90" s="122"/>
      <c r="I90" s="122"/>
      <c r="J90" s="122"/>
      <c r="K90" s="122"/>
      <c r="L90" s="138" t="s">
        <v>101</v>
      </c>
      <c r="M90" s="129">
        <v>2362582550.5500002</v>
      </c>
      <c r="N90" s="130">
        <v>3835.3612833603897</v>
      </c>
      <c r="O90" s="131">
        <v>24865</v>
      </c>
      <c r="P90" s="189" t="s">
        <v>86</v>
      </c>
      <c r="Q90" s="122"/>
      <c r="R90" s="124"/>
    </row>
    <row r="91" spans="1:18" ht="16.5" thickBot="1" x14ac:dyDescent="0.3">
      <c r="C91" s="147"/>
      <c r="D91" s="334"/>
      <c r="E91" s="148"/>
      <c r="F91" s="334"/>
      <c r="G91" s="148"/>
      <c r="H91" s="148"/>
      <c r="I91" s="148"/>
      <c r="J91" s="148"/>
      <c r="K91" s="148"/>
      <c r="L91" s="335"/>
      <c r="M91" s="132"/>
      <c r="N91" s="133"/>
      <c r="O91" s="133"/>
      <c r="P91" s="190" t="s">
        <v>392</v>
      </c>
      <c r="Q91" s="148"/>
      <c r="R91" s="336"/>
    </row>
    <row r="92" spans="1:18" x14ac:dyDescent="0.25">
      <c r="C92" s="98"/>
      <c r="D92" s="99"/>
      <c r="E92" s="98"/>
      <c r="F92" s="99"/>
      <c r="G92" s="98"/>
      <c r="H92" s="98"/>
      <c r="I92" s="98"/>
      <c r="J92" s="98"/>
      <c r="K92" s="98"/>
      <c r="L92" s="100"/>
      <c r="M92" s="100"/>
      <c r="N92" s="98"/>
      <c r="O92" s="98"/>
      <c r="P92" s="98"/>
      <c r="Q92" s="98"/>
      <c r="R92" s="98"/>
    </row>
    <row r="93" spans="1:18" ht="16.5" thickBot="1" x14ac:dyDescent="0.3">
      <c r="C93" s="98"/>
      <c r="D93" s="99"/>
      <c r="E93" s="98"/>
      <c r="F93" s="99"/>
      <c r="G93" s="98"/>
      <c r="H93" s="98"/>
      <c r="I93" s="98"/>
      <c r="J93" s="98"/>
      <c r="K93" s="98"/>
      <c r="L93" s="100"/>
      <c r="M93" s="100"/>
      <c r="N93" s="98"/>
      <c r="O93" s="98"/>
      <c r="P93" s="98"/>
      <c r="Q93" s="98"/>
      <c r="R93" s="98"/>
    </row>
    <row r="94" spans="1:18" s="111" customFormat="1" ht="16.5" thickBot="1" x14ac:dyDescent="0.3">
      <c r="C94" s="105" t="s">
        <v>60</v>
      </c>
      <c r="D94" s="106"/>
      <c r="E94" s="151">
        <v>6</v>
      </c>
      <c r="F94" s="108" t="s">
        <v>22</v>
      </c>
      <c r="G94" s="107"/>
      <c r="H94" s="107"/>
      <c r="I94" s="107"/>
      <c r="J94" s="107"/>
      <c r="K94" s="107"/>
      <c r="L94" s="109"/>
      <c r="M94" s="109"/>
      <c r="N94" s="107"/>
      <c r="O94" s="107"/>
      <c r="P94" s="107"/>
      <c r="Q94" s="107"/>
      <c r="R94" s="110"/>
    </row>
    <row r="95" spans="1:18" ht="15.75" customHeight="1" x14ac:dyDescent="0.25">
      <c r="A95" s="98"/>
      <c r="B95" s="98"/>
      <c r="C95" s="424" t="s">
        <v>61</v>
      </c>
      <c r="D95" s="420" t="s">
        <v>62</v>
      </c>
      <c r="E95" s="420" t="s">
        <v>254</v>
      </c>
      <c r="F95" s="420" t="s">
        <v>63</v>
      </c>
      <c r="G95" s="420" t="s">
        <v>64</v>
      </c>
      <c r="H95" s="420" t="s">
        <v>65</v>
      </c>
      <c r="I95" s="420" t="s">
        <v>66</v>
      </c>
      <c r="J95" s="420" t="s">
        <v>67</v>
      </c>
      <c r="K95" s="420" t="s">
        <v>68</v>
      </c>
      <c r="L95" s="422" t="s">
        <v>69</v>
      </c>
      <c r="M95" s="397" t="s">
        <v>70</v>
      </c>
      <c r="N95" s="397"/>
      <c r="O95" s="397"/>
      <c r="P95" s="397"/>
      <c r="Q95" s="397"/>
      <c r="R95" s="398"/>
    </row>
    <row r="96" spans="1:18" ht="48" thickBot="1" x14ac:dyDescent="0.3">
      <c r="A96" s="98"/>
      <c r="B96" s="98"/>
      <c r="C96" s="425"/>
      <c r="D96" s="421"/>
      <c r="E96" s="421"/>
      <c r="F96" s="421"/>
      <c r="G96" s="421"/>
      <c r="H96" s="421"/>
      <c r="I96" s="421"/>
      <c r="J96" s="421"/>
      <c r="K96" s="421"/>
      <c r="L96" s="423"/>
      <c r="M96" s="112" t="s">
        <v>71</v>
      </c>
      <c r="N96" s="113" t="s">
        <v>72</v>
      </c>
      <c r="O96" s="113" t="s">
        <v>73</v>
      </c>
      <c r="P96" s="113" t="s">
        <v>398</v>
      </c>
      <c r="Q96" s="113" t="s">
        <v>74</v>
      </c>
      <c r="R96" s="399" t="s">
        <v>75</v>
      </c>
    </row>
    <row r="97" spans="1:18" ht="16.5" thickBot="1" x14ac:dyDescent="0.3">
      <c r="C97" s="114" t="s">
        <v>76</v>
      </c>
      <c r="D97" s="115"/>
      <c r="E97" s="116"/>
      <c r="F97" s="115"/>
      <c r="G97" s="116"/>
      <c r="H97" s="116"/>
      <c r="I97" s="116"/>
      <c r="J97" s="116"/>
      <c r="K97" s="116"/>
      <c r="L97" s="117"/>
      <c r="M97" s="117"/>
      <c r="N97" s="116"/>
      <c r="O97" s="116"/>
      <c r="P97" s="116"/>
      <c r="Q97" s="116"/>
      <c r="R97" s="118"/>
    </row>
    <row r="98" spans="1:18" ht="93" customHeight="1" thickBot="1" x14ac:dyDescent="0.3">
      <c r="C98" s="226">
        <v>1</v>
      </c>
      <c r="D98" s="351" t="s">
        <v>168</v>
      </c>
      <c r="E98" s="207" t="s">
        <v>169</v>
      </c>
      <c r="F98" s="287" t="s">
        <v>410</v>
      </c>
      <c r="G98" s="207" t="s">
        <v>80</v>
      </c>
      <c r="H98" s="272">
        <v>0.5</v>
      </c>
      <c r="I98" s="273" t="s">
        <v>171</v>
      </c>
      <c r="J98" s="352">
        <v>41074</v>
      </c>
      <c r="K98" s="208">
        <v>41523</v>
      </c>
      <c r="L98" s="274">
        <v>8945764395</v>
      </c>
      <c r="M98" s="275">
        <v>4472882197.5</v>
      </c>
      <c r="N98" s="276">
        <v>7893</v>
      </c>
      <c r="O98" s="288">
        <v>1350.6493506493507</v>
      </c>
      <c r="P98" s="277" t="s">
        <v>86</v>
      </c>
      <c r="Q98" s="353" t="s">
        <v>172</v>
      </c>
      <c r="R98" s="337" t="s">
        <v>173</v>
      </c>
    </row>
    <row r="99" spans="1:18" ht="16.5" thickBot="1" x14ac:dyDescent="0.3">
      <c r="C99" s="114" t="s">
        <v>93</v>
      </c>
      <c r="D99" s="115"/>
      <c r="E99" s="116"/>
      <c r="F99" s="115"/>
      <c r="G99" s="116"/>
      <c r="H99" s="116"/>
      <c r="I99" s="116"/>
      <c r="J99" s="116"/>
      <c r="K99" s="116"/>
      <c r="L99" s="117"/>
      <c r="M99" s="119"/>
      <c r="N99" s="116"/>
      <c r="O99" s="388"/>
      <c r="P99" s="116"/>
      <c r="Q99" s="116"/>
      <c r="R99" s="118"/>
    </row>
    <row r="100" spans="1:18" ht="42" customHeight="1" x14ac:dyDescent="0.25">
      <c r="C100" s="192">
        <v>1</v>
      </c>
      <c r="D100" s="193" t="s">
        <v>174</v>
      </c>
      <c r="E100" s="193" t="s">
        <v>131</v>
      </c>
      <c r="F100" s="349" t="s">
        <v>435</v>
      </c>
      <c r="G100" s="193" t="s">
        <v>104</v>
      </c>
      <c r="H100" s="195">
        <v>1</v>
      </c>
      <c r="I100" s="193" t="s">
        <v>175</v>
      </c>
      <c r="J100" s="196">
        <v>38645</v>
      </c>
      <c r="K100" s="196">
        <v>40288</v>
      </c>
      <c r="L100" s="232">
        <v>2460848593.612752</v>
      </c>
      <c r="M100" s="233">
        <v>2460848593.612752</v>
      </c>
      <c r="N100" s="234">
        <v>6450</v>
      </c>
      <c r="O100" s="216">
        <v>1350.6493506493507</v>
      </c>
      <c r="P100" s="235" t="s">
        <v>86</v>
      </c>
      <c r="Q100" s="315" t="s">
        <v>176</v>
      </c>
      <c r="R100" s="221" t="s">
        <v>436</v>
      </c>
    </row>
    <row r="101" spans="1:18" ht="54.75" customHeight="1" thickBot="1" x14ac:dyDescent="0.3">
      <c r="C101" s="249">
        <v>2</v>
      </c>
      <c r="D101" s="250" t="s">
        <v>94</v>
      </c>
      <c r="E101" s="250" t="s">
        <v>166</v>
      </c>
      <c r="F101" s="350" t="s">
        <v>437</v>
      </c>
      <c r="G101" s="250" t="s">
        <v>80</v>
      </c>
      <c r="H101" s="251">
        <v>1</v>
      </c>
      <c r="I101" s="252" t="s">
        <v>175</v>
      </c>
      <c r="J101" s="253">
        <v>38908</v>
      </c>
      <c r="K101" s="253">
        <v>39512</v>
      </c>
      <c r="L101" s="282">
        <v>1947066033</v>
      </c>
      <c r="M101" s="283">
        <v>1947066033</v>
      </c>
      <c r="N101" s="284">
        <v>4772</v>
      </c>
      <c r="O101" s="254">
        <v>1350.6493506493507</v>
      </c>
      <c r="P101" s="285" t="s">
        <v>86</v>
      </c>
      <c r="Q101" s="317" t="s">
        <v>177</v>
      </c>
      <c r="R101" s="224" t="s">
        <v>438</v>
      </c>
    </row>
    <row r="102" spans="1:18" x14ac:dyDescent="0.25">
      <c r="C102" s="120"/>
      <c r="D102" s="121"/>
      <c r="E102" s="122"/>
      <c r="F102" s="121"/>
      <c r="G102" s="122"/>
      <c r="H102" s="122"/>
      <c r="I102" s="122"/>
      <c r="J102" s="122"/>
      <c r="K102" s="122"/>
      <c r="L102" s="123"/>
      <c r="M102" s="123"/>
      <c r="N102" s="122"/>
      <c r="O102" s="122"/>
      <c r="P102" s="122"/>
      <c r="Q102" s="122"/>
      <c r="R102" s="124"/>
    </row>
    <row r="103" spans="1:18" ht="16.5" thickBot="1" x14ac:dyDescent="0.3">
      <c r="C103" s="120"/>
      <c r="D103" s="121"/>
      <c r="E103" s="122"/>
      <c r="F103" s="121"/>
      <c r="G103" s="122"/>
      <c r="H103" s="122"/>
      <c r="I103" s="122"/>
      <c r="J103" s="122"/>
      <c r="K103" s="122"/>
      <c r="L103" s="123"/>
      <c r="M103" s="123"/>
      <c r="N103" s="122"/>
      <c r="O103" s="122"/>
      <c r="P103" s="122"/>
      <c r="Q103" s="122"/>
      <c r="R103" s="124"/>
    </row>
    <row r="104" spans="1:18" x14ac:dyDescent="0.25">
      <c r="C104" s="120"/>
      <c r="D104" s="121"/>
      <c r="E104" s="122"/>
      <c r="F104" s="121"/>
      <c r="G104" s="122"/>
      <c r="H104" s="122"/>
      <c r="I104" s="122"/>
      <c r="J104" s="122"/>
      <c r="K104" s="122"/>
      <c r="L104" s="125"/>
      <c r="M104" s="126" t="s">
        <v>98</v>
      </c>
      <c r="N104" s="127" t="s">
        <v>41</v>
      </c>
      <c r="O104" s="186" t="s">
        <v>99</v>
      </c>
      <c r="P104" s="187"/>
      <c r="Q104" s="122"/>
      <c r="R104" s="124"/>
    </row>
    <row r="105" spans="1:18" x14ac:dyDescent="0.25">
      <c r="C105" s="120"/>
      <c r="D105" s="121"/>
      <c r="E105" s="122"/>
      <c r="F105" s="121"/>
      <c r="G105" s="122"/>
      <c r="H105" s="122"/>
      <c r="I105" s="122"/>
      <c r="J105" s="122"/>
      <c r="K105" s="122"/>
      <c r="L105" s="138" t="s">
        <v>100</v>
      </c>
      <c r="M105" s="129">
        <v>4632514805</v>
      </c>
      <c r="N105" s="390">
        <v>7520.3162418831171</v>
      </c>
      <c r="O105" s="131">
        <v>19115</v>
      </c>
      <c r="P105" s="189" t="s">
        <v>86</v>
      </c>
      <c r="Q105" s="122"/>
      <c r="R105" s="124"/>
    </row>
    <row r="106" spans="1:18" x14ac:dyDescent="0.25">
      <c r="C106" s="120"/>
      <c r="D106" s="121"/>
      <c r="E106" s="122"/>
      <c r="F106" s="121"/>
      <c r="G106" s="122"/>
      <c r="H106" s="122"/>
      <c r="I106" s="122"/>
      <c r="J106" s="122"/>
      <c r="K106" s="122"/>
      <c r="L106" s="138" t="s">
        <v>101</v>
      </c>
      <c r="M106" s="129">
        <v>2362582550.5500002</v>
      </c>
      <c r="N106" s="390">
        <v>3835.3612833603897</v>
      </c>
      <c r="O106" s="131">
        <v>7893</v>
      </c>
      <c r="P106" s="189" t="s">
        <v>86</v>
      </c>
      <c r="Q106" s="122"/>
      <c r="R106" s="124"/>
    </row>
    <row r="107" spans="1:18" ht="16.5" thickBot="1" x14ac:dyDescent="0.3">
      <c r="C107" s="147"/>
      <c r="D107" s="334"/>
      <c r="E107" s="148"/>
      <c r="F107" s="334"/>
      <c r="G107" s="148"/>
      <c r="H107" s="148"/>
      <c r="I107" s="148"/>
      <c r="J107" s="148"/>
      <c r="K107" s="148"/>
      <c r="L107" s="335"/>
      <c r="M107" s="132"/>
      <c r="N107" s="133"/>
      <c r="O107" s="133"/>
      <c r="P107" s="190" t="s">
        <v>392</v>
      </c>
      <c r="Q107" s="148"/>
      <c r="R107" s="336"/>
    </row>
    <row r="108" spans="1:18" x14ac:dyDescent="0.25">
      <c r="C108" s="98"/>
      <c r="D108" s="99"/>
      <c r="E108" s="98"/>
      <c r="F108" s="99"/>
      <c r="G108" s="98"/>
      <c r="H108" s="98"/>
      <c r="I108" s="98"/>
      <c r="J108" s="98"/>
      <c r="K108" s="98"/>
      <c r="L108" s="100"/>
      <c r="M108" s="100"/>
      <c r="N108" s="98"/>
      <c r="O108" s="98"/>
      <c r="P108" s="98"/>
      <c r="Q108" s="98"/>
      <c r="R108" s="98"/>
    </row>
    <row r="109" spans="1:18" ht="16.5" thickBot="1" x14ac:dyDescent="0.3">
      <c r="C109" s="98"/>
      <c r="D109" s="99"/>
      <c r="E109" s="98"/>
      <c r="F109" s="99"/>
      <c r="G109" s="98"/>
      <c r="H109" s="98"/>
      <c r="I109" s="98"/>
      <c r="J109" s="98"/>
      <c r="K109" s="98"/>
      <c r="L109" s="100"/>
      <c r="M109" s="100"/>
      <c r="N109" s="98"/>
      <c r="O109" s="98"/>
      <c r="P109" s="98"/>
      <c r="Q109" s="98"/>
      <c r="R109" s="98"/>
    </row>
    <row r="110" spans="1:18" s="111" customFormat="1" ht="16.5" thickBot="1" x14ac:dyDescent="0.3">
      <c r="C110" s="105" t="s">
        <v>60</v>
      </c>
      <c r="D110" s="106"/>
      <c r="E110" s="151">
        <v>7</v>
      </c>
      <c r="F110" s="108" t="s">
        <v>25</v>
      </c>
      <c r="G110" s="107"/>
      <c r="H110" s="107"/>
      <c r="I110" s="107"/>
      <c r="J110" s="107"/>
      <c r="K110" s="107"/>
      <c r="L110" s="109"/>
      <c r="M110" s="109"/>
      <c r="N110" s="107"/>
      <c r="O110" s="107"/>
      <c r="P110" s="107"/>
      <c r="Q110" s="107"/>
      <c r="R110" s="110"/>
    </row>
    <row r="111" spans="1:18" ht="15.75" customHeight="1" x14ac:dyDescent="0.25">
      <c r="A111" s="98"/>
      <c r="B111" s="98"/>
      <c r="C111" s="424" t="s">
        <v>61</v>
      </c>
      <c r="D111" s="420" t="s">
        <v>62</v>
      </c>
      <c r="E111" s="420" t="s">
        <v>254</v>
      </c>
      <c r="F111" s="420" t="s">
        <v>63</v>
      </c>
      <c r="G111" s="420" t="s">
        <v>64</v>
      </c>
      <c r="H111" s="420" t="s">
        <v>65</v>
      </c>
      <c r="I111" s="420" t="s">
        <v>66</v>
      </c>
      <c r="J111" s="420" t="s">
        <v>67</v>
      </c>
      <c r="K111" s="420" t="s">
        <v>68</v>
      </c>
      <c r="L111" s="422" t="s">
        <v>69</v>
      </c>
      <c r="M111" s="397" t="s">
        <v>70</v>
      </c>
      <c r="N111" s="397"/>
      <c r="O111" s="397"/>
      <c r="P111" s="397"/>
      <c r="Q111" s="397"/>
      <c r="R111" s="398"/>
    </row>
    <row r="112" spans="1:18" ht="48" thickBot="1" x14ac:dyDescent="0.3">
      <c r="A112" s="98"/>
      <c r="B112" s="98"/>
      <c r="C112" s="425"/>
      <c r="D112" s="421"/>
      <c r="E112" s="421"/>
      <c r="F112" s="421"/>
      <c r="G112" s="421"/>
      <c r="H112" s="421"/>
      <c r="I112" s="421"/>
      <c r="J112" s="421"/>
      <c r="K112" s="421"/>
      <c r="L112" s="423"/>
      <c r="M112" s="112" t="s">
        <v>71</v>
      </c>
      <c r="N112" s="113" t="s">
        <v>72</v>
      </c>
      <c r="O112" s="113" t="s">
        <v>73</v>
      </c>
      <c r="P112" s="113" t="s">
        <v>398</v>
      </c>
      <c r="Q112" s="113" t="s">
        <v>74</v>
      </c>
      <c r="R112" s="399" t="s">
        <v>75</v>
      </c>
    </row>
    <row r="113" spans="1:18" ht="16.5" thickBot="1" x14ac:dyDescent="0.3">
      <c r="C113" s="114" t="s">
        <v>76</v>
      </c>
      <c r="D113" s="115"/>
      <c r="E113" s="116"/>
      <c r="F113" s="115"/>
      <c r="G113" s="116"/>
      <c r="H113" s="116"/>
      <c r="I113" s="116"/>
      <c r="J113" s="116"/>
      <c r="K113" s="116"/>
      <c r="L113" s="117"/>
      <c r="M113" s="117"/>
      <c r="N113" s="116"/>
      <c r="O113" s="116"/>
      <c r="P113" s="116"/>
      <c r="Q113" s="116"/>
      <c r="R113" s="118"/>
    </row>
    <row r="114" spans="1:18" ht="86.25" customHeight="1" thickBot="1" x14ac:dyDescent="0.3">
      <c r="C114" s="255">
        <v>1</v>
      </c>
      <c r="D114" s="354" t="s">
        <v>168</v>
      </c>
      <c r="E114" s="257" t="s">
        <v>169</v>
      </c>
      <c r="F114" s="268" t="s">
        <v>410</v>
      </c>
      <c r="G114" s="257" t="s">
        <v>80</v>
      </c>
      <c r="H114" s="258">
        <v>0.5</v>
      </c>
      <c r="I114" s="321" t="s">
        <v>178</v>
      </c>
      <c r="J114" s="355">
        <v>41074</v>
      </c>
      <c r="K114" s="209">
        <v>41523</v>
      </c>
      <c r="L114" s="259">
        <v>8945764395</v>
      </c>
      <c r="M114" s="260">
        <v>4472882197.5</v>
      </c>
      <c r="N114" s="261">
        <v>7893</v>
      </c>
      <c r="O114" s="262">
        <v>1350.6493506493507</v>
      </c>
      <c r="P114" s="263" t="s">
        <v>86</v>
      </c>
      <c r="Q114" s="264" t="s">
        <v>179</v>
      </c>
      <c r="R114" s="324" t="s">
        <v>180</v>
      </c>
    </row>
    <row r="115" spans="1:18" ht="16.5" thickBot="1" x14ac:dyDescent="0.3">
      <c r="C115" s="114" t="s">
        <v>93</v>
      </c>
      <c r="D115" s="115"/>
      <c r="E115" s="116"/>
      <c r="F115" s="115"/>
      <c r="G115" s="116"/>
      <c r="H115" s="116"/>
      <c r="I115" s="116"/>
      <c r="J115" s="116"/>
      <c r="K115" s="116"/>
      <c r="L115" s="117"/>
      <c r="M115" s="119"/>
      <c r="N115" s="116"/>
      <c r="O115" s="388"/>
      <c r="P115" s="116"/>
      <c r="Q115" s="116"/>
      <c r="R115" s="152"/>
    </row>
    <row r="116" spans="1:18" ht="40.5" customHeight="1" x14ac:dyDescent="0.25">
      <c r="C116" s="192">
        <v>1</v>
      </c>
      <c r="D116" s="193" t="s">
        <v>181</v>
      </c>
      <c r="E116" s="193" t="s">
        <v>182</v>
      </c>
      <c r="F116" s="349" t="s">
        <v>183</v>
      </c>
      <c r="G116" s="193" t="s">
        <v>80</v>
      </c>
      <c r="H116" s="195">
        <v>1</v>
      </c>
      <c r="I116" s="193" t="s">
        <v>184</v>
      </c>
      <c r="J116" s="196">
        <v>35177</v>
      </c>
      <c r="K116" s="196">
        <v>35563</v>
      </c>
      <c r="L116" s="232">
        <v>384734738</v>
      </c>
      <c r="M116" s="233">
        <v>384734738</v>
      </c>
      <c r="N116" s="234">
        <v>2707</v>
      </c>
      <c r="O116" s="216">
        <v>1350.6493506493507</v>
      </c>
      <c r="P116" s="235" t="s">
        <v>86</v>
      </c>
      <c r="Q116" s="356" t="s">
        <v>454</v>
      </c>
      <c r="R116" s="318" t="s">
        <v>459</v>
      </c>
    </row>
    <row r="117" spans="1:18" ht="55.5" customHeight="1" thickBot="1" x14ac:dyDescent="0.3">
      <c r="C117" s="249">
        <v>2</v>
      </c>
      <c r="D117" s="250" t="s">
        <v>185</v>
      </c>
      <c r="E117" s="250" t="s">
        <v>186</v>
      </c>
      <c r="F117" s="350" t="s">
        <v>187</v>
      </c>
      <c r="G117" s="250" t="s">
        <v>80</v>
      </c>
      <c r="H117" s="251">
        <v>0.25</v>
      </c>
      <c r="I117" s="250" t="s">
        <v>184</v>
      </c>
      <c r="J117" s="253">
        <v>39534</v>
      </c>
      <c r="K117" s="253">
        <v>40628</v>
      </c>
      <c r="L117" s="282">
        <v>3753633746</v>
      </c>
      <c r="M117" s="283">
        <v>938408436.5</v>
      </c>
      <c r="N117" s="284">
        <v>2033</v>
      </c>
      <c r="O117" s="254">
        <v>1350.6493506493507</v>
      </c>
      <c r="P117" s="285" t="s">
        <v>86</v>
      </c>
      <c r="Q117" s="317" t="s">
        <v>188</v>
      </c>
      <c r="R117" s="327" t="s">
        <v>189</v>
      </c>
    </row>
    <row r="118" spans="1:18" x14ac:dyDescent="0.25">
      <c r="C118" s="120"/>
      <c r="D118" s="121"/>
      <c r="E118" s="122"/>
      <c r="F118" s="121"/>
      <c r="G118" s="122"/>
      <c r="H118" s="122"/>
      <c r="I118" s="122"/>
      <c r="J118" s="122"/>
      <c r="K118" s="122"/>
      <c r="L118" s="123"/>
      <c r="M118" s="123"/>
      <c r="N118" s="122"/>
      <c r="O118" s="122"/>
      <c r="P118" s="122"/>
      <c r="Q118" s="122"/>
      <c r="R118" s="124"/>
    </row>
    <row r="119" spans="1:18" ht="16.5" thickBot="1" x14ac:dyDescent="0.3">
      <c r="C119" s="120"/>
      <c r="D119" s="121"/>
      <c r="E119" s="122"/>
      <c r="F119" s="121"/>
      <c r="G119" s="122"/>
      <c r="H119" s="122"/>
      <c r="I119" s="122"/>
      <c r="J119" s="122"/>
      <c r="K119" s="122"/>
      <c r="L119" s="123"/>
      <c r="M119" s="123"/>
      <c r="N119" s="122"/>
      <c r="O119" s="122"/>
      <c r="P119" s="122"/>
      <c r="Q119" s="122"/>
      <c r="R119" s="124"/>
    </row>
    <row r="120" spans="1:18" x14ac:dyDescent="0.25">
      <c r="C120" s="120"/>
      <c r="D120" s="121"/>
      <c r="E120" s="122"/>
      <c r="F120" s="121"/>
      <c r="G120" s="122"/>
      <c r="H120" s="122"/>
      <c r="I120" s="122"/>
      <c r="J120" s="122"/>
      <c r="K120" s="122"/>
      <c r="L120" s="125"/>
      <c r="M120" s="126" t="s">
        <v>98</v>
      </c>
      <c r="N120" s="127" t="s">
        <v>41</v>
      </c>
      <c r="O120" s="186" t="s">
        <v>99</v>
      </c>
      <c r="P120" s="187"/>
      <c r="Q120" s="122"/>
      <c r="R120" s="124"/>
    </row>
    <row r="121" spans="1:18" x14ac:dyDescent="0.25">
      <c r="C121" s="120"/>
      <c r="D121" s="121"/>
      <c r="E121" s="122"/>
      <c r="F121" s="121"/>
      <c r="G121" s="122"/>
      <c r="H121" s="122"/>
      <c r="I121" s="122"/>
      <c r="J121" s="122"/>
      <c r="K121" s="122"/>
      <c r="L121" s="138" t="s">
        <v>100</v>
      </c>
      <c r="M121" s="129">
        <v>4632514805</v>
      </c>
      <c r="N121" s="188">
        <v>7520.3162418831171</v>
      </c>
      <c r="O121" s="131">
        <v>12633</v>
      </c>
      <c r="P121" s="189" t="s">
        <v>86</v>
      </c>
      <c r="Q121" s="122"/>
      <c r="R121" s="124"/>
    </row>
    <row r="122" spans="1:18" x14ac:dyDescent="0.25">
      <c r="C122" s="120"/>
      <c r="D122" s="121"/>
      <c r="E122" s="122"/>
      <c r="F122" s="121"/>
      <c r="G122" s="122"/>
      <c r="H122" s="122"/>
      <c r="I122" s="122"/>
      <c r="J122" s="122"/>
      <c r="K122" s="122"/>
      <c r="L122" s="138" t="s">
        <v>101</v>
      </c>
      <c r="M122" s="129">
        <v>2362582550.5500002</v>
      </c>
      <c r="N122" s="188">
        <v>3835.3612833603897</v>
      </c>
      <c r="O122" s="131">
        <v>7893</v>
      </c>
      <c r="P122" s="189" t="s">
        <v>86</v>
      </c>
      <c r="Q122" s="122"/>
      <c r="R122" s="124"/>
    </row>
    <row r="123" spans="1:18" ht="16.5" thickBot="1" x14ac:dyDescent="0.3">
      <c r="C123" s="147"/>
      <c r="D123" s="334"/>
      <c r="E123" s="148"/>
      <c r="F123" s="334"/>
      <c r="G123" s="148"/>
      <c r="H123" s="148"/>
      <c r="I123" s="148"/>
      <c r="J123" s="148"/>
      <c r="K123" s="148"/>
      <c r="L123" s="335"/>
      <c r="M123" s="132"/>
      <c r="N123" s="133"/>
      <c r="O123" s="133"/>
      <c r="P123" s="190" t="s">
        <v>392</v>
      </c>
      <c r="Q123" s="148"/>
      <c r="R123" s="336"/>
    </row>
    <row r="125" spans="1:18" ht="16.5" thickBot="1" x14ac:dyDescent="0.3"/>
    <row r="126" spans="1:18" s="111" customFormat="1" ht="16.5" thickBot="1" x14ac:dyDescent="0.3">
      <c r="C126" s="105" t="s">
        <v>60</v>
      </c>
      <c r="D126" s="106"/>
      <c r="E126" s="107">
        <v>8</v>
      </c>
      <c r="F126" s="108" t="s">
        <v>28</v>
      </c>
      <c r="G126" s="107"/>
      <c r="H126" s="107"/>
      <c r="I126" s="107"/>
      <c r="J126" s="107"/>
      <c r="K126" s="107"/>
      <c r="L126" s="109"/>
      <c r="M126" s="109"/>
      <c r="N126" s="107"/>
      <c r="O126" s="151"/>
      <c r="P126" s="107"/>
      <c r="Q126" s="153"/>
      <c r="R126" s="110"/>
    </row>
    <row r="127" spans="1:18" ht="15.75" customHeight="1" x14ac:dyDescent="0.25">
      <c r="A127" s="98"/>
      <c r="B127" s="98"/>
      <c r="C127" s="424" t="s">
        <v>61</v>
      </c>
      <c r="D127" s="420" t="s">
        <v>62</v>
      </c>
      <c r="E127" s="420" t="s">
        <v>254</v>
      </c>
      <c r="F127" s="420" t="s">
        <v>63</v>
      </c>
      <c r="G127" s="420" t="s">
        <v>64</v>
      </c>
      <c r="H127" s="420" t="s">
        <v>65</v>
      </c>
      <c r="I127" s="420" t="s">
        <v>66</v>
      </c>
      <c r="J127" s="420" t="s">
        <v>67</v>
      </c>
      <c r="K127" s="420" t="s">
        <v>68</v>
      </c>
      <c r="L127" s="422" t="s">
        <v>69</v>
      </c>
      <c r="M127" s="397" t="s">
        <v>70</v>
      </c>
      <c r="N127" s="397"/>
      <c r="O127" s="397"/>
      <c r="P127" s="397"/>
      <c r="Q127" s="397"/>
      <c r="R127" s="398"/>
    </row>
    <row r="128" spans="1:18" ht="48" thickBot="1" x14ac:dyDescent="0.3">
      <c r="A128" s="98"/>
      <c r="B128" s="98"/>
      <c r="C128" s="425"/>
      <c r="D128" s="421"/>
      <c r="E128" s="421"/>
      <c r="F128" s="421"/>
      <c r="G128" s="421"/>
      <c r="H128" s="421"/>
      <c r="I128" s="421"/>
      <c r="J128" s="421"/>
      <c r="K128" s="421"/>
      <c r="L128" s="423"/>
      <c r="M128" s="112" t="s">
        <v>71</v>
      </c>
      <c r="N128" s="113" t="s">
        <v>72</v>
      </c>
      <c r="O128" s="113" t="s">
        <v>73</v>
      </c>
      <c r="P128" s="113" t="s">
        <v>398</v>
      </c>
      <c r="Q128" s="113" t="s">
        <v>74</v>
      </c>
      <c r="R128" s="399" t="s">
        <v>75</v>
      </c>
    </row>
    <row r="129" spans="1:18" ht="16.5" thickBot="1" x14ac:dyDescent="0.3">
      <c r="C129" s="141" t="s">
        <v>76</v>
      </c>
      <c r="D129" s="142"/>
      <c r="E129" s="143"/>
      <c r="F129" s="142"/>
      <c r="G129" s="143"/>
      <c r="H129" s="143"/>
      <c r="I129" s="143"/>
      <c r="J129" s="143"/>
      <c r="K129" s="143"/>
      <c r="L129" s="144"/>
      <c r="M129" s="144"/>
      <c r="N129" s="143"/>
      <c r="O129" s="154"/>
      <c r="P129" s="143"/>
      <c r="Q129" s="155"/>
      <c r="R129" s="145"/>
    </row>
    <row r="130" spans="1:18" ht="42" customHeight="1" x14ac:dyDescent="0.25">
      <c r="C130" s="192">
        <v>1</v>
      </c>
      <c r="D130" s="194" t="s">
        <v>190</v>
      </c>
      <c r="E130" s="193" t="s">
        <v>191</v>
      </c>
      <c r="F130" s="219" t="s">
        <v>439</v>
      </c>
      <c r="G130" s="193" t="s">
        <v>192</v>
      </c>
      <c r="H130" s="195">
        <v>0.25</v>
      </c>
      <c r="I130" s="215" t="s">
        <v>193</v>
      </c>
      <c r="J130" s="196">
        <v>37788</v>
      </c>
      <c r="K130" s="196">
        <v>38612</v>
      </c>
      <c r="L130" s="232">
        <v>2363195725</v>
      </c>
      <c r="M130" s="233">
        <v>590798931.25</v>
      </c>
      <c r="N130" s="331">
        <v>1780</v>
      </c>
      <c r="O130" s="216">
        <v>1350.6493506493507</v>
      </c>
      <c r="P130" s="235" t="s">
        <v>86</v>
      </c>
      <c r="Q130" s="279">
        <v>37</v>
      </c>
      <c r="R130" s="221" t="s">
        <v>194</v>
      </c>
    </row>
    <row r="131" spans="1:18" ht="63" customHeight="1" thickBot="1" x14ac:dyDescent="0.3">
      <c r="C131" s="249">
        <v>2</v>
      </c>
      <c r="D131" s="203" t="s">
        <v>425</v>
      </c>
      <c r="E131" s="250" t="s">
        <v>195</v>
      </c>
      <c r="F131" s="223" t="s">
        <v>440</v>
      </c>
      <c r="G131" s="250" t="s">
        <v>192</v>
      </c>
      <c r="H131" s="251">
        <v>1</v>
      </c>
      <c r="I131" s="252" t="s">
        <v>193</v>
      </c>
      <c r="J131" s="253">
        <v>37991</v>
      </c>
      <c r="K131" s="253">
        <v>38628</v>
      </c>
      <c r="L131" s="282">
        <v>1126696953</v>
      </c>
      <c r="M131" s="283">
        <v>1126696953</v>
      </c>
      <c r="N131" s="401">
        <v>3147</v>
      </c>
      <c r="O131" s="254">
        <v>1350.6493506493507</v>
      </c>
      <c r="P131" s="285" t="s">
        <v>86</v>
      </c>
      <c r="Q131" s="286">
        <v>33</v>
      </c>
      <c r="R131" s="224" t="s">
        <v>196</v>
      </c>
    </row>
    <row r="132" spans="1:18" ht="16.5" thickBot="1" x14ac:dyDescent="0.3">
      <c r="C132" s="120" t="s">
        <v>93</v>
      </c>
      <c r="D132" s="121"/>
      <c r="E132" s="122"/>
      <c r="F132" s="357"/>
      <c r="G132" s="122"/>
      <c r="H132" s="122"/>
      <c r="I132" s="122"/>
      <c r="J132" s="122"/>
      <c r="K132" s="122"/>
      <c r="L132" s="123"/>
      <c r="M132" s="156"/>
      <c r="N132" s="157"/>
      <c r="O132" s="157"/>
      <c r="P132" s="146" t="s">
        <v>107</v>
      </c>
      <c r="Q132" s="158"/>
      <c r="R132" s="124"/>
    </row>
    <row r="133" spans="1:18" ht="54.75" customHeight="1" x14ac:dyDescent="0.25">
      <c r="C133" s="192">
        <v>1</v>
      </c>
      <c r="D133" s="194" t="s">
        <v>197</v>
      </c>
      <c r="E133" s="193" t="s">
        <v>198</v>
      </c>
      <c r="F133" s="219" t="s">
        <v>441</v>
      </c>
      <c r="G133" s="193" t="s">
        <v>192</v>
      </c>
      <c r="H133" s="195">
        <v>1</v>
      </c>
      <c r="I133" s="193" t="s">
        <v>199</v>
      </c>
      <c r="J133" s="196">
        <v>41271</v>
      </c>
      <c r="K133" s="196">
        <v>41635</v>
      </c>
      <c r="L133" s="232">
        <v>958455800</v>
      </c>
      <c r="M133" s="233">
        <v>958455800</v>
      </c>
      <c r="N133" s="331">
        <v>1691</v>
      </c>
      <c r="O133" s="216">
        <v>1350.6493506493507</v>
      </c>
      <c r="P133" s="235" t="s">
        <v>86</v>
      </c>
      <c r="Q133" s="279">
        <v>80</v>
      </c>
      <c r="R133" s="221" t="s">
        <v>200</v>
      </c>
    </row>
    <row r="134" spans="1:18" ht="69" customHeight="1" thickBot="1" x14ac:dyDescent="0.3">
      <c r="C134" s="249">
        <v>2</v>
      </c>
      <c r="D134" s="203" t="s">
        <v>201</v>
      </c>
      <c r="E134" s="250" t="s">
        <v>202</v>
      </c>
      <c r="F134" s="223" t="s">
        <v>442</v>
      </c>
      <c r="G134" s="250" t="s">
        <v>192</v>
      </c>
      <c r="H134" s="251">
        <v>0.5</v>
      </c>
      <c r="I134" s="250" t="s">
        <v>199</v>
      </c>
      <c r="J134" s="253">
        <v>37188</v>
      </c>
      <c r="K134" s="253">
        <v>37623</v>
      </c>
      <c r="L134" s="282">
        <v>761649757</v>
      </c>
      <c r="M134" s="283">
        <v>380824878.5</v>
      </c>
      <c r="N134" s="401">
        <v>1332</v>
      </c>
      <c r="O134" s="254">
        <v>1350.6493506493507</v>
      </c>
      <c r="P134" s="285" t="s">
        <v>86</v>
      </c>
      <c r="Q134" s="286">
        <v>59</v>
      </c>
      <c r="R134" s="224" t="s">
        <v>443</v>
      </c>
    </row>
    <row r="135" spans="1:18" x14ac:dyDescent="0.25">
      <c r="C135" s="120"/>
      <c r="D135" s="121"/>
      <c r="E135" s="122"/>
      <c r="F135" s="121"/>
      <c r="G135" s="122"/>
      <c r="H135" s="122"/>
      <c r="I135" s="122"/>
      <c r="J135" s="122"/>
      <c r="K135" s="122"/>
      <c r="L135" s="123"/>
      <c r="M135" s="123"/>
      <c r="N135" s="122"/>
      <c r="O135" s="159"/>
      <c r="P135" s="122"/>
      <c r="Q135" s="158"/>
      <c r="R135" s="124"/>
    </row>
    <row r="136" spans="1:18" ht="16.5" thickBot="1" x14ac:dyDescent="0.3">
      <c r="C136" s="120"/>
      <c r="D136" s="121"/>
      <c r="E136" s="122"/>
      <c r="F136" s="121"/>
      <c r="G136" s="122"/>
      <c r="H136" s="122"/>
      <c r="I136" s="122"/>
      <c r="J136" s="122"/>
      <c r="K136" s="122"/>
      <c r="L136" s="123"/>
      <c r="M136" s="123"/>
      <c r="N136" s="122"/>
      <c r="O136" s="159"/>
      <c r="P136" s="122"/>
      <c r="Q136" s="158"/>
      <c r="R136" s="124"/>
    </row>
    <row r="137" spans="1:18" x14ac:dyDescent="0.25">
      <c r="C137" s="120"/>
      <c r="D137" s="121"/>
      <c r="E137" s="122"/>
      <c r="F137" s="121"/>
      <c r="G137" s="122"/>
      <c r="H137" s="122"/>
      <c r="I137" s="122"/>
      <c r="J137" s="122"/>
      <c r="K137" s="122"/>
      <c r="L137" s="125"/>
      <c r="M137" s="126" t="s">
        <v>98</v>
      </c>
      <c r="N137" s="127" t="s">
        <v>41</v>
      </c>
      <c r="O137" s="186" t="s">
        <v>99</v>
      </c>
      <c r="P137" s="187"/>
      <c r="Q137" s="158"/>
      <c r="R137" s="124"/>
    </row>
    <row r="138" spans="1:18" x14ac:dyDescent="0.25">
      <c r="C138" s="120"/>
      <c r="D138" s="121"/>
      <c r="E138" s="122"/>
      <c r="F138" s="121"/>
      <c r="G138" s="122"/>
      <c r="H138" s="122"/>
      <c r="I138" s="122"/>
      <c r="J138" s="122"/>
      <c r="K138" s="122"/>
      <c r="L138" s="138" t="s">
        <v>100</v>
      </c>
      <c r="M138" s="129">
        <v>4632514805</v>
      </c>
      <c r="N138" s="188">
        <v>7520.3162418831171</v>
      </c>
      <c r="O138" s="131">
        <v>7950</v>
      </c>
      <c r="P138" s="189" t="s">
        <v>86</v>
      </c>
      <c r="Q138" s="158"/>
      <c r="R138" s="124"/>
    </row>
    <row r="139" spans="1:18" x14ac:dyDescent="0.25">
      <c r="C139" s="120"/>
      <c r="D139" s="121"/>
      <c r="E139" s="122"/>
      <c r="F139" s="121"/>
      <c r="G139" s="122"/>
      <c r="H139" s="122"/>
      <c r="I139" s="122"/>
      <c r="J139" s="122"/>
      <c r="K139" s="122"/>
      <c r="L139" s="138" t="s">
        <v>101</v>
      </c>
      <c r="M139" s="129">
        <v>2362582550.5500002</v>
      </c>
      <c r="N139" s="188">
        <v>3835.3612833603897</v>
      </c>
      <c r="O139" s="131">
        <v>4927</v>
      </c>
      <c r="P139" s="189" t="s">
        <v>86</v>
      </c>
      <c r="Q139" s="158"/>
      <c r="R139" s="124"/>
    </row>
    <row r="140" spans="1:18" ht="16.5" thickBot="1" x14ac:dyDescent="0.3">
      <c r="C140" s="147"/>
      <c r="D140" s="334"/>
      <c r="E140" s="148"/>
      <c r="F140" s="334"/>
      <c r="G140" s="148"/>
      <c r="H140" s="148"/>
      <c r="I140" s="148"/>
      <c r="J140" s="148"/>
      <c r="K140" s="148"/>
      <c r="L140" s="335"/>
      <c r="M140" s="132"/>
      <c r="N140" s="133"/>
      <c r="O140" s="133"/>
      <c r="P140" s="190" t="s">
        <v>392</v>
      </c>
      <c r="Q140" s="338"/>
      <c r="R140" s="336"/>
    </row>
    <row r="142" spans="1:18" ht="16.5" thickBot="1" x14ac:dyDescent="0.3"/>
    <row r="143" spans="1:18" s="111" customFormat="1" ht="16.5" thickBot="1" x14ac:dyDescent="0.3">
      <c r="C143" s="105" t="s">
        <v>60</v>
      </c>
      <c r="D143" s="106"/>
      <c r="E143" s="107">
        <v>9</v>
      </c>
      <c r="F143" s="108" t="s">
        <v>461</v>
      </c>
      <c r="G143" s="107"/>
      <c r="H143" s="107"/>
      <c r="I143" s="107"/>
      <c r="J143" s="107"/>
      <c r="K143" s="107"/>
      <c r="L143" s="109"/>
      <c r="M143" s="109"/>
      <c r="N143" s="107"/>
      <c r="O143" s="151"/>
      <c r="P143" s="107"/>
      <c r="Q143" s="107"/>
      <c r="R143" s="110"/>
    </row>
    <row r="144" spans="1:18" ht="15.75" customHeight="1" x14ac:dyDescent="0.25">
      <c r="A144" s="98"/>
      <c r="B144" s="98"/>
      <c r="C144" s="424" t="s">
        <v>61</v>
      </c>
      <c r="D144" s="420" t="s">
        <v>62</v>
      </c>
      <c r="E144" s="420" t="s">
        <v>254</v>
      </c>
      <c r="F144" s="420" t="s">
        <v>63</v>
      </c>
      <c r="G144" s="420" t="s">
        <v>64</v>
      </c>
      <c r="H144" s="420" t="s">
        <v>65</v>
      </c>
      <c r="I144" s="420" t="s">
        <v>66</v>
      </c>
      <c r="J144" s="420" t="s">
        <v>67</v>
      </c>
      <c r="K144" s="420" t="s">
        <v>68</v>
      </c>
      <c r="L144" s="422" t="s">
        <v>69</v>
      </c>
      <c r="M144" s="397" t="s">
        <v>70</v>
      </c>
      <c r="N144" s="397"/>
      <c r="O144" s="397"/>
      <c r="P144" s="397"/>
      <c r="Q144" s="397"/>
      <c r="R144" s="398"/>
    </row>
    <row r="145" spans="1:18" ht="48" thickBot="1" x14ac:dyDescent="0.3">
      <c r="A145" s="98"/>
      <c r="B145" s="98"/>
      <c r="C145" s="425"/>
      <c r="D145" s="421"/>
      <c r="E145" s="421"/>
      <c r="F145" s="421"/>
      <c r="G145" s="421"/>
      <c r="H145" s="421"/>
      <c r="I145" s="421"/>
      <c r="J145" s="421"/>
      <c r="K145" s="421"/>
      <c r="L145" s="423"/>
      <c r="M145" s="112" t="s">
        <v>71</v>
      </c>
      <c r="N145" s="113" t="s">
        <v>72</v>
      </c>
      <c r="O145" s="113" t="s">
        <v>73</v>
      </c>
      <c r="P145" s="113" t="s">
        <v>398</v>
      </c>
      <c r="Q145" s="113" t="s">
        <v>74</v>
      </c>
      <c r="R145" s="399" t="s">
        <v>75</v>
      </c>
    </row>
    <row r="146" spans="1:18" ht="16.5" thickBot="1" x14ac:dyDescent="0.3">
      <c r="C146" s="141" t="s">
        <v>76</v>
      </c>
      <c r="D146" s="142"/>
      <c r="E146" s="143"/>
      <c r="F146" s="142"/>
      <c r="G146" s="143"/>
      <c r="H146" s="143"/>
      <c r="I146" s="143"/>
      <c r="J146" s="143"/>
      <c r="K146" s="143"/>
      <c r="L146" s="144"/>
      <c r="M146" s="144"/>
      <c r="N146" s="143"/>
      <c r="O146" s="154"/>
      <c r="P146" s="143"/>
      <c r="Q146" s="143"/>
      <c r="R146" s="145"/>
    </row>
    <row r="147" spans="1:18" ht="45" customHeight="1" x14ac:dyDescent="0.25">
      <c r="C147" s="192">
        <v>1</v>
      </c>
      <c r="D147" s="194" t="s">
        <v>162</v>
      </c>
      <c r="E147" s="193" t="s">
        <v>203</v>
      </c>
      <c r="F147" s="219" t="s">
        <v>204</v>
      </c>
      <c r="G147" s="193" t="s">
        <v>205</v>
      </c>
      <c r="H147" s="195">
        <v>0.5</v>
      </c>
      <c r="I147" s="215" t="s">
        <v>206</v>
      </c>
      <c r="J147" s="196">
        <v>37576</v>
      </c>
      <c r="K147" s="196">
        <v>38763</v>
      </c>
      <c r="L147" s="232">
        <v>6000217860.1157875</v>
      </c>
      <c r="M147" s="233">
        <v>3000108930.0578938</v>
      </c>
      <c r="N147" s="234">
        <v>9709</v>
      </c>
      <c r="O147" s="216">
        <v>1350.6493506493507</v>
      </c>
      <c r="P147" s="235" t="s">
        <v>86</v>
      </c>
      <c r="Q147" s="279">
        <v>62</v>
      </c>
      <c r="R147" s="221" t="s">
        <v>207</v>
      </c>
    </row>
    <row r="148" spans="1:18" ht="49.5" customHeight="1" x14ac:dyDescent="0.25">
      <c r="C148" s="240">
        <v>2</v>
      </c>
      <c r="D148" s="198" t="s">
        <v>162</v>
      </c>
      <c r="E148" s="241" t="s">
        <v>208</v>
      </c>
      <c r="F148" s="222" t="s">
        <v>444</v>
      </c>
      <c r="G148" s="241" t="s">
        <v>205</v>
      </c>
      <c r="H148" s="242">
        <v>0.5</v>
      </c>
      <c r="I148" s="243" t="s">
        <v>206</v>
      </c>
      <c r="J148" s="244">
        <v>38596</v>
      </c>
      <c r="K148" s="244">
        <v>39629</v>
      </c>
      <c r="L148" s="245">
        <v>2078981228.5530114</v>
      </c>
      <c r="M148" s="246">
        <v>1039490614.2765057</v>
      </c>
      <c r="N148" s="237">
        <v>2725</v>
      </c>
      <c r="O148" s="247">
        <v>1350.6493506493507</v>
      </c>
      <c r="P148" s="248" t="s">
        <v>86</v>
      </c>
      <c r="Q148" s="280">
        <v>64</v>
      </c>
      <c r="R148" s="239" t="s">
        <v>209</v>
      </c>
    </row>
    <row r="149" spans="1:18" ht="46.5" customHeight="1" thickBot="1" x14ac:dyDescent="0.3">
      <c r="C149" s="249">
        <v>3</v>
      </c>
      <c r="D149" s="203" t="s">
        <v>162</v>
      </c>
      <c r="E149" s="250" t="s">
        <v>210</v>
      </c>
      <c r="F149" s="223" t="s">
        <v>211</v>
      </c>
      <c r="G149" s="250" t="s">
        <v>205</v>
      </c>
      <c r="H149" s="251">
        <v>0.5</v>
      </c>
      <c r="I149" s="252" t="s">
        <v>206</v>
      </c>
      <c r="J149" s="253">
        <v>36774</v>
      </c>
      <c r="K149" s="253">
        <v>37806</v>
      </c>
      <c r="L149" s="282">
        <v>1431393302.0931938</v>
      </c>
      <c r="M149" s="283">
        <v>715696651.04659688</v>
      </c>
      <c r="N149" s="284">
        <v>2752</v>
      </c>
      <c r="O149" s="254">
        <v>1350.6493506493507</v>
      </c>
      <c r="P149" s="285" t="s">
        <v>86</v>
      </c>
      <c r="Q149" s="286">
        <v>63</v>
      </c>
      <c r="R149" s="224" t="s">
        <v>212</v>
      </c>
    </row>
    <row r="150" spans="1:18" ht="16.5" thickBot="1" x14ac:dyDescent="0.3">
      <c r="C150" s="120" t="s">
        <v>93</v>
      </c>
      <c r="D150" s="121"/>
      <c r="E150" s="122"/>
      <c r="F150" s="357"/>
      <c r="G150" s="122"/>
      <c r="H150" s="122"/>
      <c r="I150" s="122"/>
      <c r="J150" s="122"/>
      <c r="K150" s="122"/>
      <c r="L150" s="123"/>
      <c r="M150" s="156"/>
      <c r="N150" s="157"/>
      <c r="O150" s="157"/>
      <c r="P150" s="146" t="s">
        <v>107</v>
      </c>
      <c r="Q150" s="158"/>
      <c r="R150" s="124"/>
    </row>
    <row r="151" spans="1:18" ht="38.25" customHeight="1" thickBot="1" x14ac:dyDescent="0.3">
      <c r="C151" s="255">
        <v>1</v>
      </c>
      <c r="D151" s="256" t="s">
        <v>213</v>
      </c>
      <c r="E151" s="257" t="s">
        <v>214</v>
      </c>
      <c r="F151" s="268" t="s">
        <v>215</v>
      </c>
      <c r="G151" s="257" t="s">
        <v>192</v>
      </c>
      <c r="H151" s="258">
        <v>0.6</v>
      </c>
      <c r="I151" s="257" t="s">
        <v>216</v>
      </c>
      <c r="J151" s="209">
        <v>37188</v>
      </c>
      <c r="K151" s="209">
        <v>38771</v>
      </c>
      <c r="L151" s="259">
        <v>2111434083</v>
      </c>
      <c r="M151" s="260">
        <v>1266860449.8</v>
      </c>
      <c r="N151" s="261">
        <v>4430</v>
      </c>
      <c r="O151" s="262">
        <v>1350.6493506493507</v>
      </c>
      <c r="P151" s="263" t="s">
        <v>86</v>
      </c>
      <c r="Q151" s="358">
        <v>42</v>
      </c>
      <c r="R151" s="265" t="s">
        <v>217</v>
      </c>
    </row>
    <row r="152" spans="1:18" x14ac:dyDescent="0.25">
      <c r="C152" s="120"/>
      <c r="D152" s="121"/>
      <c r="E152" s="122"/>
      <c r="F152" s="121"/>
      <c r="G152" s="122"/>
      <c r="H152" s="122"/>
      <c r="I152" s="122"/>
      <c r="J152" s="122"/>
      <c r="K152" s="122"/>
      <c r="L152" s="123"/>
      <c r="M152" s="123"/>
      <c r="N152" s="122"/>
      <c r="O152" s="159"/>
      <c r="P152" s="122"/>
      <c r="Q152" s="122"/>
      <c r="R152" s="124"/>
    </row>
    <row r="153" spans="1:18" ht="16.5" thickBot="1" x14ac:dyDescent="0.3">
      <c r="C153" s="120"/>
      <c r="D153" s="121"/>
      <c r="E153" s="122"/>
      <c r="F153" s="121"/>
      <c r="G153" s="122"/>
      <c r="H153" s="122"/>
      <c r="I153" s="122"/>
      <c r="J153" s="122"/>
      <c r="K153" s="122"/>
      <c r="L153" s="123"/>
      <c r="M153" s="123"/>
      <c r="N153" s="122"/>
      <c r="O153" s="159"/>
      <c r="P153" s="122"/>
      <c r="Q153" s="122"/>
      <c r="R153" s="124"/>
    </row>
    <row r="154" spans="1:18" x14ac:dyDescent="0.25">
      <c r="C154" s="120"/>
      <c r="D154" s="121"/>
      <c r="E154" s="122"/>
      <c r="F154" s="121"/>
      <c r="G154" s="122"/>
      <c r="H154" s="122"/>
      <c r="I154" s="122"/>
      <c r="J154" s="122"/>
      <c r="K154" s="122"/>
      <c r="L154" s="125"/>
      <c r="M154" s="126" t="s">
        <v>98</v>
      </c>
      <c r="N154" s="127" t="s">
        <v>41</v>
      </c>
      <c r="O154" s="186" t="s">
        <v>99</v>
      </c>
      <c r="P154" s="187"/>
      <c r="Q154" s="122"/>
      <c r="R154" s="124"/>
    </row>
    <row r="155" spans="1:18" x14ac:dyDescent="0.25">
      <c r="C155" s="120"/>
      <c r="D155" s="121"/>
      <c r="E155" s="122"/>
      <c r="F155" s="121"/>
      <c r="G155" s="122"/>
      <c r="H155" s="122"/>
      <c r="I155" s="122"/>
      <c r="J155" s="122"/>
      <c r="K155" s="122"/>
      <c r="L155" s="138" t="s">
        <v>100</v>
      </c>
      <c r="M155" s="129">
        <v>4632514805</v>
      </c>
      <c r="N155" s="188">
        <v>7520.3162418831171</v>
      </c>
      <c r="O155" s="131">
        <v>19616</v>
      </c>
      <c r="P155" s="189" t="s">
        <v>86</v>
      </c>
      <c r="Q155" s="122"/>
      <c r="R155" s="124"/>
    </row>
    <row r="156" spans="1:18" x14ac:dyDescent="0.25">
      <c r="C156" s="120"/>
      <c r="D156" s="121"/>
      <c r="E156" s="122"/>
      <c r="F156" s="121"/>
      <c r="G156" s="122"/>
      <c r="H156" s="122"/>
      <c r="I156" s="122"/>
      <c r="J156" s="122"/>
      <c r="K156" s="122"/>
      <c r="L156" s="138" t="s">
        <v>101</v>
      </c>
      <c r="M156" s="129">
        <v>2362582550.5500002</v>
      </c>
      <c r="N156" s="188">
        <v>3835.3612833603897</v>
      </c>
      <c r="O156" s="131">
        <v>15186</v>
      </c>
      <c r="P156" s="189" t="s">
        <v>86</v>
      </c>
      <c r="Q156" s="122"/>
      <c r="R156" s="124"/>
    </row>
    <row r="157" spans="1:18" ht="16.5" thickBot="1" x14ac:dyDescent="0.3">
      <c r="C157" s="147"/>
      <c r="D157" s="334"/>
      <c r="E157" s="148"/>
      <c r="F157" s="334"/>
      <c r="G157" s="148"/>
      <c r="H157" s="148"/>
      <c r="I157" s="148"/>
      <c r="J157" s="148"/>
      <c r="K157" s="148"/>
      <c r="L157" s="335"/>
      <c r="M157" s="132"/>
      <c r="N157" s="133"/>
      <c r="O157" s="133"/>
      <c r="P157" s="190" t="s">
        <v>392</v>
      </c>
      <c r="Q157" s="148"/>
      <c r="R157" s="336"/>
    </row>
    <row r="159" spans="1:18" ht="16.5" thickBot="1" x14ac:dyDescent="0.3"/>
    <row r="160" spans="1:18" s="111" customFormat="1" ht="16.5" thickBot="1" x14ac:dyDescent="0.3">
      <c r="C160" s="105" t="s">
        <v>60</v>
      </c>
      <c r="D160" s="106"/>
      <c r="E160" s="107">
        <v>10</v>
      </c>
      <c r="F160" s="108" t="s">
        <v>32</v>
      </c>
      <c r="G160" s="107"/>
      <c r="H160" s="107"/>
      <c r="I160" s="107"/>
      <c r="J160" s="107"/>
      <c r="K160" s="107"/>
      <c r="L160" s="109"/>
      <c r="M160" s="109"/>
      <c r="N160" s="107"/>
      <c r="O160" s="151"/>
      <c r="P160" s="107"/>
      <c r="Q160" s="107"/>
      <c r="R160" s="110"/>
    </row>
    <row r="161" spans="1:18" ht="15.75" customHeight="1" x14ac:dyDescent="0.25">
      <c r="A161" s="98"/>
      <c r="B161" s="98"/>
      <c r="C161" s="424" t="s">
        <v>61</v>
      </c>
      <c r="D161" s="420" t="s">
        <v>62</v>
      </c>
      <c r="E161" s="420" t="s">
        <v>254</v>
      </c>
      <c r="F161" s="420" t="s">
        <v>63</v>
      </c>
      <c r="G161" s="420" t="s">
        <v>64</v>
      </c>
      <c r="H161" s="420" t="s">
        <v>65</v>
      </c>
      <c r="I161" s="420" t="s">
        <v>66</v>
      </c>
      <c r="J161" s="420" t="s">
        <v>67</v>
      </c>
      <c r="K161" s="420" t="s">
        <v>68</v>
      </c>
      <c r="L161" s="422" t="s">
        <v>69</v>
      </c>
      <c r="M161" s="397" t="s">
        <v>70</v>
      </c>
      <c r="N161" s="397"/>
      <c r="O161" s="397"/>
      <c r="P161" s="397"/>
      <c r="Q161" s="397"/>
      <c r="R161" s="398"/>
    </row>
    <row r="162" spans="1:18" ht="48" thickBot="1" x14ac:dyDescent="0.3">
      <c r="A162" s="98"/>
      <c r="B162" s="98"/>
      <c r="C162" s="425"/>
      <c r="D162" s="421"/>
      <c r="E162" s="421"/>
      <c r="F162" s="421"/>
      <c r="G162" s="421"/>
      <c r="H162" s="421"/>
      <c r="I162" s="421"/>
      <c r="J162" s="421"/>
      <c r="K162" s="421"/>
      <c r="L162" s="423"/>
      <c r="M162" s="112" t="s">
        <v>71</v>
      </c>
      <c r="N162" s="113" t="s">
        <v>72</v>
      </c>
      <c r="O162" s="113" t="s">
        <v>73</v>
      </c>
      <c r="P162" s="113" t="s">
        <v>398</v>
      </c>
      <c r="Q162" s="113" t="s">
        <v>74</v>
      </c>
      <c r="R162" s="399" t="s">
        <v>75</v>
      </c>
    </row>
    <row r="163" spans="1:18" ht="16.5" thickBot="1" x14ac:dyDescent="0.3">
      <c r="C163" s="141" t="s">
        <v>76</v>
      </c>
      <c r="D163" s="142"/>
      <c r="E163" s="143"/>
      <c r="F163" s="142"/>
      <c r="G163" s="143"/>
      <c r="H163" s="143"/>
      <c r="I163" s="143"/>
      <c r="J163" s="143"/>
      <c r="K163" s="143"/>
      <c r="L163" s="144"/>
      <c r="M163" s="144"/>
      <c r="N163" s="143"/>
      <c r="O163" s="154"/>
      <c r="P163" s="143"/>
      <c r="Q163" s="143"/>
      <c r="R163" s="145"/>
    </row>
    <row r="164" spans="1:18" ht="48.75" customHeight="1" thickBot="1" x14ac:dyDescent="0.3">
      <c r="C164" s="255">
        <v>1</v>
      </c>
      <c r="D164" s="256" t="s">
        <v>162</v>
      </c>
      <c r="E164" s="257" t="s">
        <v>218</v>
      </c>
      <c r="F164" s="268" t="s">
        <v>414</v>
      </c>
      <c r="G164" s="257" t="s">
        <v>205</v>
      </c>
      <c r="H164" s="258">
        <v>1</v>
      </c>
      <c r="I164" s="321" t="s">
        <v>219</v>
      </c>
      <c r="J164" s="209">
        <v>38056</v>
      </c>
      <c r="K164" s="209">
        <v>39436</v>
      </c>
      <c r="L164" s="259">
        <v>3120768151.0231442</v>
      </c>
      <c r="M164" s="260">
        <v>3120768151.0231442</v>
      </c>
      <c r="N164" s="261">
        <v>8717</v>
      </c>
      <c r="O164" s="262">
        <v>1350.6493506493507</v>
      </c>
      <c r="P164" s="263" t="s">
        <v>86</v>
      </c>
      <c r="Q164" s="358" t="s">
        <v>464</v>
      </c>
      <c r="R164" s="265" t="s">
        <v>465</v>
      </c>
    </row>
    <row r="165" spans="1:18" ht="16.5" thickBot="1" x14ac:dyDescent="0.3">
      <c r="C165" s="120" t="s">
        <v>93</v>
      </c>
      <c r="D165" s="121"/>
      <c r="E165" s="122"/>
      <c r="F165" s="357"/>
      <c r="G165" s="122"/>
      <c r="H165" s="122"/>
      <c r="I165" s="122"/>
      <c r="J165" s="122"/>
      <c r="K165" s="122"/>
      <c r="L165" s="123"/>
      <c r="M165" s="156"/>
      <c r="N165" s="157"/>
      <c r="O165" s="157"/>
      <c r="P165" s="146" t="s">
        <v>107</v>
      </c>
      <c r="Q165" s="158"/>
      <c r="R165" s="124"/>
    </row>
    <row r="166" spans="1:18" ht="151.5" customHeight="1" thickBot="1" x14ac:dyDescent="0.3">
      <c r="C166" s="255">
        <v>1</v>
      </c>
      <c r="D166" s="256" t="s">
        <v>220</v>
      </c>
      <c r="E166" s="257" t="s">
        <v>221</v>
      </c>
      <c r="F166" s="268" t="s">
        <v>445</v>
      </c>
      <c r="G166" s="257" t="s">
        <v>192</v>
      </c>
      <c r="H166" s="258">
        <v>0.5</v>
      </c>
      <c r="I166" s="257" t="s">
        <v>222</v>
      </c>
      <c r="J166" s="209">
        <v>38772</v>
      </c>
      <c r="K166" s="209">
        <v>40656</v>
      </c>
      <c r="L166" s="259">
        <v>4793832856</v>
      </c>
      <c r="M166" s="260">
        <v>2396916428</v>
      </c>
      <c r="N166" s="261">
        <v>5875</v>
      </c>
      <c r="O166" s="262">
        <v>1350.6493506493507</v>
      </c>
      <c r="P166" s="263" t="s">
        <v>86</v>
      </c>
      <c r="Q166" s="358">
        <v>72</v>
      </c>
      <c r="R166" s="265" t="s">
        <v>223</v>
      </c>
    </row>
    <row r="167" spans="1:18" x14ac:dyDescent="0.25">
      <c r="C167" s="120"/>
      <c r="D167" s="121"/>
      <c r="E167" s="122"/>
      <c r="F167" s="121"/>
      <c r="G167" s="122"/>
      <c r="H167" s="122"/>
      <c r="I167" s="122"/>
      <c r="J167" s="122"/>
      <c r="K167" s="122"/>
      <c r="L167" s="123"/>
      <c r="M167" s="123"/>
      <c r="N167" s="122"/>
      <c r="O167" s="159"/>
      <c r="P167" s="122"/>
      <c r="Q167" s="122"/>
      <c r="R167" s="124"/>
    </row>
    <row r="168" spans="1:18" ht="16.5" thickBot="1" x14ac:dyDescent="0.3">
      <c r="C168" s="120"/>
      <c r="D168" s="121"/>
      <c r="E168" s="122"/>
      <c r="F168" s="121"/>
      <c r="G168" s="122"/>
      <c r="H168" s="122"/>
      <c r="I168" s="122"/>
      <c r="J168" s="122"/>
      <c r="K168" s="122"/>
      <c r="L168" s="123"/>
      <c r="M168" s="123"/>
      <c r="N168" s="122"/>
      <c r="O168" s="159"/>
      <c r="P168" s="122"/>
      <c r="Q168" s="122"/>
      <c r="R168" s="124"/>
    </row>
    <row r="169" spans="1:18" x14ac:dyDescent="0.25">
      <c r="C169" s="120"/>
      <c r="D169" s="121"/>
      <c r="E169" s="122"/>
      <c r="F169" s="121"/>
      <c r="G169" s="122"/>
      <c r="H169" s="122"/>
      <c r="I169" s="122"/>
      <c r="J169" s="122"/>
      <c r="K169" s="122"/>
      <c r="L169" s="125"/>
      <c r="M169" s="126" t="s">
        <v>98</v>
      </c>
      <c r="N169" s="127" t="s">
        <v>41</v>
      </c>
      <c r="O169" s="186" t="s">
        <v>99</v>
      </c>
      <c r="P169" s="187"/>
      <c r="Q169" s="122"/>
      <c r="R169" s="124"/>
    </row>
    <row r="170" spans="1:18" x14ac:dyDescent="0.25">
      <c r="C170" s="120"/>
      <c r="D170" s="121"/>
      <c r="E170" s="122"/>
      <c r="F170" s="121"/>
      <c r="G170" s="122"/>
      <c r="H170" s="122"/>
      <c r="I170" s="122"/>
      <c r="J170" s="122"/>
      <c r="K170" s="122"/>
      <c r="L170" s="138" t="s">
        <v>100</v>
      </c>
      <c r="M170" s="129">
        <v>4632514805</v>
      </c>
      <c r="N170" s="188">
        <v>7520.3162418831171</v>
      </c>
      <c r="O170" s="131">
        <v>14592</v>
      </c>
      <c r="P170" s="189" t="s">
        <v>86</v>
      </c>
      <c r="Q170" s="122"/>
      <c r="R170" s="124"/>
    </row>
    <row r="171" spans="1:18" x14ac:dyDescent="0.25">
      <c r="C171" s="120"/>
      <c r="D171" s="121"/>
      <c r="E171" s="122"/>
      <c r="F171" s="121"/>
      <c r="G171" s="122"/>
      <c r="H171" s="122"/>
      <c r="I171" s="122"/>
      <c r="J171" s="122"/>
      <c r="K171" s="122"/>
      <c r="L171" s="138" t="s">
        <v>101</v>
      </c>
      <c r="M171" s="129">
        <v>2362582550.5500002</v>
      </c>
      <c r="N171" s="188">
        <v>3835.3612833603897</v>
      </c>
      <c r="O171" s="131">
        <v>8717</v>
      </c>
      <c r="P171" s="189" t="s">
        <v>86</v>
      </c>
      <c r="Q171" s="122"/>
      <c r="R171" s="124"/>
    </row>
    <row r="172" spans="1:18" ht="16.5" thickBot="1" x14ac:dyDescent="0.3">
      <c r="C172" s="147"/>
      <c r="D172" s="334"/>
      <c r="E172" s="148"/>
      <c r="F172" s="334"/>
      <c r="G172" s="148"/>
      <c r="H172" s="148"/>
      <c r="I172" s="148"/>
      <c r="J172" s="148"/>
      <c r="K172" s="148"/>
      <c r="L172" s="335"/>
      <c r="M172" s="132"/>
      <c r="N172" s="133"/>
      <c r="O172" s="133"/>
      <c r="P172" s="190" t="s">
        <v>392</v>
      </c>
      <c r="Q172" s="148"/>
      <c r="R172" s="336"/>
    </row>
    <row r="174" spans="1:18" ht="16.5" thickBot="1" x14ac:dyDescent="0.3"/>
    <row r="175" spans="1:18" s="111" customFormat="1" ht="16.5" thickBot="1" x14ac:dyDescent="0.3">
      <c r="C175" s="105" t="s">
        <v>60</v>
      </c>
      <c r="D175" s="108"/>
      <c r="E175" s="160">
        <v>11</v>
      </c>
      <c r="F175" s="108">
        <v>0</v>
      </c>
      <c r="G175" s="161"/>
      <c r="H175" s="161"/>
      <c r="I175" s="161"/>
      <c r="J175" s="161"/>
      <c r="K175" s="161"/>
      <c r="L175" s="162"/>
      <c r="M175" s="162"/>
      <c r="N175" s="161"/>
      <c r="O175" s="161"/>
      <c r="P175" s="161"/>
      <c r="Q175" s="161"/>
      <c r="R175" s="163"/>
    </row>
    <row r="176" spans="1:18" ht="15.75" customHeight="1" x14ac:dyDescent="0.25">
      <c r="A176" s="98"/>
      <c r="B176" s="98"/>
      <c r="C176" s="424" t="s">
        <v>61</v>
      </c>
      <c r="D176" s="420" t="s">
        <v>62</v>
      </c>
      <c r="E176" s="420" t="s">
        <v>254</v>
      </c>
      <c r="F176" s="420" t="s">
        <v>63</v>
      </c>
      <c r="G176" s="420" t="s">
        <v>64</v>
      </c>
      <c r="H176" s="420" t="s">
        <v>65</v>
      </c>
      <c r="I176" s="420" t="s">
        <v>66</v>
      </c>
      <c r="J176" s="420" t="s">
        <v>67</v>
      </c>
      <c r="K176" s="420" t="s">
        <v>68</v>
      </c>
      <c r="L176" s="422" t="s">
        <v>69</v>
      </c>
      <c r="M176" s="397" t="s">
        <v>70</v>
      </c>
      <c r="N176" s="397"/>
      <c r="O176" s="397"/>
      <c r="P176" s="397"/>
      <c r="Q176" s="397"/>
      <c r="R176" s="398"/>
    </row>
    <row r="177" spans="1:18" ht="48" thickBot="1" x14ac:dyDescent="0.3">
      <c r="A177" s="98"/>
      <c r="B177" s="98"/>
      <c r="C177" s="425"/>
      <c r="D177" s="421"/>
      <c r="E177" s="421"/>
      <c r="F177" s="421"/>
      <c r="G177" s="421"/>
      <c r="H177" s="421"/>
      <c r="I177" s="421"/>
      <c r="J177" s="421"/>
      <c r="K177" s="421"/>
      <c r="L177" s="423"/>
      <c r="M177" s="112" t="s">
        <v>71</v>
      </c>
      <c r="N177" s="113" t="s">
        <v>72</v>
      </c>
      <c r="O177" s="113" t="s">
        <v>73</v>
      </c>
      <c r="P177" s="113" t="s">
        <v>398</v>
      </c>
      <c r="Q177" s="113" t="s">
        <v>74</v>
      </c>
      <c r="R177" s="399" t="s">
        <v>75</v>
      </c>
    </row>
    <row r="178" spans="1:18" ht="16.5" thickBot="1" x14ac:dyDescent="0.3">
      <c r="C178" s="450" t="s">
        <v>76</v>
      </c>
      <c r="D178" s="451"/>
      <c r="E178" s="164"/>
      <c r="F178" s="165" t="s">
        <v>224</v>
      </c>
      <c r="G178" s="164"/>
      <c r="H178" s="164"/>
      <c r="I178" s="164"/>
      <c r="J178" s="164"/>
      <c r="K178" s="164"/>
      <c r="L178" s="166"/>
      <c r="M178" s="166"/>
      <c r="N178" s="164"/>
      <c r="O178" s="164"/>
      <c r="P178" s="164"/>
      <c r="Q178" s="164"/>
      <c r="R178" s="167"/>
    </row>
    <row r="179" spans="1:18" ht="102.75" customHeight="1" thickBot="1" x14ac:dyDescent="0.3">
      <c r="C179" s="364">
        <v>1</v>
      </c>
      <c r="D179" s="365" t="s">
        <v>419</v>
      </c>
      <c r="E179" s="366"/>
      <c r="F179" s="369" t="s">
        <v>225</v>
      </c>
      <c r="G179" s="366" t="s">
        <v>205</v>
      </c>
      <c r="H179" s="367">
        <v>0.5</v>
      </c>
      <c r="I179" s="368" t="s">
        <v>226</v>
      </c>
      <c r="J179" s="209">
        <v>39400</v>
      </c>
      <c r="K179" s="209">
        <v>40968</v>
      </c>
      <c r="L179" s="259">
        <v>6134373.3300000001</v>
      </c>
      <c r="M179" s="260">
        <v>3067186.665</v>
      </c>
      <c r="N179" s="261">
        <v>7012.14</v>
      </c>
      <c r="O179" s="262">
        <v>1350.6493506493507</v>
      </c>
      <c r="P179" s="263" t="s">
        <v>86</v>
      </c>
      <c r="Q179" s="263" t="s">
        <v>227</v>
      </c>
      <c r="R179" s="391" t="s">
        <v>228</v>
      </c>
    </row>
    <row r="180" spans="1:18" ht="16.5" thickBot="1" x14ac:dyDescent="0.3">
      <c r="C180" s="450" t="s">
        <v>93</v>
      </c>
      <c r="D180" s="451"/>
      <c r="E180" s="164"/>
      <c r="F180" s="370" t="s">
        <v>36</v>
      </c>
      <c r="G180" s="164"/>
      <c r="H180" s="164"/>
      <c r="I180" s="164"/>
      <c r="J180" s="164"/>
      <c r="K180" s="164"/>
      <c r="L180" s="166"/>
      <c r="M180" s="168"/>
      <c r="N180" s="164"/>
      <c r="O180" s="164"/>
      <c r="P180" s="164"/>
      <c r="Q180" s="164"/>
      <c r="R180" s="392"/>
    </row>
    <row r="181" spans="1:18" ht="104.25" customHeight="1" x14ac:dyDescent="0.25">
      <c r="C181" s="359">
        <v>1</v>
      </c>
      <c r="D181" s="360" t="s">
        <v>229</v>
      </c>
      <c r="E181" s="361"/>
      <c r="F181" s="371" t="s">
        <v>417</v>
      </c>
      <c r="G181" s="361" t="s">
        <v>192</v>
      </c>
      <c r="H181" s="372">
        <v>1</v>
      </c>
      <c r="I181" s="361" t="s">
        <v>230</v>
      </c>
      <c r="J181" s="196">
        <v>40268</v>
      </c>
      <c r="K181" s="196">
        <v>40847</v>
      </c>
      <c r="L181" s="232">
        <v>1576786280</v>
      </c>
      <c r="M181" s="233">
        <v>1576786280</v>
      </c>
      <c r="N181" s="234">
        <v>3062</v>
      </c>
      <c r="O181" s="216">
        <v>1350.6493506493507</v>
      </c>
      <c r="P181" s="235" t="s">
        <v>86</v>
      </c>
      <c r="Q181" s="235" t="s">
        <v>231</v>
      </c>
      <c r="R181" s="393" t="s">
        <v>232</v>
      </c>
    </row>
    <row r="182" spans="1:18" ht="119.25" customHeight="1" thickBot="1" x14ac:dyDescent="0.3">
      <c r="C182" s="373">
        <v>2</v>
      </c>
      <c r="D182" s="374" t="s">
        <v>233</v>
      </c>
      <c r="E182" s="375"/>
      <c r="F182" s="266" t="s">
        <v>234</v>
      </c>
      <c r="G182" s="375" t="s">
        <v>192</v>
      </c>
      <c r="H182" s="376">
        <v>0.4</v>
      </c>
      <c r="I182" s="377" t="s">
        <v>230</v>
      </c>
      <c r="J182" s="253">
        <v>40143</v>
      </c>
      <c r="K182" s="253">
        <v>41183</v>
      </c>
      <c r="L182" s="282">
        <v>4331349652</v>
      </c>
      <c r="M182" s="283">
        <v>1732539860.8000002</v>
      </c>
      <c r="N182" s="284">
        <v>3487</v>
      </c>
      <c r="O182" s="254">
        <v>1350.6493506493507</v>
      </c>
      <c r="P182" s="285" t="s">
        <v>86</v>
      </c>
      <c r="Q182" s="285" t="s">
        <v>235</v>
      </c>
      <c r="R182" s="394" t="s">
        <v>236</v>
      </c>
    </row>
    <row r="183" spans="1:18" x14ac:dyDescent="0.25">
      <c r="C183" s="169"/>
      <c r="D183" s="170"/>
      <c r="E183" s="171"/>
      <c r="F183" s="170"/>
      <c r="G183" s="171"/>
      <c r="H183" s="171"/>
      <c r="I183" s="171"/>
      <c r="J183" s="171"/>
      <c r="K183" s="171"/>
      <c r="L183" s="172"/>
      <c r="M183" s="172"/>
      <c r="N183" s="171"/>
      <c r="O183" s="171"/>
      <c r="P183" s="171"/>
      <c r="Q183" s="171"/>
      <c r="R183" s="173"/>
    </row>
    <row r="184" spans="1:18" ht="16.5" thickBot="1" x14ac:dyDescent="0.3">
      <c r="C184" s="169"/>
      <c r="D184" s="170"/>
      <c r="E184" s="171"/>
      <c r="F184" s="170"/>
      <c r="G184" s="171"/>
      <c r="H184" s="171"/>
      <c r="I184" s="171"/>
      <c r="J184" s="171"/>
      <c r="K184" s="171"/>
      <c r="L184" s="172"/>
      <c r="M184" s="172"/>
      <c r="N184" s="171"/>
      <c r="O184" s="171"/>
      <c r="P184" s="171"/>
      <c r="Q184" s="171"/>
      <c r="R184" s="173"/>
    </row>
    <row r="185" spans="1:18" x14ac:dyDescent="0.25">
      <c r="C185" s="169"/>
      <c r="D185" s="170"/>
      <c r="E185" s="171"/>
      <c r="F185" s="170"/>
      <c r="G185" s="171"/>
      <c r="H185" s="171"/>
      <c r="I185" s="171"/>
      <c r="J185" s="171"/>
      <c r="K185" s="171"/>
      <c r="L185" s="125"/>
      <c r="M185" s="126" t="s">
        <v>98</v>
      </c>
      <c r="N185" s="127" t="s">
        <v>41</v>
      </c>
      <c r="O185" s="186" t="s">
        <v>99</v>
      </c>
      <c r="P185" s="187"/>
      <c r="Q185" s="171"/>
      <c r="R185" s="173"/>
    </row>
    <row r="186" spans="1:18" x14ac:dyDescent="0.25">
      <c r="C186" s="169"/>
      <c r="D186" s="170"/>
      <c r="E186" s="171"/>
      <c r="F186" s="170"/>
      <c r="G186" s="171"/>
      <c r="H186" s="171"/>
      <c r="I186" s="171"/>
      <c r="J186" s="171"/>
      <c r="K186" s="171"/>
      <c r="L186" s="138" t="s">
        <v>100</v>
      </c>
      <c r="M186" s="129">
        <v>4632514805</v>
      </c>
      <c r="N186" s="188">
        <v>7520.3162418831171</v>
      </c>
      <c r="O186" s="131">
        <v>13561.14</v>
      </c>
      <c r="P186" s="189" t="s">
        <v>86</v>
      </c>
      <c r="Q186" s="171"/>
      <c r="R186" s="173"/>
    </row>
    <row r="187" spans="1:18" x14ac:dyDescent="0.25">
      <c r="C187" s="169"/>
      <c r="D187" s="170"/>
      <c r="E187" s="171"/>
      <c r="F187" s="170"/>
      <c r="G187" s="171"/>
      <c r="H187" s="171"/>
      <c r="I187" s="171"/>
      <c r="J187" s="171"/>
      <c r="K187" s="171"/>
      <c r="L187" s="138" t="s">
        <v>101</v>
      </c>
      <c r="M187" s="129">
        <v>2362582550.5500002</v>
      </c>
      <c r="N187" s="188">
        <v>3835.3612833603897</v>
      </c>
      <c r="O187" s="131">
        <v>7012.14</v>
      </c>
      <c r="P187" s="189" t="s">
        <v>86</v>
      </c>
      <c r="Q187" s="171"/>
      <c r="R187" s="173"/>
    </row>
    <row r="188" spans="1:18" ht="16.5" thickBot="1" x14ac:dyDescent="0.3">
      <c r="C188" s="339"/>
      <c r="D188" s="340"/>
      <c r="E188" s="341"/>
      <c r="F188" s="340"/>
      <c r="G188" s="341"/>
      <c r="H188" s="341"/>
      <c r="I188" s="341"/>
      <c r="J188" s="341"/>
      <c r="K188" s="341"/>
      <c r="L188" s="335"/>
      <c r="M188" s="132"/>
      <c r="N188" s="133"/>
      <c r="O188" s="133"/>
      <c r="P188" s="190" t="s">
        <v>392</v>
      </c>
      <c r="Q188" s="341"/>
      <c r="R188" s="342"/>
    </row>
    <row r="190" spans="1:18" ht="16.5" thickBot="1" x14ac:dyDescent="0.3"/>
    <row r="191" spans="1:18" s="111" customFormat="1" ht="16.5" thickBot="1" x14ac:dyDescent="0.3">
      <c r="C191" s="105" t="s">
        <v>60</v>
      </c>
      <c r="D191" s="108"/>
      <c r="E191" s="160">
        <v>12</v>
      </c>
      <c r="F191" s="108" t="s">
        <v>37</v>
      </c>
      <c r="G191" s="161"/>
      <c r="H191" s="161"/>
      <c r="I191" s="161"/>
      <c r="J191" s="161"/>
      <c r="K191" s="161"/>
      <c r="L191" s="162"/>
      <c r="M191" s="162"/>
      <c r="N191" s="161"/>
      <c r="O191" s="161"/>
      <c r="P191" s="161"/>
      <c r="Q191" s="161"/>
      <c r="R191" s="163"/>
    </row>
    <row r="192" spans="1:18" ht="15.75" customHeight="1" x14ac:dyDescent="0.25">
      <c r="A192" s="98"/>
      <c r="B192" s="98"/>
      <c r="C192" s="424" t="s">
        <v>61</v>
      </c>
      <c r="D192" s="420" t="s">
        <v>62</v>
      </c>
      <c r="E192" s="420" t="s">
        <v>254</v>
      </c>
      <c r="F192" s="420" t="s">
        <v>63</v>
      </c>
      <c r="G192" s="420" t="s">
        <v>64</v>
      </c>
      <c r="H192" s="420" t="s">
        <v>65</v>
      </c>
      <c r="I192" s="420" t="s">
        <v>66</v>
      </c>
      <c r="J192" s="420" t="s">
        <v>67</v>
      </c>
      <c r="K192" s="420" t="s">
        <v>68</v>
      </c>
      <c r="L192" s="422" t="s">
        <v>69</v>
      </c>
      <c r="M192" s="397" t="s">
        <v>70</v>
      </c>
      <c r="N192" s="397"/>
      <c r="O192" s="397"/>
      <c r="P192" s="397"/>
      <c r="Q192" s="397"/>
      <c r="R192" s="398"/>
    </row>
    <row r="193" spans="1:18" ht="48" thickBot="1" x14ac:dyDescent="0.3">
      <c r="A193" s="98"/>
      <c r="B193" s="98"/>
      <c r="C193" s="425"/>
      <c r="D193" s="421"/>
      <c r="E193" s="421"/>
      <c r="F193" s="421"/>
      <c r="G193" s="421"/>
      <c r="H193" s="421"/>
      <c r="I193" s="421"/>
      <c r="J193" s="421"/>
      <c r="K193" s="421"/>
      <c r="L193" s="423"/>
      <c r="M193" s="112" t="s">
        <v>71</v>
      </c>
      <c r="N193" s="113" t="s">
        <v>72</v>
      </c>
      <c r="O193" s="113" t="s">
        <v>73</v>
      </c>
      <c r="P193" s="113" t="s">
        <v>398</v>
      </c>
      <c r="Q193" s="113" t="s">
        <v>74</v>
      </c>
      <c r="R193" s="399" t="s">
        <v>75</v>
      </c>
    </row>
    <row r="194" spans="1:18" ht="16.5" thickBot="1" x14ac:dyDescent="0.3">
      <c r="C194" s="448" t="s">
        <v>76</v>
      </c>
      <c r="D194" s="449"/>
      <c r="E194" s="449"/>
      <c r="F194" s="396" t="s">
        <v>38</v>
      </c>
      <c r="G194" s="171"/>
      <c r="H194" s="171"/>
      <c r="I194" s="171"/>
      <c r="J194" s="171"/>
      <c r="K194" s="171"/>
      <c r="L194" s="172"/>
      <c r="M194" s="172"/>
      <c r="N194" s="171"/>
      <c r="O194" s="171"/>
      <c r="P194" s="171"/>
      <c r="Q194" s="171"/>
      <c r="R194" s="173"/>
    </row>
    <row r="195" spans="1:18" ht="64.5" customHeight="1" x14ac:dyDescent="0.25">
      <c r="C195" s="359">
        <v>1</v>
      </c>
      <c r="D195" s="360" t="s">
        <v>237</v>
      </c>
      <c r="E195" s="361"/>
      <c r="F195" s="371" t="s">
        <v>238</v>
      </c>
      <c r="G195" s="361" t="s">
        <v>205</v>
      </c>
      <c r="H195" s="362">
        <v>1</v>
      </c>
      <c r="I195" s="363" t="s">
        <v>420</v>
      </c>
      <c r="J195" s="196">
        <v>38338</v>
      </c>
      <c r="K195" s="196">
        <v>39082</v>
      </c>
      <c r="L195" s="232">
        <v>1468222665.1099999</v>
      </c>
      <c r="M195" s="233">
        <v>1468222665.1099999</v>
      </c>
      <c r="N195" s="234">
        <v>4101</v>
      </c>
      <c r="O195" s="216">
        <v>1350.6493506493507</v>
      </c>
      <c r="P195" s="235" t="s">
        <v>86</v>
      </c>
      <c r="Q195" s="235" t="s">
        <v>239</v>
      </c>
      <c r="R195" s="393" t="s">
        <v>240</v>
      </c>
    </row>
    <row r="196" spans="1:18" ht="48" customHeight="1" thickBot="1" x14ac:dyDescent="0.3">
      <c r="C196" s="373">
        <v>2</v>
      </c>
      <c r="D196" s="374" t="s">
        <v>421</v>
      </c>
      <c r="E196" s="375" t="s">
        <v>241</v>
      </c>
      <c r="F196" s="266" t="s">
        <v>422</v>
      </c>
      <c r="G196" s="375" t="s">
        <v>192</v>
      </c>
      <c r="H196" s="378">
        <v>0.4</v>
      </c>
      <c r="I196" s="377" t="s">
        <v>420</v>
      </c>
      <c r="J196" s="253">
        <v>41282</v>
      </c>
      <c r="K196" s="379" t="s">
        <v>242</v>
      </c>
      <c r="L196" s="282">
        <v>1163338632</v>
      </c>
      <c r="M196" s="283">
        <v>465335452.80000001</v>
      </c>
      <c r="N196" s="284">
        <v>789</v>
      </c>
      <c r="O196" s="254">
        <v>1350.6493506493507</v>
      </c>
      <c r="P196" s="285" t="s">
        <v>86</v>
      </c>
      <c r="Q196" s="285" t="s">
        <v>243</v>
      </c>
      <c r="R196" s="394" t="s">
        <v>244</v>
      </c>
    </row>
    <row r="197" spans="1:18" ht="16.5" thickBot="1" x14ac:dyDescent="0.3">
      <c r="C197" s="450" t="s">
        <v>93</v>
      </c>
      <c r="D197" s="451"/>
      <c r="E197" s="451"/>
      <c r="F197" s="370" t="s">
        <v>451</v>
      </c>
      <c r="G197" s="164"/>
      <c r="H197" s="164"/>
      <c r="I197" s="164"/>
      <c r="J197" s="164"/>
      <c r="K197" s="164"/>
      <c r="L197" s="166"/>
      <c r="M197" s="168"/>
      <c r="N197" s="164"/>
      <c r="O197" s="164"/>
      <c r="P197" s="164"/>
      <c r="Q197" s="164"/>
      <c r="R197" s="392"/>
    </row>
    <row r="198" spans="1:18" ht="75.75" customHeight="1" x14ac:dyDescent="0.25">
      <c r="C198" s="359">
        <v>1</v>
      </c>
      <c r="D198" s="360" t="s">
        <v>423</v>
      </c>
      <c r="E198" s="361" t="s">
        <v>245</v>
      </c>
      <c r="F198" s="371" t="s">
        <v>424</v>
      </c>
      <c r="G198" s="361" t="s">
        <v>192</v>
      </c>
      <c r="H198" s="372">
        <v>0.4</v>
      </c>
      <c r="I198" s="361" t="s">
        <v>246</v>
      </c>
      <c r="J198" s="196">
        <v>37188</v>
      </c>
      <c r="K198" s="196">
        <v>38283</v>
      </c>
      <c r="L198" s="232">
        <v>2111434083</v>
      </c>
      <c r="M198" s="233">
        <v>844573633.20000005</v>
      </c>
      <c r="N198" s="234">
        <v>2953</v>
      </c>
      <c r="O198" s="216">
        <v>1350.6493506493507</v>
      </c>
      <c r="P198" s="235" t="s">
        <v>86</v>
      </c>
      <c r="Q198" s="235" t="s">
        <v>247</v>
      </c>
      <c r="R198" s="393" t="s">
        <v>248</v>
      </c>
    </row>
    <row r="199" spans="1:18" ht="72.75" customHeight="1" thickBot="1" x14ac:dyDescent="0.3">
      <c r="C199" s="373">
        <v>2</v>
      </c>
      <c r="D199" s="374" t="s">
        <v>425</v>
      </c>
      <c r="E199" s="375" t="s">
        <v>249</v>
      </c>
      <c r="F199" s="266" t="s">
        <v>426</v>
      </c>
      <c r="G199" s="375" t="s">
        <v>192</v>
      </c>
      <c r="H199" s="376">
        <v>1</v>
      </c>
      <c r="I199" s="375" t="s">
        <v>246</v>
      </c>
      <c r="J199" s="253">
        <v>38366</v>
      </c>
      <c r="K199" s="253">
        <v>39094</v>
      </c>
      <c r="L199" s="282">
        <v>3161732843.9899998</v>
      </c>
      <c r="M199" s="283">
        <v>3161732843.9899998</v>
      </c>
      <c r="N199" s="284">
        <v>8288</v>
      </c>
      <c r="O199" s="254">
        <v>1350.6493506493507</v>
      </c>
      <c r="P199" s="285" t="s">
        <v>86</v>
      </c>
      <c r="Q199" s="285" t="s">
        <v>250</v>
      </c>
      <c r="R199" s="394" t="s">
        <v>251</v>
      </c>
    </row>
    <row r="200" spans="1:18" x14ac:dyDescent="0.25">
      <c r="C200" s="169"/>
      <c r="D200" s="170"/>
      <c r="E200" s="174"/>
      <c r="F200" s="170"/>
      <c r="G200" s="171"/>
      <c r="H200" s="171"/>
      <c r="I200" s="171"/>
      <c r="J200" s="171"/>
      <c r="K200" s="171"/>
      <c r="L200" s="172"/>
      <c r="M200" s="172"/>
      <c r="N200" s="171"/>
      <c r="O200" s="171"/>
      <c r="P200" s="171"/>
      <c r="Q200" s="171"/>
      <c r="R200" s="173"/>
    </row>
    <row r="201" spans="1:18" ht="16.5" thickBot="1" x14ac:dyDescent="0.3">
      <c r="C201" s="169"/>
      <c r="D201" s="170"/>
      <c r="E201" s="174"/>
      <c r="F201" s="170"/>
      <c r="G201" s="171"/>
      <c r="H201" s="171"/>
      <c r="I201" s="171"/>
      <c r="J201" s="171"/>
      <c r="K201" s="171"/>
      <c r="L201" s="172"/>
      <c r="M201" s="172"/>
      <c r="N201" s="171"/>
      <c r="O201" s="171"/>
      <c r="P201" s="171"/>
      <c r="Q201" s="171"/>
      <c r="R201" s="173"/>
    </row>
    <row r="202" spans="1:18" x14ac:dyDescent="0.25">
      <c r="C202" s="169"/>
      <c r="D202" s="170"/>
      <c r="E202" s="174"/>
      <c r="F202" s="170"/>
      <c r="G202" s="171"/>
      <c r="H202" s="171"/>
      <c r="I202" s="171"/>
      <c r="J202" s="171"/>
      <c r="K202" s="171"/>
      <c r="L202" s="125"/>
      <c r="M202" s="126" t="s">
        <v>98</v>
      </c>
      <c r="N202" s="127" t="s">
        <v>41</v>
      </c>
      <c r="O202" s="186" t="s">
        <v>99</v>
      </c>
      <c r="P202" s="187"/>
      <c r="Q202" s="171"/>
      <c r="R202" s="173"/>
    </row>
    <row r="203" spans="1:18" x14ac:dyDescent="0.25">
      <c r="C203" s="169"/>
      <c r="D203" s="170"/>
      <c r="E203" s="174"/>
      <c r="F203" s="170"/>
      <c r="G203" s="171"/>
      <c r="H203" s="171"/>
      <c r="I203" s="171"/>
      <c r="J203" s="171"/>
      <c r="K203" s="171"/>
      <c r="L203" s="138" t="s">
        <v>100</v>
      </c>
      <c r="M203" s="129">
        <v>4632514805</v>
      </c>
      <c r="N203" s="130">
        <v>7520.3162418831171</v>
      </c>
      <c r="O203" s="131">
        <v>16131</v>
      </c>
      <c r="P203" s="189" t="s">
        <v>86</v>
      </c>
      <c r="Q203" s="171"/>
      <c r="R203" s="173"/>
    </row>
    <row r="204" spans="1:18" x14ac:dyDescent="0.25">
      <c r="C204" s="169"/>
      <c r="D204" s="170"/>
      <c r="E204" s="174"/>
      <c r="F204" s="170"/>
      <c r="G204" s="171"/>
      <c r="H204" s="171"/>
      <c r="I204" s="171"/>
      <c r="J204" s="171"/>
      <c r="K204" s="171"/>
      <c r="L204" s="138" t="s">
        <v>101</v>
      </c>
      <c r="M204" s="129">
        <v>2362582550.5500002</v>
      </c>
      <c r="N204" s="130">
        <v>3835.3612833603897</v>
      </c>
      <c r="O204" s="131">
        <v>4890</v>
      </c>
      <c r="P204" s="189" t="s">
        <v>86</v>
      </c>
      <c r="Q204" s="171"/>
      <c r="R204" s="173"/>
    </row>
    <row r="205" spans="1:18" ht="16.5" thickBot="1" x14ac:dyDescent="0.3">
      <c r="C205" s="339"/>
      <c r="D205" s="340"/>
      <c r="E205" s="343"/>
      <c r="F205" s="340"/>
      <c r="G205" s="341"/>
      <c r="H205" s="341"/>
      <c r="I205" s="341"/>
      <c r="J205" s="341"/>
      <c r="K205" s="341"/>
      <c r="L205" s="335"/>
      <c r="M205" s="132"/>
      <c r="N205" s="133"/>
      <c r="O205" s="133"/>
      <c r="P205" s="190" t="s">
        <v>392</v>
      </c>
      <c r="Q205" s="341"/>
      <c r="R205" s="342"/>
    </row>
    <row r="206" spans="1:18" x14ac:dyDescent="0.25">
      <c r="L206" s="175"/>
      <c r="M206" s="175"/>
    </row>
  </sheetData>
  <mergeCells count="139">
    <mergeCell ref="L192:L193"/>
    <mergeCell ref="C194:E194"/>
    <mergeCell ref="C197:E197"/>
    <mergeCell ref="G192:G193"/>
    <mergeCell ref="H192:H193"/>
    <mergeCell ref="I192:I193"/>
    <mergeCell ref="J192:J193"/>
    <mergeCell ref="K192:K193"/>
    <mergeCell ref="C178:D178"/>
    <mergeCell ref="C180:D180"/>
    <mergeCell ref="C192:C193"/>
    <mergeCell ref="D192:D193"/>
    <mergeCell ref="E192:E193"/>
    <mergeCell ref="F192:F193"/>
    <mergeCell ref="I176:I177"/>
    <mergeCell ref="J176:J177"/>
    <mergeCell ref="K176:K177"/>
    <mergeCell ref="L176:L177"/>
    <mergeCell ref="C176:C177"/>
    <mergeCell ref="D176:D177"/>
    <mergeCell ref="E176:E177"/>
    <mergeCell ref="F176:F177"/>
    <mergeCell ref="G176:G177"/>
    <mergeCell ref="H176:H177"/>
    <mergeCell ref="I161:I162"/>
    <mergeCell ref="J161:J162"/>
    <mergeCell ref="K161:K162"/>
    <mergeCell ref="L161:L162"/>
    <mergeCell ref="C161:C162"/>
    <mergeCell ref="D161:D162"/>
    <mergeCell ref="E161:E162"/>
    <mergeCell ref="F161:F162"/>
    <mergeCell ref="G161:G162"/>
    <mergeCell ref="H161:H162"/>
    <mergeCell ref="I144:I145"/>
    <mergeCell ref="J144:J145"/>
    <mergeCell ref="K144:K145"/>
    <mergeCell ref="L144:L145"/>
    <mergeCell ref="C144:C145"/>
    <mergeCell ref="D144:D145"/>
    <mergeCell ref="E144:E145"/>
    <mergeCell ref="F144:F145"/>
    <mergeCell ref="G144:G145"/>
    <mergeCell ref="H144:H145"/>
    <mergeCell ref="I127:I128"/>
    <mergeCell ref="J127:J128"/>
    <mergeCell ref="K127:K128"/>
    <mergeCell ref="L127:L128"/>
    <mergeCell ref="C127:C128"/>
    <mergeCell ref="D127:D128"/>
    <mergeCell ref="E127:E128"/>
    <mergeCell ref="F127:F128"/>
    <mergeCell ref="G127:G128"/>
    <mergeCell ref="H127:H128"/>
    <mergeCell ref="I111:I112"/>
    <mergeCell ref="J111:J112"/>
    <mergeCell ref="K111:K112"/>
    <mergeCell ref="L111:L112"/>
    <mergeCell ref="C111:C112"/>
    <mergeCell ref="D111:D112"/>
    <mergeCell ref="E111:E112"/>
    <mergeCell ref="F111:F112"/>
    <mergeCell ref="G111:G112"/>
    <mergeCell ref="H111:H112"/>
    <mergeCell ref="I95:I96"/>
    <mergeCell ref="J95:J96"/>
    <mergeCell ref="K95:K96"/>
    <mergeCell ref="L95:L96"/>
    <mergeCell ref="C95:C96"/>
    <mergeCell ref="D95:D96"/>
    <mergeCell ref="E95:E96"/>
    <mergeCell ref="F95:F96"/>
    <mergeCell ref="G95:G96"/>
    <mergeCell ref="H95:H96"/>
    <mergeCell ref="J78:J79"/>
    <mergeCell ref="K78:K79"/>
    <mergeCell ref="L78:L79"/>
    <mergeCell ref="L61:L62"/>
    <mergeCell ref="C78:C79"/>
    <mergeCell ref="D78:D79"/>
    <mergeCell ref="E78:E79"/>
    <mergeCell ref="F78:F79"/>
    <mergeCell ref="G78:G79"/>
    <mergeCell ref="H78:H79"/>
    <mergeCell ref="I78:I79"/>
    <mergeCell ref="C61:C62"/>
    <mergeCell ref="D61:D62"/>
    <mergeCell ref="E61:E62"/>
    <mergeCell ref="F61:F62"/>
    <mergeCell ref="G61:G62"/>
    <mergeCell ref="H61:H62"/>
    <mergeCell ref="I61:I62"/>
    <mergeCell ref="J61:J62"/>
    <mergeCell ref="K61:K62"/>
    <mergeCell ref="L27:L28"/>
    <mergeCell ref="C44:C45"/>
    <mergeCell ref="D44:D45"/>
    <mergeCell ref="E44:E45"/>
    <mergeCell ref="F44:F45"/>
    <mergeCell ref="G44:G45"/>
    <mergeCell ref="H44:H45"/>
    <mergeCell ref="I44:I45"/>
    <mergeCell ref="J44:J45"/>
    <mergeCell ref="K44:K45"/>
    <mergeCell ref="L44:L45"/>
    <mergeCell ref="P14:P15"/>
    <mergeCell ref="Q14:Q15"/>
    <mergeCell ref="R14:R15"/>
    <mergeCell ref="C27:C28"/>
    <mergeCell ref="D27:D28"/>
    <mergeCell ref="E27:E28"/>
    <mergeCell ref="F27:F28"/>
    <mergeCell ref="G27:G28"/>
    <mergeCell ref="H27:H28"/>
    <mergeCell ref="I27:I28"/>
    <mergeCell ref="J14:J15"/>
    <mergeCell ref="K14:K15"/>
    <mergeCell ref="L14:L15"/>
    <mergeCell ref="M14:M15"/>
    <mergeCell ref="N14:N15"/>
    <mergeCell ref="O14:O15"/>
    <mergeCell ref="C14:C15"/>
    <mergeCell ref="D14:D15"/>
    <mergeCell ref="E14:E15"/>
    <mergeCell ref="G14:G15"/>
    <mergeCell ref="H14:H15"/>
    <mergeCell ref="I14:I15"/>
    <mergeCell ref="J27:J28"/>
    <mergeCell ref="K27:K28"/>
    <mergeCell ref="I9:I10"/>
    <mergeCell ref="J9:J10"/>
    <mergeCell ref="K9:K10"/>
    <mergeCell ref="L9:L10"/>
    <mergeCell ref="C9:C10"/>
    <mergeCell ref="D9:D10"/>
    <mergeCell ref="E9:E10"/>
    <mergeCell ref="F9:F10"/>
    <mergeCell ref="G9:G10"/>
    <mergeCell ref="H9:H10"/>
  </mergeCells>
  <conditionalFormatting sqref="O147:O149 O151 Q151 Q147:Q149 O66:Q68 O81:Q82 O100 O130:O131 Q133:Q134 O133:O134 Q130:Q131 O164 O166 Q166 Q164 O181:Q182 O179:Q179 O198:Q199 O84:Q85 O98:Q98 P100:Q101 O114:Q114 O116:Q117 P130:P134 P147:P151 O195:Q196 M66:M68 M81:M82 M84:M85 M98 M100:M101 M114 M116:M117 M130:M131 M133:M134 M147:M149 M151 M164 M166 M179 M181:M182 M195:M196 M198:M199 M17 O12:Q14 Q30 M32:M34 Q32:Q34 O30:P34 M50:M51 O50:Q51 M47:M48 O47:Q48 O64:Q64 O17:Q17 M12:M14 M30 M64 P164:P166">
    <cfRule type="cellIs" dxfId="532" priority="862" stopIfTrue="1" operator="greaterThan">
      <formula>0</formula>
    </cfRule>
  </conditionalFormatting>
  <conditionalFormatting sqref="O147:O149 O151 Q151 Q147:Q149 O66:Q68 O81:Q82 O100 O130:O131 O133:O134 Q133:Q134 Q130:Q131 O164 O166 Q166 Q164 O181:Q182 O84:Q85 O179:Q179 O198:Q199 C166:M166 O98:Q98 P100:Q101 O114:Q114 O116:Q117 P130:P134 P147:P151 O195:Q196 C66:M68 C81:M82 C84:M85 C98:M98 C100:M101 C114:M114 C116:M117 C130:M131 C133:M134 C147:M149 C151:M151 C164:M164 F15 C12:M14 C17:M17 O12:Q14 Q30 C32:M34 Q32:Q34 O30:P34 C50:M51 O50:Q51 C47:M48 O47:Q48 O64:Q64 C64:M64 O17:Q17 C30:M30 P164:P166 C179:M179 C181:M182 C195:M196 C198:M199">
    <cfRule type="cellIs" dxfId="531" priority="861" stopIfTrue="1" operator="greaterThan">
      <formula>0</formula>
    </cfRule>
  </conditionalFormatting>
  <conditionalFormatting sqref="N179 N66:N68 N81:N82 N84:N85 N98 N100:N101 N114 N116:N117 N130:N131 N133:N134 N147:N149 N151 N166 N164 N181:N182 N195:N196 N198:N199 N12:N14 N17 N30 N32:N34 N47:N48 N50:N51 N64">
    <cfRule type="cellIs" dxfId="530" priority="860" stopIfTrue="1" operator="greaterThan">
      <formula>0</formula>
    </cfRule>
  </conditionalFormatting>
  <conditionalFormatting sqref="H134 F48 J48:K48">
    <cfRule type="cellIs" dxfId="529" priority="750" stopIfTrue="1" operator="notEqual">
      <formula>""</formula>
    </cfRule>
  </conditionalFormatting>
  <conditionalFormatting sqref="O101">
    <cfRule type="cellIs" dxfId="528" priority="2" stopIfTrue="1" operator="greaterThan">
      <formula>0</formula>
    </cfRule>
  </conditionalFormatting>
  <conditionalFormatting sqref="O101">
    <cfRule type="cellIs" dxfId="527" priority="1" stopIfTrue="1" operator="greaterThan">
      <formula>0</formula>
    </cfRule>
  </conditionalFormatting>
  <pageMargins left="0.23622047244094491" right="0.23622047244094491" top="0.74803149606299213" bottom="0.74803149606299213" header="0.31496062992125984" footer="0.31496062992125984"/>
  <pageSetup scale="30" fitToHeight="7" orientation="landscape" r:id="rId1"/>
  <rowBreaks count="6" manualBreakCount="6">
    <brk id="23" min="2" max="18" man="1"/>
    <brk id="58" min="2" max="18" man="1"/>
    <brk id="92" min="2" max="18" man="1"/>
    <brk id="124" min="2" max="18" man="1"/>
    <brk id="158" min="2" max="18" man="1"/>
    <brk id="189" min="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view="pageBreakPreview" zoomScale="80" zoomScaleNormal="40" zoomScaleSheetLayoutView="80" workbookViewId="0"/>
  </sheetViews>
  <sheetFormatPr baseColWidth="10" defaultColWidth="11.42578125" defaultRowHeight="15" x14ac:dyDescent="0.25"/>
  <cols>
    <col min="1" max="1" width="5" style="191" customWidth="1"/>
    <col min="2" max="2" width="11.42578125" style="191"/>
    <col min="3" max="3" width="25" style="191" customWidth="1"/>
    <col min="4" max="4" width="11.42578125" style="191"/>
    <col min="5" max="5" width="59.42578125" style="191" customWidth="1"/>
    <col min="6" max="7" width="15.42578125" style="191" customWidth="1"/>
    <col min="8" max="8" width="18.7109375" style="191" bestFit="1" customWidth="1"/>
    <col min="9" max="9" width="18.5703125" style="191" customWidth="1"/>
    <col min="10" max="12" width="15.42578125" style="191" customWidth="1"/>
    <col min="13" max="13" width="25.7109375" style="191" customWidth="1"/>
    <col min="14" max="14" width="25.42578125" style="191" customWidth="1"/>
    <col min="15" max="15" width="13.7109375" style="191" bestFit="1" customWidth="1"/>
    <col min="16" max="17" width="11.42578125" style="191"/>
    <col min="18" max="18" width="27.7109375" style="191" customWidth="1"/>
    <col min="19" max="16384" width="11.42578125" style="191"/>
  </cols>
  <sheetData>
    <row r="1" spans="1:18" x14ac:dyDescent="0.25">
      <c r="A1" s="1"/>
      <c r="B1" s="1"/>
      <c r="C1" s="1"/>
      <c r="D1" s="1"/>
      <c r="E1" s="1"/>
      <c r="F1" s="1"/>
      <c r="G1" s="1"/>
      <c r="H1" s="1"/>
      <c r="I1" s="1"/>
      <c r="J1" s="1"/>
      <c r="K1" s="1"/>
      <c r="L1" s="1"/>
      <c r="M1" s="1"/>
      <c r="N1" s="1"/>
      <c r="O1" s="1"/>
      <c r="P1" s="1"/>
      <c r="Q1" s="1"/>
      <c r="R1" s="1"/>
    </row>
    <row r="2" spans="1:18" ht="18.75" x14ac:dyDescent="0.3">
      <c r="A2" s="61"/>
      <c r="B2" s="61"/>
      <c r="C2" s="62" t="s">
        <v>0</v>
      </c>
      <c r="D2" s="61"/>
      <c r="E2" s="61"/>
      <c r="F2" s="61"/>
      <c r="G2" s="61"/>
      <c r="H2" s="61"/>
      <c r="I2" s="61"/>
      <c r="J2" s="61"/>
      <c r="K2" s="61"/>
      <c r="L2" s="61"/>
      <c r="M2" s="61"/>
      <c r="N2" s="61"/>
      <c r="O2" s="61"/>
      <c r="P2" s="61"/>
      <c r="Q2" s="61"/>
      <c r="R2" s="61"/>
    </row>
    <row r="3" spans="1:18" ht="18.75" x14ac:dyDescent="0.3">
      <c r="A3" s="61"/>
      <c r="B3" s="61"/>
      <c r="C3" s="61" t="s">
        <v>1</v>
      </c>
      <c r="D3" s="61"/>
      <c r="E3" s="61"/>
      <c r="F3" s="61"/>
      <c r="G3" s="61"/>
      <c r="H3" s="61" t="s">
        <v>57</v>
      </c>
      <c r="I3" s="63">
        <v>41837</v>
      </c>
      <c r="J3" s="63"/>
      <c r="K3" s="61"/>
      <c r="L3" s="61"/>
      <c r="M3" s="61"/>
      <c r="N3" s="61"/>
      <c r="O3" s="61"/>
      <c r="P3" s="61"/>
      <c r="Q3" s="61"/>
      <c r="R3" s="61"/>
    </row>
    <row r="4" spans="1:18" ht="18.75" x14ac:dyDescent="0.3">
      <c r="A4" s="61"/>
      <c r="B4" s="61"/>
      <c r="C4" s="61" t="s">
        <v>2</v>
      </c>
      <c r="D4" s="61"/>
      <c r="E4" s="61"/>
      <c r="F4" s="61"/>
      <c r="G4" s="61"/>
      <c r="H4" s="61" t="s">
        <v>252</v>
      </c>
      <c r="I4" s="63">
        <v>34335</v>
      </c>
      <c r="J4" s="63"/>
      <c r="K4" s="61"/>
      <c r="L4" s="61"/>
      <c r="M4" s="61"/>
      <c r="N4" s="61"/>
      <c r="O4" s="61"/>
      <c r="P4" s="61"/>
      <c r="Q4" s="61"/>
      <c r="R4" s="61"/>
    </row>
    <row r="5" spans="1:18" ht="18.75" x14ac:dyDescent="0.3">
      <c r="A5" s="61"/>
      <c r="B5" s="61"/>
      <c r="C5" s="61" t="s">
        <v>253</v>
      </c>
      <c r="D5" s="61"/>
      <c r="E5" s="61"/>
      <c r="F5" s="61"/>
      <c r="G5" s="61"/>
      <c r="H5" s="61"/>
      <c r="I5" s="61"/>
      <c r="J5" s="61"/>
      <c r="K5" s="61"/>
      <c r="L5" s="61"/>
      <c r="M5" s="61"/>
      <c r="N5" s="61"/>
      <c r="O5" s="61"/>
      <c r="P5" s="61"/>
      <c r="Q5" s="61"/>
      <c r="R5" s="61"/>
    </row>
    <row r="6" spans="1:18" x14ac:dyDescent="0.25">
      <c r="A6" s="1"/>
      <c r="B6" s="1"/>
      <c r="C6" s="1"/>
      <c r="D6" s="1"/>
      <c r="E6" s="1"/>
      <c r="F6" s="1"/>
      <c r="G6" s="1"/>
      <c r="H6" s="1"/>
      <c r="I6" s="1"/>
      <c r="J6" s="1"/>
      <c r="K6" s="1"/>
      <c r="L6" s="1"/>
      <c r="M6" s="1"/>
      <c r="N6" s="1"/>
      <c r="O6" s="1"/>
      <c r="P6" s="1"/>
      <c r="Q6" s="1"/>
      <c r="R6" s="1"/>
    </row>
    <row r="7" spans="1:18" x14ac:dyDescent="0.25">
      <c r="A7" s="1"/>
      <c r="B7" s="1"/>
      <c r="C7" s="1"/>
      <c r="D7" s="1"/>
      <c r="E7" s="1"/>
      <c r="F7" s="1"/>
      <c r="G7" s="1"/>
      <c r="H7" s="1"/>
      <c r="I7" s="1"/>
      <c r="J7" s="1"/>
      <c r="K7" s="1"/>
      <c r="L7" s="1"/>
      <c r="M7" s="1"/>
      <c r="N7" s="1"/>
      <c r="O7" s="1"/>
      <c r="P7" s="1"/>
      <c r="Q7" s="1"/>
      <c r="R7" s="1"/>
    </row>
    <row r="8" spans="1:18" ht="15.75" thickBot="1" x14ac:dyDescent="0.3">
      <c r="A8" s="1"/>
      <c r="B8" s="1"/>
      <c r="C8" s="1"/>
      <c r="D8" s="1"/>
      <c r="E8" s="1"/>
      <c r="F8" s="1"/>
      <c r="G8" s="1"/>
      <c r="H8" s="1"/>
      <c r="I8" s="1"/>
      <c r="J8" s="1"/>
      <c r="K8" s="1"/>
      <c r="L8" s="1"/>
      <c r="M8" s="1"/>
      <c r="N8" s="1"/>
      <c r="O8" s="1"/>
      <c r="P8" s="1"/>
      <c r="Q8" s="1"/>
      <c r="R8" s="1"/>
    </row>
    <row r="9" spans="1:18" s="78" customFormat="1" x14ac:dyDescent="0.25">
      <c r="A9" s="73"/>
      <c r="B9" s="74" t="s">
        <v>5</v>
      </c>
      <c r="C9" s="75"/>
      <c r="D9" s="75"/>
      <c r="E9" s="76">
        <v>1</v>
      </c>
      <c r="F9" s="75" t="s">
        <v>7</v>
      </c>
      <c r="G9" s="75"/>
      <c r="H9" s="75"/>
      <c r="I9" s="75"/>
      <c r="J9" s="75"/>
      <c r="K9" s="75"/>
      <c r="L9" s="75"/>
      <c r="M9" s="75"/>
      <c r="N9" s="75"/>
      <c r="O9" s="75"/>
      <c r="P9" s="75"/>
      <c r="Q9" s="75"/>
      <c r="R9" s="77"/>
    </row>
    <row r="10" spans="1:18" ht="105" x14ac:dyDescent="0.25">
      <c r="A10" s="64"/>
      <c r="B10" s="65" t="s">
        <v>61</v>
      </c>
      <c r="C10" s="66" t="s">
        <v>62</v>
      </c>
      <c r="D10" s="66" t="s">
        <v>254</v>
      </c>
      <c r="E10" s="67" t="s">
        <v>63</v>
      </c>
      <c r="F10" s="66" t="s">
        <v>255</v>
      </c>
      <c r="G10" s="66" t="s">
        <v>401</v>
      </c>
      <c r="H10" s="66" t="s">
        <v>256</v>
      </c>
      <c r="I10" s="66" t="s">
        <v>257</v>
      </c>
      <c r="J10" s="66" t="s">
        <v>258</v>
      </c>
      <c r="K10" s="66" t="s">
        <v>259</v>
      </c>
      <c r="L10" s="66" t="s">
        <v>68</v>
      </c>
      <c r="M10" s="66" t="s">
        <v>260</v>
      </c>
      <c r="N10" s="66" t="s">
        <v>261</v>
      </c>
      <c r="O10" s="66" t="s">
        <v>262</v>
      </c>
      <c r="P10" s="66" t="s">
        <v>263</v>
      </c>
      <c r="Q10" s="66" t="s">
        <v>264</v>
      </c>
      <c r="R10" s="68" t="s">
        <v>265</v>
      </c>
    </row>
    <row r="11" spans="1:18" x14ac:dyDescent="0.25">
      <c r="A11" s="1"/>
      <c r="B11" s="296"/>
      <c r="C11" s="297"/>
      <c r="D11" s="297"/>
      <c r="E11" s="297"/>
      <c r="F11" s="297"/>
      <c r="G11" s="297"/>
      <c r="H11" s="297"/>
      <c r="I11" s="297"/>
      <c r="J11" s="297"/>
      <c r="K11" s="297"/>
      <c r="L11" s="297"/>
      <c r="M11" s="297"/>
      <c r="N11" s="297"/>
      <c r="O11" s="297"/>
      <c r="P11" s="297"/>
      <c r="Q11" s="297"/>
      <c r="R11" s="298"/>
    </row>
    <row r="12" spans="1:18" ht="69.75" customHeight="1" x14ac:dyDescent="0.25">
      <c r="A12" s="1"/>
      <c r="B12" s="197">
        <v>1</v>
      </c>
      <c r="C12" s="197" t="s">
        <v>77</v>
      </c>
      <c r="D12" s="197" t="s">
        <v>78</v>
      </c>
      <c r="E12" s="222" t="s">
        <v>79</v>
      </c>
      <c r="F12" s="199">
        <v>0.45</v>
      </c>
      <c r="G12" s="199" t="s">
        <v>80</v>
      </c>
      <c r="H12" s="199" t="s">
        <v>266</v>
      </c>
      <c r="I12" s="199" t="s">
        <v>81</v>
      </c>
      <c r="J12" s="199" t="s">
        <v>267</v>
      </c>
      <c r="K12" s="200">
        <v>34338</v>
      </c>
      <c r="L12" s="200">
        <v>36305</v>
      </c>
      <c r="M12" s="201">
        <v>4491569047</v>
      </c>
      <c r="N12" s="201">
        <v>2021206071.1500001</v>
      </c>
      <c r="O12" s="201">
        <v>20478</v>
      </c>
      <c r="P12" s="202">
        <v>1350.6493506493507</v>
      </c>
      <c r="Q12" s="201" t="s">
        <v>266</v>
      </c>
      <c r="R12" s="204" t="s">
        <v>268</v>
      </c>
    </row>
    <row r="13" spans="1:18" ht="284.25" customHeight="1" x14ac:dyDescent="0.25">
      <c r="A13" s="1"/>
      <c r="B13" s="197">
        <v>2</v>
      </c>
      <c r="C13" s="197" t="s">
        <v>269</v>
      </c>
      <c r="D13" s="197" t="s">
        <v>89</v>
      </c>
      <c r="E13" s="222" t="s">
        <v>270</v>
      </c>
      <c r="F13" s="199">
        <v>0.5</v>
      </c>
      <c r="G13" s="199" t="s">
        <v>80</v>
      </c>
      <c r="H13" s="199" t="s">
        <v>266</v>
      </c>
      <c r="I13" s="199" t="s">
        <v>81</v>
      </c>
      <c r="J13" s="199" t="s">
        <v>267</v>
      </c>
      <c r="K13" s="200">
        <v>39125</v>
      </c>
      <c r="L13" s="200" t="s">
        <v>90</v>
      </c>
      <c r="M13" s="201">
        <v>14252450032</v>
      </c>
      <c r="N13" s="201">
        <v>7126225016</v>
      </c>
      <c r="O13" s="202">
        <v>7290</v>
      </c>
      <c r="P13" s="202">
        <v>1350.6493506493507</v>
      </c>
      <c r="Q13" s="201" t="s">
        <v>266</v>
      </c>
      <c r="R13" s="299" t="s">
        <v>271</v>
      </c>
    </row>
    <row r="14" spans="1:18" ht="84.75" customHeight="1" x14ac:dyDescent="0.25">
      <c r="A14" s="1"/>
      <c r="B14" s="197">
        <v>3</v>
      </c>
      <c r="C14" s="197" t="s">
        <v>272</v>
      </c>
      <c r="D14" s="197" t="s">
        <v>91</v>
      </c>
      <c r="E14" s="222" t="s">
        <v>273</v>
      </c>
      <c r="F14" s="199">
        <v>1</v>
      </c>
      <c r="G14" s="199" t="s">
        <v>104</v>
      </c>
      <c r="H14" s="199" t="s">
        <v>266</v>
      </c>
      <c r="I14" s="199" t="s">
        <v>97</v>
      </c>
      <c r="J14" s="199" t="s">
        <v>267</v>
      </c>
      <c r="K14" s="200">
        <v>39434</v>
      </c>
      <c r="L14" s="200">
        <v>40895</v>
      </c>
      <c r="M14" s="201">
        <v>6057259873.0498648</v>
      </c>
      <c r="N14" s="201">
        <v>6057259873.0498648</v>
      </c>
      <c r="O14" s="201">
        <v>13966</v>
      </c>
      <c r="P14" s="202">
        <v>1350.6493506493507</v>
      </c>
      <c r="Q14" s="201" t="s">
        <v>266</v>
      </c>
      <c r="R14" s="204" t="s">
        <v>274</v>
      </c>
    </row>
    <row r="15" spans="1:18" ht="109.5" customHeight="1" x14ac:dyDescent="0.25">
      <c r="A15" s="1"/>
      <c r="B15" s="197">
        <v>4</v>
      </c>
      <c r="C15" s="197" t="s">
        <v>400</v>
      </c>
      <c r="D15" s="197" t="s">
        <v>275</v>
      </c>
      <c r="E15" s="222" t="s">
        <v>276</v>
      </c>
      <c r="F15" s="199">
        <v>1</v>
      </c>
      <c r="G15" s="199" t="s">
        <v>80</v>
      </c>
      <c r="H15" s="199" t="s">
        <v>266</v>
      </c>
      <c r="I15" s="199" t="s">
        <v>81</v>
      </c>
      <c r="J15" s="199" t="s">
        <v>267</v>
      </c>
      <c r="K15" s="200">
        <v>39503</v>
      </c>
      <c r="L15" s="200" t="s">
        <v>90</v>
      </c>
      <c r="M15" s="201">
        <v>2471294160</v>
      </c>
      <c r="N15" s="201">
        <v>2471294160</v>
      </c>
      <c r="O15" s="201">
        <v>5355</v>
      </c>
      <c r="P15" s="202">
        <v>1350.6493506493507</v>
      </c>
      <c r="Q15" s="199" t="s">
        <v>266</v>
      </c>
      <c r="R15" s="204" t="s">
        <v>402</v>
      </c>
    </row>
    <row r="16" spans="1:18" x14ac:dyDescent="0.25">
      <c r="A16" s="1"/>
      <c r="B16" s="3"/>
      <c r="C16" s="4"/>
      <c r="D16" s="4"/>
      <c r="E16" s="4"/>
      <c r="F16" s="4"/>
      <c r="G16" s="4"/>
      <c r="H16" s="4"/>
      <c r="I16" s="4"/>
      <c r="J16" s="4"/>
      <c r="K16" s="4"/>
      <c r="L16" s="4"/>
      <c r="M16" s="4"/>
      <c r="N16" s="4"/>
      <c r="O16" s="4"/>
      <c r="P16" s="301"/>
      <c r="Q16" s="4"/>
      <c r="R16" s="5"/>
    </row>
    <row r="17" spans="1:18" x14ac:dyDescent="0.25">
      <c r="A17" s="1"/>
      <c r="B17" s="3"/>
      <c r="C17" s="4"/>
      <c r="D17" s="4"/>
      <c r="E17" s="4"/>
      <c r="F17" s="4"/>
      <c r="G17" s="4"/>
      <c r="H17" s="4"/>
      <c r="I17" s="4"/>
      <c r="J17" s="4"/>
      <c r="K17" s="4"/>
      <c r="L17" s="4"/>
      <c r="M17" s="4"/>
      <c r="N17" s="4"/>
      <c r="O17" s="4"/>
      <c r="P17" s="301"/>
      <c r="Q17" s="4"/>
      <c r="R17" s="5"/>
    </row>
    <row r="18" spans="1:18" ht="15.75" thickBot="1" x14ac:dyDescent="0.3">
      <c r="A18" s="1"/>
      <c r="B18" s="3"/>
      <c r="C18" s="4"/>
      <c r="D18" s="4"/>
      <c r="E18" s="4"/>
      <c r="F18" s="4"/>
      <c r="G18" s="4"/>
      <c r="H18" s="4"/>
      <c r="I18" s="4"/>
      <c r="J18" s="4"/>
      <c r="K18" s="4"/>
      <c r="L18" s="4"/>
      <c r="M18" s="4"/>
      <c r="N18" s="4"/>
      <c r="O18" s="69"/>
      <c r="P18" s="301"/>
      <c r="Q18" s="4"/>
      <c r="R18" s="5"/>
    </row>
    <row r="19" spans="1:18" ht="15.75" thickBot="1" x14ac:dyDescent="0.3">
      <c r="A19" s="1"/>
      <c r="B19" s="3"/>
      <c r="C19" s="4"/>
      <c r="D19" s="4"/>
      <c r="E19" s="70" t="s">
        <v>277</v>
      </c>
      <c r="F19" s="71">
        <v>4</v>
      </c>
      <c r="G19" s="4"/>
      <c r="H19" s="4"/>
      <c r="I19" s="4"/>
      <c r="J19" s="4"/>
      <c r="K19" s="4"/>
      <c r="L19" s="4"/>
      <c r="M19" s="4"/>
      <c r="N19" s="4"/>
      <c r="O19" s="4"/>
      <c r="P19" s="301"/>
      <c r="Q19" s="4"/>
      <c r="R19" s="5"/>
    </row>
    <row r="20" spans="1:18" ht="15.75" thickBot="1" x14ac:dyDescent="0.3">
      <c r="A20" s="1"/>
      <c r="B20" s="3"/>
      <c r="C20" s="4"/>
      <c r="D20" s="4"/>
      <c r="E20" s="2" t="s">
        <v>278</v>
      </c>
      <c r="F20" s="71">
        <v>900</v>
      </c>
      <c r="G20" s="4"/>
      <c r="H20" s="4"/>
      <c r="I20" s="4"/>
      <c r="J20" s="4"/>
      <c r="K20" s="4"/>
      <c r="L20" s="4"/>
      <c r="M20" s="4"/>
      <c r="N20" s="4"/>
      <c r="O20" s="4"/>
      <c r="P20" s="301"/>
      <c r="Q20" s="4"/>
      <c r="R20" s="5"/>
    </row>
    <row r="21" spans="1:18" ht="30.75" thickBot="1" x14ac:dyDescent="0.3">
      <c r="A21" s="1"/>
      <c r="B21" s="3"/>
      <c r="C21" s="4"/>
      <c r="D21" s="4"/>
      <c r="E21" s="269" t="s">
        <v>452</v>
      </c>
      <c r="F21" s="71" t="s">
        <v>86</v>
      </c>
      <c r="G21" s="4"/>
      <c r="H21" s="4"/>
      <c r="I21" s="4"/>
      <c r="J21" s="4"/>
      <c r="K21" s="4"/>
      <c r="L21" s="4"/>
      <c r="M21" s="4"/>
      <c r="N21" s="4"/>
      <c r="O21" s="4"/>
      <c r="P21" s="301"/>
      <c r="Q21" s="4"/>
      <c r="R21" s="5"/>
    </row>
    <row r="22" spans="1:18" ht="15.75" thickBot="1" x14ac:dyDescent="0.3">
      <c r="A22" s="1"/>
      <c r="B22" s="3"/>
      <c r="C22" s="4"/>
      <c r="D22" s="4"/>
      <c r="E22" s="72" t="s">
        <v>279</v>
      </c>
      <c r="F22" s="71" t="s">
        <v>86</v>
      </c>
      <c r="G22" s="4"/>
      <c r="H22" s="4"/>
      <c r="I22" s="4"/>
      <c r="J22" s="4"/>
      <c r="K22" s="4"/>
      <c r="L22" s="4"/>
      <c r="M22" s="4"/>
      <c r="N22" s="4"/>
      <c r="O22" s="4"/>
      <c r="P22" s="301"/>
      <c r="Q22" s="4"/>
      <c r="R22" s="5"/>
    </row>
    <row r="23" spans="1:18" ht="15.75" thickBot="1" x14ac:dyDescent="0.3">
      <c r="A23" s="1"/>
      <c r="B23" s="3"/>
      <c r="C23" s="4"/>
      <c r="D23" s="4"/>
      <c r="E23" s="58" t="s">
        <v>280</v>
      </c>
      <c r="F23" s="71">
        <v>0</v>
      </c>
      <c r="G23" s="4"/>
      <c r="H23" s="4"/>
      <c r="I23" s="4"/>
      <c r="J23" s="4"/>
      <c r="K23" s="4"/>
      <c r="L23" s="4"/>
      <c r="M23" s="4"/>
      <c r="N23" s="4"/>
      <c r="O23" s="4"/>
      <c r="P23" s="301"/>
      <c r="Q23" s="4"/>
      <c r="R23" s="5"/>
    </row>
    <row r="24" spans="1:18" x14ac:dyDescent="0.25">
      <c r="A24" s="1"/>
      <c r="B24" s="3"/>
      <c r="C24" s="4"/>
      <c r="D24" s="4"/>
      <c r="E24" s="4"/>
      <c r="F24" s="4"/>
      <c r="G24" s="4"/>
      <c r="H24" s="4"/>
      <c r="I24" s="4"/>
      <c r="J24" s="4"/>
      <c r="K24" s="4"/>
      <c r="L24" s="4"/>
      <c r="M24" s="4"/>
      <c r="N24" s="4"/>
      <c r="O24" s="4"/>
      <c r="P24" s="301"/>
      <c r="Q24" s="4"/>
      <c r="R24" s="5"/>
    </row>
    <row r="25" spans="1:18" x14ac:dyDescent="0.25">
      <c r="A25" s="1"/>
      <c r="B25" s="3"/>
      <c r="C25" s="4"/>
      <c r="D25" s="4"/>
      <c r="E25" s="4"/>
      <c r="F25" s="4"/>
      <c r="G25" s="4"/>
      <c r="H25" s="4"/>
      <c r="I25" s="4"/>
      <c r="J25" s="4"/>
      <c r="K25" s="4"/>
      <c r="L25" s="4"/>
      <c r="M25" s="4"/>
      <c r="N25" s="4"/>
      <c r="O25" s="4"/>
      <c r="P25" s="301"/>
      <c r="Q25" s="4"/>
      <c r="R25" s="5"/>
    </row>
    <row r="26" spans="1:18" ht="15.75" thickBot="1" x14ac:dyDescent="0.3">
      <c r="A26" s="1"/>
      <c r="B26" s="58"/>
      <c r="C26" s="59"/>
      <c r="D26" s="59"/>
      <c r="E26" s="59"/>
      <c r="F26" s="59"/>
      <c r="G26" s="59"/>
      <c r="H26" s="59"/>
      <c r="I26" s="59"/>
      <c r="J26" s="59"/>
      <c r="K26" s="59"/>
      <c r="L26" s="59"/>
      <c r="M26" s="59"/>
      <c r="N26" s="59"/>
      <c r="O26" s="59"/>
      <c r="P26" s="302"/>
      <c r="Q26" s="59"/>
      <c r="R26" s="60"/>
    </row>
    <row r="27" spans="1:18" x14ac:dyDescent="0.25">
      <c r="P27" s="303"/>
    </row>
    <row r="28" spans="1:18" ht="15.75" thickBot="1" x14ac:dyDescent="0.3">
      <c r="P28" s="303"/>
    </row>
    <row r="29" spans="1:18" s="78" customFormat="1" x14ac:dyDescent="0.25">
      <c r="B29" s="74" t="s">
        <v>5</v>
      </c>
      <c r="C29" s="75"/>
      <c r="D29" s="75"/>
      <c r="E29" s="76">
        <v>2</v>
      </c>
      <c r="F29" s="75" t="s">
        <v>393</v>
      </c>
      <c r="G29" s="75"/>
      <c r="H29" s="75"/>
      <c r="I29" s="75"/>
      <c r="J29" s="75"/>
      <c r="K29" s="75"/>
      <c r="L29" s="75"/>
      <c r="M29" s="75"/>
      <c r="N29" s="75"/>
      <c r="O29" s="75"/>
      <c r="P29" s="304"/>
      <c r="Q29" s="75"/>
      <c r="R29" s="77"/>
    </row>
    <row r="30" spans="1:18" ht="105" x14ac:dyDescent="0.25">
      <c r="B30" s="65" t="s">
        <v>61</v>
      </c>
      <c r="C30" s="66" t="s">
        <v>62</v>
      </c>
      <c r="D30" s="66" t="s">
        <v>254</v>
      </c>
      <c r="E30" s="67" t="s">
        <v>63</v>
      </c>
      <c r="F30" s="66" t="s">
        <v>255</v>
      </c>
      <c r="G30" s="66" t="s">
        <v>401</v>
      </c>
      <c r="H30" s="66" t="s">
        <v>256</v>
      </c>
      <c r="I30" s="66" t="s">
        <v>257</v>
      </c>
      <c r="J30" s="66" t="s">
        <v>258</v>
      </c>
      <c r="K30" s="66" t="s">
        <v>259</v>
      </c>
      <c r="L30" s="66" t="s">
        <v>68</v>
      </c>
      <c r="M30" s="66" t="s">
        <v>260</v>
      </c>
      <c r="N30" s="66" t="s">
        <v>261</v>
      </c>
      <c r="O30" s="66" t="s">
        <v>262</v>
      </c>
      <c r="P30" s="305" t="s">
        <v>263</v>
      </c>
      <c r="Q30" s="66" t="s">
        <v>264</v>
      </c>
      <c r="R30" s="68" t="s">
        <v>265</v>
      </c>
    </row>
    <row r="31" spans="1:18" x14ac:dyDescent="0.25">
      <c r="A31" s="1"/>
      <c r="B31" s="296"/>
      <c r="C31" s="297"/>
      <c r="D31" s="297"/>
      <c r="E31" s="297"/>
      <c r="F31" s="297"/>
      <c r="G31" s="297"/>
      <c r="H31" s="297"/>
      <c r="I31" s="297"/>
      <c r="J31" s="297"/>
      <c r="K31" s="297"/>
      <c r="L31" s="297"/>
      <c r="M31" s="297"/>
      <c r="N31" s="297"/>
      <c r="O31" s="297"/>
      <c r="P31" s="297"/>
      <c r="Q31" s="297"/>
      <c r="R31" s="298"/>
    </row>
    <row r="32" spans="1:18" ht="111.75" customHeight="1" x14ac:dyDescent="0.25">
      <c r="B32" s="197">
        <v>1</v>
      </c>
      <c r="C32" s="197" t="s">
        <v>403</v>
      </c>
      <c r="D32" s="197" t="s">
        <v>131</v>
      </c>
      <c r="E32" s="222" t="s">
        <v>281</v>
      </c>
      <c r="F32" s="199">
        <v>0.3</v>
      </c>
      <c r="G32" s="199" t="s">
        <v>192</v>
      </c>
      <c r="H32" s="199" t="s">
        <v>282</v>
      </c>
      <c r="I32" s="199" t="s">
        <v>283</v>
      </c>
      <c r="J32" s="199" t="s">
        <v>284</v>
      </c>
      <c r="K32" s="200">
        <v>40424</v>
      </c>
      <c r="L32" s="405" t="s">
        <v>242</v>
      </c>
      <c r="M32" s="201">
        <v>6536069354</v>
      </c>
      <c r="N32" s="201">
        <v>1960820806.1999998</v>
      </c>
      <c r="O32" s="201">
        <v>3807</v>
      </c>
      <c r="P32" s="202">
        <v>1350.6493506493507</v>
      </c>
      <c r="Q32" s="201" t="s">
        <v>266</v>
      </c>
      <c r="R32" s="300" t="s">
        <v>285</v>
      </c>
    </row>
    <row r="33" spans="2:18" ht="48.75" customHeight="1" x14ac:dyDescent="0.25">
      <c r="B33" s="197">
        <v>2</v>
      </c>
      <c r="C33" s="197" t="s">
        <v>286</v>
      </c>
      <c r="D33" s="197" t="s">
        <v>131</v>
      </c>
      <c r="E33" s="222" t="s">
        <v>404</v>
      </c>
      <c r="F33" s="199">
        <v>1</v>
      </c>
      <c r="G33" s="199" t="s">
        <v>205</v>
      </c>
      <c r="H33" s="199" t="s">
        <v>282</v>
      </c>
      <c r="I33" s="199" t="s">
        <v>287</v>
      </c>
      <c r="J33" s="199" t="s">
        <v>284</v>
      </c>
      <c r="K33" s="200">
        <v>37655</v>
      </c>
      <c r="L33" s="200">
        <v>39967</v>
      </c>
      <c r="M33" s="201">
        <v>17381873296.540001</v>
      </c>
      <c r="N33" s="201">
        <v>17381873296.540001</v>
      </c>
      <c r="O33" s="202">
        <v>52355</v>
      </c>
      <c r="P33" s="202">
        <v>1350.6493506493507</v>
      </c>
      <c r="Q33" s="201" t="s">
        <v>266</v>
      </c>
      <c r="R33" s="300" t="s">
        <v>288</v>
      </c>
    </row>
    <row r="34" spans="2:18" ht="54.75" customHeight="1" x14ac:dyDescent="0.25">
      <c r="B34" s="197">
        <v>3</v>
      </c>
      <c r="C34" s="197" t="s">
        <v>289</v>
      </c>
      <c r="D34" s="197" t="s">
        <v>290</v>
      </c>
      <c r="E34" s="222" t="s">
        <v>448</v>
      </c>
      <c r="F34" s="199">
        <v>0.25</v>
      </c>
      <c r="G34" s="199" t="s">
        <v>192</v>
      </c>
      <c r="H34" s="199" t="s">
        <v>282</v>
      </c>
      <c r="I34" s="199" t="s">
        <v>291</v>
      </c>
      <c r="J34" s="199" t="s">
        <v>284</v>
      </c>
      <c r="K34" s="200">
        <v>38718</v>
      </c>
      <c r="L34" s="407" t="s">
        <v>242</v>
      </c>
      <c r="M34" s="201">
        <v>7774238321</v>
      </c>
      <c r="N34" s="201">
        <v>1943559580.25</v>
      </c>
      <c r="O34" s="202">
        <v>4764</v>
      </c>
      <c r="P34" s="202">
        <v>1350.6493506493507</v>
      </c>
      <c r="Q34" s="201" t="s">
        <v>266</v>
      </c>
      <c r="R34" s="300" t="s">
        <v>292</v>
      </c>
    </row>
    <row r="35" spans="2:18" ht="60.75" customHeight="1" x14ac:dyDescent="0.25">
      <c r="B35" s="197">
        <v>4</v>
      </c>
      <c r="C35" s="197" t="s">
        <v>293</v>
      </c>
      <c r="D35" s="197" t="s">
        <v>294</v>
      </c>
      <c r="E35" s="222" t="s">
        <v>405</v>
      </c>
      <c r="F35" s="199">
        <v>0.245</v>
      </c>
      <c r="G35" s="199" t="s">
        <v>192</v>
      </c>
      <c r="H35" s="199" t="s">
        <v>282</v>
      </c>
      <c r="I35" s="199" t="s">
        <v>291</v>
      </c>
      <c r="J35" s="199" t="s">
        <v>284</v>
      </c>
      <c r="K35" s="200">
        <v>40182</v>
      </c>
      <c r="L35" s="405" t="s">
        <v>242</v>
      </c>
      <c r="M35" s="201">
        <v>8260211616</v>
      </c>
      <c r="N35" s="201">
        <v>2023751845.9200001</v>
      </c>
      <c r="O35" s="202">
        <v>3930</v>
      </c>
      <c r="P35" s="202">
        <v>1350.6493506493507</v>
      </c>
      <c r="Q35" s="201" t="s">
        <v>266</v>
      </c>
      <c r="R35" s="300" t="s">
        <v>295</v>
      </c>
    </row>
    <row r="36" spans="2:18" x14ac:dyDescent="0.25">
      <c r="B36" s="3"/>
      <c r="C36" s="4"/>
      <c r="D36" s="4"/>
      <c r="E36" s="4"/>
      <c r="F36" s="4"/>
      <c r="G36" s="4"/>
      <c r="H36" s="4"/>
      <c r="I36" s="4"/>
      <c r="J36" s="4"/>
      <c r="K36" s="4"/>
      <c r="L36" s="4"/>
      <c r="M36" s="4"/>
      <c r="N36" s="4"/>
      <c r="O36" s="4"/>
      <c r="P36" s="301"/>
      <c r="Q36" s="4"/>
      <c r="R36" s="5"/>
    </row>
    <row r="37" spans="2:18" ht="15.75" thickBot="1" x14ac:dyDescent="0.3">
      <c r="B37" s="3"/>
      <c r="C37" s="4"/>
      <c r="D37" s="4"/>
      <c r="E37" s="4"/>
      <c r="F37" s="4"/>
      <c r="G37" s="4"/>
      <c r="H37" s="4"/>
      <c r="I37" s="4"/>
      <c r="J37" s="4"/>
      <c r="K37" s="4"/>
      <c r="L37" s="4"/>
      <c r="M37" s="4"/>
      <c r="N37" s="4"/>
      <c r="O37" s="4"/>
      <c r="P37" s="301"/>
      <c r="Q37" s="4"/>
      <c r="R37" s="5"/>
    </row>
    <row r="38" spans="2:18" ht="15.75" thickBot="1" x14ac:dyDescent="0.3">
      <c r="B38" s="3"/>
      <c r="C38" s="4"/>
      <c r="D38" s="4"/>
      <c r="E38" s="70" t="s">
        <v>277</v>
      </c>
      <c r="F38" s="71">
        <v>4</v>
      </c>
      <c r="G38" s="4"/>
      <c r="H38" s="4"/>
      <c r="I38" s="4"/>
      <c r="J38" s="4"/>
      <c r="K38" s="4"/>
      <c r="L38" s="4"/>
      <c r="M38" s="4"/>
      <c r="N38" s="4"/>
      <c r="O38" s="4"/>
      <c r="P38" s="301"/>
      <c r="Q38" s="4"/>
      <c r="R38" s="5"/>
    </row>
    <row r="39" spans="2:18" ht="15.75" thickBot="1" x14ac:dyDescent="0.3">
      <c r="B39" s="3"/>
      <c r="C39" s="4"/>
      <c r="D39" s="4"/>
      <c r="E39" s="2" t="s">
        <v>278</v>
      </c>
      <c r="F39" s="71">
        <v>900</v>
      </c>
      <c r="G39" s="4"/>
      <c r="H39" s="4"/>
      <c r="I39" s="4"/>
      <c r="J39" s="4"/>
      <c r="K39" s="4"/>
      <c r="L39" s="4"/>
      <c r="M39" s="4"/>
      <c r="N39" s="4"/>
      <c r="O39" s="4"/>
      <c r="P39" s="301"/>
      <c r="Q39" s="4"/>
      <c r="R39" s="5"/>
    </row>
    <row r="40" spans="2:18" ht="30.75" thickBot="1" x14ac:dyDescent="0.3">
      <c r="B40" s="3"/>
      <c r="C40" s="4"/>
      <c r="D40" s="4"/>
      <c r="E40" s="269" t="s">
        <v>452</v>
      </c>
      <c r="F40" s="71" t="s">
        <v>86</v>
      </c>
      <c r="G40" s="4"/>
      <c r="H40" s="4"/>
      <c r="I40" s="4"/>
      <c r="J40" s="4"/>
      <c r="K40" s="4"/>
      <c r="L40" s="4"/>
      <c r="M40" s="4"/>
      <c r="N40" s="4"/>
      <c r="O40" s="4"/>
      <c r="P40" s="301"/>
      <c r="Q40" s="4"/>
      <c r="R40" s="5"/>
    </row>
    <row r="41" spans="2:18" ht="15.75" thickBot="1" x14ac:dyDescent="0.3">
      <c r="B41" s="3"/>
      <c r="C41" s="4"/>
      <c r="D41" s="4"/>
      <c r="E41" s="72" t="s">
        <v>279</v>
      </c>
      <c r="F41" s="71" t="s">
        <v>86</v>
      </c>
      <c r="G41" s="4"/>
      <c r="H41" s="4"/>
      <c r="I41" s="4"/>
      <c r="J41" s="4"/>
      <c r="K41" s="4"/>
      <c r="L41" s="4"/>
      <c r="M41" s="4"/>
      <c r="N41" s="4"/>
      <c r="O41" s="4"/>
      <c r="P41" s="301"/>
      <c r="Q41" s="4"/>
      <c r="R41" s="5"/>
    </row>
    <row r="42" spans="2:18" ht="15.75" thickBot="1" x14ac:dyDescent="0.3">
      <c r="B42" s="3"/>
      <c r="C42" s="4"/>
      <c r="D42" s="4"/>
      <c r="E42" s="58" t="s">
        <v>280</v>
      </c>
      <c r="F42" s="71">
        <v>0</v>
      </c>
      <c r="G42" s="4"/>
      <c r="H42" s="4"/>
      <c r="I42" s="4"/>
      <c r="J42" s="4"/>
      <c r="K42" s="4"/>
      <c r="L42" s="4"/>
      <c r="M42" s="4"/>
      <c r="N42" s="4"/>
      <c r="O42" s="4"/>
      <c r="P42" s="301"/>
      <c r="Q42" s="4"/>
      <c r="R42" s="5"/>
    </row>
    <row r="43" spans="2:18" x14ac:dyDescent="0.25">
      <c r="B43" s="3"/>
      <c r="C43" s="4"/>
      <c r="D43" s="4"/>
      <c r="E43" s="4"/>
      <c r="F43" s="4"/>
      <c r="G43" s="4"/>
      <c r="H43" s="4"/>
      <c r="I43" s="4"/>
      <c r="J43" s="4"/>
      <c r="K43" s="4"/>
      <c r="L43" s="4"/>
      <c r="M43" s="4"/>
      <c r="N43" s="4"/>
      <c r="O43" s="4"/>
      <c r="P43" s="301"/>
      <c r="Q43" s="4"/>
      <c r="R43" s="5"/>
    </row>
    <row r="44" spans="2:18" x14ac:dyDescent="0.25">
      <c r="B44" s="3"/>
      <c r="C44" s="4"/>
      <c r="D44" s="4"/>
      <c r="E44" s="4"/>
      <c r="F44" s="4"/>
      <c r="G44" s="4"/>
      <c r="H44" s="4"/>
      <c r="I44" s="4"/>
      <c r="J44" s="4"/>
      <c r="K44" s="4"/>
      <c r="L44" s="4"/>
      <c r="M44" s="4"/>
      <c r="N44" s="4"/>
      <c r="O44" s="4"/>
      <c r="P44" s="301"/>
      <c r="Q44" s="4"/>
      <c r="R44" s="5"/>
    </row>
    <row r="45" spans="2:18" ht="15.75" thickBot="1" x14ac:dyDescent="0.3">
      <c r="B45" s="58"/>
      <c r="C45" s="59"/>
      <c r="D45" s="59"/>
      <c r="E45" s="59"/>
      <c r="F45" s="59"/>
      <c r="G45" s="59"/>
      <c r="H45" s="59"/>
      <c r="I45" s="59"/>
      <c r="J45" s="59"/>
      <c r="K45" s="59"/>
      <c r="L45" s="59"/>
      <c r="M45" s="59"/>
      <c r="N45" s="59"/>
      <c r="O45" s="59"/>
      <c r="P45" s="302"/>
      <c r="Q45" s="59"/>
      <c r="R45" s="60"/>
    </row>
    <row r="46" spans="2:18" x14ac:dyDescent="0.25">
      <c r="P46" s="303"/>
    </row>
    <row r="47" spans="2:18" ht="15.75" thickBot="1" x14ac:dyDescent="0.3">
      <c r="P47" s="303"/>
    </row>
    <row r="48" spans="2:18" x14ac:dyDescent="0.25">
      <c r="B48" s="74" t="s">
        <v>5</v>
      </c>
      <c r="C48" s="75"/>
      <c r="D48" s="75"/>
      <c r="E48" s="76">
        <v>3</v>
      </c>
      <c r="F48" s="75" t="s">
        <v>13</v>
      </c>
      <c r="G48" s="75"/>
      <c r="H48" s="75"/>
      <c r="I48" s="75"/>
      <c r="J48" s="75"/>
      <c r="K48" s="75"/>
      <c r="L48" s="75"/>
      <c r="M48" s="75"/>
      <c r="N48" s="75"/>
      <c r="O48" s="75"/>
      <c r="P48" s="304"/>
      <c r="Q48" s="75"/>
      <c r="R48" s="77"/>
    </row>
    <row r="49" spans="1:18" ht="105" x14ac:dyDescent="0.25">
      <c r="B49" s="79" t="s">
        <v>61</v>
      </c>
      <c r="C49" s="176" t="s">
        <v>62</v>
      </c>
      <c r="D49" s="176" t="s">
        <v>254</v>
      </c>
      <c r="E49" s="80" t="s">
        <v>63</v>
      </c>
      <c r="F49" s="176" t="s">
        <v>255</v>
      </c>
      <c r="G49" s="176" t="s">
        <v>401</v>
      </c>
      <c r="H49" s="176" t="s">
        <v>256</v>
      </c>
      <c r="I49" s="176" t="s">
        <v>257</v>
      </c>
      <c r="J49" s="176" t="s">
        <v>258</v>
      </c>
      <c r="K49" s="176" t="s">
        <v>259</v>
      </c>
      <c r="L49" s="176" t="s">
        <v>68</v>
      </c>
      <c r="M49" s="176" t="s">
        <v>260</v>
      </c>
      <c r="N49" s="176" t="s">
        <v>261</v>
      </c>
      <c r="O49" s="176" t="s">
        <v>262</v>
      </c>
      <c r="P49" s="306" t="s">
        <v>263</v>
      </c>
      <c r="Q49" s="176" t="s">
        <v>264</v>
      </c>
      <c r="R49" s="81" t="s">
        <v>265</v>
      </c>
    </row>
    <row r="50" spans="1:18" x14ac:dyDescent="0.25">
      <c r="A50" s="1"/>
      <c r="B50" s="296"/>
      <c r="C50" s="297"/>
      <c r="D50" s="297"/>
      <c r="E50" s="297"/>
      <c r="F50" s="297"/>
      <c r="G50" s="297"/>
      <c r="H50" s="297"/>
      <c r="I50" s="297"/>
      <c r="J50" s="297"/>
      <c r="K50" s="297"/>
      <c r="L50" s="297"/>
      <c r="M50" s="297"/>
      <c r="N50" s="297"/>
      <c r="O50" s="297"/>
      <c r="P50" s="297"/>
      <c r="Q50" s="297"/>
      <c r="R50" s="298"/>
    </row>
    <row r="51" spans="1:18" s="57" customFormat="1" ht="78.75" customHeight="1" x14ac:dyDescent="0.25">
      <c r="B51" s="197">
        <v>1</v>
      </c>
      <c r="C51" s="198" t="s">
        <v>122</v>
      </c>
      <c r="D51" s="197" t="s">
        <v>123</v>
      </c>
      <c r="E51" s="222" t="s">
        <v>449</v>
      </c>
      <c r="F51" s="199">
        <v>0.6</v>
      </c>
      <c r="G51" s="199" t="s">
        <v>80</v>
      </c>
      <c r="H51" s="199" t="s">
        <v>266</v>
      </c>
      <c r="I51" s="197" t="s">
        <v>125</v>
      </c>
      <c r="J51" s="199" t="s">
        <v>267</v>
      </c>
      <c r="K51" s="200">
        <v>40000</v>
      </c>
      <c r="L51" s="405" t="s">
        <v>116</v>
      </c>
      <c r="M51" s="201">
        <v>3556498181</v>
      </c>
      <c r="N51" s="201">
        <v>2133898908.5999999</v>
      </c>
      <c r="O51" s="202">
        <v>4294</v>
      </c>
      <c r="P51" s="452">
        <v>1350.6493506493507</v>
      </c>
      <c r="Q51" s="201" t="s">
        <v>266</v>
      </c>
      <c r="R51" s="319" t="s">
        <v>127</v>
      </c>
    </row>
    <row r="52" spans="1:18" s="57" customFormat="1" ht="255" customHeight="1" x14ac:dyDescent="0.25">
      <c r="B52" s="197">
        <v>2</v>
      </c>
      <c r="C52" s="198" t="s">
        <v>0</v>
      </c>
      <c r="D52" s="197" t="s">
        <v>128</v>
      </c>
      <c r="E52" s="222" t="s">
        <v>129</v>
      </c>
      <c r="F52" s="199">
        <v>0.45</v>
      </c>
      <c r="G52" s="199" t="s">
        <v>80</v>
      </c>
      <c r="H52" s="199" t="s">
        <v>266</v>
      </c>
      <c r="I52" s="197" t="s">
        <v>125</v>
      </c>
      <c r="J52" s="199" t="s">
        <v>267</v>
      </c>
      <c r="K52" s="200">
        <v>40954</v>
      </c>
      <c r="L52" s="405" t="s">
        <v>116</v>
      </c>
      <c r="M52" s="201">
        <v>3756934517</v>
      </c>
      <c r="N52" s="201">
        <v>1690620532.6500001</v>
      </c>
      <c r="O52" s="202">
        <v>2983</v>
      </c>
      <c r="P52" s="452"/>
      <c r="Q52" s="201" t="s">
        <v>266</v>
      </c>
      <c r="R52" s="204"/>
    </row>
    <row r="53" spans="1:18" s="57" customFormat="1" ht="69.75" customHeight="1" x14ac:dyDescent="0.25">
      <c r="B53" s="197">
        <v>3</v>
      </c>
      <c r="C53" s="198" t="s">
        <v>130</v>
      </c>
      <c r="D53" s="197" t="s">
        <v>131</v>
      </c>
      <c r="E53" s="222" t="s">
        <v>296</v>
      </c>
      <c r="F53" s="199">
        <v>0.5</v>
      </c>
      <c r="G53" s="199" t="s">
        <v>104</v>
      </c>
      <c r="H53" s="199" t="s">
        <v>266</v>
      </c>
      <c r="I53" s="197" t="s">
        <v>133</v>
      </c>
      <c r="J53" s="199" t="s">
        <v>267</v>
      </c>
      <c r="K53" s="200">
        <v>38811</v>
      </c>
      <c r="L53" s="200">
        <v>39792</v>
      </c>
      <c r="M53" s="201">
        <v>3008642054.3000002</v>
      </c>
      <c r="N53" s="201">
        <v>1504321027.1500001</v>
      </c>
      <c r="O53" s="202">
        <v>3687</v>
      </c>
      <c r="P53" s="452"/>
      <c r="Q53" s="201" t="s">
        <v>266</v>
      </c>
      <c r="R53" s="319"/>
    </row>
    <row r="54" spans="1:18" s="57" customFormat="1" ht="101.25" customHeight="1" x14ac:dyDescent="0.25">
      <c r="B54" s="197">
        <v>4</v>
      </c>
      <c r="C54" s="198" t="s">
        <v>130</v>
      </c>
      <c r="D54" s="197" t="s">
        <v>131</v>
      </c>
      <c r="E54" s="222" t="s">
        <v>297</v>
      </c>
      <c r="F54" s="199">
        <v>0.5</v>
      </c>
      <c r="G54" s="199" t="s">
        <v>104</v>
      </c>
      <c r="H54" s="199" t="s">
        <v>266</v>
      </c>
      <c r="I54" s="197" t="s">
        <v>133</v>
      </c>
      <c r="J54" s="199" t="s">
        <v>267</v>
      </c>
      <c r="K54" s="200">
        <v>37939</v>
      </c>
      <c r="L54" s="200">
        <v>39339</v>
      </c>
      <c r="M54" s="201">
        <v>8463489571</v>
      </c>
      <c r="N54" s="201">
        <v>4231744785.5</v>
      </c>
      <c r="O54" s="202">
        <v>12746</v>
      </c>
      <c r="P54" s="452"/>
      <c r="Q54" s="199" t="s">
        <v>266</v>
      </c>
      <c r="R54" s="319"/>
    </row>
    <row r="55" spans="1:18" s="57" customFormat="1" x14ac:dyDescent="0.25">
      <c r="B55" s="3"/>
      <c r="C55" s="4"/>
      <c r="D55" s="4"/>
      <c r="E55" s="4"/>
      <c r="F55" s="4"/>
      <c r="G55" s="4"/>
      <c r="H55" s="4"/>
      <c r="I55" s="4"/>
      <c r="J55" s="4"/>
      <c r="K55" s="4"/>
      <c r="L55" s="4"/>
      <c r="M55" s="4"/>
      <c r="N55" s="4"/>
      <c r="O55" s="4"/>
      <c r="P55" s="301"/>
      <c r="Q55" s="4"/>
      <c r="R55" s="5"/>
    </row>
    <row r="56" spans="1:18" s="57" customFormat="1" ht="15.75" thickBot="1" x14ac:dyDescent="0.3">
      <c r="B56" s="3"/>
      <c r="C56" s="4"/>
      <c r="D56" s="4"/>
      <c r="E56" s="4"/>
      <c r="F56" s="4"/>
      <c r="G56" s="4"/>
      <c r="H56" s="4"/>
      <c r="I56" s="4"/>
      <c r="J56" s="4"/>
      <c r="K56" s="4"/>
      <c r="L56" s="4"/>
      <c r="M56" s="4"/>
      <c r="N56" s="4"/>
      <c r="O56" s="69"/>
      <c r="P56" s="301"/>
      <c r="Q56" s="4"/>
      <c r="R56" s="5"/>
    </row>
    <row r="57" spans="1:18" s="57" customFormat="1" ht="15.75" thickBot="1" x14ac:dyDescent="0.3">
      <c r="B57" s="3"/>
      <c r="C57" s="4"/>
      <c r="D57" s="4"/>
      <c r="E57" s="70" t="s">
        <v>277</v>
      </c>
      <c r="F57" s="71">
        <v>4</v>
      </c>
      <c r="G57" s="4"/>
      <c r="H57" s="4"/>
      <c r="I57" s="4"/>
      <c r="J57" s="4"/>
      <c r="K57" s="4"/>
      <c r="L57" s="4"/>
      <c r="M57" s="4"/>
      <c r="N57" s="4"/>
      <c r="O57" s="4"/>
      <c r="P57" s="301"/>
      <c r="Q57" s="4"/>
      <c r="R57" s="5"/>
    </row>
    <row r="58" spans="1:18" s="57" customFormat="1" ht="15.75" thickBot="1" x14ac:dyDescent="0.3">
      <c r="B58" s="3"/>
      <c r="C58" s="4"/>
      <c r="D58" s="4"/>
      <c r="E58" s="2" t="s">
        <v>278</v>
      </c>
      <c r="F58" s="71">
        <v>900</v>
      </c>
      <c r="G58" s="4"/>
      <c r="H58" s="4"/>
      <c r="I58" s="4"/>
      <c r="J58" s="4"/>
      <c r="K58" s="4"/>
      <c r="L58" s="4"/>
      <c r="M58" s="4"/>
      <c r="N58" s="4"/>
      <c r="O58" s="4"/>
      <c r="P58" s="301"/>
      <c r="Q58" s="4"/>
      <c r="R58" s="5"/>
    </row>
    <row r="59" spans="1:18" s="57" customFormat="1" ht="30.75" thickBot="1" x14ac:dyDescent="0.3">
      <c r="B59" s="3"/>
      <c r="C59" s="4"/>
      <c r="D59" s="4"/>
      <c r="E59" s="269" t="s">
        <v>452</v>
      </c>
      <c r="F59" s="71" t="s">
        <v>86</v>
      </c>
      <c r="G59" s="4"/>
      <c r="H59" s="4"/>
      <c r="I59" s="4"/>
      <c r="J59" s="4"/>
      <c r="K59" s="4"/>
      <c r="L59" s="4"/>
      <c r="M59" s="4"/>
      <c r="N59" s="4"/>
      <c r="O59" s="4"/>
      <c r="P59" s="301"/>
      <c r="Q59" s="4"/>
      <c r="R59" s="5"/>
    </row>
    <row r="60" spans="1:18" s="57" customFormat="1" ht="15.75" thickBot="1" x14ac:dyDescent="0.3">
      <c r="B60" s="3"/>
      <c r="C60" s="4"/>
      <c r="D60" s="4"/>
      <c r="E60" s="72" t="s">
        <v>279</v>
      </c>
      <c r="F60" s="71" t="s">
        <v>86</v>
      </c>
      <c r="G60" s="4"/>
      <c r="H60" s="4"/>
      <c r="I60" s="4"/>
      <c r="J60" s="4"/>
      <c r="K60" s="4"/>
      <c r="L60" s="4"/>
      <c r="M60" s="4"/>
      <c r="N60" s="4"/>
      <c r="O60" s="4"/>
      <c r="P60" s="301"/>
      <c r="Q60" s="4"/>
      <c r="R60" s="5"/>
    </row>
    <row r="61" spans="1:18" s="57" customFormat="1" ht="15.75" thickBot="1" x14ac:dyDescent="0.3">
      <c r="B61" s="3"/>
      <c r="C61" s="4"/>
      <c r="D61" s="4"/>
      <c r="E61" s="58" t="s">
        <v>280</v>
      </c>
      <c r="F61" s="71">
        <v>0</v>
      </c>
      <c r="G61" s="4"/>
      <c r="H61" s="4"/>
      <c r="I61" s="4"/>
      <c r="J61" s="4"/>
      <c r="K61" s="4"/>
      <c r="L61" s="4"/>
      <c r="M61" s="4"/>
      <c r="N61" s="4"/>
      <c r="O61" s="4"/>
      <c r="P61" s="301"/>
      <c r="Q61" s="4"/>
      <c r="R61" s="5"/>
    </row>
    <row r="62" spans="1:18" s="57" customFormat="1" x14ac:dyDescent="0.25">
      <c r="B62" s="3"/>
      <c r="C62" s="4"/>
      <c r="D62" s="4"/>
      <c r="E62" s="4"/>
      <c r="F62" s="4"/>
      <c r="G62" s="4"/>
      <c r="H62" s="4"/>
      <c r="I62" s="4"/>
      <c r="J62" s="4"/>
      <c r="K62" s="4"/>
      <c r="L62" s="4"/>
      <c r="M62" s="4"/>
      <c r="N62" s="4"/>
      <c r="O62" s="4"/>
      <c r="P62" s="301"/>
      <c r="Q62" s="4"/>
      <c r="R62" s="5"/>
    </row>
    <row r="63" spans="1:18" ht="15.75" thickBot="1" x14ac:dyDescent="0.3">
      <c r="B63" s="210"/>
      <c r="C63" s="211"/>
      <c r="D63" s="211"/>
      <c r="E63" s="211"/>
      <c r="F63" s="211"/>
      <c r="G63" s="211"/>
      <c r="H63" s="211"/>
      <c r="I63" s="211"/>
      <c r="J63" s="211"/>
      <c r="K63" s="211"/>
      <c r="L63" s="211"/>
      <c r="M63" s="211"/>
      <c r="N63" s="211"/>
      <c r="O63" s="211"/>
      <c r="P63" s="307"/>
      <c r="Q63" s="211"/>
      <c r="R63" s="212"/>
    </row>
    <row r="64" spans="1:18" x14ac:dyDescent="0.25">
      <c r="B64" s="213"/>
      <c r="C64" s="213"/>
      <c r="D64" s="213"/>
      <c r="E64" s="213"/>
      <c r="F64" s="213"/>
      <c r="G64" s="213"/>
      <c r="H64" s="213"/>
      <c r="I64" s="213"/>
      <c r="J64" s="213"/>
      <c r="K64" s="213"/>
      <c r="L64" s="213"/>
      <c r="M64" s="213"/>
      <c r="N64" s="213"/>
      <c r="O64" s="213"/>
      <c r="P64" s="308"/>
      <c r="Q64" s="213"/>
      <c r="R64" s="213"/>
    </row>
    <row r="65" spans="1:18" ht="15.75" thickBot="1" x14ac:dyDescent="0.3">
      <c r="B65" s="213"/>
      <c r="C65" s="213"/>
      <c r="D65" s="213"/>
      <c r="E65" s="213"/>
      <c r="F65" s="213"/>
      <c r="G65" s="213"/>
      <c r="H65" s="213"/>
      <c r="I65" s="213"/>
      <c r="J65" s="213"/>
      <c r="K65" s="213"/>
      <c r="L65" s="213"/>
      <c r="M65" s="213"/>
      <c r="N65" s="213"/>
      <c r="O65" s="213"/>
      <c r="P65" s="308"/>
      <c r="Q65" s="213"/>
      <c r="R65" s="213"/>
    </row>
    <row r="66" spans="1:18" x14ac:dyDescent="0.25">
      <c r="B66" s="74" t="s">
        <v>5</v>
      </c>
      <c r="C66" s="75"/>
      <c r="D66" s="75"/>
      <c r="E66" s="76">
        <v>4</v>
      </c>
      <c r="F66" s="75" t="s">
        <v>16</v>
      </c>
      <c r="G66" s="75"/>
      <c r="H66" s="75"/>
      <c r="I66" s="75"/>
      <c r="J66" s="75"/>
      <c r="K66" s="75"/>
      <c r="L66" s="75"/>
      <c r="M66" s="75"/>
      <c r="N66" s="75"/>
      <c r="O66" s="75"/>
      <c r="P66" s="304"/>
      <c r="Q66" s="75"/>
      <c r="R66" s="77"/>
    </row>
    <row r="67" spans="1:18" ht="105" x14ac:dyDescent="0.25">
      <c r="B67" s="79" t="s">
        <v>61</v>
      </c>
      <c r="C67" s="176" t="s">
        <v>62</v>
      </c>
      <c r="D67" s="176" t="s">
        <v>254</v>
      </c>
      <c r="E67" s="80" t="s">
        <v>63</v>
      </c>
      <c r="F67" s="176" t="s">
        <v>255</v>
      </c>
      <c r="G67" s="176" t="s">
        <v>401</v>
      </c>
      <c r="H67" s="176" t="s">
        <v>256</v>
      </c>
      <c r="I67" s="176" t="s">
        <v>257</v>
      </c>
      <c r="J67" s="176" t="s">
        <v>258</v>
      </c>
      <c r="K67" s="176" t="s">
        <v>259</v>
      </c>
      <c r="L67" s="176" t="s">
        <v>68</v>
      </c>
      <c r="M67" s="176" t="s">
        <v>260</v>
      </c>
      <c r="N67" s="176" t="s">
        <v>261</v>
      </c>
      <c r="O67" s="176" t="s">
        <v>262</v>
      </c>
      <c r="P67" s="306" t="s">
        <v>263</v>
      </c>
      <c r="Q67" s="176" t="s">
        <v>264</v>
      </c>
      <c r="R67" s="81" t="s">
        <v>265</v>
      </c>
    </row>
    <row r="68" spans="1:18" x14ac:dyDescent="0.25">
      <c r="A68" s="1"/>
      <c r="B68" s="296"/>
      <c r="C68" s="297"/>
      <c r="D68" s="297"/>
      <c r="E68" s="297"/>
      <c r="F68" s="297"/>
      <c r="G68" s="297"/>
      <c r="H68" s="297"/>
      <c r="I68" s="297"/>
      <c r="J68" s="297"/>
      <c r="K68" s="297"/>
      <c r="L68" s="297"/>
      <c r="M68" s="297"/>
      <c r="N68" s="297"/>
      <c r="O68" s="297"/>
      <c r="P68" s="297"/>
      <c r="Q68" s="297"/>
      <c r="R68" s="298"/>
    </row>
    <row r="69" spans="1:18" s="57" customFormat="1" ht="70.5" customHeight="1" x14ac:dyDescent="0.25">
      <c r="B69" s="197">
        <v>1</v>
      </c>
      <c r="C69" s="197" t="s">
        <v>137</v>
      </c>
      <c r="D69" s="197" t="s">
        <v>138</v>
      </c>
      <c r="E69" s="222" t="s">
        <v>139</v>
      </c>
      <c r="F69" s="229">
        <v>0.5</v>
      </c>
      <c r="G69" s="199" t="s">
        <v>80</v>
      </c>
      <c r="H69" s="199" t="s">
        <v>266</v>
      </c>
      <c r="I69" s="228" t="s">
        <v>140</v>
      </c>
      <c r="J69" s="199" t="s">
        <v>267</v>
      </c>
      <c r="K69" s="200">
        <v>35457</v>
      </c>
      <c r="L69" s="200">
        <v>37126</v>
      </c>
      <c r="M69" s="201">
        <v>5240267062</v>
      </c>
      <c r="N69" s="201">
        <v>2620133531</v>
      </c>
      <c r="O69" s="202">
        <v>15233</v>
      </c>
      <c r="P69" s="453">
        <v>1350.6493506493507</v>
      </c>
      <c r="Q69" s="201" t="s">
        <v>266</v>
      </c>
      <c r="R69" s="328" t="s">
        <v>298</v>
      </c>
    </row>
    <row r="70" spans="1:18" s="57" customFormat="1" ht="114.75" customHeight="1" x14ac:dyDescent="0.25">
      <c r="B70" s="197">
        <v>2</v>
      </c>
      <c r="C70" s="197" t="s">
        <v>143</v>
      </c>
      <c r="D70" s="197" t="s">
        <v>144</v>
      </c>
      <c r="E70" s="222" t="s">
        <v>145</v>
      </c>
      <c r="F70" s="199">
        <v>0.75</v>
      </c>
      <c r="G70" s="199" t="s">
        <v>80</v>
      </c>
      <c r="H70" s="199" t="s">
        <v>266</v>
      </c>
      <c r="I70" s="197" t="s">
        <v>146</v>
      </c>
      <c r="J70" s="199" t="s">
        <v>267</v>
      </c>
      <c r="K70" s="200">
        <v>38650</v>
      </c>
      <c r="L70" s="200">
        <v>39808</v>
      </c>
      <c r="M70" s="201">
        <v>1649106224</v>
      </c>
      <c r="N70" s="201">
        <v>1236829668</v>
      </c>
      <c r="O70" s="202">
        <v>3242</v>
      </c>
      <c r="P70" s="453"/>
      <c r="Q70" s="201" t="s">
        <v>266</v>
      </c>
      <c r="R70" s="328"/>
    </row>
    <row r="71" spans="1:18" s="57" customFormat="1" ht="115.5" customHeight="1" x14ac:dyDescent="0.25">
      <c r="B71" s="197">
        <v>3</v>
      </c>
      <c r="C71" s="197" t="s">
        <v>143</v>
      </c>
      <c r="D71" s="197" t="s">
        <v>148</v>
      </c>
      <c r="E71" s="222" t="s">
        <v>149</v>
      </c>
      <c r="F71" s="199">
        <v>0.75</v>
      </c>
      <c r="G71" s="199" t="s">
        <v>80</v>
      </c>
      <c r="H71" s="199" t="s">
        <v>266</v>
      </c>
      <c r="I71" s="197" t="s">
        <v>150</v>
      </c>
      <c r="J71" s="199" t="s">
        <v>267</v>
      </c>
      <c r="K71" s="200">
        <v>38684</v>
      </c>
      <c r="L71" s="200">
        <v>39690</v>
      </c>
      <c r="M71" s="201">
        <v>1688370055</v>
      </c>
      <c r="N71" s="201">
        <v>1266277541.25</v>
      </c>
      <c r="O71" s="202">
        <v>3319</v>
      </c>
      <c r="P71" s="453"/>
      <c r="Q71" s="201" t="s">
        <v>266</v>
      </c>
      <c r="R71" s="328"/>
    </row>
    <row r="72" spans="1:18" s="57" customFormat="1" ht="49.5" customHeight="1" x14ac:dyDescent="0.25">
      <c r="B72" s="197">
        <v>4</v>
      </c>
      <c r="C72" s="197" t="s">
        <v>174</v>
      </c>
      <c r="D72" s="197" t="s">
        <v>131</v>
      </c>
      <c r="E72" s="222" t="s">
        <v>299</v>
      </c>
      <c r="F72" s="199">
        <v>0.4</v>
      </c>
      <c r="G72" s="199" t="s">
        <v>104</v>
      </c>
      <c r="H72" s="199" t="s">
        <v>266</v>
      </c>
      <c r="I72" s="228" t="s">
        <v>300</v>
      </c>
      <c r="J72" s="199" t="s">
        <v>266</v>
      </c>
      <c r="K72" s="200">
        <v>37650</v>
      </c>
      <c r="L72" s="200">
        <v>38168</v>
      </c>
      <c r="M72" s="201">
        <v>2558960374.0271997</v>
      </c>
      <c r="N72" s="201">
        <v>1023584149.6108799</v>
      </c>
      <c r="O72" s="202">
        <v>3083</v>
      </c>
      <c r="P72" s="453"/>
      <c r="Q72" s="199" t="s">
        <v>266</v>
      </c>
      <c r="R72" s="204"/>
    </row>
    <row r="73" spans="1:18" s="57" customFormat="1" x14ac:dyDescent="0.25">
      <c r="B73" s="3"/>
      <c r="C73" s="4"/>
      <c r="D73" s="4"/>
      <c r="E73" s="4"/>
      <c r="F73" s="4"/>
      <c r="G73" s="4"/>
      <c r="H73" s="4"/>
      <c r="I73" s="4"/>
      <c r="J73" s="4"/>
      <c r="K73" s="4"/>
      <c r="L73" s="4"/>
      <c r="M73" s="4"/>
      <c r="N73" s="4"/>
      <c r="O73" s="4"/>
      <c r="P73" s="301"/>
      <c r="Q73" s="4"/>
      <c r="R73" s="5"/>
    </row>
    <row r="74" spans="1:18" s="57" customFormat="1" x14ac:dyDescent="0.25">
      <c r="B74" s="3"/>
      <c r="C74" s="4"/>
      <c r="D74" s="4"/>
      <c r="E74" s="4"/>
      <c r="F74" s="4"/>
      <c r="G74" s="4"/>
      <c r="H74" s="4"/>
      <c r="I74" s="4"/>
      <c r="J74" s="4"/>
      <c r="K74" s="4"/>
      <c r="L74" s="4"/>
      <c r="M74" s="4"/>
      <c r="N74" s="4"/>
      <c r="O74" s="4"/>
      <c r="P74" s="301"/>
      <c r="Q74" s="4"/>
      <c r="R74" s="5"/>
    </row>
    <row r="75" spans="1:18" s="57" customFormat="1" ht="15.75" thickBot="1" x14ac:dyDescent="0.3">
      <c r="B75" s="3"/>
      <c r="C75" s="4"/>
      <c r="D75" s="4"/>
      <c r="E75" s="4"/>
      <c r="F75" s="4"/>
      <c r="G75" s="4"/>
      <c r="H75" s="4"/>
      <c r="I75" s="4"/>
      <c r="J75" s="4"/>
      <c r="K75" s="4"/>
      <c r="L75" s="4"/>
      <c r="M75" s="4"/>
      <c r="N75" s="4"/>
      <c r="O75" s="69"/>
      <c r="P75" s="301"/>
      <c r="Q75" s="4"/>
      <c r="R75" s="5"/>
    </row>
    <row r="76" spans="1:18" s="57" customFormat="1" ht="15.75" thickBot="1" x14ac:dyDescent="0.3">
      <c r="B76" s="3"/>
      <c r="C76" s="4"/>
      <c r="D76" s="4"/>
      <c r="E76" s="70" t="s">
        <v>277</v>
      </c>
      <c r="F76" s="71">
        <v>4</v>
      </c>
      <c r="G76" s="4"/>
      <c r="H76" s="4"/>
      <c r="I76" s="4"/>
      <c r="J76" s="4"/>
      <c r="K76" s="4"/>
      <c r="L76" s="4"/>
      <c r="M76" s="4"/>
      <c r="N76" s="4"/>
      <c r="O76" s="4"/>
      <c r="P76" s="301"/>
      <c r="Q76" s="4"/>
      <c r="R76" s="5"/>
    </row>
    <row r="77" spans="1:18" s="57" customFormat="1" ht="15.75" thickBot="1" x14ac:dyDescent="0.3">
      <c r="B77" s="3"/>
      <c r="C77" s="4"/>
      <c r="D77" s="4"/>
      <c r="E77" s="2" t="s">
        <v>278</v>
      </c>
      <c r="F77" s="71">
        <v>900</v>
      </c>
      <c r="G77" s="4"/>
      <c r="H77" s="4"/>
      <c r="I77" s="4"/>
      <c r="J77" s="4"/>
      <c r="K77" s="4"/>
      <c r="L77" s="4"/>
      <c r="M77" s="4"/>
      <c r="N77" s="4"/>
      <c r="O77" s="4"/>
      <c r="P77" s="301"/>
      <c r="Q77" s="4"/>
      <c r="R77" s="5"/>
    </row>
    <row r="78" spans="1:18" s="57" customFormat="1" ht="30.75" thickBot="1" x14ac:dyDescent="0.3">
      <c r="B78" s="3"/>
      <c r="C78" s="4"/>
      <c r="D78" s="4"/>
      <c r="E78" s="269" t="s">
        <v>452</v>
      </c>
      <c r="F78" s="71" t="s">
        <v>86</v>
      </c>
      <c r="G78" s="4"/>
      <c r="H78" s="4"/>
      <c r="I78" s="4"/>
      <c r="J78" s="4"/>
      <c r="K78" s="4"/>
      <c r="L78" s="4"/>
      <c r="M78" s="4"/>
      <c r="N78" s="4"/>
      <c r="O78" s="4"/>
      <c r="P78" s="301"/>
      <c r="Q78" s="4"/>
      <c r="R78" s="5"/>
    </row>
    <row r="79" spans="1:18" s="57" customFormat="1" ht="15.75" thickBot="1" x14ac:dyDescent="0.3">
      <c r="B79" s="3"/>
      <c r="C79" s="4"/>
      <c r="D79" s="4"/>
      <c r="E79" s="72" t="s">
        <v>279</v>
      </c>
      <c r="F79" s="71" t="s">
        <v>86</v>
      </c>
      <c r="G79" s="4"/>
      <c r="H79" s="4"/>
      <c r="I79" s="4"/>
      <c r="J79" s="4"/>
      <c r="K79" s="4"/>
      <c r="L79" s="4"/>
      <c r="M79" s="4"/>
      <c r="N79" s="4"/>
      <c r="O79" s="4"/>
      <c r="P79" s="301"/>
      <c r="Q79" s="4"/>
      <c r="R79" s="5"/>
    </row>
    <row r="80" spans="1:18" s="57" customFormat="1" ht="15.75" thickBot="1" x14ac:dyDescent="0.3">
      <c r="B80" s="3"/>
      <c r="C80" s="4"/>
      <c r="D80" s="4"/>
      <c r="E80" s="58" t="s">
        <v>280</v>
      </c>
      <c r="F80" s="71">
        <v>1</v>
      </c>
      <c r="G80" s="4"/>
      <c r="H80" s="4"/>
      <c r="I80" s="4"/>
      <c r="J80" s="4"/>
      <c r="K80" s="4"/>
      <c r="L80" s="4"/>
      <c r="M80" s="4"/>
      <c r="N80" s="4"/>
      <c r="O80" s="4"/>
      <c r="P80" s="301"/>
      <c r="Q80" s="4"/>
      <c r="R80" s="5"/>
    </row>
    <row r="81" spans="1:18" s="57" customFormat="1" x14ac:dyDescent="0.25">
      <c r="B81" s="3"/>
      <c r="C81" s="4"/>
      <c r="D81" s="4"/>
      <c r="E81" s="4"/>
      <c r="F81" s="4"/>
      <c r="G81" s="4"/>
      <c r="H81" s="4"/>
      <c r="I81" s="4"/>
      <c r="J81" s="4"/>
      <c r="K81" s="4"/>
      <c r="L81" s="4"/>
      <c r="M81" s="4"/>
      <c r="N81" s="4"/>
      <c r="O81" s="4"/>
      <c r="P81" s="301"/>
      <c r="Q81" s="4"/>
      <c r="R81" s="5"/>
    </row>
    <row r="82" spans="1:18" x14ac:dyDescent="0.25">
      <c r="B82" s="217"/>
      <c r="C82" s="205"/>
      <c r="D82" s="205"/>
      <c r="E82" s="205"/>
      <c r="F82" s="205"/>
      <c r="G82" s="205"/>
      <c r="H82" s="205"/>
      <c r="I82" s="205"/>
      <c r="J82" s="205"/>
      <c r="K82" s="205"/>
      <c r="L82" s="205"/>
      <c r="M82" s="205"/>
      <c r="N82" s="205"/>
      <c r="O82" s="205"/>
      <c r="P82" s="309"/>
      <c r="Q82" s="205"/>
      <c r="R82" s="218"/>
    </row>
    <row r="83" spans="1:18" ht="15.75" thickBot="1" x14ac:dyDescent="0.3">
      <c r="B83" s="210"/>
      <c r="C83" s="211"/>
      <c r="D83" s="211"/>
      <c r="E83" s="211"/>
      <c r="F83" s="211"/>
      <c r="G83" s="211"/>
      <c r="H83" s="211"/>
      <c r="I83" s="211"/>
      <c r="J83" s="211"/>
      <c r="K83" s="211"/>
      <c r="L83" s="211"/>
      <c r="M83" s="211"/>
      <c r="N83" s="211"/>
      <c r="O83" s="211"/>
      <c r="P83" s="307"/>
      <c r="Q83" s="211"/>
      <c r="R83" s="212"/>
    </row>
    <row r="84" spans="1:18" x14ac:dyDescent="0.25">
      <c r="P84" s="303"/>
    </row>
    <row r="85" spans="1:18" ht="15.75" thickBot="1" x14ac:dyDescent="0.3">
      <c r="P85" s="303"/>
    </row>
    <row r="86" spans="1:18" x14ac:dyDescent="0.25">
      <c r="B86" s="74" t="s">
        <v>5</v>
      </c>
      <c r="C86" s="75"/>
      <c r="D86" s="75"/>
      <c r="E86" s="76">
        <v>5</v>
      </c>
      <c r="F86" s="75" t="s">
        <v>19</v>
      </c>
      <c r="G86" s="75"/>
      <c r="H86" s="75"/>
      <c r="I86" s="75"/>
      <c r="J86" s="75"/>
      <c r="K86" s="75"/>
      <c r="L86" s="75"/>
      <c r="M86" s="75"/>
      <c r="N86" s="75"/>
      <c r="O86" s="75"/>
      <c r="P86" s="304"/>
      <c r="Q86" s="75"/>
      <c r="R86" s="77"/>
    </row>
    <row r="87" spans="1:18" ht="105" x14ac:dyDescent="0.25">
      <c r="B87" s="79" t="s">
        <v>61</v>
      </c>
      <c r="C87" s="176" t="s">
        <v>62</v>
      </c>
      <c r="D87" s="176" t="s">
        <v>254</v>
      </c>
      <c r="E87" s="80" t="s">
        <v>63</v>
      </c>
      <c r="F87" s="176" t="s">
        <v>255</v>
      </c>
      <c r="G87" s="176" t="s">
        <v>401</v>
      </c>
      <c r="H87" s="176" t="s">
        <v>256</v>
      </c>
      <c r="I87" s="176" t="s">
        <v>257</v>
      </c>
      <c r="J87" s="176" t="s">
        <v>258</v>
      </c>
      <c r="K87" s="176" t="s">
        <v>259</v>
      </c>
      <c r="L87" s="176" t="s">
        <v>68</v>
      </c>
      <c r="M87" s="176" t="s">
        <v>260</v>
      </c>
      <c r="N87" s="176" t="s">
        <v>261</v>
      </c>
      <c r="O87" s="176" t="s">
        <v>262</v>
      </c>
      <c r="P87" s="306" t="s">
        <v>263</v>
      </c>
      <c r="Q87" s="176" t="s">
        <v>264</v>
      </c>
      <c r="R87" s="81" t="s">
        <v>265</v>
      </c>
    </row>
    <row r="88" spans="1:18" x14ac:dyDescent="0.25">
      <c r="A88" s="1"/>
      <c r="B88" s="296"/>
      <c r="C88" s="297"/>
      <c r="D88" s="297"/>
      <c r="E88" s="297"/>
      <c r="F88" s="297"/>
      <c r="G88" s="297"/>
      <c r="H88" s="297"/>
      <c r="I88" s="297"/>
      <c r="J88" s="297"/>
      <c r="K88" s="297"/>
      <c r="L88" s="297"/>
      <c r="M88" s="297"/>
      <c r="N88" s="297"/>
      <c r="O88" s="297"/>
      <c r="P88" s="297"/>
      <c r="Q88" s="297"/>
      <c r="R88" s="298"/>
    </row>
    <row r="89" spans="1:18" ht="69" customHeight="1" x14ac:dyDescent="0.25">
      <c r="B89" s="241">
        <v>1</v>
      </c>
      <c r="C89" s="380" t="s">
        <v>301</v>
      </c>
      <c r="D89" s="241" t="s">
        <v>302</v>
      </c>
      <c r="E89" s="222" t="s">
        <v>303</v>
      </c>
      <c r="F89" s="242">
        <v>1</v>
      </c>
      <c r="G89" s="242" t="s">
        <v>80</v>
      </c>
      <c r="H89" s="242" t="s">
        <v>266</v>
      </c>
      <c r="I89" s="243" t="s">
        <v>304</v>
      </c>
      <c r="J89" s="242" t="s">
        <v>267</v>
      </c>
      <c r="K89" s="381">
        <v>39147</v>
      </c>
      <c r="L89" s="244">
        <v>40016</v>
      </c>
      <c r="M89" s="201">
        <v>4719365872.2399998</v>
      </c>
      <c r="N89" s="201">
        <v>4719365872.2399998</v>
      </c>
      <c r="O89" s="247">
        <v>10882</v>
      </c>
      <c r="P89" s="452">
        <v>1350.6493506493507</v>
      </c>
      <c r="Q89" s="201" t="s">
        <v>266</v>
      </c>
      <c r="R89" s="328" t="s">
        <v>305</v>
      </c>
    </row>
    <row r="90" spans="1:18" ht="99" customHeight="1" x14ac:dyDescent="0.25">
      <c r="B90" s="241">
        <v>2</v>
      </c>
      <c r="C90" s="241" t="s">
        <v>306</v>
      </c>
      <c r="D90" s="241" t="s">
        <v>155</v>
      </c>
      <c r="E90" s="222" t="s">
        <v>307</v>
      </c>
      <c r="F90" s="242">
        <v>0.65</v>
      </c>
      <c r="G90" s="242" t="s">
        <v>80</v>
      </c>
      <c r="H90" s="242" t="s">
        <v>266</v>
      </c>
      <c r="I90" s="241" t="s">
        <v>304</v>
      </c>
      <c r="J90" s="242" t="s">
        <v>267</v>
      </c>
      <c r="K90" s="244">
        <v>37838</v>
      </c>
      <c r="L90" s="244">
        <v>38612</v>
      </c>
      <c r="M90" s="201">
        <v>7142015008</v>
      </c>
      <c r="N90" s="201">
        <v>4642309755.1999998</v>
      </c>
      <c r="O90" s="247">
        <v>13983</v>
      </c>
      <c r="P90" s="452"/>
      <c r="Q90" s="201" t="s">
        <v>266</v>
      </c>
      <c r="R90" s="300" t="s">
        <v>453</v>
      </c>
    </row>
    <row r="91" spans="1:18" ht="60" customHeight="1" x14ac:dyDescent="0.25">
      <c r="B91" s="241">
        <v>3</v>
      </c>
      <c r="C91" s="241" t="s">
        <v>308</v>
      </c>
      <c r="D91" s="241" t="s">
        <v>131</v>
      </c>
      <c r="E91" s="222" t="s">
        <v>406</v>
      </c>
      <c r="F91" s="242" t="s">
        <v>309</v>
      </c>
      <c r="G91" s="242" t="s">
        <v>104</v>
      </c>
      <c r="H91" s="242" t="s">
        <v>266</v>
      </c>
      <c r="I91" s="241" t="s">
        <v>164</v>
      </c>
      <c r="J91" s="242" t="s">
        <v>267</v>
      </c>
      <c r="K91" s="244">
        <v>38488</v>
      </c>
      <c r="L91" s="244">
        <v>40212</v>
      </c>
      <c r="M91" s="201">
        <v>6449586147.2993355</v>
      </c>
      <c r="N91" s="201">
        <v>3289288935.1226611</v>
      </c>
      <c r="O91" s="247">
        <v>8622</v>
      </c>
      <c r="P91" s="452"/>
      <c r="Q91" s="201" t="s">
        <v>266</v>
      </c>
      <c r="R91" s="204" t="s">
        <v>407</v>
      </c>
    </row>
    <row r="92" spans="1:18" ht="63" customHeight="1" x14ac:dyDescent="0.25">
      <c r="B92" s="241">
        <v>4</v>
      </c>
      <c r="C92" s="241" t="s">
        <v>308</v>
      </c>
      <c r="D92" s="241" t="s">
        <v>131</v>
      </c>
      <c r="E92" s="222" t="s">
        <v>408</v>
      </c>
      <c r="F92" s="382" t="s">
        <v>309</v>
      </c>
      <c r="G92" s="242" t="s">
        <v>104</v>
      </c>
      <c r="H92" s="242" t="s">
        <v>266</v>
      </c>
      <c r="I92" s="242" t="s">
        <v>164</v>
      </c>
      <c r="J92" s="242" t="s">
        <v>267</v>
      </c>
      <c r="K92" s="244">
        <v>38548</v>
      </c>
      <c r="L92" s="244">
        <v>40695</v>
      </c>
      <c r="M92" s="201">
        <v>4183513953.8249588</v>
      </c>
      <c r="N92" s="201">
        <v>2133592116.4507291</v>
      </c>
      <c r="O92" s="247">
        <v>5593</v>
      </c>
      <c r="P92" s="452"/>
      <c r="Q92" s="242" t="s">
        <v>266</v>
      </c>
      <c r="R92" s="328" t="s">
        <v>409</v>
      </c>
    </row>
    <row r="93" spans="1:18" x14ac:dyDescent="0.25">
      <c r="B93" s="217"/>
      <c r="C93" s="205"/>
      <c r="D93" s="205"/>
      <c r="E93" s="205"/>
      <c r="F93" s="205"/>
      <c r="G93" s="205"/>
      <c r="H93" s="205"/>
      <c r="I93" s="205"/>
      <c r="J93" s="205"/>
      <c r="K93" s="205"/>
      <c r="L93" s="205"/>
      <c r="M93" s="205"/>
      <c r="N93" s="205"/>
      <c r="O93" s="205"/>
      <c r="P93" s="309"/>
      <c r="Q93" s="205"/>
      <c r="R93" s="218"/>
    </row>
    <row r="94" spans="1:18" ht="15.75" thickBot="1" x14ac:dyDescent="0.3">
      <c r="B94" s="217"/>
      <c r="C94" s="205"/>
      <c r="D94" s="205"/>
      <c r="E94" s="205"/>
      <c r="F94" s="205"/>
      <c r="G94" s="205"/>
      <c r="H94" s="205"/>
      <c r="I94" s="205"/>
      <c r="J94" s="205"/>
      <c r="K94" s="205"/>
      <c r="L94" s="205"/>
      <c r="M94" s="205"/>
      <c r="N94" s="205"/>
      <c r="O94" s="225"/>
      <c r="P94" s="309"/>
      <c r="Q94" s="205"/>
      <c r="R94" s="218"/>
    </row>
    <row r="95" spans="1:18" ht="15.75" thickBot="1" x14ac:dyDescent="0.3">
      <c r="B95" s="217"/>
      <c r="C95" s="205"/>
      <c r="D95" s="205"/>
      <c r="E95" s="70" t="s">
        <v>277</v>
      </c>
      <c r="F95" s="71">
        <v>4</v>
      </c>
      <c r="G95" s="205"/>
      <c r="H95" s="205"/>
      <c r="I95" s="205"/>
      <c r="J95" s="205"/>
      <c r="K95" s="205"/>
      <c r="L95" s="205"/>
      <c r="M95" s="205"/>
      <c r="N95" s="205"/>
      <c r="O95" s="205"/>
      <c r="P95" s="309"/>
      <c r="Q95" s="205"/>
      <c r="R95" s="218"/>
    </row>
    <row r="96" spans="1:18" ht="15.75" thickBot="1" x14ac:dyDescent="0.3">
      <c r="B96" s="217"/>
      <c r="C96" s="205"/>
      <c r="D96" s="205"/>
      <c r="E96" s="2" t="s">
        <v>278</v>
      </c>
      <c r="F96" s="71">
        <v>900</v>
      </c>
      <c r="G96" s="205"/>
      <c r="H96" s="205"/>
      <c r="I96" s="205"/>
      <c r="J96" s="205"/>
      <c r="K96" s="205"/>
      <c r="L96" s="205"/>
      <c r="M96" s="205"/>
      <c r="N96" s="205"/>
      <c r="O96" s="205"/>
      <c r="P96" s="309"/>
      <c r="Q96" s="205"/>
      <c r="R96" s="218"/>
    </row>
    <row r="97" spans="1:18" ht="30.75" thickBot="1" x14ac:dyDescent="0.3">
      <c r="B97" s="217"/>
      <c r="C97" s="205"/>
      <c r="D97" s="205"/>
      <c r="E97" s="269" t="s">
        <v>452</v>
      </c>
      <c r="F97" s="71" t="s">
        <v>86</v>
      </c>
      <c r="G97" s="205"/>
      <c r="H97" s="205"/>
      <c r="I97" s="205"/>
      <c r="J97" s="205"/>
      <c r="K97" s="205"/>
      <c r="L97" s="205"/>
      <c r="M97" s="205"/>
      <c r="N97" s="205"/>
      <c r="O97" s="205"/>
      <c r="P97" s="309"/>
      <c r="Q97" s="205"/>
      <c r="R97" s="218"/>
    </row>
    <row r="98" spans="1:18" ht="15.75" thickBot="1" x14ac:dyDescent="0.3">
      <c r="B98" s="217"/>
      <c r="C98" s="205"/>
      <c r="D98" s="205"/>
      <c r="E98" s="72" t="s">
        <v>279</v>
      </c>
      <c r="F98" s="71" t="s">
        <v>86</v>
      </c>
      <c r="G98" s="205"/>
      <c r="H98" s="205"/>
      <c r="I98" s="205"/>
      <c r="J98" s="205"/>
      <c r="K98" s="205"/>
      <c r="L98" s="205"/>
      <c r="M98" s="205"/>
      <c r="N98" s="205"/>
      <c r="O98" s="205"/>
      <c r="P98" s="309"/>
      <c r="Q98" s="205"/>
      <c r="R98" s="218"/>
    </row>
    <row r="99" spans="1:18" ht="15.75" thickBot="1" x14ac:dyDescent="0.3">
      <c r="B99" s="217"/>
      <c r="C99" s="205"/>
      <c r="D99" s="205"/>
      <c r="E99" s="58" t="s">
        <v>280</v>
      </c>
      <c r="F99" s="71">
        <v>0</v>
      </c>
      <c r="G99" s="205"/>
      <c r="H99" s="205"/>
      <c r="I99" s="205"/>
      <c r="J99" s="205"/>
      <c r="K99" s="205"/>
      <c r="L99" s="205"/>
      <c r="M99" s="205"/>
      <c r="N99" s="205"/>
      <c r="O99" s="205"/>
      <c r="P99" s="309"/>
      <c r="Q99" s="205"/>
      <c r="R99" s="218"/>
    </row>
    <row r="100" spans="1:18" x14ac:dyDescent="0.25">
      <c r="B100" s="217"/>
      <c r="C100" s="205"/>
      <c r="D100" s="205"/>
      <c r="E100" s="205"/>
      <c r="F100" s="205"/>
      <c r="G100" s="205"/>
      <c r="H100" s="205"/>
      <c r="I100" s="205"/>
      <c r="J100" s="205"/>
      <c r="K100" s="205"/>
      <c r="L100" s="205"/>
      <c r="M100" s="205"/>
      <c r="N100" s="205"/>
      <c r="O100" s="205"/>
      <c r="P100" s="309"/>
      <c r="Q100" s="205"/>
      <c r="R100" s="218"/>
    </row>
    <row r="101" spans="1:18" ht="15.75" thickBot="1" x14ac:dyDescent="0.3">
      <c r="B101" s="210"/>
      <c r="C101" s="211"/>
      <c r="D101" s="211"/>
      <c r="E101" s="211"/>
      <c r="F101" s="211"/>
      <c r="G101" s="211"/>
      <c r="H101" s="211"/>
      <c r="I101" s="211"/>
      <c r="J101" s="211"/>
      <c r="K101" s="211"/>
      <c r="L101" s="211"/>
      <c r="M101" s="211"/>
      <c r="N101" s="211"/>
      <c r="O101" s="211"/>
      <c r="P101" s="307"/>
      <c r="Q101" s="211"/>
      <c r="R101" s="212"/>
    </row>
    <row r="102" spans="1:18" x14ac:dyDescent="0.25">
      <c r="B102" s="213"/>
      <c r="C102" s="213"/>
      <c r="D102" s="213"/>
      <c r="E102" s="213"/>
      <c r="F102" s="213"/>
      <c r="G102" s="213"/>
      <c r="H102" s="213"/>
      <c r="I102" s="213"/>
      <c r="J102" s="213"/>
      <c r="K102" s="213"/>
      <c r="L102" s="213"/>
      <c r="M102" s="213"/>
      <c r="N102" s="213"/>
      <c r="O102" s="213"/>
      <c r="P102" s="308"/>
      <c r="Q102" s="213"/>
      <c r="R102" s="213"/>
    </row>
    <row r="103" spans="1:18" ht="15.75" thickBot="1" x14ac:dyDescent="0.3">
      <c r="B103" s="213"/>
      <c r="C103" s="213"/>
      <c r="D103" s="213"/>
      <c r="E103" s="213"/>
      <c r="F103" s="213"/>
      <c r="G103" s="213"/>
      <c r="H103" s="213"/>
      <c r="I103" s="213"/>
      <c r="J103" s="213"/>
      <c r="K103" s="213"/>
      <c r="L103" s="213"/>
      <c r="M103" s="213"/>
      <c r="N103" s="213"/>
      <c r="O103" s="213"/>
      <c r="P103" s="308"/>
      <c r="Q103" s="213"/>
      <c r="R103" s="213"/>
    </row>
    <row r="104" spans="1:18" x14ac:dyDescent="0.25">
      <c r="B104" s="74" t="s">
        <v>5</v>
      </c>
      <c r="C104" s="75"/>
      <c r="D104" s="75"/>
      <c r="E104" s="76">
        <v>6</v>
      </c>
      <c r="F104" s="75" t="s">
        <v>22</v>
      </c>
      <c r="G104" s="75"/>
      <c r="H104" s="75"/>
      <c r="I104" s="75"/>
      <c r="J104" s="75"/>
      <c r="K104" s="75"/>
      <c r="L104" s="75"/>
      <c r="M104" s="75"/>
      <c r="N104" s="75"/>
      <c r="O104" s="75"/>
      <c r="P104" s="304"/>
      <c r="Q104" s="75"/>
      <c r="R104" s="77"/>
    </row>
    <row r="105" spans="1:18" ht="105" x14ac:dyDescent="0.25">
      <c r="B105" s="79" t="s">
        <v>61</v>
      </c>
      <c r="C105" s="176" t="s">
        <v>62</v>
      </c>
      <c r="D105" s="176" t="s">
        <v>254</v>
      </c>
      <c r="E105" s="80" t="s">
        <v>63</v>
      </c>
      <c r="F105" s="176" t="s">
        <v>255</v>
      </c>
      <c r="G105" s="176" t="s">
        <v>401</v>
      </c>
      <c r="H105" s="176" t="s">
        <v>256</v>
      </c>
      <c r="I105" s="176" t="s">
        <v>257</v>
      </c>
      <c r="J105" s="176" t="s">
        <v>258</v>
      </c>
      <c r="K105" s="176" t="s">
        <v>259</v>
      </c>
      <c r="L105" s="176" t="s">
        <v>68</v>
      </c>
      <c r="M105" s="176" t="s">
        <v>260</v>
      </c>
      <c r="N105" s="176" t="s">
        <v>261</v>
      </c>
      <c r="O105" s="176" t="s">
        <v>262</v>
      </c>
      <c r="P105" s="306" t="s">
        <v>263</v>
      </c>
      <c r="Q105" s="176" t="s">
        <v>264</v>
      </c>
      <c r="R105" s="81" t="s">
        <v>265</v>
      </c>
    </row>
    <row r="106" spans="1:18" x14ac:dyDescent="0.25">
      <c r="A106" s="1"/>
      <c r="B106" s="296"/>
      <c r="C106" s="297"/>
      <c r="D106" s="297"/>
      <c r="E106" s="297"/>
      <c r="F106" s="297"/>
      <c r="G106" s="297"/>
      <c r="H106" s="297"/>
      <c r="I106" s="297"/>
      <c r="J106" s="297"/>
      <c r="K106" s="297"/>
      <c r="L106" s="297"/>
      <c r="M106" s="297"/>
      <c r="N106" s="297"/>
      <c r="O106" s="297"/>
      <c r="P106" s="297"/>
      <c r="Q106" s="297"/>
      <c r="R106" s="298"/>
    </row>
    <row r="107" spans="1:18" ht="112.5" customHeight="1" x14ac:dyDescent="0.25">
      <c r="B107" s="241">
        <v>1</v>
      </c>
      <c r="C107" s="380" t="s">
        <v>168</v>
      </c>
      <c r="D107" s="241" t="s">
        <v>169</v>
      </c>
      <c r="E107" s="222" t="s">
        <v>410</v>
      </c>
      <c r="F107" s="242">
        <v>0.5</v>
      </c>
      <c r="G107" s="242" t="s">
        <v>80</v>
      </c>
      <c r="H107" s="242" t="s">
        <v>266</v>
      </c>
      <c r="I107" s="243" t="s">
        <v>171</v>
      </c>
      <c r="J107" s="242" t="s">
        <v>267</v>
      </c>
      <c r="K107" s="381">
        <v>41074</v>
      </c>
      <c r="L107" s="244">
        <v>41523</v>
      </c>
      <c r="M107" s="201">
        <v>8945764395</v>
      </c>
      <c r="N107" s="201">
        <v>4472882197.5</v>
      </c>
      <c r="O107" s="247">
        <v>7893</v>
      </c>
      <c r="P107" s="453">
        <v>1350.6493506493507</v>
      </c>
      <c r="Q107" s="201" t="s">
        <v>266</v>
      </c>
      <c r="R107" s="389" t="s">
        <v>399</v>
      </c>
    </row>
    <row r="108" spans="1:18" ht="56.25" x14ac:dyDescent="0.25">
      <c r="B108" s="241">
        <v>2</v>
      </c>
      <c r="C108" s="241" t="s">
        <v>174</v>
      </c>
      <c r="D108" s="241" t="s">
        <v>131</v>
      </c>
      <c r="E108" s="222" t="s">
        <v>411</v>
      </c>
      <c r="F108" s="242">
        <v>1</v>
      </c>
      <c r="G108" s="242" t="s">
        <v>104</v>
      </c>
      <c r="H108" s="242" t="s">
        <v>266</v>
      </c>
      <c r="I108" s="242" t="s">
        <v>175</v>
      </c>
      <c r="J108" s="242" t="s">
        <v>267</v>
      </c>
      <c r="K108" s="244">
        <v>38645</v>
      </c>
      <c r="L108" s="244">
        <v>40288</v>
      </c>
      <c r="M108" s="201">
        <v>2460848593.612752</v>
      </c>
      <c r="N108" s="201">
        <v>2460848593.612752</v>
      </c>
      <c r="O108" s="247">
        <v>6450</v>
      </c>
      <c r="P108" s="453"/>
      <c r="Q108" s="201" t="s">
        <v>266</v>
      </c>
      <c r="R108" s="300" t="s">
        <v>310</v>
      </c>
    </row>
    <row r="109" spans="1:18" ht="41.25" customHeight="1" x14ac:dyDescent="0.25">
      <c r="B109" s="241">
        <v>3</v>
      </c>
      <c r="C109" s="241" t="s">
        <v>220</v>
      </c>
      <c r="D109" s="241" t="s">
        <v>311</v>
      </c>
      <c r="E109" s="222" t="s">
        <v>312</v>
      </c>
      <c r="F109" s="242">
        <v>0.75</v>
      </c>
      <c r="G109" s="242" t="s">
        <v>80</v>
      </c>
      <c r="H109" s="242" t="s">
        <v>266</v>
      </c>
      <c r="I109" s="241" t="s">
        <v>175</v>
      </c>
      <c r="J109" s="242" t="s">
        <v>267</v>
      </c>
      <c r="K109" s="244">
        <v>39521</v>
      </c>
      <c r="L109" s="244">
        <v>40999</v>
      </c>
      <c r="M109" s="201">
        <v>7072964150</v>
      </c>
      <c r="N109" s="201">
        <v>5304723112.5</v>
      </c>
      <c r="O109" s="201">
        <v>11495</v>
      </c>
      <c r="P109" s="453"/>
      <c r="Q109" s="201" t="s">
        <v>266</v>
      </c>
      <c r="R109" s="300" t="s">
        <v>313</v>
      </c>
    </row>
    <row r="110" spans="1:18" ht="132.75" customHeight="1" x14ac:dyDescent="0.25">
      <c r="B110" s="241">
        <v>4</v>
      </c>
      <c r="C110" s="241" t="s">
        <v>314</v>
      </c>
      <c r="D110" s="241" t="s">
        <v>315</v>
      </c>
      <c r="E110" s="222" t="s">
        <v>412</v>
      </c>
      <c r="F110" s="242">
        <v>0.75</v>
      </c>
      <c r="G110" s="242" t="s">
        <v>80</v>
      </c>
      <c r="H110" s="242" t="s">
        <v>266</v>
      </c>
      <c r="I110" s="242" t="s">
        <v>175</v>
      </c>
      <c r="J110" s="242" t="s">
        <v>267</v>
      </c>
      <c r="K110" s="244">
        <v>38316</v>
      </c>
      <c r="L110" s="244">
        <v>39514</v>
      </c>
      <c r="M110" s="201">
        <v>1562145030</v>
      </c>
      <c r="N110" s="201">
        <v>1171608772.5</v>
      </c>
      <c r="O110" s="247">
        <v>3273</v>
      </c>
      <c r="P110" s="453"/>
      <c r="Q110" s="242" t="s">
        <v>266</v>
      </c>
      <c r="R110" s="300" t="s">
        <v>316</v>
      </c>
    </row>
    <row r="111" spans="1:18" x14ac:dyDescent="0.25">
      <c r="B111" s="217"/>
      <c r="C111" s="205"/>
      <c r="D111" s="205"/>
      <c r="E111" s="205"/>
      <c r="F111" s="205"/>
      <c r="G111" s="205"/>
      <c r="H111" s="205"/>
      <c r="I111" s="205"/>
      <c r="J111" s="205"/>
      <c r="K111" s="205"/>
      <c r="L111" s="205"/>
      <c r="M111" s="205"/>
      <c r="N111" s="205"/>
      <c r="O111" s="205"/>
      <c r="P111" s="309"/>
      <c r="Q111" s="205"/>
      <c r="R111" s="218"/>
    </row>
    <row r="112" spans="1:18" ht="15.75" thickBot="1" x14ac:dyDescent="0.3">
      <c r="B112" s="217"/>
      <c r="C112" s="205"/>
      <c r="D112" s="205"/>
      <c r="E112" s="205"/>
      <c r="F112" s="205"/>
      <c r="G112" s="205"/>
      <c r="H112" s="205"/>
      <c r="I112" s="205"/>
      <c r="J112" s="205"/>
      <c r="K112" s="205"/>
      <c r="L112" s="205"/>
      <c r="M112" s="205"/>
      <c r="N112" s="205"/>
      <c r="O112" s="225"/>
      <c r="P112" s="309"/>
      <c r="Q112" s="205"/>
      <c r="R112" s="218"/>
    </row>
    <row r="113" spans="1:18" ht="15.75" thickBot="1" x14ac:dyDescent="0.3">
      <c r="B113" s="217"/>
      <c r="C113" s="205"/>
      <c r="D113" s="205"/>
      <c r="E113" s="70" t="s">
        <v>277</v>
      </c>
      <c r="F113" s="71">
        <v>4</v>
      </c>
      <c r="G113" s="205"/>
      <c r="H113" s="205"/>
      <c r="I113" s="205"/>
      <c r="J113" s="205"/>
      <c r="K113" s="205"/>
      <c r="L113" s="205"/>
      <c r="M113" s="205"/>
      <c r="N113" s="205"/>
      <c r="O113" s="205"/>
      <c r="P113" s="309"/>
      <c r="Q113" s="205"/>
      <c r="R113" s="218"/>
    </row>
    <row r="114" spans="1:18" ht="15.75" thickBot="1" x14ac:dyDescent="0.3">
      <c r="B114" s="217"/>
      <c r="C114" s="205"/>
      <c r="D114" s="205"/>
      <c r="E114" s="2" t="s">
        <v>278</v>
      </c>
      <c r="F114" s="71">
        <v>900</v>
      </c>
      <c r="G114" s="205"/>
      <c r="H114" s="205"/>
      <c r="I114" s="205"/>
      <c r="J114" s="205"/>
      <c r="K114" s="205"/>
      <c r="L114" s="205"/>
      <c r="M114" s="205"/>
      <c r="N114" s="205"/>
      <c r="O114" s="205"/>
      <c r="P114" s="309"/>
      <c r="Q114" s="205"/>
      <c r="R114" s="218"/>
    </row>
    <row r="115" spans="1:18" ht="30.75" thickBot="1" x14ac:dyDescent="0.3">
      <c r="B115" s="217"/>
      <c r="C115" s="205"/>
      <c r="D115" s="205"/>
      <c r="E115" s="269" t="s">
        <v>452</v>
      </c>
      <c r="F115" s="71" t="s">
        <v>86</v>
      </c>
      <c r="G115" s="205"/>
      <c r="H115" s="205"/>
      <c r="I115" s="205"/>
      <c r="J115" s="205"/>
      <c r="K115" s="205"/>
      <c r="L115" s="205"/>
      <c r="M115" s="205"/>
      <c r="N115" s="205"/>
      <c r="O115" s="205"/>
      <c r="P115" s="309"/>
      <c r="Q115" s="205"/>
      <c r="R115" s="218"/>
    </row>
    <row r="116" spans="1:18" ht="15.75" thickBot="1" x14ac:dyDescent="0.3">
      <c r="B116" s="217"/>
      <c r="C116" s="205"/>
      <c r="D116" s="205"/>
      <c r="E116" s="72" t="s">
        <v>279</v>
      </c>
      <c r="F116" s="71" t="s">
        <v>86</v>
      </c>
      <c r="G116" s="205"/>
      <c r="H116" s="205"/>
      <c r="I116" s="205"/>
      <c r="J116" s="205"/>
      <c r="K116" s="205"/>
      <c r="L116" s="205"/>
      <c r="M116" s="205"/>
      <c r="N116" s="205"/>
      <c r="O116" s="205"/>
      <c r="P116" s="309"/>
      <c r="Q116" s="205"/>
      <c r="R116" s="218"/>
    </row>
    <row r="117" spans="1:18" ht="15.75" thickBot="1" x14ac:dyDescent="0.3">
      <c r="B117" s="217"/>
      <c r="C117" s="205"/>
      <c r="D117" s="205"/>
      <c r="E117" s="58" t="s">
        <v>280</v>
      </c>
      <c r="F117" s="71">
        <v>0</v>
      </c>
      <c r="G117" s="205"/>
      <c r="H117" s="205"/>
      <c r="I117" s="205"/>
      <c r="J117" s="205"/>
      <c r="K117" s="205"/>
      <c r="L117" s="205"/>
      <c r="M117" s="205"/>
      <c r="N117" s="205"/>
      <c r="O117" s="205"/>
      <c r="P117" s="309"/>
      <c r="Q117" s="205"/>
      <c r="R117" s="218"/>
    </row>
    <row r="118" spans="1:18" x14ac:dyDescent="0.25">
      <c r="B118" s="217"/>
      <c r="C118" s="205"/>
      <c r="D118" s="205"/>
      <c r="E118" s="205"/>
      <c r="F118" s="205"/>
      <c r="G118" s="205"/>
      <c r="H118" s="205"/>
      <c r="I118" s="205"/>
      <c r="J118" s="205"/>
      <c r="K118" s="205"/>
      <c r="L118" s="205"/>
      <c r="M118" s="205"/>
      <c r="N118" s="205"/>
      <c r="O118" s="205"/>
      <c r="P118" s="309"/>
      <c r="Q118" s="205"/>
      <c r="R118" s="218"/>
    </row>
    <row r="119" spans="1:18" ht="15.75" thickBot="1" x14ac:dyDescent="0.3">
      <c r="B119" s="210"/>
      <c r="C119" s="211"/>
      <c r="D119" s="211"/>
      <c r="E119" s="211"/>
      <c r="F119" s="211"/>
      <c r="G119" s="211"/>
      <c r="H119" s="211"/>
      <c r="I119" s="211"/>
      <c r="J119" s="211"/>
      <c r="K119" s="211"/>
      <c r="L119" s="211"/>
      <c r="M119" s="211"/>
      <c r="N119" s="211"/>
      <c r="O119" s="211"/>
      <c r="P119" s="307"/>
      <c r="Q119" s="211"/>
      <c r="R119" s="212"/>
    </row>
    <row r="120" spans="1:18" x14ac:dyDescent="0.25">
      <c r="B120" s="213"/>
      <c r="C120" s="213"/>
      <c r="D120" s="213"/>
      <c r="E120" s="213"/>
      <c r="F120" s="213"/>
      <c r="G120" s="213"/>
      <c r="H120" s="213"/>
      <c r="I120" s="213"/>
      <c r="J120" s="213"/>
      <c r="K120" s="213"/>
      <c r="L120" s="213"/>
      <c r="M120" s="213"/>
      <c r="N120" s="213"/>
      <c r="O120" s="213"/>
      <c r="P120" s="308"/>
      <c r="Q120" s="213"/>
      <c r="R120" s="213"/>
    </row>
    <row r="121" spans="1:18" x14ac:dyDescent="0.25">
      <c r="B121" s="213"/>
      <c r="C121" s="213"/>
      <c r="D121" s="213"/>
      <c r="E121" s="213"/>
      <c r="F121" s="213"/>
      <c r="G121" s="213"/>
      <c r="H121" s="213"/>
      <c r="I121" s="213"/>
      <c r="J121" s="213"/>
      <c r="K121" s="213"/>
      <c r="L121" s="213"/>
      <c r="M121" s="213"/>
      <c r="N121" s="213"/>
      <c r="O121" s="213"/>
      <c r="P121" s="308"/>
      <c r="Q121" s="213"/>
      <c r="R121" s="213"/>
    </row>
    <row r="122" spans="1:18" ht="15.75" thickBot="1" x14ac:dyDescent="0.3">
      <c r="B122" s="213"/>
      <c r="C122" s="213"/>
      <c r="D122" s="213"/>
      <c r="E122" s="213"/>
      <c r="F122" s="213"/>
      <c r="G122" s="213"/>
      <c r="H122" s="213"/>
      <c r="I122" s="213"/>
      <c r="J122" s="213"/>
      <c r="K122" s="213"/>
      <c r="L122" s="213"/>
      <c r="M122" s="213"/>
      <c r="N122" s="213"/>
      <c r="O122" s="213"/>
      <c r="P122" s="308"/>
      <c r="Q122" s="213"/>
      <c r="R122" s="213"/>
    </row>
    <row r="123" spans="1:18" x14ac:dyDescent="0.25">
      <c r="B123" s="74" t="s">
        <v>5</v>
      </c>
      <c r="C123" s="75"/>
      <c r="D123" s="75"/>
      <c r="E123" s="76">
        <v>7</v>
      </c>
      <c r="F123" s="75" t="s">
        <v>25</v>
      </c>
      <c r="G123" s="75"/>
      <c r="H123" s="75"/>
      <c r="I123" s="75"/>
      <c r="J123" s="75"/>
      <c r="K123" s="75"/>
      <c r="L123" s="75"/>
      <c r="M123" s="75"/>
      <c r="N123" s="75"/>
      <c r="O123" s="75"/>
      <c r="P123" s="304"/>
      <c r="Q123" s="75"/>
      <c r="R123" s="77"/>
    </row>
    <row r="124" spans="1:18" ht="105" x14ac:dyDescent="0.25">
      <c r="B124" s="79" t="s">
        <v>61</v>
      </c>
      <c r="C124" s="176" t="s">
        <v>62</v>
      </c>
      <c r="D124" s="176" t="s">
        <v>254</v>
      </c>
      <c r="E124" s="80" t="s">
        <v>63</v>
      </c>
      <c r="F124" s="176" t="s">
        <v>255</v>
      </c>
      <c r="G124" s="176" t="s">
        <v>401</v>
      </c>
      <c r="H124" s="176" t="s">
        <v>256</v>
      </c>
      <c r="I124" s="176" t="s">
        <v>257</v>
      </c>
      <c r="J124" s="176" t="s">
        <v>258</v>
      </c>
      <c r="K124" s="176" t="s">
        <v>259</v>
      </c>
      <c r="L124" s="176" t="s">
        <v>68</v>
      </c>
      <c r="M124" s="176" t="s">
        <v>260</v>
      </c>
      <c r="N124" s="176" t="s">
        <v>261</v>
      </c>
      <c r="O124" s="176" t="s">
        <v>262</v>
      </c>
      <c r="P124" s="306" t="s">
        <v>263</v>
      </c>
      <c r="Q124" s="176" t="s">
        <v>264</v>
      </c>
      <c r="R124" s="81" t="s">
        <v>265</v>
      </c>
    </row>
    <row r="125" spans="1:18" x14ac:dyDescent="0.25">
      <c r="A125" s="1"/>
      <c r="B125" s="296"/>
      <c r="C125" s="297"/>
      <c r="D125" s="297"/>
      <c r="E125" s="297"/>
      <c r="F125" s="297"/>
      <c r="G125" s="297"/>
      <c r="H125" s="297"/>
      <c r="I125" s="297"/>
      <c r="J125" s="297"/>
      <c r="K125" s="297"/>
      <c r="L125" s="297"/>
      <c r="M125" s="297"/>
      <c r="N125" s="297"/>
      <c r="O125" s="297"/>
      <c r="P125" s="297"/>
      <c r="Q125" s="297"/>
      <c r="R125" s="298"/>
    </row>
    <row r="126" spans="1:18" ht="114.75" customHeight="1" x14ac:dyDescent="0.25">
      <c r="B126" s="241">
        <v>1</v>
      </c>
      <c r="C126" s="383" t="s">
        <v>168</v>
      </c>
      <c r="D126" s="241" t="s">
        <v>169</v>
      </c>
      <c r="E126" s="222" t="s">
        <v>170</v>
      </c>
      <c r="F126" s="242">
        <v>0.5</v>
      </c>
      <c r="G126" s="242" t="s">
        <v>80</v>
      </c>
      <c r="H126" s="242" t="s">
        <v>266</v>
      </c>
      <c r="I126" s="243" t="s">
        <v>317</v>
      </c>
      <c r="J126" s="242" t="s">
        <v>267</v>
      </c>
      <c r="K126" s="381">
        <v>41074</v>
      </c>
      <c r="L126" s="244">
        <v>41523</v>
      </c>
      <c r="M126" s="201">
        <v>8945764395</v>
      </c>
      <c r="N126" s="201">
        <v>4472882197.5</v>
      </c>
      <c r="O126" s="247">
        <v>7893</v>
      </c>
      <c r="P126" s="452">
        <v>1350.6493506493507</v>
      </c>
      <c r="Q126" s="201" t="s">
        <v>266</v>
      </c>
      <c r="R126" s="328" t="s">
        <v>318</v>
      </c>
    </row>
    <row r="127" spans="1:18" ht="45.75" customHeight="1" x14ac:dyDescent="0.25">
      <c r="B127" s="241">
        <v>2</v>
      </c>
      <c r="C127" s="241" t="s">
        <v>181</v>
      </c>
      <c r="D127" s="241" t="s">
        <v>182</v>
      </c>
      <c r="E127" s="222" t="s">
        <v>183</v>
      </c>
      <c r="F127" s="242">
        <v>1</v>
      </c>
      <c r="G127" s="242" t="s">
        <v>80</v>
      </c>
      <c r="H127" s="242" t="s">
        <v>266</v>
      </c>
      <c r="I127" s="242" t="s">
        <v>184</v>
      </c>
      <c r="J127" s="242" t="s">
        <v>267</v>
      </c>
      <c r="K127" s="244">
        <v>35177</v>
      </c>
      <c r="L127" s="244">
        <v>35563</v>
      </c>
      <c r="M127" s="201">
        <v>384734738</v>
      </c>
      <c r="N127" s="201">
        <v>384734738</v>
      </c>
      <c r="O127" s="247">
        <v>2707</v>
      </c>
      <c r="P127" s="452"/>
      <c r="Q127" s="201" t="s">
        <v>266</v>
      </c>
      <c r="R127" s="204" t="s">
        <v>319</v>
      </c>
    </row>
    <row r="128" spans="1:18" ht="51" customHeight="1" x14ac:dyDescent="0.25">
      <c r="B128" s="241">
        <v>3</v>
      </c>
      <c r="C128" s="241" t="s">
        <v>185</v>
      </c>
      <c r="D128" s="241" t="s">
        <v>186</v>
      </c>
      <c r="E128" s="222" t="s">
        <v>187</v>
      </c>
      <c r="F128" s="242">
        <v>0.25</v>
      </c>
      <c r="G128" s="242" t="s">
        <v>80</v>
      </c>
      <c r="H128" s="242" t="s">
        <v>266</v>
      </c>
      <c r="I128" s="242" t="s">
        <v>184</v>
      </c>
      <c r="J128" s="242" t="s">
        <v>267</v>
      </c>
      <c r="K128" s="244">
        <v>39534</v>
      </c>
      <c r="L128" s="244">
        <v>40628</v>
      </c>
      <c r="M128" s="201">
        <v>3753633746</v>
      </c>
      <c r="N128" s="201">
        <v>938408436.5</v>
      </c>
      <c r="O128" s="247">
        <v>2033</v>
      </c>
      <c r="P128" s="452"/>
      <c r="Q128" s="201" t="s">
        <v>266</v>
      </c>
      <c r="R128" s="204" t="s">
        <v>320</v>
      </c>
    </row>
    <row r="129" spans="1:18" ht="60" customHeight="1" x14ac:dyDescent="0.25">
      <c r="B129" s="241">
        <v>4</v>
      </c>
      <c r="C129" s="241" t="s">
        <v>321</v>
      </c>
      <c r="D129" s="241" t="s">
        <v>131</v>
      </c>
      <c r="E129" s="222" t="s">
        <v>322</v>
      </c>
      <c r="F129" s="242">
        <v>1</v>
      </c>
      <c r="G129" s="242" t="s">
        <v>323</v>
      </c>
      <c r="H129" s="242" t="s">
        <v>266</v>
      </c>
      <c r="I129" s="242" t="s">
        <v>324</v>
      </c>
      <c r="J129" s="242" t="s">
        <v>266</v>
      </c>
      <c r="K129" s="244">
        <v>40507</v>
      </c>
      <c r="L129" s="244">
        <v>40749</v>
      </c>
      <c r="M129" s="201">
        <v>1561638867.6916645</v>
      </c>
      <c r="N129" s="201">
        <v>1561638867.6916645</v>
      </c>
      <c r="O129" s="247">
        <v>3032</v>
      </c>
      <c r="P129" s="452"/>
      <c r="Q129" s="242" t="s">
        <v>266</v>
      </c>
      <c r="R129" s="204" t="s">
        <v>325</v>
      </c>
    </row>
    <row r="130" spans="1:18" x14ac:dyDescent="0.25">
      <c r="B130" s="217"/>
      <c r="C130" s="205"/>
      <c r="D130" s="205"/>
      <c r="E130" s="205"/>
      <c r="F130" s="205"/>
      <c r="G130" s="205"/>
      <c r="H130" s="205"/>
      <c r="I130" s="205"/>
      <c r="J130" s="205"/>
      <c r="K130" s="205"/>
      <c r="L130" s="205"/>
      <c r="M130" s="205"/>
      <c r="N130" s="205"/>
      <c r="O130" s="205"/>
      <c r="P130" s="309"/>
      <c r="Q130" s="205"/>
      <c r="R130" s="218"/>
    </row>
    <row r="131" spans="1:18" ht="15.75" thickBot="1" x14ac:dyDescent="0.3">
      <c r="B131" s="217"/>
      <c r="C131" s="205"/>
      <c r="D131" s="205"/>
      <c r="E131" s="205"/>
      <c r="F131" s="205"/>
      <c r="G131" s="205"/>
      <c r="H131" s="205"/>
      <c r="I131" s="205"/>
      <c r="J131" s="205"/>
      <c r="K131" s="205"/>
      <c r="L131" s="205"/>
      <c r="M131" s="205"/>
      <c r="N131" s="205"/>
      <c r="O131" s="225"/>
      <c r="P131" s="309"/>
      <c r="Q131" s="205"/>
      <c r="R131" s="218"/>
    </row>
    <row r="132" spans="1:18" ht="15.75" thickBot="1" x14ac:dyDescent="0.3">
      <c r="B132" s="217"/>
      <c r="C132" s="205"/>
      <c r="D132" s="205"/>
      <c r="E132" s="70" t="s">
        <v>277</v>
      </c>
      <c r="F132" s="71">
        <v>4</v>
      </c>
      <c r="G132" s="205"/>
      <c r="H132" s="205"/>
      <c r="I132" s="205"/>
      <c r="J132" s="205"/>
      <c r="K132" s="205"/>
      <c r="L132" s="205"/>
      <c r="M132" s="205"/>
      <c r="N132" s="205"/>
      <c r="O132" s="205"/>
      <c r="P132" s="309"/>
      <c r="Q132" s="205"/>
      <c r="R132" s="218"/>
    </row>
    <row r="133" spans="1:18" ht="15.75" thickBot="1" x14ac:dyDescent="0.3">
      <c r="B133" s="217"/>
      <c r="C133" s="205"/>
      <c r="D133" s="205"/>
      <c r="E133" s="2" t="s">
        <v>278</v>
      </c>
      <c r="F133" s="71">
        <v>900</v>
      </c>
      <c r="G133" s="205"/>
      <c r="H133" s="205"/>
      <c r="I133" s="205"/>
      <c r="J133" s="205"/>
      <c r="K133" s="205"/>
      <c r="L133" s="205"/>
      <c r="M133" s="205"/>
      <c r="N133" s="205"/>
      <c r="O133" s="205"/>
      <c r="P133" s="309"/>
      <c r="Q133" s="205"/>
      <c r="R133" s="218"/>
    </row>
    <row r="134" spans="1:18" ht="30.75" thickBot="1" x14ac:dyDescent="0.3">
      <c r="B134" s="217"/>
      <c r="C134" s="205"/>
      <c r="D134" s="205"/>
      <c r="E134" s="269" t="s">
        <v>452</v>
      </c>
      <c r="F134" s="71" t="s">
        <v>86</v>
      </c>
      <c r="G134" s="205"/>
      <c r="H134" s="205"/>
      <c r="I134" s="205"/>
      <c r="J134" s="205"/>
      <c r="K134" s="205"/>
      <c r="L134" s="205"/>
      <c r="M134" s="205"/>
      <c r="N134" s="205"/>
      <c r="O134" s="205"/>
      <c r="P134" s="309"/>
      <c r="Q134" s="205"/>
      <c r="R134" s="218"/>
    </row>
    <row r="135" spans="1:18" ht="15.75" thickBot="1" x14ac:dyDescent="0.3">
      <c r="B135" s="217"/>
      <c r="C135" s="205"/>
      <c r="D135" s="205"/>
      <c r="E135" s="72" t="s">
        <v>279</v>
      </c>
      <c r="F135" s="71" t="s">
        <v>86</v>
      </c>
      <c r="G135" s="205"/>
      <c r="H135" s="205"/>
      <c r="I135" s="205"/>
      <c r="J135" s="205"/>
      <c r="K135" s="205"/>
      <c r="L135" s="205"/>
      <c r="M135" s="205"/>
      <c r="N135" s="205"/>
      <c r="O135" s="205"/>
      <c r="P135" s="309"/>
      <c r="Q135" s="205"/>
      <c r="R135" s="218"/>
    </row>
    <row r="136" spans="1:18" ht="15.75" thickBot="1" x14ac:dyDescent="0.3">
      <c r="B136" s="217"/>
      <c r="C136" s="205"/>
      <c r="D136" s="205"/>
      <c r="E136" s="58" t="s">
        <v>280</v>
      </c>
      <c r="F136" s="71">
        <v>1</v>
      </c>
      <c r="G136" s="205"/>
      <c r="H136" s="205"/>
      <c r="I136" s="205"/>
      <c r="J136" s="205"/>
      <c r="K136" s="205"/>
      <c r="L136" s="205"/>
      <c r="M136" s="205"/>
      <c r="N136" s="205"/>
      <c r="O136" s="205"/>
      <c r="P136" s="309"/>
      <c r="Q136" s="205"/>
      <c r="R136" s="218"/>
    </row>
    <row r="137" spans="1:18" x14ac:dyDescent="0.25">
      <c r="B137" s="217"/>
      <c r="C137" s="205"/>
      <c r="D137" s="205"/>
      <c r="E137" s="205"/>
      <c r="F137" s="205"/>
      <c r="G137" s="205"/>
      <c r="H137" s="205"/>
      <c r="I137" s="205"/>
      <c r="J137" s="205"/>
      <c r="K137" s="205"/>
      <c r="L137" s="205"/>
      <c r="M137" s="205"/>
      <c r="N137" s="205"/>
      <c r="O137" s="205"/>
      <c r="P137" s="309"/>
      <c r="Q137" s="205"/>
      <c r="R137" s="218"/>
    </row>
    <row r="138" spans="1:18" ht="15.75" thickBot="1" x14ac:dyDescent="0.3">
      <c r="B138" s="210"/>
      <c r="C138" s="211"/>
      <c r="D138" s="211"/>
      <c r="E138" s="211"/>
      <c r="F138" s="211"/>
      <c r="G138" s="211"/>
      <c r="H138" s="211"/>
      <c r="I138" s="211"/>
      <c r="J138" s="211"/>
      <c r="K138" s="211"/>
      <c r="L138" s="211"/>
      <c r="M138" s="211"/>
      <c r="N138" s="211"/>
      <c r="O138" s="211"/>
      <c r="P138" s="307"/>
      <c r="Q138" s="211"/>
      <c r="R138" s="212"/>
    </row>
    <row r="139" spans="1:18" x14ac:dyDescent="0.25">
      <c r="P139" s="303"/>
    </row>
    <row r="140" spans="1:18" ht="15.75" thickBot="1" x14ac:dyDescent="0.3">
      <c r="P140" s="303"/>
    </row>
    <row r="141" spans="1:18" x14ac:dyDescent="0.25">
      <c r="B141" s="74" t="s">
        <v>5</v>
      </c>
      <c r="C141" s="75"/>
      <c r="D141" s="75"/>
      <c r="E141" s="76">
        <v>8</v>
      </c>
      <c r="F141" s="75" t="s">
        <v>28</v>
      </c>
      <c r="G141" s="75"/>
      <c r="H141" s="75"/>
      <c r="I141" s="75"/>
      <c r="J141" s="75"/>
      <c r="K141" s="75"/>
      <c r="L141" s="75"/>
      <c r="M141" s="75"/>
      <c r="N141" s="75"/>
      <c r="O141" s="75"/>
      <c r="P141" s="304"/>
      <c r="Q141" s="75"/>
      <c r="R141" s="77"/>
    </row>
    <row r="142" spans="1:18" ht="105" x14ac:dyDescent="0.25">
      <c r="B142" s="79" t="s">
        <v>61</v>
      </c>
      <c r="C142" s="176" t="s">
        <v>62</v>
      </c>
      <c r="D142" s="176" t="s">
        <v>254</v>
      </c>
      <c r="E142" s="80" t="s">
        <v>63</v>
      </c>
      <c r="F142" s="176" t="s">
        <v>255</v>
      </c>
      <c r="G142" s="176" t="s">
        <v>401</v>
      </c>
      <c r="H142" s="176" t="s">
        <v>256</v>
      </c>
      <c r="I142" s="176" t="s">
        <v>257</v>
      </c>
      <c r="J142" s="176" t="s">
        <v>258</v>
      </c>
      <c r="K142" s="176" t="s">
        <v>259</v>
      </c>
      <c r="L142" s="176" t="s">
        <v>68</v>
      </c>
      <c r="M142" s="176" t="s">
        <v>260</v>
      </c>
      <c r="N142" s="176" t="s">
        <v>261</v>
      </c>
      <c r="O142" s="176" t="s">
        <v>262</v>
      </c>
      <c r="P142" s="306" t="s">
        <v>263</v>
      </c>
      <c r="Q142" s="176" t="s">
        <v>264</v>
      </c>
      <c r="R142" s="81" t="s">
        <v>265</v>
      </c>
    </row>
    <row r="143" spans="1:18" x14ac:dyDescent="0.25">
      <c r="A143" s="1"/>
      <c r="B143" s="296"/>
      <c r="C143" s="297"/>
      <c r="D143" s="297"/>
      <c r="E143" s="297"/>
      <c r="F143" s="297"/>
      <c r="G143" s="297"/>
      <c r="H143" s="297"/>
      <c r="I143" s="297"/>
      <c r="J143" s="297"/>
      <c r="K143" s="297"/>
      <c r="L143" s="297"/>
      <c r="M143" s="297"/>
      <c r="N143" s="297"/>
      <c r="O143" s="297"/>
      <c r="P143" s="297"/>
      <c r="Q143" s="297"/>
      <c r="R143" s="298"/>
    </row>
    <row r="144" spans="1:18" ht="66.75" customHeight="1" x14ac:dyDescent="0.25">
      <c r="B144" s="197">
        <v>1</v>
      </c>
      <c r="C144" s="198" t="s">
        <v>220</v>
      </c>
      <c r="D144" s="198" t="s">
        <v>467</v>
      </c>
      <c r="E144" s="222" t="s">
        <v>468</v>
      </c>
      <c r="F144" s="227">
        <v>0.25</v>
      </c>
      <c r="G144" s="199" t="s">
        <v>80</v>
      </c>
      <c r="H144" s="228" t="s">
        <v>266</v>
      </c>
      <c r="I144" s="228" t="s">
        <v>193</v>
      </c>
      <c r="J144" s="200" t="s">
        <v>267</v>
      </c>
      <c r="K144" s="200">
        <v>37790</v>
      </c>
      <c r="L144" s="400">
        <v>38612</v>
      </c>
      <c r="M144" s="201">
        <v>2363195725</v>
      </c>
      <c r="N144" s="201">
        <v>590798931.25</v>
      </c>
      <c r="O144" s="402">
        <v>1779.5148531626505</v>
      </c>
      <c r="P144" s="402">
        <v>1350.6493506493507</v>
      </c>
      <c r="Q144" s="201" t="s">
        <v>266</v>
      </c>
      <c r="R144" s="204"/>
    </row>
    <row r="145" spans="2:18" ht="82.5" customHeight="1" x14ac:dyDescent="0.25">
      <c r="B145" s="197">
        <v>2</v>
      </c>
      <c r="C145" s="198" t="s">
        <v>469</v>
      </c>
      <c r="D145" s="198" t="s">
        <v>470</v>
      </c>
      <c r="E145" s="222" t="s">
        <v>471</v>
      </c>
      <c r="F145" s="227">
        <v>1</v>
      </c>
      <c r="G145" s="199" t="s">
        <v>80</v>
      </c>
      <c r="H145" s="199" t="s">
        <v>266</v>
      </c>
      <c r="I145" s="228" t="s">
        <v>30</v>
      </c>
      <c r="J145" s="199" t="s">
        <v>267</v>
      </c>
      <c r="K145" s="200">
        <v>41271</v>
      </c>
      <c r="L145" s="400">
        <v>41635</v>
      </c>
      <c r="M145" s="201">
        <v>958455800</v>
      </c>
      <c r="N145" s="201">
        <v>958455800</v>
      </c>
      <c r="O145" s="402">
        <v>1691.2931004058585</v>
      </c>
      <c r="P145" s="402">
        <v>1350.6493506493507</v>
      </c>
      <c r="Q145" s="201" t="s">
        <v>266</v>
      </c>
      <c r="R145" s="204"/>
    </row>
    <row r="146" spans="2:18" ht="65.25" customHeight="1" x14ac:dyDescent="0.25">
      <c r="B146" s="403">
        <v>3</v>
      </c>
      <c r="C146" s="198" t="s">
        <v>475</v>
      </c>
      <c r="D146" s="403" t="s">
        <v>472</v>
      </c>
      <c r="E146" s="222" t="s">
        <v>474</v>
      </c>
      <c r="F146" s="227">
        <v>1</v>
      </c>
      <c r="G146" s="199" t="s">
        <v>80</v>
      </c>
      <c r="H146" s="199" t="s">
        <v>266</v>
      </c>
      <c r="I146" s="199" t="s">
        <v>473</v>
      </c>
      <c r="J146" s="199" t="s">
        <v>267</v>
      </c>
      <c r="K146" s="200">
        <v>37965</v>
      </c>
      <c r="L146" s="200">
        <v>38303</v>
      </c>
      <c r="M146" s="201">
        <v>525539357</v>
      </c>
      <c r="N146" s="201">
        <v>525539357</v>
      </c>
      <c r="O146" s="402">
        <v>1582.9498704819277</v>
      </c>
      <c r="P146" s="402">
        <v>1350.6493506493507</v>
      </c>
      <c r="Q146" s="199" t="s">
        <v>266</v>
      </c>
      <c r="R146" s="204"/>
    </row>
    <row r="147" spans="2:18" ht="79.5" customHeight="1" x14ac:dyDescent="0.25">
      <c r="B147" s="403">
        <v>4</v>
      </c>
      <c r="C147" s="198" t="s">
        <v>102</v>
      </c>
      <c r="D147" s="403" t="s">
        <v>476</v>
      </c>
      <c r="E147" s="222" t="s">
        <v>477</v>
      </c>
      <c r="F147" s="227">
        <v>1</v>
      </c>
      <c r="G147" s="199" t="s">
        <v>104</v>
      </c>
      <c r="H147" s="199" t="s">
        <v>266</v>
      </c>
      <c r="I147" s="199" t="s">
        <v>478</v>
      </c>
      <c r="J147" s="199" t="s">
        <v>266</v>
      </c>
      <c r="K147" s="200">
        <v>38090</v>
      </c>
      <c r="L147" s="200">
        <v>38577</v>
      </c>
      <c r="M147" s="201">
        <v>1989728159.9580002</v>
      </c>
      <c r="N147" s="201">
        <v>1989728159.9580002</v>
      </c>
      <c r="O147" s="402">
        <v>5557.8998881508387</v>
      </c>
      <c r="P147" s="402">
        <v>1350.6493506493507</v>
      </c>
      <c r="Q147" s="199" t="s">
        <v>266</v>
      </c>
      <c r="R147" s="300"/>
    </row>
    <row r="148" spans="2:18" x14ac:dyDescent="0.25">
      <c r="B148" s="217"/>
      <c r="C148" s="205"/>
      <c r="D148" s="205"/>
      <c r="E148" s="205"/>
      <c r="F148" s="205"/>
      <c r="G148" s="205"/>
      <c r="H148" s="205"/>
      <c r="I148" s="205"/>
      <c r="J148" s="205"/>
      <c r="K148" s="205"/>
      <c r="L148" s="205"/>
      <c r="M148" s="205"/>
      <c r="N148" s="205"/>
      <c r="O148" s="205"/>
      <c r="P148" s="309"/>
      <c r="Q148" s="205"/>
      <c r="R148" s="218"/>
    </row>
    <row r="149" spans="2:18" ht="15.75" thickBot="1" x14ac:dyDescent="0.3">
      <c r="B149" s="217"/>
      <c r="C149" s="205"/>
      <c r="D149" s="205"/>
      <c r="E149" s="205"/>
      <c r="F149" s="205"/>
      <c r="G149" s="205"/>
      <c r="H149" s="205"/>
      <c r="I149" s="205"/>
      <c r="J149" s="205"/>
      <c r="K149" s="205"/>
      <c r="L149" s="205"/>
      <c r="M149" s="205"/>
      <c r="N149" s="205"/>
      <c r="O149" s="225"/>
      <c r="P149" s="309"/>
      <c r="Q149" s="205"/>
      <c r="R149" s="218"/>
    </row>
    <row r="150" spans="2:18" ht="15.75" thickBot="1" x14ac:dyDescent="0.3">
      <c r="B150" s="217"/>
      <c r="C150" s="205"/>
      <c r="D150" s="205"/>
      <c r="E150" s="70" t="s">
        <v>277</v>
      </c>
      <c r="F150" s="71">
        <v>4</v>
      </c>
      <c r="G150" s="205"/>
      <c r="H150" s="205"/>
      <c r="I150" s="205"/>
      <c r="J150" s="205"/>
      <c r="K150" s="205"/>
      <c r="L150" s="205"/>
      <c r="M150" s="205"/>
      <c r="N150" s="205"/>
      <c r="O150" s="205"/>
      <c r="P150" s="309"/>
      <c r="Q150" s="205"/>
      <c r="R150" s="218"/>
    </row>
    <row r="151" spans="2:18" ht="15.75" thickBot="1" x14ac:dyDescent="0.3">
      <c r="B151" s="217"/>
      <c r="C151" s="205"/>
      <c r="D151" s="205"/>
      <c r="E151" s="2" t="s">
        <v>278</v>
      </c>
      <c r="F151" s="71">
        <v>900</v>
      </c>
      <c r="G151" s="205"/>
      <c r="H151" s="205"/>
      <c r="I151" s="205"/>
      <c r="J151" s="205"/>
      <c r="K151" s="205"/>
      <c r="L151" s="205"/>
      <c r="M151" s="205"/>
      <c r="N151" s="205"/>
      <c r="O151" s="205"/>
      <c r="P151" s="309"/>
      <c r="Q151" s="205"/>
      <c r="R151" s="218"/>
    </row>
    <row r="152" spans="2:18" ht="30.75" thickBot="1" x14ac:dyDescent="0.3">
      <c r="B152" s="217"/>
      <c r="C152" s="205"/>
      <c r="D152" s="205"/>
      <c r="E152" s="269" t="s">
        <v>452</v>
      </c>
      <c r="F152" s="71" t="s">
        <v>86</v>
      </c>
      <c r="G152" s="205"/>
      <c r="H152" s="205"/>
      <c r="I152" s="205"/>
      <c r="J152" s="205"/>
      <c r="K152" s="205"/>
      <c r="L152" s="205"/>
      <c r="M152" s="205"/>
      <c r="N152" s="205"/>
      <c r="O152" s="205"/>
      <c r="P152" s="309"/>
      <c r="Q152" s="205"/>
      <c r="R152" s="218"/>
    </row>
    <row r="153" spans="2:18" ht="15.75" thickBot="1" x14ac:dyDescent="0.3">
      <c r="B153" s="217"/>
      <c r="C153" s="205"/>
      <c r="D153" s="205"/>
      <c r="E153" s="72" t="s">
        <v>279</v>
      </c>
      <c r="F153" s="71" t="s">
        <v>86</v>
      </c>
      <c r="G153" s="205"/>
      <c r="H153" s="205"/>
      <c r="I153" s="205"/>
      <c r="J153" s="205"/>
      <c r="K153" s="205"/>
      <c r="L153" s="205"/>
      <c r="M153" s="205"/>
      <c r="N153" s="205"/>
      <c r="O153" s="205"/>
      <c r="P153" s="309"/>
      <c r="Q153" s="205"/>
      <c r="R153" s="218"/>
    </row>
    <row r="154" spans="2:18" ht="15.75" thickBot="1" x14ac:dyDescent="0.3">
      <c r="B154" s="217"/>
      <c r="C154" s="205"/>
      <c r="D154" s="205"/>
      <c r="E154" s="58" t="s">
        <v>280</v>
      </c>
      <c r="F154" s="71">
        <v>1</v>
      </c>
      <c r="G154" s="205"/>
      <c r="H154" s="205"/>
      <c r="I154" s="205"/>
      <c r="J154" s="205"/>
      <c r="K154" s="205"/>
      <c r="L154" s="205"/>
      <c r="M154" s="205"/>
      <c r="N154" s="205"/>
      <c r="O154" s="205"/>
      <c r="P154" s="309"/>
      <c r="Q154" s="205"/>
      <c r="R154" s="218"/>
    </row>
    <row r="155" spans="2:18" x14ac:dyDescent="0.25">
      <c r="B155" s="217"/>
      <c r="C155" s="205"/>
      <c r="D155" s="205"/>
      <c r="E155" s="205"/>
      <c r="F155" s="205"/>
      <c r="G155" s="205"/>
      <c r="H155" s="205"/>
      <c r="I155" s="205"/>
      <c r="J155" s="205"/>
      <c r="K155" s="205"/>
      <c r="L155" s="205"/>
      <c r="M155" s="205"/>
      <c r="N155" s="205"/>
      <c r="O155" s="205"/>
      <c r="P155" s="309"/>
      <c r="Q155" s="205"/>
      <c r="R155" s="218"/>
    </row>
    <row r="156" spans="2:18" ht="15.75" thickBot="1" x14ac:dyDescent="0.3">
      <c r="B156" s="210"/>
      <c r="C156" s="211"/>
      <c r="D156" s="211"/>
      <c r="E156" s="211"/>
      <c r="F156" s="211"/>
      <c r="G156" s="211"/>
      <c r="H156" s="211"/>
      <c r="I156" s="211"/>
      <c r="J156" s="211"/>
      <c r="K156" s="211"/>
      <c r="L156" s="211"/>
      <c r="M156" s="211"/>
      <c r="N156" s="211"/>
      <c r="O156" s="211"/>
      <c r="P156" s="307"/>
      <c r="Q156" s="211"/>
      <c r="R156" s="212"/>
    </row>
    <row r="157" spans="2:18" x14ac:dyDescent="0.25">
      <c r="P157" s="303"/>
    </row>
    <row r="158" spans="2:18" ht="15.75" thickBot="1" x14ac:dyDescent="0.3">
      <c r="P158" s="303"/>
    </row>
    <row r="159" spans="2:18" s="78" customFormat="1" x14ac:dyDescent="0.25">
      <c r="B159" s="74" t="s">
        <v>5</v>
      </c>
      <c r="C159" s="75"/>
      <c r="D159" s="75"/>
      <c r="E159" s="76">
        <v>9</v>
      </c>
      <c r="F159" s="75" t="s">
        <v>461</v>
      </c>
      <c r="G159" s="75"/>
      <c r="H159" s="75"/>
      <c r="I159" s="75"/>
      <c r="J159" s="75"/>
      <c r="K159" s="75"/>
      <c r="L159" s="75"/>
      <c r="M159" s="75"/>
      <c r="N159" s="75"/>
      <c r="O159" s="75"/>
      <c r="P159" s="304"/>
      <c r="Q159" s="75"/>
      <c r="R159" s="77"/>
    </row>
    <row r="160" spans="2:18" ht="105" x14ac:dyDescent="0.25">
      <c r="B160" s="65" t="s">
        <v>61</v>
      </c>
      <c r="C160" s="66" t="s">
        <v>62</v>
      </c>
      <c r="D160" s="66" t="s">
        <v>254</v>
      </c>
      <c r="E160" s="67" t="s">
        <v>63</v>
      </c>
      <c r="F160" s="66" t="s">
        <v>255</v>
      </c>
      <c r="G160" s="66" t="s">
        <v>401</v>
      </c>
      <c r="H160" s="66" t="s">
        <v>256</v>
      </c>
      <c r="I160" s="66" t="s">
        <v>257</v>
      </c>
      <c r="J160" s="66" t="s">
        <v>258</v>
      </c>
      <c r="K160" s="66" t="s">
        <v>259</v>
      </c>
      <c r="L160" s="66" t="s">
        <v>68</v>
      </c>
      <c r="M160" s="66" t="s">
        <v>260</v>
      </c>
      <c r="N160" s="66" t="s">
        <v>261</v>
      </c>
      <c r="O160" s="66" t="s">
        <v>262</v>
      </c>
      <c r="P160" s="305" t="s">
        <v>263</v>
      </c>
      <c r="Q160" s="66" t="s">
        <v>264</v>
      </c>
      <c r="R160" s="68" t="s">
        <v>265</v>
      </c>
    </row>
    <row r="161" spans="1:18" x14ac:dyDescent="0.25">
      <c r="A161" s="1"/>
      <c r="B161" s="296"/>
      <c r="C161" s="297"/>
      <c r="D161" s="297"/>
      <c r="E161" s="297"/>
      <c r="F161" s="297"/>
      <c r="G161" s="297"/>
      <c r="H161" s="297"/>
      <c r="I161" s="297"/>
      <c r="J161" s="297"/>
      <c r="K161" s="297"/>
      <c r="L161" s="297"/>
      <c r="M161" s="297"/>
      <c r="N161" s="297"/>
      <c r="O161" s="297"/>
      <c r="P161" s="297"/>
      <c r="Q161" s="297"/>
      <c r="R161" s="298"/>
    </row>
    <row r="162" spans="1:18" ht="49.5" customHeight="1" x14ac:dyDescent="0.25">
      <c r="B162" s="241">
        <v>1</v>
      </c>
      <c r="C162" s="241" t="s">
        <v>327</v>
      </c>
      <c r="D162" s="241" t="s">
        <v>328</v>
      </c>
      <c r="E162" s="222" t="s">
        <v>329</v>
      </c>
      <c r="F162" s="242">
        <v>0.6</v>
      </c>
      <c r="G162" s="242" t="s">
        <v>192</v>
      </c>
      <c r="H162" s="242" t="s">
        <v>282</v>
      </c>
      <c r="I162" s="242" t="s">
        <v>330</v>
      </c>
      <c r="J162" s="242" t="s">
        <v>284</v>
      </c>
      <c r="K162" s="244">
        <v>39773</v>
      </c>
      <c r="L162" s="244">
        <v>40396</v>
      </c>
      <c r="M162" s="201">
        <v>1401576300</v>
      </c>
      <c r="N162" s="201">
        <v>840945780</v>
      </c>
      <c r="O162" s="201">
        <v>1822</v>
      </c>
      <c r="P162" s="247">
        <v>1350.6493506493507</v>
      </c>
      <c r="Q162" s="201" t="s">
        <v>266</v>
      </c>
      <c r="R162" s="300" t="s">
        <v>331</v>
      </c>
    </row>
    <row r="163" spans="1:18" ht="56.25" x14ac:dyDescent="0.25">
      <c r="B163" s="241">
        <v>2</v>
      </c>
      <c r="C163" s="241" t="s">
        <v>326</v>
      </c>
      <c r="D163" s="241" t="s">
        <v>332</v>
      </c>
      <c r="E163" s="222" t="s">
        <v>333</v>
      </c>
      <c r="F163" s="229">
        <v>0.33329999999999999</v>
      </c>
      <c r="G163" s="242" t="s">
        <v>205</v>
      </c>
      <c r="H163" s="242" t="s">
        <v>282</v>
      </c>
      <c r="I163" s="242" t="s">
        <v>334</v>
      </c>
      <c r="J163" s="242" t="s">
        <v>266</v>
      </c>
      <c r="K163" s="244">
        <v>37734</v>
      </c>
      <c r="L163" s="244">
        <v>40076</v>
      </c>
      <c r="M163" s="201">
        <v>46247478138.941345</v>
      </c>
      <c r="N163" s="201">
        <v>15414284463.70915</v>
      </c>
      <c r="O163" s="247">
        <v>46429</v>
      </c>
      <c r="P163" s="247">
        <v>1350.6493506493507</v>
      </c>
      <c r="Q163" s="201" t="s">
        <v>266</v>
      </c>
      <c r="R163" s="300" t="s">
        <v>335</v>
      </c>
    </row>
    <row r="164" spans="1:18" ht="39.75" customHeight="1" x14ac:dyDescent="0.25">
      <c r="B164" s="241">
        <v>3</v>
      </c>
      <c r="C164" s="241" t="s">
        <v>162</v>
      </c>
      <c r="D164" s="241" t="s">
        <v>336</v>
      </c>
      <c r="E164" s="222" t="s">
        <v>337</v>
      </c>
      <c r="F164" s="242">
        <v>0.5</v>
      </c>
      <c r="G164" s="242" t="s">
        <v>205</v>
      </c>
      <c r="H164" s="242" t="s">
        <v>282</v>
      </c>
      <c r="I164" s="242" t="s">
        <v>338</v>
      </c>
      <c r="J164" s="242" t="s">
        <v>267</v>
      </c>
      <c r="K164" s="244">
        <v>38646</v>
      </c>
      <c r="L164" s="244">
        <v>39742</v>
      </c>
      <c r="M164" s="201">
        <v>1311332402.5254903</v>
      </c>
      <c r="N164" s="201">
        <v>655666201.26274514</v>
      </c>
      <c r="O164" s="247">
        <v>1718.6532143191223</v>
      </c>
      <c r="P164" s="247">
        <v>1350.6493506493507</v>
      </c>
      <c r="Q164" s="201" t="s">
        <v>266</v>
      </c>
      <c r="R164" s="300" t="s">
        <v>339</v>
      </c>
    </row>
    <row r="165" spans="1:18" ht="39.75" customHeight="1" x14ac:dyDescent="0.25">
      <c r="B165" s="241">
        <v>4</v>
      </c>
      <c r="C165" s="241" t="s">
        <v>213</v>
      </c>
      <c r="D165" s="241" t="s">
        <v>340</v>
      </c>
      <c r="E165" s="222" t="s">
        <v>413</v>
      </c>
      <c r="F165" s="242">
        <v>0.6</v>
      </c>
      <c r="G165" s="242" t="s">
        <v>192</v>
      </c>
      <c r="H165" s="242" t="s">
        <v>282</v>
      </c>
      <c r="I165" s="242" t="s">
        <v>330</v>
      </c>
      <c r="J165" s="242" t="s">
        <v>284</v>
      </c>
      <c r="K165" s="244">
        <v>37188</v>
      </c>
      <c r="L165" s="244">
        <v>38771</v>
      </c>
      <c r="M165" s="201">
        <v>2111434083</v>
      </c>
      <c r="N165" s="201">
        <v>1266860449.8</v>
      </c>
      <c r="O165" s="247">
        <v>4430</v>
      </c>
      <c r="P165" s="247">
        <v>1350.6493506493507</v>
      </c>
      <c r="Q165" s="201" t="s">
        <v>266</v>
      </c>
      <c r="R165" s="300" t="s">
        <v>341</v>
      </c>
    </row>
    <row r="166" spans="1:18" x14ac:dyDescent="0.25">
      <c r="B166" s="3"/>
      <c r="C166" s="4"/>
      <c r="D166" s="4"/>
      <c r="E166" s="4"/>
      <c r="F166" s="4"/>
      <c r="G166" s="4"/>
      <c r="H166" s="4"/>
      <c r="I166" s="4"/>
      <c r="J166" s="4"/>
      <c r="K166" s="4"/>
      <c r="L166" s="4"/>
      <c r="M166" s="4"/>
      <c r="N166" s="4"/>
      <c r="O166" s="4"/>
      <c r="P166" s="301"/>
      <c r="Q166" s="4"/>
      <c r="R166" s="5"/>
    </row>
    <row r="167" spans="1:18" x14ac:dyDescent="0.25">
      <c r="B167" s="3"/>
      <c r="C167" s="4"/>
      <c r="D167" s="4"/>
      <c r="E167" s="4"/>
      <c r="F167" s="4"/>
      <c r="G167" s="4"/>
      <c r="H167" s="4"/>
      <c r="I167" s="4"/>
      <c r="J167" s="4"/>
      <c r="K167" s="4"/>
      <c r="L167" s="4"/>
      <c r="M167" s="4"/>
      <c r="N167" s="4"/>
      <c r="O167" s="4"/>
      <c r="P167" s="301"/>
      <c r="Q167" s="4"/>
      <c r="R167" s="5"/>
    </row>
    <row r="168" spans="1:18" ht="15.75" thickBot="1" x14ac:dyDescent="0.3">
      <c r="B168" s="3"/>
      <c r="C168" s="4"/>
      <c r="D168" s="4"/>
      <c r="E168" s="4"/>
      <c r="F168" s="4"/>
      <c r="G168" s="4"/>
      <c r="H168" s="4"/>
      <c r="I168" s="4"/>
      <c r="J168" s="4"/>
      <c r="K168" s="4"/>
      <c r="L168" s="4"/>
      <c r="M168" s="4"/>
      <c r="N168" s="4"/>
      <c r="O168" s="69"/>
      <c r="P168" s="301"/>
      <c r="Q168" s="4"/>
      <c r="R168" s="5"/>
    </row>
    <row r="169" spans="1:18" ht="15.75" thickBot="1" x14ac:dyDescent="0.3">
      <c r="B169" s="3"/>
      <c r="C169" s="4"/>
      <c r="D169" s="4"/>
      <c r="E169" s="70" t="s">
        <v>277</v>
      </c>
      <c r="F169" s="71">
        <v>4</v>
      </c>
      <c r="G169" s="4"/>
      <c r="H169" s="4"/>
      <c r="I169" s="4"/>
      <c r="J169" s="4"/>
      <c r="K169" s="4"/>
      <c r="L169" s="4"/>
      <c r="M169" s="4"/>
      <c r="N169" s="4"/>
      <c r="O169" s="4"/>
      <c r="P169" s="301"/>
      <c r="Q169" s="4"/>
      <c r="R169" s="5"/>
    </row>
    <row r="170" spans="1:18" ht="15.75" thickBot="1" x14ac:dyDescent="0.3">
      <c r="B170" s="3"/>
      <c r="C170" s="4"/>
      <c r="D170" s="4"/>
      <c r="E170" s="2" t="s">
        <v>278</v>
      </c>
      <c r="F170" s="71">
        <v>900</v>
      </c>
      <c r="G170" s="4"/>
      <c r="H170" s="4"/>
      <c r="I170" s="4"/>
      <c r="J170" s="4"/>
      <c r="K170" s="4"/>
      <c r="L170" s="4"/>
      <c r="M170" s="4"/>
      <c r="N170" s="4"/>
      <c r="O170" s="4"/>
      <c r="P170" s="301"/>
      <c r="Q170" s="4"/>
      <c r="R170" s="5"/>
    </row>
    <row r="171" spans="1:18" ht="30.75" thickBot="1" x14ac:dyDescent="0.3">
      <c r="B171" s="3"/>
      <c r="C171" s="4"/>
      <c r="D171" s="4"/>
      <c r="E171" s="269" t="s">
        <v>452</v>
      </c>
      <c r="F171" s="71" t="s">
        <v>86</v>
      </c>
      <c r="G171" s="4"/>
      <c r="H171" s="4"/>
      <c r="I171" s="4"/>
      <c r="J171" s="4"/>
      <c r="K171" s="4"/>
      <c r="L171" s="4"/>
      <c r="M171" s="4"/>
      <c r="N171" s="4"/>
      <c r="O171" s="4"/>
      <c r="P171" s="301"/>
      <c r="Q171" s="4"/>
      <c r="R171" s="5"/>
    </row>
    <row r="172" spans="1:18" ht="15.75" thickBot="1" x14ac:dyDescent="0.3">
      <c r="B172" s="3"/>
      <c r="C172" s="4"/>
      <c r="D172" s="4"/>
      <c r="E172" s="72" t="s">
        <v>279</v>
      </c>
      <c r="F172" s="71" t="s">
        <v>86</v>
      </c>
      <c r="G172" s="4"/>
      <c r="H172" s="4"/>
      <c r="I172" s="4"/>
      <c r="J172" s="4"/>
      <c r="K172" s="4"/>
      <c r="L172" s="4"/>
      <c r="M172" s="4"/>
      <c r="N172" s="4"/>
      <c r="O172" s="4"/>
      <c r="P172" s="301"/>
      <c r="Q172" s="4"/>
      <c r="R172" s="5"/>
    </row>
    <row r="173" spans="1:18" ht="15.75" thickBot="1" x14ac:dyDescent="0.3">
      <c r="B173" s="3"/>
      <c r="C173" s="4"/>
      <c r="D173" s="4"/>
      <c r="E173" s="58" t="s">
        <v>280</v>
      </c>
      <c r="F173" s="71">
        <v>1</v>
      </c>
      <c r="G173" s="4"/>
      <c r="H173" s="4"/>
      <c r="I173" s="4"/>
      <c r="J173" s="4"/>
      <c r="K173" s="4"/>
      <c r="L173" s="4"/>
      <c r="M173" s="4"/>
      <c r="N173" s="4"/>
      <c r="O173" s="4"/>
      <c r="P173" s="301"/>
      <c r="Q173" s="4"/>
      <c r="R173" s="5"/>
    </row>
    <row r="174" spans="1:18" x14ac:dyDescent="0.25">
      <c r="B174" s="3"/>
      <c r="C174" s="4"/>
      <c r="D174" s="4"/>
      <c r="E174" s="4"/>
      <c r="F174" s="4"/>
      <c r="G174" s="4"/>
      <c r="H174" s="4"/>
      <c r="I174" s="4"/>
      <c r="J174" s="4"/>
      <c r="K174" s="4"/>
      <c r="L174" s="4"/>
      <c r="M174" s="4"/>
      <c r="N174" s="4"/>
      <c r="O174" s="4"/>
      <c r="P174" s="301"/>
      <c r="Q174" s="4"/>
      <c r="R174" s="5"/>
    </row>
    <row r="175" spans="1:18" x14ac:dyDescent="0.25">
      <c r="B175" s="3"/>
      <c r="C175" s="4"/>
      <c r="D175" s="4"/>
      <c r="E175" s="4"/>
      <c r="F175" s="4"/>
      <c r="G175" s="4"/>
      <c r="H175" s="4"/>
      <c r="I175" s="4"/>
      <c r="J175" s="4"/>
      <c r="K175" s="4"/>
      <c r="L175" s="4"/>
      <c r="M175" s="4"/>
      <c r="N175" s="4"/>
      <c r="O175" s="4"/>
      <c r="P175" s="301"/>
      <c r="Q175" s="4"/>
      <c r="R175" s="5"/>
    </row>
    <row r="176" spans="1:18" ht="15.75" thickBot="1" x14ac:dyDescent="0.3">
      <c r="B176" s="58"/>
      <c r="C176" s="59"/>
      <c r="D176" s="59"/>
      <c r="E176" s="59"/>
      <c r="F176" s="59"/>
      <c r="G176" s="59"/>
      <c r="H176" s="59"/>
      <c r="I176" s="59"/>
      <c r="J176" s="59"/>
      <c r="K176" s="59"/>
      <c r="L176" s="59"/>
      <c r="M176" s="59"/>
      <c r="N176" s="59"/>
      <c r="O176" s="59"/>
      <c r="P176" s="302"/>
      <c r="Q176" s="59"/>
      <c r="R176" s="60"/>
    </row>
    <row r="177" spans="1:18" x14ac:dyDescent="0.25">
      <c r="P177" s="303"/>
    </row>
    <row r="178" spans="1:18" ht="15.75" thickBot="1" x14ac:dyDescent="0.3">
      <c r="P178" s="303"/>
    </row>
    <row r="179" spans="1:18" s="78" customFormat="1" x14ac:dyDescent="0.25">
      <c r="B179" s="74" t="s">
        <v>5</v>
      </c>
      <c r="C179" s="75"/>
      <c r="D179" s="75"/>
      <c r="E179" s="76">
        <v>10</v>
      </c>
      <c r="F179" s="75" t="s">
        <v>32</v>
      </c>
      <c r="G179" s="75"/>
      <c r="H179" s="75"/>
      <c r="I179" s="75"/>
      <c r="J179" s="75"/>
      <c r="K179" s="75"/>
      <c r="L179" s="75"/>
      <c r="M179" s="75"/>
      <c r="N179" s="75"/>
      <c r="O179" s="75"/>
      <c r="P179" s="304"/>
      <c r="Q179" s="75"/>
      <c r="R179" s="77"/>
    </row>
    <row r="180" spans="1:18" ht="105" x14ac:dyDescent="0.25">
      <c r="B180" s="65" t="s">
        <v>61</v>
      </c>
      <c r="C180" s="66" t="s">
        <v>62</v>
      </c>
      <c r="D180" s="66" t="s">
        <v>254</v>
      </c>
      <c r="E180" s="67" t="s">
        <v>63</v>
      </c>
      <c r="F180" s="66" t="s">
        <v>255</v>
      </c>
      <c r="G180" s="66" t="s">
        <v>401</v>
      </c>
      <c r="H180" s="66" t="s">
        <v>256</v>
      </c>
      <c r="I180" s="66" t="s">
        <v>257</v>
      </c>
      <c r="J180" s="66" t="s">
        <v>258</v>
      </c>
      <c r="K180" s="66" t="s">
        <v>259</v>
      </c>
      <c r="L180" s="66" t="s">
        <v>68</v>
      </c>
      <c r="M180" s="66" t="s">
        <v>260</v>
      </c>
      <c r="N180" s="66" t="s">
        <v>261</v>
      </c>
      <c r="O180" s="66" t="s">
        <v>262</v>
      </c>
      <c r="P180" s="305" t="s">
        <v>263</v>
      </c>
      <c r="Q180" s="66" t="s">
        <v>264</v>
      </c>
      <c r="R180" s="68" t="s">
        <v>265</v>
      </c>
    </row>
    <row r="181" spans="1:18" x14ac:dyDescent="0.25">
      <c r="A181" s="1"/>
      <c r="B181" s="296"/>
      <c r="C181" s="297"/>
      <c r="D181" s="297"/>
      <c r="E181" s="297"/>
      <c r="F181" s="297"/>
      <c r="G181" s="297"/>
      <c r="H181" s="297"/>
      <c r="I181" s="297"/>
      <c r="J181" s="297"/>
      <c r="K181" s="297"/>
      <c r="L181" s="297"/>
      <c r="M181" s="297"/>
      <c r="N181" s="297"/>
      <c r="O181" s="297"/>
      <c r="P181" s="297"/>
      <c r="Q181" s="297"/>
      <c r="R181" s="298"/>
    </row>
    <row r="182" spans="1:18" ht="51.75" customHeight="1" x14ac:dyDescent="0.25">
      <c r="B182" s="241">
        <v>1</v>
      </c>
      <c r="C182" s="241" t="s">
        <v>162</v>
      </c>
      <c r="D182" s="241" t="s">
        <v>218</v>
      </c>
      <c r="E182" s="222" t="s">
        <v>414</v>
      </c>
      <c r="F182" s="242">
        <v>1</v>
      </c>
      <c r="G182" s="242" t="s">
        <v>205</v>
      </c>
      <c r="H182" s="242" t="s">
        <v>282</v>
      </c>
      <c r="I182" s="242" t="s">
        <v>219</v>
      </c>
      <c r="J182" s="242" t="s">
        <v>284</v>
      </c>
      <c r="K182" s="244">
        <v>38056</v>
      </c>
      <c r="L182" s="244">
        <v>39436</v>
      </c>
      <c r="M182" s="201">
        <v>3120768151.0231442</v>
      </c>
      <c r="N182" s="201">
        <v>3120768151.0231442</v>
      </c>
      <c r="O182" s="201">
        <v>8717</v>
      </c>
      <c r="P182" s="247">
        <v>1350.6493506493507</v>
      </c>
      <c r="Q182" s="201" t="s">
        <v>266</v>
      </c>
      <c r="R182" s="300" t="s">
        <v>342</v>
      </c>
    </row>
    <row r="183" spans="1:18" ht="187.5" customHeight="1" x14ac:dyDescent="0.25">
      <c r="B183" s="241">
        <v>2</v>
      </c>
      <c r="C183" s="241" t="s">
        <v>220</v>
      </c>
      <c r="D183" s="241" t="s">
        <v>221</v>
      </c>
      <c r="E183" s="222" t="s">
        <v>415</v>
      </c>
      <c r="F183" s="229">
        <v>0.5</v>
      </c>
      <c r="G183" s="242" t="s">
        <v>192</v>
      </c>
      <c r="H183" s="242" t="s">
        <v>266</v>
      </c>
      <c r="I183" s="242" t="s">
        <v>222</v>
      </c>
      <c r="J183" s="242" t="s">
        <v>284</v>
      </c>
      <c r="K183" s="244">
        <v>38772</v>
      </c>
      <c r="L183" s="244">
        <v>40656</v>
      </c>
      <c r="M183" s="201">
        <v>4793832856</v>
      </c>
      <c r="N183" s="201">
        <v>2396916428</v>
      </c>
      <c r="O183" s="247">
        <v>5875</v>
      </c>
      <c r="P183" s="247">
        <v>1350.6493506493507</v>
      </c>
      <c r="Q183" s="201" t="s">
        <v>266</v>
      </c>
      <c r="R183" s="300" t="s">
        <v>288</v>
      </c>
    </row>
    <row r="184" spans="1:18" ht="39.75" customHeight="1" x14ac:dyDescent="0.25">
      <c r="B184" s="241">
        <v>3</v>
      </c>
      <c r="C184" s="241" t="s">
        <v>326</v>
      </c>
      <c r="D184" s="241" t="s">
        <v>131</v>
      </c>
      <c r="E184" s="222" t="s">
        <v>343</v>
      </c>
      <c r="F184" s="242">
        <v>0.8</v>
      </c>
      <c r="G184" s="242" t="s">
        <v>205</v>
      </c>
      <c r="H184" s="242" t="s">
        <v>282</v>
      </c>
      <c r="I184" s="242" t="s">
        <v>219</v>
      </c>
      <c r="J184" s="242" t="s">
        <v>284</v>
      </c>
      <c r="K184" s="244">
        <v>38320</v>
      </c>
      <c r="L184" s="244">
        <v>39360</v>
      </c>
      <c r="M184" s="201">
        <v>1460725141.9674242</v>
      </c>
      <c r="N184" s="201">
        <v>1168580113.5739393</v>
      </c>
      <c r="O184" s="247">
        <v>3264</v>
      </c>
      <c r="P184" s="247">
        <v>1350.6493506493507</v>
      </c>
      <c r="Q184" s="201" t="s">
        <v>266</v>
      </c>
      <c r="R184" s="300" t="s">
        <v>344</v>
      </c>
    </row>
    <row r="185" spans="1:18" ht="56.25" customHeight="1" x14ac:dyDescent="0.25">
      <c r="B185" s="241">
        <v>4</v>
      </c>
      <c r="C185" s="241" t="s">
        <v>416</v>
      </c>
      <c r="D185" s="241" t="s">
        <v>345</v>
      </c>
      <c r="E185" s="222" t="s">
        <v>346</v>
      </c>
      <c r="F185" s="242">
        <v>1</v>
      </c>
      <c r="G185" s="242" t="s">
        <v>192</v>
      </c>
      <c r="H185" s="242" t="s">
        <v>282</v>
      </c>
      <c r="I185" s="242" t="s">
        <v>222</v>
      </c>
      <c r="J185" s="242" t="s">
        <v>284</v>
      </c>
      <c r="K185" s="244">
        <v>36992</v>
      </c>
      <c r="L185" s="244">
        <v>37539</v>
      </c>
      <c r="M185" s="201">
        <v>999929000</v>
      </c>
      <c r="N185" s="201">
        <v>999929000</v>
      </c>
      <c r="O185" s="247">
        <v>3496</v>
      </c>
      <c r="P185" s="247">
        <v>1350.6493506493507</v>
      </c>
      <c r="Q185" s="201" t="s">
        <v>266</v>
      </c>
      <c r="R185" s="300" t="s">
        <v>295</v>
      </c>
    </row>
    <row r="186" spans="1:18" x14ac:dyDescent="0.25">
      <c r="B186" s="3"/>
      <c r="C186" s="4"/>
      <c r="D186" s="4"/>
      <c r="E186" s="4"/>
      <c r="F186" s="4"/>
      <c r="G186" s="4"/>
      <c r="H186" s="4"/>
      <c r="I186" s="4"/>
      <c r="J186" s="4"/>
      <c r="K186" s="4"/>
      <c r="L186" s="4"/>
      <c r="M186" s="4"/>
      <c r="N186" s="4"/>
      <c r="O186" s="4"/>
      <c r="P186" s="301"/>
      <c r="Q186" s="4"/>
      <c r="R186" s="5"/>
    </row>
    <row r="187" spans="1:18" x14ac:dyDescent="0.25">
      <c r="B187" s="3"/>
      <c r="C187" s="4"/>
      <c r="D187" s="4"/>
      <c r="E187" s="4"/>
      <c r="F187" s="4"/>
      <c r="G187" s="4"/>
      <c r="H187" s="4"/>
      <c r="I187" s="4"/>
      <c r="J187" s="4"/>
      <c r="K187" s="4"/>
      <c r="L187" s="4"/>
      <c r="M187" s="4"/>
      <c r="N187" s="4"/>
      <c r="O187" s="4"/>
      <c r="P187" s="301"/>
      <c r="Q187" s="4"/>
      <c r="R187" s="5"/>
    </row>
    <row r="188" spans="1:18" ht="15.75" thickBot="1" x14ac:dyDescent="0.3">
      <c r="B188" s="3"/>
      <c r="C188" s="4"/>
      <c r="D188" s="4"/>
      <c r="E188" s="4"/>
      <c r="F188" s="4"/>
      <c r="G188" s="4"/>
      <c r="H188" s="4"/>
      <c r="I188" s="4"/>
      <c r="J188" s="4"/>
      <c r="K188" s="4"/>
      <c r="L188" s="4"/>
      <c r="M188" s="4"/>
      <c r="N188" s="4"/>
      <c r="O188" s="69"/>
      <c r="P188" s="301"/>
      <c r="Q188" s="4"/>
      <c r="R188" s="5"/>
    </row>
    <row r="189" spans="1:18" ht="15.75" thickBot="1" x14ac:dyDescent="0.3">
      <c r="B189" s="3"/>
      <c r="C189" s="4"/>
      <c r="D189" s="4"/>
      <c r="E189" s="70" t="s">
        <v>277</v>
      </c>
      <c r="F189" s="71">
        <v>4</v>
      </c>
      <c r="G189" s="4"/>
      <c r="H189" s="4"/>
      <c r="I189" s="4"/>
      <c r="J189" s="4"/>
      <c r="K189" s="4"/>
      <c r="L189" s="4"/>
      <c r="M189" s="4"/>
      <c r="N189" s="4"/>
      <c r="O189" s="4"/>
      <c r="P189" s="301"/>
      <c r="Q189" s="4"/>
      <c r="R189" s="5"/>
    </row>
    <row r="190" spans="1:18" ht="15.75" thickBot="1" x14ac:dyDescent="0.3">
      <c r="B190" s="3"/>
      <c r="C190" s="4"/>
      <c r="D190" s="4"/>
      <c r="E190" s="2" t="s">
        <v>278</v>
      </c>
      <c r="F190" s="71">
        <v>900</v>
      </c>
      <c r="G190" s="4"/>
      <c r="H190" s="4"/>
      <c r="I190" s="4"/>
      <c r="J190" s="4"/>
      <c r="K190" s="4"/>
      <c r="L190" s="4"/>
      <c r="M190" s="4"/>
      <c r="N190" s="4"/>
      <c r="O190" s="4"/>
      <c r="P190" s="301"/>
      <c r="Q190" s="4"/>
      <c r="R190" s="5"/>
    </row>
    <row r="191" spans="1:18" ht="30.75" thickBot="1" x14ac:dyDescent="0.3">
      <c r="B191" s="3"/>
      <c r="C191" s="4"/>
      <c r="D191" s="4"/>
      <c r="E191" s="269" t="s">
        <v>452</v>
      </c>
      <c r="F191" s="71" t="s">
        <v>86</v>
      </c>
      <c r="G191" s="4"/>
      <c r="H191" s="4"/>
      <c r="I191" s="4"/>
      <c r="J191" s="4"/>
      <c r="K191" s="4"/>
      <c r="L191" s="4"/>
      <c r="M191" s="4"/>
      <c r="N191" s="4"/>
      <c r="O191" s="4"/>
      <c r="P191" s="301"/>
      <c r="Q191" s="4"/>
      <c r="R191" s="5"/>
    </row>
    <row r="192" spans="1:18" ht="15.75" thickBot="1" x14ac:dyDescent="0.3">
      <c r="B192" s="3"/>
      <c r="C192" s="4"/>
      <c r="D192" s="4"/>
      <c r="E192" s="72" t="s">
        <v>279</v>
      </c>
      <c r="F192" s="71" t="s">
        <v>86</v>
      </c>
      <c r="G192" s="4"/>
      <c r="H192" s="4"/>
      <c r="I192" s="4"/>
      <c r="J192" s="4"/>
      <c r="K192" s="4"/>
      <c r="L192" s="4"/>
      <c r="M192" s="4"/>
      <c r="N192" s="4"/>
      <c r="O192" s="4"/>
      <c r="P192" s="301"/>
      <c r="Q192" s="4"/>
      <c r="R192" s="5"/>
    </row>
    <row r="193" spans="1:18" ht="15.75" thickBot="1" x14ac:dyDescent="0.3">
      <c r="B193" s="3"/>
      <c r="C193" s="4"/>
      <c r="D193" s="4"/>
      <c r="E193" s="58" t="s">
        <v>280</v>
      </c>
      <c r="F193" s="71">
        <v>0</v>
      </c>
      <c r="G193" s="4"/>
      <c r="H193" s="4"/>
      <c r="I193" s="4"/>
      <c r="J193" s="4"/>
      <c r="K193" s="4"/>
      <c r="L193" s="4"/>
      <c r="M193" s="4"/>
      <c r="N193" s="4"/>
      <c r="O193" s="4"/>
      <c r="P193" s="301"/>
      <c r="Q193" s="4"/>
      <c r="R193" s="5"/>
    </row>
    <row r="194" spans="1:18" x14ac:dyDescent="0.25">
      <c r="B194" s="3"/>
      <c r="C194" s="4"/>
      <c r="D194" s="4"/>
      <c r="E194" s="4"/>
      <c r="F194" s="4"/>
      <c r="G194" s="4"/>
      <c r="H194" s="4"/>
      <c r="I194" s="4"/>
      <c r="J194" s="4"/>
      <c r="K194" s="4"/>
      <c r="L194" s="4"/>
      <c r="M194" s="4"/>
      <c r="N194" s="4"/>
      <c r="O194" s="4"/>
      <c r="P194" s="301"/>
      <c r="Q194" s="4"/>
      <c r="R194" s="5"/>
    </row>
    <row r="195" spans="1:18" x14ac:dyDescent="0.25">
      <c r="B195" s="3"/>
      <c r="C195" s="4"/>
      <c r="D195" s="4"/>
      <c r="E195" s="4"/>
      <c r="F195" s="4"/>
      <c r="G195" s="4"/>
      <c r="H195" s="4"/>
      <c r="I195" s="4"/>
      <c r="J195" s="4"/>
      <c r="K195" s="4"/>
      <c r="L195" s="4"/>
      <c r="M195" s="4"/>
      <c r="N195" s="4"/>
      <c r="O195" s="4"/>
      <c r="P195" s="301"/>
      <c r="Q195" s="4"/>
      <c r="R195" s="5"/>
    </row>
    <row r="196" spans="1:18" ht="15.75" thickBot="1" x14ac:dyDescent="0.3">
      <c r="B196" s="58"/>
      <c r="C196" s="59"/>
      <c r="D196" s="59"/>
      <c r="E196" s="59"/>
      <c r="F196" s="59"/>
      <c r="G196" s="59"/>
      <c r="H196" s="59"/>
      <c r="I196" s="59"/>
      <c r="J196" s="59"/>
      <c r="K196" s="59"/>
      <c r="L196" s="59"/>
      <c r="M196" s="59"/>
      <c r="N196" s="59"/>
      <c r="O196" s="59"/>
      <c r="P196" s="302"/>
      <c r="Q196" s="59"/>
      <c r="R196" s="60"/>
    </row>
    <row r="197" spans="1:18" x14ac:dyDescent="0.25">
      <c r="P197" s="303"/>
    </row>
    <row r="198" spans="1:18" ht="15.75" thickBot="1" x14ac:dyDescent="0.3">
      <c r="P198" s="303"/>
    </row>
    <row r="199" spans="1:18" x14ac:dyDescent="0.25">
      <c r="B199" s="74" t="s">
        <v>5</v>
      </c>
      <c r="C199" s="75"/>
      <c r="D199" s="75"/>
      <c r="E199" s="76">
        <v>11</v>
      </c>
      <c r="F199" s="75">
        <v>0</v>
      </c>
      <c r="G199" s="75"/>
      <c r="H199" s="75"/>
      <c r="I199" s="75"/>
      <c r="J199" s="75"/>
      <c r="K199" s="75"/>
      <c r="L199" s="75"/>
      <c r="M199" s="75"/>
      <c r="N199" s="75"/>
      <c r="O199" s="75"/>
      <c r="P199" s="304"/>
      <c r="Q199" s="75"/>
      <c r="R199" s="77"/>
    </row>
    <row r="200" spans="1:18" ht="105" x14ac:dyDescent="0.25">
      <c r="B200" s="79" t="s">
        <v>61</v>
      </c>
      <c r="C200" s="176" t="s">
        <v>62</v>
      </c>
      <c r="D200" s="176" t="s">
        <v>254</v>
      </c>
      <c r="E200" s="80" t="s">
        <v>63</v>
      </c>
      <c r="F200" s="176" t="s">
        <v>255</v>
      </c>
      <c r="G200" s="176" t="s">
        <v>401</v>
      </c>
      <c r="H200" s="176" t="s">
        <v>256</v>
      </c>
      <c r="I200" s="176" t="s">
        <v>257</v>
      </c>
      <c r="J200" s="176" t="s">
        <v>258</v>
      </c>
      <c r="K200" s="176" t="s">
        <v>259</v>
      </c>
      <c r="L200" s="176" t="s">
        <v>68</v>
      </c>
      <c r="M200" s="176" t="s">
        <v>260</v>
      </c>
      <c r="N200" s="176" t="s">
        <v>261</v>
      </c>
      <c r="O200" s="176" t="s">
        <v>262</v>
      </c>
      <c r="P200" s="306" t="s">
        <v>263</v>
      </c>
      <c r="Q200" s="176" t="s">
        <v>264</v>
      </c>
      <c r="R200" s="81" t="s">
        <v>265</v>
      </c>
    </row>
    <row r="201" spans="1:18" x14ac:dyDescent="0.25">
      <c r="A201" s="1"/>
      <c r="B201" s="296"/>
      <c r="C201" s="297"/>
      <c r="D201" s="297"/>
      <c r="E201" s="297"/>
      <c r="F201" s="297"/>
      <c r="G201" s="297"/>
      <c r="H201" s="297"/>
      <c r="I201" s="297"/>
      <c r="J201" s="297"/>
      <c r="K201" s="297"/>
      <c r="L201" s="297"/>
      <c r="M201" s="297"/>
      <c r="N201" s="297"/>
      <c r="O201" s="297"/>
      <c r="P201" s="297"/>
      <c r="Q201" s="297"/>
      <c r="R201" s="298"/>
    </row>
    <row r="202" spans="1:18" ht="78" customHeight="1" x14ac:dyDescent="0.25">
      <c r="B202" s="241">
        <v>1</v>
      </c>
      <c r="C202" s="241" t="s">
        <v>347</v>
      </c>
      <c r="D202" s="241" t="s">
        <v>348</v>
      </c>
      <c r="E202" s="222" t="s">
        <v>349</v>
      </c>
      <c r="F202" s="230">
        <v>0.33329999999999999</v>
      </c>
      <c r="G202" s="242" t="s">
        <v>205</v>
      </c>
      <c r="H202" s="242" t="s">
        <v>266</v>
      </c>
      <c r="I202" s="242" t="s">
        <v>466</v>
      </c>
      <c r="J202" s="242" t="s">
        <v>266</v>
      </c>
      <c r="K202" s="244">
        <v>37288</v>
      </c>
      <c r="L202" s="244">
        <v>38412</v>
      </c>
      <c r="M202" s="201">
        <v>9052647857.0558147</v>
      </c>
      <c r="N202" s="231">
        <v>3017247530.7567029</v>
      </c>
      <c r="O202" s="395">
        <v>9765</v>
      </c>
      <c r="P202" s="247">
        <v>1350.6493506493507</v>
      </c>
      <c r="Q202" s="201" t="s">
        <v>266</v>
      </c>
      <c r="R202" s="300" t="s">
        <v>463</v>
      </c>
    </row>
    <row r="203" spans="1:18" ht="54" customHeight="1" x14ac:dyDescent="0.25">
      <c r="B203" s="241">
        <v>2</v>
      </c>
      <c r="C203" s="241" t="s">
        <v>350</v>
      </c>
      <c r="D203" s="241" t="s">
        <v>131</v>
      </c>
      <c r="E203" s="222" t="s">
        <v>417</v>
      </c>
      <c r="F203" s="242">
        <v>1</v>
      </c>
      <c r="G203" s="242" t="s">
        <v>192</v>
      </c>
      <c r="H203" s="242" t="s">
        <v>266</v>
      </c>
      <c r="I203" s="242" t="s">
        <v>230</v>
      </c>
      <c r="J203" s="242" t="s">
        <v>267</v>
      </c>
      <c r="K203" s="244">
        <v>40268</v>
      </c>
      <c r="L203" s="244">
        <v>40847</v>
      </c>
      <c r="M203" s="201">
        <v>1576786280</v>
      </c>
      <c r="N203" s="231">
        <v>1576786280</v>
      </c>
      <c r="O203" s="395">
        <v>3062</v>
      </c>
      <c r="P203" s="247">
        <v>1350.6493506493507</v>
      </c>
      <c r="Q203" s="201" t="s">
        <v>266</v>
      </c>
      <c r="R203" s="300" t="s">
        <v>351</v>
      </c>
    </row>
    <row r="204" spans="1:18" ht="77.25" customHeight="1" x14ac:dyDescent="0.25">
      <c r="B204" s="241">
        <v>3</v>
      </c>
      <c r="C204" s="241" t="s">
        <v>181</v>
      </c>
      <c r="D204" s="241" t="s">
        <v>352</v>
      </c>
      <c r="E204" s="222" t="s">
        <v>418</v>
      </c>
      <c r="F204" s="242">
        <v>0.5</v>
      </c>
      <c r="G204" s="242" t="s">
        <v>192</v>
      </c>
      <c r="H204" s="242" t="s">
        <v>266</v>
      </c>
      <c r="I204" s="242" t="s">
        <v>230</v>
      </c>
      <c r="J204" s="242" t="s">
        <v>267</v>
      </c>
      <c r="K204" s="244">
        <v>40137</v>
      </c>
      <c r="L204" s="244">
        <v>41232</v>
      </c>
      <c r="M204" s="201">
        <v>3959042290</v>
      </c>
      <c r="N204" s="231">
        <v>1979521145</v>
      </c>
      <c r="O204" s="395">
        <v>3984</v>
      </c>
      <c r="P204" s="247">
        <v>1350.6493506493507</v>
      </c>
      <c r="Q204" s="201" t="s">
        <v>266</v>
      </c>
      <c r="R204" s="300" t="s">
        <v>353</v>
      </c>
    </row>
    <row r="205" spans="1:18" ht="64.5" customHeight="1" x14ac:dyDescent="0.25">
      <c r="B205" s="241">
        <v>4</v>
      </c>
      <c r="C205" s="241" t="s">
        <v>419</v>
      </c>
      <c r="D205" s="241" t="s">
        <v>131</v>
      </c>
      <c r="E205" s="222" t="s">
        <v>225</v>
      </c>
      <c r="F205" s="242">
        <v>0.5</v>
      </c>
      <c r="G205" s="242" t="s">
        <v>205</v>
      </c>
      <c r="H205" s="242" t="s">
        <v>266</v>
      </c>
      <c r="I205" s="242" t="s">
        <v>354</v>
      </c>
      <c r="J205" s="242" t="s">
        <v>267</v>
      </c>
      <c r="K205" s="244">
        <v>39400</v>
      </c>
      <c r="L205" s="244">
        <v>40968</v>
      </c>
      <c r="M205" s="201">
        <v>6134373.3300000001</v>
      </c>
      <c r="N205" s="201">
        <v>3067186.665</v>
      </c>
      <c r="O205" s="395">
        <v>7012.14</v>
      </c>
      <c r="P205" s="247">
        <v>1350.6493506493507</v>
      </c>
      <c r="Q205" s="242" t="s">
        <v>266</v>
      </c>
      <c r="R205" s="300" t="s">
        <v>355</v>
      </c>
    </row>
    <row r="206" spans="1:18" x14ac:dyDescent="0.25">
      <c r="B206" s="217"/>
      <c r="C206" s="205"/>
      <c r="D206" s="205"/>
      <c r="E206" s="205"/>
      <c r="F206" s="205"/>
      <c r="G206" s="205"/>
      <c r="H206" s="205"/>
      <c r="I206" s="205"/>
      <c r="J206" s="205"/>
      <c r="K206" s="205"/>
      <c r="L206" s="205"/>
      <c r="M206" s="205"/>
      <c r="N206" s="205"/>
      <c r="O206" s="205"/>
      <c r="P206" s="309"/>
      <c r="Q206" s="205"/>
      <c r="R206" s="218"/>
    </row>
    <row r="207" spans="1:18" x14ac:dyDescent="0.25">
      <c r="B207" s="217"/>
      <c r="C207" s="205"/>
      <c r="D207" s="205"/>
      <c r="E207" s="205"/>
      <c r="F207" s="205"/>
      <c r="G207" s="205"/>
      <c r="H207" s="205"/>
      <c r="I207" s="205"/>
      <c r="J207" s="205"/>
      <c r="K207" s="205"/>
      <c r="L207" s="205"/>
      <c r="M207" s="205"/>
      <c r="N207" s="205"/>
      <c r="O207" s="205"/>
      <c r="P207" s="309"/>
      <c r="Q207" s="205"/>
      <c r="R207" s="218"/>
    </row>
    <row r="208" spans="1:18" ht="15.75" thickBot="1" x14ac:dyDescent="0.3">
      <c r="B208" s="217"/>
      <c r="C208" s="205"/>
      <c r="D208" s="205"/>
      <c r="E208" s="205"/>
      <c r="F208" s="205"/>
      <c r="G208" s="205"/>
      <c r="H208" s="205"/>
      <c r="I208" s="205"/>
      <c r="J208" s="205"/>
      <c r="K208" s="205"/>
      <c r="L208" s="205"/>
      <c r="M208" s="205"/>
      <c r="N208" s="205"/>
      <c r="O208" s="225"/>
      <c r="P208" s="309"/>
      <c r="Q208" s="205"/>
      <c r="R208" s="218"/>
    </row>
    <row r="209" spans="1:18" ht="15.75" thickBot="1" x14ac:dyDescent="0.3">
      <c r="B209" s="217"/>
      <c r="C209" s="205"/>
      <c r="D209" s="205"/>
      <c r="E209" s="70" t="s">
        <v>277</v>
      </c>
      <c r="F209" s="71">
        <v>4</v>
      </c>
      <c r="G209" s="205"/>
      <c r="H209" s="205"/>
      <c r="I209" s="205"/>
      <c r="J209" s="205"/>
      <c r="K209" s="205"/>
      <c r="L209" s="205"/>
      <c r="M209" s="205"/>
      <c r="N209" s="205"/>
      <c r="O209" s="205"/>
      <c r="P209" s="309"/>
      <c r="Q209" s="205"/>
      <c r="R209" s="218"/>
    </row>
    <row r="210" spans="1:18" ht="15.75" thickBot="1" x14ac:dyDescent="0.3">
      <c r="B210" s="217"/>
      <c r="C210" s="205"/>
      <c r="D210" s="205"/>
      <c r="E210" s="2" t="s">
        <v>278</v>
      </c>
      <c r="F210" s="71">
        <v>0</v>
      </c>
      <c r="G210" s="205"/>
      <c r="H210" s="205"/>
      <c r="I210" s="205"/>
      <c r="J210" s="205"/>
      <c r="K210" s="205"/>
      <c r="L210" s="205"/>
      <c r="M210" s="205"/>
      <c r="N210" s="205"/>
      <c r="O210" s="205"/>
      <c r="P210" s="309"/>
      <c r="Q210" s="205"/>
      <c r="R210" s="218"/>
    </row>
    <row r="211" spans="1:18" ht="30.75" thickBot="1" x14ac:dyDescent="0.3">
      <c r="B211" s="217"/>
      <c r="C211" s="205"/>
      <c r="D211" s="205"/>
      <c r="E211" s="269" t="s">
        <v>452</v>
      </c>
      <c r="F211" s="71" t="s">
        <v>86</v>
      </c>
      <c r="G211" s="205"/>
      <c r="H211" s="205"/>
      <c r="I211" s="205"/>
      <c r="J211" s="205"/>
      <c r="K211" s="205"/>
      <c r="L211" s="205"/>
      <c r="M211" s="205"/>
      <c r="N211" s="205"/>
      <c r="O211" s="205"/>
      <c r="P211" s="309"/>
      <c r="Q211" s="205"/>
      <c r="R211" s="218"/>
    </row>
    <row r="212" spans="1:18" ht="15.75" thickBot="1" x14ac:dyDescent="0.3">
      <c r="B212" s="217"/>
      <c r="C212" s="205"/>
      <c r="D212" s="205"/>
      <c r="E212" s="72" t="s">
        <v>279</v>
      </c>
      <c r="F212" s="71" t="s">
        <v>86</v>
      </c>
      <c r="G212" s="205"/>
      <c r="H212" s="205"/>
      <c r="I212" s="205"/>
      <c r="J212" s="205"/>
      <c r="K212" s="205"/>
      <c r="L212" s="205"/>
      <c r="M212" s="205"/>
      <c r="N212" s="205"/>
      <c r="O212" s="205"/>
      <c r="P212" s="309"/>
      <c r="Q212" s="205"/>
      <c r="R212" s="218"/>
    </row>
    <row r="213" spans="1:18" ht="15.75" thickBot="1" x14ac:dyDescent="0.3">
      <c r="B213" s="217"/>
      <c r="C213" s="205"/>
      <c r="D213" s="205"/>
      <c r="E213" s="58" t="s">
        <v>280</v>
      </c>
      <c r="F213" s="71">
        <v>1</v>
      </c>
      <c r="G213" s="205"/>
      <c r="H213" s="205"/>
      <c r="I213" s="205"/>
      <c r="J213" s="205"/>
      <c r="K213" s="205"/>
      <c r="L213" s="205"/>
      <c r="M213" s="205"/>
      <c r="N213" s="205"/>
      <c r="O213" s="205"/>
      <c r="P213" s="309"/>
      <c r="Q213" s="205"/>
      <c r="R213" s="218"/>
    </row>
    <row r="214" spans="1:18" x14ac:dyDescent="0.25">
      <c r="B214" s="217"/>
      <c r="C214" s="205"/>
      <c r="D214" s="205"/>
      <c r="E214" s="205"/>
      <c r="F214" s="205"/>
      <c r="G214" s="205"/>
      <c r="H214" s="205"/>
      <c r="I214" s="205"/>
      <c r="J214" s="205"/>
      <c r="K214" s="205"/>
      <c r="L214" s="205"/>
      <c r="M214" s="205"/>
      <c r="N214" s="205"/>
      <c r="O214" s="205"/>
      <c r="P214" s="309"/>
      <c r="Q214" s="205"/>
      <c r="R214" s="218"/>
    </row>
    <row r="215" spans="1:18" x14ac:dyDescent="0.25">
      <c r="B215" s="217"/>
      <c r="C215" s="205"/>
      <c r="D215" s="205"/>
      <c r="E215" s="205"/>
      <c r="F215" s="205"/>
      <c r="G215" s="205"/>
      <c r="H215" s="205"/>
      <c r="I215" s="205"/>
      <c r="J215" s="205"/>
      <c r="K215" s="205"/>
      <c r="L215" s="205"/>
      <c r="M215" s="205"/>
      <c r="N215" s="205"/>
      <c r="O215" s="205"/>
      <c r="P215" s="309"/>
      <c r="Q215" s="205"/>
      <c r="R215" s="218"/>
    </row>
    <row r="216" spans="1:18" ht="15.75" thickBot="1" x14ac:dyDescent="0.3">
      <c r="B216" s="210"/>
      <c r="C216" s="211"/>
      <c r="D216" s="211"/>
      <c r="E216" s="211"/>
      <c r="F216" s="211"/>
      <c r="G216" s="211"/>
      <c r="H216" s="211"/>
      <c r="I216" s="211"/>
      <c r="J216" s="211"/>
      <c r="K216" s="211"/>
      <c r="L216" s="211"/>
      <c r="M216" s="211"/>
      <c r="N216" s="211"/>
      <c r="O216" s="211"/>
      <c r="P216" s="307"/>
      <c r="Q216" s="211"/>
      <c r="R216" s="212"/>
    </row>
    <row r="217" spans="1:18" x14ac:dyDescent="0.25">
      <c r="P217" s="303"/>
    </row>
    <row r="218" spans="1:18" ht="15.75" thickBot="1" x14ac:dyDescent="0.3">
      <c r="P218" s="303"/>
    </row>
    <row r="219" spans="1:18" x14ac:dyDescent="0.25">
      <c r="B219" s="74" t="s">
        <v>5</v>
      </c>
      <c r="C219" s="75"/>
      <c r="D219" s="75"/>
      <c r="E219" s="76">
        <v>12</v>
      </c>
      <c r="F219" s="75" t="s">
        <v>37</v>
      </c>
      <c r="G219" s="75"/>
      <c r="H219" s="75"/>
      <c r="I219" s="75"/>
      <c r="J219" s="75"/>
      <c r="K219" s="75"/>
      <c r="L219" s="75"/>
      <c r="M219" s="75"/>
      <c r="N219" s="75"/>
      <c r="O219" s="75"/>
      <c r="P219" s="304"/>
      <c r="Q219" s="75"/>
      <c r="R219" s="77"/>
    </row>
    <row r="220" spans="1:18" ht="105" x14ac:dyDescent="0.25">
      <c r="B220" s="79" t="s">
        <v>61</v>
      </c>
      <c r="C220" s="176" t="s">
        <v>62</v>
      </c>
      <c r="D220" s="176" t="s">
        <v>254</v>
      </c>
      <c r="E220" s="80" t="s">
        <v>63</v>
      </c>
      <c r="F220" s="176" t="s">
        <v>255</v>
      </c>
      <c r="G220" s="176" t="s">
        <v>401</v>
      </c>
      <c r="H220" s="176" t="s">
        <v>256</v>
      </c>
      <c r="I220" s="176" t="s">
        <v>257</v>
      </c>
      <c r="J220" s="176" t="s">
        <v>258</v>
      </c>
      <c r="K220" s="176" t="s">
        <v>259</v>
      </c>
      <c r="L220" s="176" t="s">
        <v>68</v>
      </c>
      <c r="M220" s="176" t="s">
        <v>260</v>
      </c>
      <c r="N220" s="176" t="s">
        <v>261</v>
      </c>
      <c r="O220" s="176" t="s">
        <v>262</v>
      </c>
      <c r="P220" s="306" t="s">
        <v>263</v>
      </c>
      <c r="Q220" s="176" t="s">
        <v>264</v>
      </c>
      <c r="R220" s="81" t="s">
        <v>265</v>
      </c>
    </row>
    <row r="221" spans="1:18" x14ac:dyDescent="0.25">
      <c r="A221" s="1"/>
      <c r="B221" s="296"/>
      <c r="C221" s="297"/>
      <c r="D221" s="297"/>
      <c r="E221" s="297"/>
      <c r="F221" s="297"/>
      <c r="G221" s="297"/>
      <c r="H221" s="297"/>
      <c r="I221" s="297"/>
      <c r="J221" s="297"/>
      <c r="K221" s="297"/>
      <c r="L221" s="297"/>
      <c r="M221" s="297"/>
      <c r="N221" s="297"/>
      <c r="O221" s="297"/>
      <c r="P221" s="297"/>
      <c r="Q221" s="297"/>
      <c r="R221" s="298"/>
    </row>
    <row r="222" spans="1:18" ht="48" customHeight="1" x14ac:dyDescent="0.25">
      <c r="B222" s="384">
        <v>1</v>
      </c>
      <c r="C222" s="384" t="s">
        <v>237</v>
      </c>
      <c r="D222" s="241" t="s">
        <v>131</v>
      </c>
      <c r="E222" s="222" t="s">
        <v>238</v>
      </c>
      <c r="F222" s="242">
        <v>1</v>
      </c>
      <c r="G222" s="242" t="s">
        <v>205</v>
      </c>
      <c r="H222" s="242" t="s">
        <v>266</v>
      </c>
      <c r="I222" s="242" t="s">
        <v>420</v>
      </c>
      <c r="J222" s="242" t="s">
        <v>267</v>
      </c>
      <c r="K222" s="385">
        <v>38338</v>
      </c>
      <c r="L222" s="385">
        <v>39082</v>
      </c>
      <c r="M222" s="201">
        <v>1468222665.1099999</v>
      </c>
      <c r="N222" s="386">
        <v>1468222665.1099999</v>
      </c>
      <c r="O222" s="395">
        <v>4101</v>
      </c>
      <c r="P222" s="247">
        <v>1350.6493506493507</v>
      </c>
      <c r="Q222" s="201" t="s">
        <v>266</v>
      </c>
      <c r="R222" s="204" t="s">
        <v>356</v>
      </c>
    </row>
    <row r="223" spans="1:18" ht="55.5" customHeight="1" x14ac:dyDescent="0.25">
      <c r="B223" s="241">
        <v>2</v>
      </c>
      <c r="C223" s="241" t="s">
        <v>421</v>
      </c>
      <c r="D223" s="241" t="s">
        <v>241</v>
      </c>
      <c r="E223" s="222" t="s">
        <v>422</v>
      </c>
      <c r="F223" s="229">
        <v>0.4</v>
      </c>
      <c r="G223" s="242" t="s">
        <v>192</v>
      </c>
      <c r="H223" s="242" t="s">
        <v>266</v>
      </c>
      <c r="I223" s="242" t="s">
        <v>420</v>
      </c>
      <c r="J223" s="242" t="s">
        <v>267</v>
      </c>
      <c r="K223" s="244">
        <v>41282</v>
      </c>
      <c r="L223" s="244" t="s">
        <v>357</v>
      </c>
      <c r="M223" s="201">
        <v>1163338632</v>
      </c>
      <c r="N223" s="201">
        <v>465335452.80000001</v>
      </c>
      <c r="O223" s="395">
        <v>789</v>
      </c>
      <c r="P223" s="247">
        <v>1350.6493506493507</v>
      </c>
      <c r="Q223" s="201" t="s">
        <v>267</v>
      </c>
      <c r="R223" s="204" t="s">
        <v>358</v>
      </c>
    </row>
    <row r="224" spans="1:18" ht="83.25" customHeight="1" x14ac:dyDescent="0.25">
      <c r="B224" s="241">
        <v>3</v>
      </c>
      <c r="C224" s="241" t="s">
        <v>423</v>
      </c>
      <c r="D224" s="241" t="s">
        <v>245</v>
      </c>
      <c r="E224" s="222" t="s">
        <v>424</v>
      </c>
      <c r="F224" s="242">
        <v>0.4</v>
      </c>
      <c r="G224" s="242" t="s">
        <v>192</v>
      </c>
      <c r="H224" s="242" t="s">
        <v>266</v>
      </c>
      <c r="I224" s="242" t="s">
        <v>246</v>
      </c>
      <c r="J224" s="242" t="s">
        <v>267</v>
      </c>
      <c r="K224" s="385">
        <v>37188</v>
      </c>
      <c r="L224" s="385">
        <v>38283</v>
      </c>
      <c r="M224" s="201">
        <v>2111434083</v>
      </c>
      <c r="N224" s="201">
        <v>844573633.20000005</v>
      </c>
      <c r="O224" s="395">
        <v>2953</v>
      </c>
      <c r="P224" s="247">
        <v>1350.6493506493507</v>
      </c>
      <c r="Q224" s="201" t="s">
        <v>266</v>
      </c>
      <c r="R224" s="204" t="s">
        <v>359</v>
      </c>
    </row>
    <row r="225" spans="2:18" ht="47.25" customHeight="1" x14ac:dyDescent="0.25">
      <c r="B225" s="241">
        <v>4</v>
      </c>
      <c r="C225" s="241" t="s">
        <v>425</v>
      </c>
      <c r="D225" s="241" t="s">
        <v>249</v>
      </c>
      <c r="E225" s="222" t="s">
        <v>426</v>
      </c>
      <c r="F225" s="242">
        <v>1</v>
      </c>
      <c r="G225" s="242" t="s">
        <v>192</v>
      </c>
      <c r="H225" s="242" t="s">
        <v>266</v>
      </c>
      <c r="I225" s="242" t="s">
        <v>246</v>
      </c>
      <c r="J225" s="242" t="s">
        <v>267</v>
      </c>
      <c r="K225" s="244">
        <v>38366</v>
      </c>
      <c r="L225" s="244">
        <v>39094</v>
      </c>
      <c r="M225" s="201">
        <v>1389929810</v>
      </c>
      <c r="N225" s="201">
        <v>14712333043</v>
      </c>
      <c r="O225" s="395">
        <v>38564</v>
      </c>
      <c r="P225" s="247">
        <v>1350.6493506493507</v>
      </c>
      <c r="Q225" s="242" t="s">
        <v>266</v>
      </c>
      <c r="R225" s="204" t="s">
        <v>360</v>
      </c>
    </row>
    <row r="226" spans="2:18" x14ac:dyDescent="0.25">
      <c r="B226" s="217"/>
      <c r="C226" s="205"/>
      <c r="D226" s="205"/>
      <c r="E226" s="205"/>
      <c r="F226" s="205"/>
      <c r="G226" s="205"/>
      <c r="H226" s="205"/>
      <c r="I226" s="205"/>
      <c r="J226" s="205"/>
      <c r="K226" s="205"/>
      <c r="L226" s="205"/>
      <c r="M226" s="205"/>
      <c r="N226" s="205"/>
      <c r="O226" s="205"/>
      <c r="P226" s="205"/>
      <c r="Q226" s="205"/>
      <c r="R226" s="218"/>
    </row>
    <row r="227" spans="2:18" x14ac:dyDescent="0.25">
      <c r="B227" s="217"/>
      <c r="C227" s="205"/>
      <c r="D227" s="205"/>
      <c r="E227" s="205"/>
      <c r="F227" s="205"/>
      <c r="G227" s="205"/>
      <c r="H227" s="205"/>
      <c r="I227" s="205"/>
      <c r="J227" s="205"/>
      <c r="K227" s="205"/>
      <c r="L227" s="205"/>
      <c r="M227" s="205"/>
      <c r="N227" s="205"/>
      <c r="O227" s="205"/>
      <c r="P227" s="205"/>
      <c r="Q227" s="205"/>
      <c r="R227" s="218"/>
    </row>
    <row r="228" spans="2:18" ht="15.75" thickBot="1" x14ac:dyDescent="0.3">
      <c r="B228" s="217"/>
      <c r="C228" s="205"/>
      <c r="D228" s="205"/>
      <c r="E228" s="205"/>
      <c r="F228" s="205"/>
      <c r="G228" s="205"/>
      <c r="H228" s="205"/>
      <c r="I228" s="205"/>
      <c r="J228" s="205"/>
      <c r="K228" s="205"/>
      <c r="L228" s="205"/>
      <c r="M228" s="205"/>
      <c r="N228" s="205"/>
      <c r="O228" s="225"/>
      <c r="P228" s="205"/>
      <c r="Q228" s="205"/>
      <c r="R228" s="218"/>
    </row>
    <row r="229" spans="2:18" ht="15.75" thickBot="1" x14ac:dyDescent="0.3">
      <c r="B229" s="217"/>
      <c r="C229" s="205"/>
      <c r="D229" s="205"/>
      <c r="E229" s="70" t="s">
        <v>277</v>
      </c>
      <c r="F229" s="71">
        <v>3</v>
      </c>
      <c r="G229" s="205"/>
      <c r="H229" s="205"/>
      <c r="I229" s="205"/>
      <c r="J229" s="205"/>
      <c r="K229" s="205"/>
      <c r="L229" s="205"/>
      <c r="M229" s="205"/>
      <c r="N229" s="205"/>
      <c r="O229" s="205"/>
      <c r="P229" s="205"/>
      <c r="Q229" s="205"/>
      <c r="R229" s="218"/>
    </row>
    <row r="230" spans="2:18" ht="15.75" thickBot="1" x14ac:dyDescent="0.3">
      <c r="B230" s="217"/>
      <c r="C230" s="205"/>
      <c r="D230" s="205"/>
      <c r="E230" s="2" t="s">
        <v>278</v>
      </c>
      <c r="F230" s="71">
        <v>0</v>
      </c>
      <c r="G230" s="205"/>
      <c r="H230" s="205"/>
      <c r="I230" s="205"/>
      <c r="J230" s="205"/>
      <c r="K230" s="205"/>
      <c r="L230" s="205"/>
      <c r="M230" s="205"/>
      <c r="N230" s="205"/>
      <c r="O230" s="205"/>
      <c r="P230" s="205"/>
      <c r="Q230" s="205"/>
      <c r="R230" s="218"/>
    </row>
    <row r="231" spans="2:18" ht="30.75" thickBot="1" x14ac:dyDescent="0.3">
      <c r="B231" s="217"/>
      <c r="C231" s="205"/>
      <c r="D231" s="205"/>
      <c r="E231" s="269" t="s">
        <v>452</v>
      </c>
      <c r="F231" s="71" t="s">
        <v>86</v>
      </c>
      <c r="G231" s="205"/>
      <c r="H231" s="205"/>
      <c r="I231" s="205"/>
      <c r="J231" s="205"/>
      <c r="K231" s="205"/>
      <c r="L231" s="205"/>
      <c r="M231" s="205"/>
      <c r="N231" s="205"/>
      <c r="O231" s="205"/>
      <c r="P231" s="205"/>
      <c r="Q231" s="205"/>
      <c r="R231" s="218"/>
    </row>
    <row r="232" spans="2:18" ht="15.75" thickBot="1" x14ac:dyDescent="0.3">
      <c r="B232" s="217"/>
      <c r="C232" s="205"/>
      <c r="D232" s="205"/>
      <c r="E232" s="72" t="s">
        <v>279</v>
      </c>
      <c r="F232" s="71" t="s">
        <v>361</v>
      </c>
      <c r="G232" s="205"/>
      <c r="H232" s="205"/>
      <c r="I232" s="205"/>
      <c r="J232" s="205"/>
      <c r="K232" s="205"/>
      <c r="L232" s="205"/>
      <c r="M232" s="205"/>
      <c r="N232" s="205"/>
      <c r="O232" s="205"/>
      <c r="P232" s="205"/>
      <c r="Q232" s="205"/>
      <c r="R232" s="218"/>
    </row>
    <row r="233" spans="2:18" ht="15.75" thickBot="1" x14ac:dyDescent="0.3">
      <c r="B233" s="217"/>
      <c r="C233" s="205"/>
      <c r="D233" s="205"/>
      <c r="E233" s="58" t="s">
        <v>280</v>
      </c>
      <c r="F233" s="71">
        <v>0</v>
      </c>
      <c r="G233" s="205"/>
      <c r="H233" s="205"/>
      <c r="I233" s="205"/>
      <c r="J233" s="205"/>
      <c r="K233" s="205"/>
      <c r="L233" s="205"/>
      <c r="M233" s="205"/>
      <c r="N233" s="205"/>
      <c r="O233" s="205"/>
      <c r="P233" s="205"/>
      <c r="Q233" s="205"/>
      <c r="R233" s="218"/>
    </row>
    <row r="234" spans="2:18" x14ac:dyDescent="0.25">
      <c r="B234" s="217"/>
      <c r="C234" s="205"/>
      <c r="D234" s="205"/>
      <c r="E234" s="205"/>
      <c r="F234" s="205"/>
      <c r="G234" s="205"/>
      <c r="H234" s="205"/>
      <c r="I234" s="205"/>
      <c r="J234" s="205"/>
      <c r="K234" s="205"/>
      <c r="L234" s="205"/>
      <c r="M234" s="205"/>
      <c r="N234" s="205"/>
      <c r="O234" s="205"/>
      <c r="P234" s="205"/>
      <c r="Q234" s="205"/>
      <c r="R234" s="218"/>
    </row>
    <row r="235" spans="2:18" x14ac:dyDescent="0.25">
      <c r="B235" s="217"/>
      <c r="C235" s="205"/>
      <c r="D235" s="205"/>
      <c r="E235" s="205"/>
      <c r="F235" s="205"/>
      <c r="G235" s="205"/>
      <c r="H235" s="205"/>
      <c r="I235" s="205"/>
      <c r="J235" s="205"/>
      <c r="K235" s="205"/>
      <c r="L235" s="205"/>
      <c r="M235" s="205"/>
      <c r="N235" s="205"/>
      <c r="O235" s="205"/>
      <c r="P235" s="205"/>
      <c r="Q235" s="205"/>
      <c r="R235" s="218"/>
    </row>
    <row r="236" spans="2:18" ht="15.75" thickBot="1" x14ac:dyDescent="0.3">
      <c r="B236" s="210"/>
      <c r="C236" s="211"/>
      <c r="D236" s="211"/>
      <c r="E236" s="211"/>
      <c r="F236" s="211"/>
      <c r="G236" s="211"/>
      <c r="H236" s="211"/>
      <c r="I236" s="211"/>
      <c r="J236" s="211"/>
      <c r="K236" s="211"/>
      <c r="L236" s="211"/>
      <c r="M236" s="211"/>
      <c r="N236" s="211"/>
      <c r="O236" s="211"/>
      <c r="P236" s="211"/>
      <c r="Q236" s="211"/>
      <c r="R236" s="212"/>
    </row>
  </sheetData>
  <mergeCells count="5">
    <mergeCell ref="P89:P92"/>
    <mergeCell ref="P107:P110"/>
    <mergeCell ref="P126:P129"/>
    <mergeCell ref="P51:P54"/>
    <mergeCell ref="P69:P72"/>
  </mergeCells>
  <conditionalFormatting sqref="B12:K12 M12 B14:B15 D14:H15 J14:M15">
    <cfRule type="cellIs" dxfId="526" priority="545" stopIfTrue="1" operator="notEqual">
      <formula>""</formula>
    </cfRule>
  </conditionalFormatting>
  <conditionalFormatting sqref="B12:K12 M12 B14:B15 D14:H15 J14:M15 O14:O15">
    <cfRule type="cellIs" dxfId="525" priority="544" stopIfTrue="1" operator="greaterThan">
      <formula>0</formula>
    </cfRule>
  </conditionalFormatting>
  <conditionalFormatting sqref="O14">
    <cfRule type="cellIs" dxfId="524" priority="543" stopIfTrue="1" operator="notEqual">
      <formula>""</formula>
    </cfRule>
  </conditionalFormatting>
  <conditionalFormatting sqref="Q15 O15">
    <cfRule type="cellIs" dxfId="523" priority="542" stopIfTrue="1" operator="notEqual">
      <formula>""</formula>
    </cfRule>
  </conditionalFormatting>
  <conditionalFormatting sqref="Q15">
    <cfRule type="cellIs" dxfId="522" priority="541" stopIfTrue="1" operator="greaterThan">
      <formula>0</formula>
    </cfRule>
  </conditionalFormatting>
  <conditionalFormatting sqref="O15">
    <cfRule type="cellIs" dxfId="521" priority="540" stopIfTrue="1" operator="notEqual">
      <formula>""</formula>
    </cfRule>
  </conditionalFormatting>
  <conditionalFormatting sqref="O15">
    <cfRule type="cellIs" dxfId="520" priority="539" stopIfTrue="1" operator="notEqual">
      <formula>""</formula>
    </cfRule>
  </conditionalFormatting>
  <conditionalFormatting sqref="O15">
    <cfRule type="cellIs" dxfId="519" priority="538" stopIfTrue="1" operator="notEqual">
      <formula>""</formula>
    </cfRule>
  </conditionalFormatting>
  <conditionalFormatting sqref="O15">
    <cfRule type="cellIs" dxfId="518" priority="537" stopIfTrue="1" operator="notEqual">
      <formula>""</formula>
    </cfRule>
  </conditionalFormatting>
  <conditionalFormatting sqref="Q14">
    <cfRule type="cellIs" dxfId="517" priority="536" stopIfTrue="1" operator="greaterThan">
      <formula>0</formula>
    </cfRule>
  </conditionalFormatting>
  <conditionalFormatting sqref="Q14">
    <cfRule type="cellIs" dxfId="516" priority="535" stopIfTrue="1" operator="notEqual">
      <formula>""</formula>
    </cfRule>
  </conditionalFormatting>
  <conditionalFormatting sqref="B13:M13">
    <cfRule type="cellIs" dxfId="515" priority="534" stopIfTrue="1" operator="notEqual">
      <formula>""</formula>
    </cfRule>
  </conditionalFormatting>
  <conditionalFormatting sqref="B13:M13 O13">
    <cfRule type="cellIs" dxfId="514" priority="533" stopIfTrue="1" operator="greaterThan">
      <formula>0</formula>
    </cfRule>
  </conditionalFormatting>
  <conditionalFormatting sqref="O13">
    <cfRule type="cellIs" dxfId="513" priority="532" stopIfTrue="1" operator="notEqual">
      <formula>""</formula>
    </cfRule>
  </conditionalFormatting>
  <conditionalFormatting sqref="Q13">
    <cfRule type="cellIs" dxfId="512" priority="528" stopIfTrue="1" operator="notEqual">
      <formula>""</formula>
    </cfRule>
  </conditionalFormatting>
  <conditionalFormatting sqref="O13">
    <cfRule type="cellIs" dxfId="511" priority="531" stopIfTrue="1" operator="notEqual">
      <formula>""</formula>
    </cfRule>
  </conditionalFormatting>
  <conditionalFormatting sqref="O13">
    <cfRule type="cellIs" dxfId="510" priority="530" stopIfTrue="1" operator="notEqual">
      <formula>""</formula>
    </cfRule>
  </conditionalFormatting>
  <conditionalFormatting sqref="Q13">
    <cfRule type="cellIs" dxfId="509" priority="529" stopIfTrue="1" operator="greaterThan">
      <formula>0</formula>
    </cfRule>
  </conditionalFormatting>
  <conditionalFormatting sqref="Q12">
    <cfRule type="cellIs" dxfId="508" priority="526" stopIfTrue="1" operator="notEqual">
      <formula>""</formula>
    </cfRule>
  </conditionalFormatting>
  <conditionalFormatting sqref="Q12">
    <cfRule type="cellIs" dxfId="507" priority="527" stopIfTrue="1" operator="greaterThan">
      <formula>0</formula>
    </cfRule>
  </conditionalFormatting>
  <conditionalFormatting sqref="N12 N14:N15">
    <cfRule type="cellIs" dxfId="506" priority="525" stopIfTrue="1" operator="notEqual">
      <formula>""</formula>
    </cfRule>
  </conditionalFormatting>
  <conditionalFormatting sqref="N12 N14:N15">
    <cfRule type="cellIs" dxfId="505" priority="524" stopIfTrue="1" operator="greaterThan">
      <formula>0</formula>
    </cfRule>
  </conditionalFormatting>
  <conditionalFormatting sqref="N13">
    <cfRule type="cellIs" dxfId="504" priority="523" stopIfTrue="1" operator="notEqual">
      <formula>""</formula>
    </cfRule>
  </conditionalFormatting>
  <conditionalFormatting sqref="N13">
    <cfRule type="cellIs" dxfId="503" priority="522" stopIfTrue="1" operator="greaterThan">
      <formula>0</formula>
    </cfRule>
  </conditionalFormatting>
  <conditionalFormatting sqref="L12">
    <cfRule type="cellIs" dxfId="502" priority="521" stopIfTrue="1" operator="notEqual">
      <formula>""</formula>
    </cfRule>
  </conditionalFormatting>
  <conditionalFormatting sqref="L12">
    <cfRule type="cellIs" dxfId="501" priority="520" stopIfTrue="1" operator="greaterThan">
      <formula>0</formula>
    </cfRule>
  </conditionalFormatting>
  <conditionalFormatting sqref="P13">
    <cfRule type="cellIs" dxfId="500" priority="519" stopIfTrue="1" operator="notEqual">
      <formula>""</formula>
    </cfRule>
  </conditionalFormatting>
  <conditionalFormatting sqref="P13">
    <cfRule type="cellIs" dxfId="499" priority="518" stopIfTrue="1" operator="greaterThan">
      <formula>0</formula>
    </cfRule>
  </conditionalFormatting>
  <conditionalFormatting sqref="P14">
    <cfRule type="cellIs" dxfId="498" priority="517" stopIfTrue="1" operator="notEqual">
      <formula>""</formula>
    </cfRule>
  </conditionalFormatting>
  <conditionalFormatting sqref="P14">
    <cfRule type="cellIs" dxfId="497" priority="516" stopIfTrue="1" operator="greaterThan">
      <formula>0</formula>
    </cfRule>
  </conditionalFormatting>
  <conditionalFormatting sqref="P15">
    <cfRule type="cellIs" dxfId="496" priority="515" stopIfTrue="1" operator="notEqual">
      <formula>""</formula>
    </cfRule>
  </conditionalFormatting>
  <conditionalFormatting sqref="P15">
    <cfRule type="cellIs" dxfId="495" priority="514" stopIfTrue="1" operator="greaterThan">
      <formula>0</formula>
    </cfRule>
  </conditionalFormatting>
  <conditionalFormatting sqref="P12">
    <cfRule type="cellIs" dxfId="494" priority="513" stopIfTrue="1" operator="notEqual">
      <formula>""</formula>
    </cfRule>
  </conditionalFormatting>
  <conditionalFormatting sqref="P12">
    <cfRule type="cellIs" dxfId="493" priority="512" stopIfTrue="1" operator="greaterThan">
      <formula>0</formula>
    </cfRule>
  </conditionalFormatting>
  <conditionalFormatting sqref="O12">
    <cfRule type="cellIs" dxfId="492" priority="511" stopIfTrue="1" operator="notEqual">
      <formula>""</formula>
    </cfRule>
  </conditionalFormatting>
  <conditionalFormatting sqref="O12">
    <cfRule type="cellIs" dxfId="491" priority="510" stopIfTrue="1" operator="greaterThan">
      <formula>0</formula>
    </cfRule>
  </conditionalFormatting>
  <conditionalFormatting sqref="C14">
    <cfRule type="cellIs" dxfId="490" priority="509" stopIfTrue="1" operator="notEqual">
      <formula>""</formula>
    </cfRule>
  </conditionalFormatting>
  <conditionalFormatting sqref="C14">
    <cfRule type="cellIs" dxfId="489" priority="508" stopIfTrue="1" operator="greaterThan">
      <formula>0</formula>
    </cfRule>
  </conditionalFormatting>
  <conditionalFormatting sqref="C15">
    <cfRule type="cellIs" dxfId="488" priority="507" stopIfTrue="1" operator="notEqual">
      <formula>""</formula>
    </cfRule>
  </conditionalFormatting>
  <conditionalFormatting sqref="C15">
    <cfRule type="cellIs" dxfId="487" priority="506" stopIfTrue="1" operator="greaterThan">
      <formula>0</formula>
    </cfRule>
  </conditionalFormatting>
  <conditionalFormatting sqref="I14">
    <cfRule type="cellIs" dxfId="486" priority="505" stopIfTrue="1" operator="notEqual">
      <formula>""</formula>
    </cfRule>
  </conditionalFormatting>
  <conditionalFormatting sqref="I14">
    <cfRule type="cellIs" dxfId="485" priority="504" stopIfTrue="1" operator="greaterThan">
      <formula>0</formula>
    </cfRule>
  </conditionalFormatting>
  <conditionalFormatting sqref="I15">
    <cfRule type="cellIs" dxfId="484" priority="503" stopIfTrue="1" operator="notEqual">
      <formula>""</formula>
    </cfRule>
  </conditionalFormatting>
  <conditionalFormatting sqref="I15">
    <cfRule type="cellIs" dxfId="483" priority="502" stopIfTrue="1" operator="greaterThan">
      <formula>0</formula>
    </cfRule>
  </conditionalFormatting>
  <conditionalFormatting sqref="O15">
    <cfRule type="cellIs" dxfId="482" priority="501" stopIfTrue="1" operator="notEqual">
      <formula>""</formula>
    </cfRule>
  </conditionalFormatting>
  <conditionalFormatting sqref="B34:B35 D34:H35 J34:M35 B32:J32">
    <cfRule type="cellIs" dxfId="481" priority="500" stopIfTrue="1" operator="notEqual">
      <formula>""</formula>
    </cfRule>
  </conditionalFormatting>
  <conditionalFormatting sqref="O35 B34:B35 D34:H35 J34:M35 B32:J32">
    <cfRule type="cellIs" dxfId="480" priority="499" stopIfTrue="1" operator="greaterThan">
      <formula>0</formula>
    </cfRule>
  </conditionalFormatting>
  <conditionalFormatting sqref="Q35 O35">
    <cfRule type="cellIs" dxfId="479" priority="498" stopIfTrue="1" operator="notEqual">
      <formula>""</formula>
    </cfRule>
  </conditionalFormatting>
  <conditionalFormatting sqref="Q35">
    <cfRule type="cellIs" dxfId="478" priority="497" stopIfTrue="1" operator="greaterThan">
      <formula>0</formula>
    </cfRule>
  </conditionalFormatting>
  <conditionalFormatting sqref="O35">
    <cfRule type="cellIs" dxfId="477" priority="496" stopIfTrue="1" operator="notEqual">
      <formula>""</formula>
    </cfRule>
  </conditionalFormatting>
  <conditionalFormatting sqref="O35">
    <cfRule type="cellIs" dxfId="476" priority="495" stopIfTrue="1" operator="notEqual">
      <formula>""</formula>
    </cfRule>
  </conditionalFormatting>
  <conditionalFormatting sqref="O35">
    <cfRule type="cellIs" dxfId="475" priority="494" stopIfTrue="1" operator="notEqual">
      <formula>""</formula>
    </cfRule>
  </conditionalFormatting>
  <conditionalFormatting sqref="O35">
    <cfRule type="cellIs" dxfId="474" priority="493" stopIfTrue="1" operator="notEqual">
      <formula>""</formula>
    </cfRule>
  </conditionalFormatting>
  <conditionalFormatting sqref="B33">
    <cfRule type="cellIs" dxfId="473" priority="492" stopIfTrue="1" operator="notEqual">
      <formula>""</formula>
    </cfRule>
  </conditionalFormatting>
  <conditionalFormatting sqref="B33 O33:O34">
    <cfRule type="cellIs" dxfId="472" priority="491" stopIfTrue="1" operator="greaterThan">
      <formula>0</formula>
    </cfRule>
  </conditionalFormatting>
  <conditionalFormatting sqref="O33:O34">
    <cfRule type="cellIs" dxfId="471" priority="490" stopIfTrue="1" operator="notEqual">
      <formula>""</formula>
    </cfRule>
  </conditionalFormatting>
  <conditionalFormatting sqref="Q33">
    <cfRule type="cellIs" dxfId="470" priority="486" stopIfTrue="1" operator="notEqual">
      <formula>""</formula>
    </cfRule>
  </conditionalFormatting>
  <conditionalFormatting sqref="O33:O34">
    <cfRule type="cellIs" dxfId="469" priority="489" stopIfTrue="1" operator="notEqual">
      <formula>""</formula>
    </cfRule>
  </conditionalFormatting>
  <conditionalFormatting sqref="O33:O34">
    <cfRule type="cellIs" dxfId="468" priority="488" stopIfTrue="1" operator="notEqual">
      <formula>""</formula>
    </cfRule>
  </conditionalFormatting>
  <conditionalFormatting sqref="Q33">
    <cfRule type="cellIs" dxfId="467" priority="487" stopIfTrue="1" operator="greaterThan">
      <formula>0</formula>
    </cfRule>
  </conditionalFormatting>
  <conditionalFormatting sqref="P33">
    <cfRule type="cellIs" dxfId="466" priority="485" stopIfTrue="1" operator="notEqual">
      <formula>""</formula>
    </cfRule>
  </conditionalFormatting>
  <conditionalFormatting sqref="P33">
    <cfRule type="cellIs" dxfId="465" priority="484" stopIfTrue="1" operator="greaterThan">
      <formula>0</formula>
    </cfRule>
  </conditionalFormatting>
  <conditionalFormatting sqref="P34">
    <cfRule type="cellIs" dxfId="464" priority="483" stopIfTrue="1" operator="notEqual">
      <formula>""</formula>
    </cfRule>
  </conditionalFormatting>
  <conditionalFormatting sqref="P34">
    <cfRule type="cellIs" dxfId="463" priority="482" stopIfTrue="1" operator="greaterThan">
      <formula>0</formula>
    </cfRule>
  </conditionalFormatting>
  <conditionalFormatting sqref="P35">
    <cfRule type="cellIs" dxfId="462" priority="481" stopIfTrue="1" operator="notEqual">
      <formula>""</formula>
    </cfRule>
  </conditionalFormatting>
  <conditionalFormatting sqref="P35">
    <cfRule type="cellIs" dxfId="461" priority="480" stopIfTrue="1" operator="greaterThan">
      <formula>0</formula>
    </cfRule>
  </conditionalFormatting>
  <conditionalFormatting sqref="P32">
    <cfRule type="cellIs" dxfId="460" priority="479" stopIfTrue="1" operator="notEqual">
      <formula>""</formula>
    </cfRule>
  </conditionalFormatting>
  <conditionalFormatting sqref="P32">
    <cfRule type="cellIs" dxfId="459" priority="478" stopIfTrue="1" operator="greaterThan">
      <formula>0</formula>
    </cfRule>
  </conditionalFormatting>
  <conditionalFormatting sqref="O32">
    <cfRule type="cellIs" dxfId="458" priority="477" stopIfTrue="1" operator="notEqual">
      <formula>""</formula>
    </cfRule>
  </conditionalFormatting>
  <conditionalFormatting sqref="O32">
    <cfRule type="cellIs" dxfId="457" priority="476" stopIfTrue="1" operator="greaterThan">
      <formula>0</formula>
    </cfRule>
  </conditionalFormatting>
  <conditionalFormatting sqref="C34">
    <cfRule type="cellIs" dxfId="456" priority="475" stopIfTrue="1" operator="notEqual">
      <formula>""</formula>
    </cfRule>
  </conditionalFormatting>
  <conditionalFormatting sqref="C34">
    <cfRule type="cellIs" dxfId="455" priority="474" stopIfTrue="1" operator="greaterThan">
      <formula>0</formula>
    </cfRule>
  </conditionalFormatting>
  <conditionalFormatting sqref="C35">
    <cfRule type="cellIs" dxfId="454" priority="473" stopIfTrue="1" operator="notEqual">
      <formula>""</formula>
    </cfRule>
  </conditionalFormatting>
  <conditionalFormatting sqref="C35">
    <cfRule type="cellIs" dxfId="453" priority="472" stopIfTrue="1" operator="greaterThan">
      <formula>0</formula>
    </cfRule>
  </conditionalFormatting>
  <conditionalFormatting sqref="I34">
    <cfRule type="cellIs" dxfId="452" priority="471" stopIfTrue="1" operator="notEqual">
      <formula>""</formula>
    </cfRule>
  </conditionalFormatting>
  <conditionalFormatting sqref="I34">
    <cfRule type="cellIs" dxfId="451" priority="470" stopIfTrue="1" operator="greaterThan">
      <formula>0</formula>
    </cfRule>
  </conditionalFormatting>
  <conditionalFormatting sqref="M32">
    <cfRule type="cellIs" dxfId="450" priority="469" stopIfTrue="1" operator="notEqual">
      <formula>""</formula>
    </cfRule>
  </conditionalFormatting>
  <conditionalFormatting sqref="M32">
    <cfRule type="cellIs" dxfId="449" priority="468" stopIfTrue="1" operator="greaterThan">
      <formula>0</formula>
    </cfRule>
  </conditionalFormatting>
  <conditionalFormatting sqref="I35">
    <cfRule type="cellIs" dxfId="448" priority="466" stopIfTrue="1" operator="greaterThan">
      <formula>0</formula>
    </cfRule>
  </conditionalFormatting>
  <conditionalFormatting sqref="I35">
    <cfRule type="cellIs" dxfId="447" priority="467" stopIfTrue="1" operator="notEqual">
      <formula>""</formula>
    </cfRule>
  </conditionalFormatting>
  <conditionalFormatting sqref="Q32:Q35">
    <cfRule type="cellIs" dxfId="446" priority="464" stopIfTrue="1" operator="notEqual">
      <formula>""</formula>
    </cfRule>
  </conditionalFormatting>
  <conditionalFormatting sqref="Q32:Q35">
    <cfRule type="cellIs" dxfId="445" priority="465" stopIfTrue="1" operator="greaterThan">
      <formula>0</formula>
    </cfRule>
  </conditionalFormatting>
  <conditionalFormatting sqref="Q34">
    <cfRule type="cellIs" dxfId="444" priority="463" stopIfTrue="1" operator="notEqual">
      <formula>""</formula>
    </cfRule>
  </conditionalFormatting>
  <conditionalFormatting sqref="Q34">
    <cfRule type="cellIs" dxfId="443" priority="462" stopIfTrue="1" operator="greaterThan">
      <formula>0</formula>
    </cfRule>
  </conditionalFormatting>
  <conditionalFormatting sqref="N32:N35">
    <cfRule type="cellIs" dxfId="442" priority="461" stopIfTrue="1" operator="notEqual">
      <formula>""</formula>
    </cfRule>
  </conditionalFormatting>
  <conditionalFormatting sqref="N32:N35">
    <cfRule type="cellIs" dxfId="441" priority="460" stopIfTrue="1" operator="greaterThan">
      <formula>0</formula>
    </cfRule>
  </conditionalFormatting>
  <conditionalFormatting sqref="K32:L32">
    <cfRule type="cellIs" dxfId="440" priority="459" stopIfTrue="1" operator="greaterThan">
      <formula>0</formula>
    </cfRule>
  </conditionalFormatting>
  <conditionalFormatting sqref="K32:L32">
    <cfRule type="cellIs" dxfId="439" priority="458" stopIfTrue="1" operator="greaterThan">
      <formula>0</formula>
    </cfRule>
  </conditionalFormatting>
  <conditionalFormatting sqref="C33:J33">
    <cfRule type="cellIs" dxfId="438" priority="457" stopIfTrue="1" operator="notEqual">
      <formula>""</formula>
    </cfRule>
  </conditionalFormatting>
  <conditionalFormatting sqref="C33:J33">
    <cfRule type="cellIs" dxfId="437" priority="456" stopIfTrue="1" operator="greaterThan">
      <formula>0</formula>
    </cfRule>
  </conditionalFormatting>
  <conditionalFormatting sqref="M33">
    <cfRule type="cellIs" dxfId="436" priority="455" stopIfTrue="1" operator="notEqual">
      <formula>""</formula>
    </cfRule>
  </conditionalFormatting>
  <conditionalFormatting sqref="M33">
    <cfRule type="cellIs" dxfId="435" priority="454" stopIfTrue="1" operator="greaterThan">
      <formula>0</formula>
    </cfRule>
  </conditionalFormatting>
  <conditionalFormatting sqref="K33:L33">
    <cfRule type="cellIs" dxfId="434" priority="453" stopIfTrue="1" operator="greaterThan">
      <formula>0</formula>
    </cfRule>
  </conditionalFormatting>
  <conditionalFormatting sqref="K33:L33">
    <cfRule type="cellIs" dxfId="433" priority="452" stopIfTrue="1" operator="greaterThan">
      <formula>0</formula>
    </cfRule>
  </conditionalFormatting>
  <conditionalFormatting sqref="B51 F51:H51 J51 B53:B54 F53:H54 J53:J54">
    <cfRule type="cellIs" dxfId="432" priority="451" stopIfTrue="1" operator="notEqual">
      <formula>""</formula>
    </cfRule>
  </conditionalFormatting>
  <conditionalFormatting sqref="B51 O53:O54 O51:P51 F51:H51 J51 B53:B54 F53:H54 J53:J54">
    <cfRule type="cellIs" dxfId="431" priority="450" stopIfTrue="1" operator="greaterThan">
      <formula>0</formula>
    </cfRule>
  </conditionalFormatting>
  <conditionalFormatting sqref="O51:P51">
    <cfRule type="cellIs" dxfId="430" priority="449" stopIfTrue="1" operator="notEqual">
      <formula>""</formula>
    </cfRule>
  </conditionalFormatting>
  <conditionalFormatting sqref="O53">
    <cfRule type="cellIs" dxfId="429" priority="448" stopIfTrue="1" operator="notEqual">
      <formula>""</formula>
    </cfRule>
  </conditionalFormatting>
  <conditionalFormatting sqref="Q54 O54">
    <cfRule type="cellIs" dxfId="428" priority="447" stopIfTrue="1" operator="notEqual">
      <formula>""</formula>
    </cfRule>
  </conditionalFormatting>
  <conditionalFormatting sqref="Q54">
    <cfRule type="cellIs" dxfId="427" priority="446" stopIfTrue="1" operator="greaterThan">
      <formula>0</formula>
    </cfRule>
  </conditionalFormatting>
  <conditionalFormatting sqref="O54">
    <cfRule type="cellIs" dxfId="426" priority="445" stopIfTrue="1" operator="notEqual">
      <formula>""</formula>
    </cfRule>
  </conditionalFormatting>
  <conditionalFormatting sqref="O54">
    <cfRule type="cellIs" dxfId="425" priority="444" stopIfTrue="1" operator="notEqual">
      <formula>""</formula>
    </cfRule>
  </conditionalFormatting>
  <conditionalFormatting sqref="O54">
    <cfRule type="cellIs" dxfId="424" priority="443" stopIfTrue="1" operator="notEqual">
      <formula>""</formula>
    </cfRule>
  </conditionalFormatting>
  <conditionalFormatting sqref="O54">
    <cfRule type="cellIs" dxfId="423" priority="442" stopIfTrue="1" operator="notEqual">
      <formula>""</formula>
    </cfRule>
  </conditionalFormatting>
  <conditionalFormatting sqref="Q53">
    <cfRule type="cellIs" dxfId="422" priority="441" stopIfTrue="1" operator="greaterThan">
      <formula>0</formula>
    </cfRule>
  </conditionalFormatting>
  <conditionalFormatting sqref="Q53">
    <cfRule type="cellIs" dxfId="421" priority="440" stopIfTrue="1" operator="notEqual">
      <formula>""</formula>
    </cfRule>
  </conditionalFormatting>
  <conditionalFormatting sqref="B52 J52 H52 F52">
    <cfRule type="cellIs" dxfId="420" priority="439" stopIfTrue="1" operator="notEqual">
      <formula>""</formula>
    </cfRule>
  </conditionalFormatting>
  <conditionalFormatting sqref="B52 O52 J52 H52 F52">
    <cfRule type="cellIs" dxfId="419" priority="438" stopIfTrue="1" operator="greaterThan">
      <formula>0</formula>
    </cfRule>
  </conditionalFormatting>
  <conditionalFormatting sqref="O52">
    <cfRule type="cellIs" dxfId="418" priority="437" stopIfTrue="1" operator="notEqual">
      <formula>""</formula>
    </cfRule>
  </conditionalFormatting>
  <conditionalFormatting sqref="Q52">
    <cfRule type="cellIs" dxfId="417" priority="433" stopIfTrue="1" operator="notEqual">
      <formula>""</formula>
    </cfRule>
  </conditionalFormatting>
  <conditionalFormatting sqref="O52">
    <cfRule type="cellIs" dxfId="416" priority="436" stopIfTrue="1" operator="notEqual">
      <formula>""</formula>
    </cfRule>
  </conditionalFormatting>
  <conditionalFormatting sqref="O52">
    <cfRule type="cellIs" dxfId="415" priority="435" stopIfTrue="1" operator="notEqual">
      <formula>""</formula>
    </cfRule>
  </conditionalFormatting>
  <conditionalFormatting sqref="Q52">
    <cfRule type="cellIs" dxfId="414" priority="434" stopIfTrue="1" operator="greaterThan">
      <formula>0</formula>
    </cfRule>
  </conditionalFormatting>
  <conditionalFormatting sqref="Q51">
    <cfRule type="cellIs" dxfId="413" priority="431" stopIfTrue="1" operator="notEqual">
      <formula>""</formula>
    </cfRule>
  </conditionalFormatting>
  <conditionalFormatting sqref="Q51">
    <cfRule type="cellIs" dxfId="412" priority="432" stopIfTrue="1" operator="greaterThan">
      <formula>0</formula>
    </cfRule>
  </conditionalFormatting>
  <conditionalFormatting sqref="N51 N53:N54">
    <cfRule type="cellIs" dxfId="411" priority="430" stopIfTrue="1" operator="notEqual">
      <formula>""</formula>
    </cfRule>
  </conditionalFormatting>
  <conditionalFormatting sqref="N51 N53:N54">
    <cfRule type="cellIs" dxfId="410" priority="429" stopIfTrue="1" operator="greaterThan">
      <formula>0</formula>
    </cfRule>
  </conditionalFormatting>
  <conditionalFormatting sqref="N52">
    <cfRule type="cellIs" dxfId="409" priority="428" stopIfTrue="1" operator="notEqual">
      <formula>""</formula>
    </cfRule>
  </conditionalFormatting>
  <conditionalFormatting sqref="N52">
    <cfRule type="cellIs" dxfId="408" priority="427" stopIfTrue="1" operator="greaterThan">
      <formula>0</formula>
    </cfRule>
  </conditionalFormatting>
  <conditionalFormatting sqref="G52">
    <cfRule type="cellIs" dxfId="407" priority="426" stopIfTrue="1" operator="notEqual">
      <formula>""</formula>
    </cfRule>
  </conditionalFormatting>
  <conditionalFormatting sqref="G52">
    <cfRule type="cellIs" dxfId="406" priority="425" stopIfTrue="1" operator="greaterThan">
      <formula>0</formula>
    </cfRule>
  </conditionalFormatting>
  <conditionalFormatting sqref="E53">
    <cfRule type="cellIs" dxfId="405" priority="424" stopIfTrue="1" operator="greaterThan">
      <formula>0</formula>
    </cfRule>
  </conditionalFormatting>
  <conditionalFormatting sqref="K53:L53">
    <cfRule type="cellIs" dxfId="404" priority="423" stopIfTrue="1" operator="greaterThan">
      <formula>0</formula>
    </cfRule>
  </conditionalFormatting>
  <conditionalFormatting sqref="E54">
    <cfRule type="cellIs" dxfId="403" priority="422" stopIfTrue="1" operator="greaterThan">
      <formula>0</formula>
    </cfRule>
  </conditionalFormatting>
  <conditionalFormatting sqref="K54:L54">
    <cfRule type="cellIs" dxfId="402" priority="421" stopIfTrue="1" operator="greaterThan">
      <formula>0</formula>
    </cfRule>
  </conditionalFormatting>
  <conditionalFormatting sqref="B69 F69:H69 J69 B71:B72 F71:H72 J71:J72">
    <cfRule type="cellIs" dxfId="401" priority="420" stopIfTrue="1" operator="notEqual">
      <formula>""</formula>
    </cfRule>
  </conditionalFormatting>
  <conditionalFormatting sqref="B69 O71:O72 O69:P69 F69:H69 J69 B71:B72 F71:H72 J71:J72">
    <cfRule type="cellIs" dxfId="400" priority="419" stopIfTrue="1" operator="greaterThan">
      <formula>0</formula>
    </cfRule>
  </conditionalFormatting>
  <conditionalFormatting sqref="O69:P69">
    <cfRule type="cellIs" dxfId="399" priority="418" stopIfTrue="1" operator="notEqual">
      <formula>""</formula>
    </cfRule>
  </conditionalFormatting>
  <conditionalFormatting sqref="O71">
    <cfRule type="cellIs" dxfId="398" priority="417" stopIfTrue="1" operator="notEqual">
      <formula>""</formula>
    </cfRule>
  </conditionalFormatting>
  <conditionalFormatting sqref="Q72 O72">
    <cfRule type="cellIs" dxfId="397" priority="416" stopIfTrue="1" operator="notEqual">
      <formula>""</formula>
    </cfRule>
  </conditionalFormatting>
  <conditionalFormatting sqref="Q72">
    <cfRule type="cellIs" dxfId="396" priority="415" stopIfTrue="1" operator="greaterThan">
      <formula>0</formula>
    </cfRule>
  </conditionalFormatting>
  <conditionalFormatting sqref="O72">
    <cfRule type="cellIs" dxfId="395" priority="414" stopIfTrue="1" operator="notEqual">
      <formula>""</formula>
    </cfRule>
  </conditionalFormatting>
  <conditionalFormatting sqref="O72">
    <cfRule type="cellIs" dxfId="394" priority="413" stopIfTrue="1" operator="notEqual">
      <formula>""</formula>
    </cfRule>
  </conditionalFormatting>
  <conditionalFormatting sqref="O72">
    <cfRule type="cellIs" dxfId="393" priority="412" stopIfTrue="1" operator="notEqual">
      <formula>""</formula>
    </cfRule>
  </conditionalFormatting>
  <conditionalFormatting sqref="O72">
    <cfRule type="cellIs" dxfId="392" priority="411" stopIfTrue="1" operator="notEqual">
      <formula>""</formula>
    </cfRule>
  </conditionalFormatting>
  <conditionalFormatting sqref="Q71">
    <cfRule type="cellIs" dxfId="391" priority="410" stopIfTrue="1" operator="greaterThan">
      <formula>0</formula>
    </cfRule>
  </conditionalFormatting>
  <conditionalFormatting sqref="Q71">
    <cfRule type="cellIs" dxfId="390" priority="409" stopIfTrue="1" operator="notEqual">
      <formula>""</formula>
    </cfRule>
  </conditionalFormatting>
  <conditionalFormatting sqref="B70 J70 H70 F70">
    <cfRule type="cellIs" dxfId="389" priority="408" stopIfTrue="1" operator="notEqual">
      <formula>""</formula>
    </cfRule>
  </conditionalFormatting>
  <conditionalFormatting sqref="B70 O70 J70 H70 F70">
    <cfRule type="cellIs" dxfId="388" priority="407" stopIfTrue="1" operator="greaterThan">
      <formula>0</formula>
    </cfRule>
  </conditionalFormatting>
  <conditionalFormatting sqref="O70">
    <cfRule type="cellIs" dxfId="387" priority="406" stopIfTrue="1" operator="notEqual">
      <formula>""</formula>
    </cfRule>
  </conditionalFormatting>
  <conditionalFormatting sqref="Q70">
    <cfRule type="cellIs" dxfId="386" priority="402" stopIfTrue="1" operator="notEqual">
      <formula>""</formula>
    </cfRule>
  </conditionalFormatting>
  <conditionalFormatting sqref="O70">
    <cfRule type="cellIs" dxfId="385" priority="405" stopIfTrue="1" operator="notEqual">
      <formula>""</formula>
    </cfRule>
  </conditionalFormatting>
  <conditionalFormatting sqref="O70">
    <cfRule type="cellIs" dxfId="384" priority="404" stopIfTrue="1" operator="notEqual">
      <formula>""</formula>
    </cfRule>
  </conditionalFormatting>
  <conditionalFormatting sqref="Q70">
    <cfRule type="cellIs" dxfId="383" priority="403" stopIfTrue="1" operator="greaterThan">
      <formula>0</formula>
    </cfRule>
  </conditionalFormatting>
  <conditionalFormatting sqref="Q69">
    <cfRule type="cellIs" dxfId="382" priority="400" stopIfTrue="1" operator="notEqual">
      <formula>""</formula>
    </cfRule>
  </conditionalFormatting>
  <conditionalFormatting sqref="Q69">
    <cfRule type="cellIs" dxfId="381" priority="401" stopIfTrue="1" operator="greaterThan">
      <formula>0</formula>
    </cfRule>
  </conditionalFormatting>
  <conditionalFormatting sqref="N69:N72">
    <cfRule type="cellIs" dxfId="380" priority="399" stopIfTrue="1" operator="notEqual">
      <formula>""</formula>
    </cfRule>
  </conditionalFormatting>
  <conditionalFormatting sqref="N69:N72">
    <cfRule type="cellIs" dxfId="379" priority="398" stopIfTrue="1" operator="greaterThan">
      <formula>0</formula>
    </cfRule>
  </conditionalFormatting>
  <conditionalFormatting sqref="G70">
    <cfRule type="cellIs" dxfId="378" priority="395" stopIfTrue="1" operator="notEqual">
      <formula>""</formula>
    </cfRule>
  </conditionalFormatting>
  <conditionalFormatting sqref="G70">
    <cfRule type="cellIs" dxfId="377" priority="394" stopIfTrue="1" operator="greaterThan">
      <formula>0</formula>
    </cfRule>
  </conditionalFormatting>
  <conditionalFormatting sqref="M70">
    <cfRule type="cellIs" dxfId="376" priority="392" stopIfTrue="1" operator="greaterThan">
      <formula>0</formula>
    </cfRule>
  </conditionalFormatting>
  <conditionalFormatting sqref="M71">
    <cfRule type="cellIs" dxfId="375" priority="391" stopIfTrue="1" operator="greaterThan">
      <formula>0</formula>
    </cfRule>
  </conditionalFormatting>
  <conditionalFormatting sqref="D72:E72">
    <cfRule type="cellIs" dxfId="374" priority="390" stopIfTrue="1" operator="greaterThan">
      <formula>0</formula>
    </cfRule>
  </conditionalFormatting>
  <conditionalFormatting sqref="C72">
    <cfRule type="cellIs" dxfId="373" priority="389" stopIfTrue="1" operator="greaterThan">
      <formula>0</formula>
    </cfRule>
  </conditionalFormatting>
  <conditionalFormatting sqref="I72">
    <cfRule type="cellIs" dxfId="372" priority="388" stopIfTrue="1" operator="greaterThan">
      <formula>0</formula>
    </cfRule>
  </conditionalFormatting>
  <conditionalFormatting sqref="K72:L72">
    <cfRule type="cellIs" dxfId="371" priority="387" stopIfTrue="1" operator="greaterThan">
      <formula>0</formula>
    </cfRule>
  </conditionalFormatting>
  <conditionalFormatting sqref="M72">
    <cfRule type="cellIs" dxfId="370" priority="386" stopIfTrue="1" operator="greaterThan">
      <formula>0</formula>
    </cfRule>
  </conditionalFormatting>
  <conditionalFormatting sqref="C51">
    <cfRule type="cellIs" dxfId="369" priority="385" stopIfTrue="1" operator="greaterThan">
      <formula>0</formula>
    </cfRule>
  </conditionalFormatting>
  <conditionalFormatting sqref="D51:E51">
    <cfRule type="cellIs" dxfId="368" priority="384" stopIfTrue="1" operator="greaterThan">
      <formula>0</formula>
    </cfRule>
  </conditionalFormatting>
  <conditionalFormatting sqref="I51">
    <cfRule type="cellIs" dxfId="367" priority="383" stopIfTrue="1" operator="greaterThan">
      <formula>0</formula>
    </cfRule>
  </conditionalFormatting>
  <conditionalFormatting sqref="K51:L51">
    <cfRule type="cellIs" dxfId="366" priority="382" stopIfTrue="1" operator="greaterThan">
      <formula>0</formula>
    </cfRule>
  </conditionalFormatting>
  <conditionalFormatting sqref="M51">
    <cfRule type="cellIs" dxfId="365" priority="381" stopIfTrue="1" operator="greaterThan">
      <formula>0</formula>
    </cfRule>
  </conditionalFormatting>
  <conditionalFormatting sqref="C52:D52">
    <cfRule type="cellIs" dxfId="364" priority="380" stopIfTrue="1" operator="greaterThan">
      <formula>0</formula>
    </cfRule>
  </conditionalFormatting>
  <conditionalFormatting sqref="E52">
    <cfRule type="cellIs" dxfId="363" priority="378" stopIfTrue="1" operator="greaterThan">
      <formula>0</formula>
    </cfRule>
  </conditionalFormatting>
  <conditionalFormatting sqref="E52">
    <cfRule type="cellIs" dxfId="362" priority="379" stopIfTrue="1" operator="notEqual">
      <formula>""</formula>
    </cfRule>
  </conditionalFormatting>
  <conditionalFormatting sqref="I52">
    <cfRule type="cellIs" dxfId="361" priority="377" stopIfTrue="1" operator="greaterThan">
      <formula>0</formula>
    </cfRule>
  </conditionalFormatting>
  <conditionalFormatting sqref="K52:L52">
    <cfRule type="cellIs" dxfId="360" priority="376" stopIfTrue="1" operator="notEqual">
      <formula>""</formula>
    </cfRule>
  </conditionalFormatting>
  <conditionalFormatting sqref="K52:L52">
    <cfRule type="cellIs" dxfId="359" priority="375" stopIfTrue="1" operator="greaterThan">
      <formula>0</formula>
    </cfRule>
  </conditionalFormatting>
  <conditionalFormatting sqref="M52">
    <cfRule type="cellIs" dxfId="358" priority="374" stopIfTrue="1" operator="notEqual">
      <formula>""</formula>
    </cfRule>
  </conditionalFormatting>
  <conditionalFormatting sqref="M52">
    <cfRule type="cellIs" dxfId="357" priority="373" stopIfTrue="1" operator="greaterThan">
      <formula>0</formula>
    </cfRule>
  </conditionalFormatting>
  <conditionalFormatting sqref="C53:D53">
    <cfRule type="cellIs" dxfId="356" priority="372" stopIfTrue="1" operator="greaterThan">
      <formula>0</formula>
    </cfRule>
  </conditionalFormatting>
  <conditionalFormatting sqref="I53">
    <cfRule type="cellIs" dxfId="355" priority="371" stopIfTrue="1" operator="greaterThan">
      <formula>0</formula>
    </cfRule>
  </conditionalFormatting>
  <conditionalFormatting sqref="C54">
    <cfRule type="cellIs" dxfId="354" priority="370" stopIfTrue="1" operator="greaterThan">
      <formula>0</formula>
    </cfRule>
  </conditionalFormatting>
  <conditionalFormatting sqref="D54">
    <cfRule type="cellIs" dxfId="353" priority="369" stopIfTrue="1" operator="greaterThan">
      <formula>0</formula>
    </cfRule>
  </conditionalFormatting>
  <conditionalFormatting sqref="I54">
    <cfRule type="cellIs" dxfId="352" priority="368" stopIfTrue="1" operator="greaterThan">
      <formula>0</formula>
    </cfRule>
  </conditionalFormatting>
  <conditionalFormatting sqref="M53">
    <cfRule type="cellIs" dxfId="351" priority="367" stopIfTrue="1" operator="notEqual">
      <formula>""</formula>
    </cfRule>
  </conditionalFormatting>
  <conditionalFormatting sqref="M53">
    <cfRule type="cellIs" dxfId="350" priority="366" stopIfTrue="1" operator="greaterThan">
      <formula>0</formula>
    </cfRule>
  </conditionalFormatting>
  <conditionalFormatting sqref="C69:D69">
    <cfRule type="cellIs" dxfId="349" priority="365" stopIfTrue="1" operator="greaterThan">
      <formula>0</formula>
    </cfRule>
  </conditionalFormatting>
  <conditionalFormatting sqref="E69">
    <cfRule type="cellIs" dxfId="348" priority="364" stopIfTrue="1" operator="greaterThan">
      <formula>0</formula>
    </cfRule>
  </conditionalFormatting>
  <conditionalFormatting sqref="I69">
    <cfRule type="cellIs" dxfId="347" priority="363" stopIfTrue="1" operator="greaterThan">
      <formula>0</formula>
    </cfRule>
  </conditionalFormatting>
  <conditionalFormatting sqref="K69:L69">
    <cfRule type="cellIs" dxfId="346" priority="362" stopIfTrue="1" operator="greaterThan">
      <formula>0</formula>
    </cfRule>
  </conditionalFormatting>
  <conditionalFormatting sqref="M69">
    <cfRule type="cellIs" dxfId="345" priority="361" stopIfTrue="1" operator="greaterThan">
      <formula>0</formula>
    </cfRule>
  </conditionalFormatting>
  <conditionalFormatting sqref="C70:D70">
    <cfRule type="cellIs" dxfId="344" priority="360" stopIfTrue="1" operator="greaterThan">
      <formula>0</formula>
    </cfRule>
  </conditionalFormatting>
  <conditionalFormatting sqref="E70">
    <cfRule type="cellIs" dxfId="343" priority="359" stopIfTrue="1" operator="greaterThan">
      <formula>0</formula>
    </cfRule>
  </conditionalFormatting>
  <conditionalFormatting sqref="I70">
    <cfRule type="cellIs" dxfId="342" priority="358" stopIfTrue="1" operator="greaterThan">
      <formula>0</formula>
    </cfRule>
  </conditionalFormatting>
  <conditionalFormatting sqref="K70:L70">
    <cfRule type="cellIs" dxfId="341" priority="357" stopIfTrue="1" operator="greaterThan">
      <formula>0</formula>
    </cfRule>
  </conditionalFormatting>
  <conditionalFormatting sqref="C71:D71">
    <cfRule type="cellIs" dxfId="340" priority="356" stopIfTrue="1" operator="greaterThan">
      <formula>0</formula>
    </cfRule>
  </conditionalFormatting>
  <conditionalFormatting sqref="E71">
    <cfRule type="cellIs" dxfId="339" priority="355" stopIfTrue="1" operator="greaterThan">
      <formula>0</formula>
    </cfRule>
  </conditionalFormatting>
  <conditionalFormatting sqref="I71">
    <cfRule type="cellIs" dxfId="338" priority="354" stopIfTrue="1" operator="greaterThan">
      <formula>0</formula>
    </cfRule>
  </conditionalFormatting>
  <conditionalFormatting sqref="K71:L71">
    <cfRule type="cellIs" dxfId="337" priority="353" stopIfTrue="1" operator="greaterThan">
      <formula>0</formula>
    </cfRule>
  </conditionalFormatting>
  <conditionalFormatting sqref="M54">
    <cfRule type="cellIs" dxfId="336" priority="352" stopIfTrue="1" operator="notEqual">
      <formula>""</formula>
    </cfRule>
  </conditionalFormatting>
  <conditionalFormatting sqref="M54">
    <cfRule type="cellIs" dxfId="335" priority="351" stopIfTrue="1" operator="greaterThan">
      <formula>0</formula>
    </cfRule>
  </conditionalFormatting>
  <conditionalFormatting sqref="B107 B109:M110 F107:H107 J107">
    <cfRule type="cellIs" dxfId="334" priority="350" stopIfTrue="1" operator="notEqual">
      <formula>""</formula>
    </cfRule>
  </conditionalFormatting>
  <conditionalFormatting sqref="B107 B109:M110 O109:O110 O107:P107 F107:H107 J107">
    <cfRule type="cellIs" dxfId="333" priority="349" stopIfTrue="1" operator="greaterThan">
      <formula>0</formula>
    </cfRule>
  </conditionalFormatting>
  <conditionalFormatting sqref="O107:P107">
    <cfRule type="cellIs" dxfId="332" priority="348" stopIfTrue="1" operator="notEqual">
      <formula>""</formula>
    </cfRule>
  </conditionalFormatting>
  <conditionalFormatting sqref="O109">
    <cfRule type="cellIs" dxfId="331" priority="347" stopIfTrue="1" operator="notEqual">
      <formula>""</formula>
    </cfRule>
  </conditionalFormatting>
  <conditionalFormatting sqref="Q110 O110">
    <cfRule type="cellIs" dxfId="330" priority="346" stopIfTrue="1" operator="notEqual">
      <formula>""</formula>
    </cfRule>
  </conditionalFormatting>
  <conditionalFormatting sqref="Q110">
    <cfRule type="cellIs" dxfId="329" priority="345" stopIfTrue="1" operator="greaterThan">
      <formula>0</formula>
    </cfRule>
  </conditionalFormatting>
  <conditionalFormatting sqref="O110">
    <cfRule type="cellIs" dxfId="328" priority="344" stopIfTrue="1" operator="notEqual">
      <formula>""</formula>
    </cfRule>
  </conditionalFormatting>
  <conditionalFormatting sqref="O110">
    <cfRule type="cellIs" dxfId="327" priority="343" stopIfTrue="1" operator="notEqual">
      <formula>""</formula>
    </cfRule>
  </conditionalFormatting>
  <conditionalFormatting sqref="O110">
    <cfRule type="cellIs" dxfId="326" priority="342" stopIfTrue="1" operator="notEqual">
      <formula>""</formula>
    </cfRule>
  </conditionalFormatting>
  <conditionalFormatting sqref="O110">
    <cfRule type="cellIs" dxfId="325" priority="341" stopIfTrue="1" operator="notEqual">
      <formula>""</formula>
    </cfRule>
  </conditionalFormatting>
  <conditionalFormatting sqref="Q109">
    <cfRule type="cellIs" dxfId="324" priority="340" stopIfTrue="1" operator="greaterThan">
      <formula>0</formula>
    </cfRule>
  </conditionalFormatting>
  <conditionalFormatting sqref="Q109">
    <cfRule type="cellIs" dxfId="323" priority="339" stopIfTrue="1" operator="notEqual">
      <formula>""</formula>
    </cfRule>
  </conditionalFormatting>
  <conditionalFormatting sqref="B108:M108">
    <cfRule type="cellIs" dxfId="322" priority="338" stopIfTrue="1" operator="notEqual">
      <formula>""</formula>
    </cfRule>
  </conditionalFormatting>
  <conditionalFormatting sqref="B108:M108 O108">
    <cfRule type="cellIs" dxfId="321" priority="337" stopIfTrue="1" operator="greaterThan">
      <formula>0</formula>
    </cfRule>
  </conditionalFormatting>
  <conditionalFormatting sqref="O108">
    <cfRule type="cellIs" dxfId="320" priority="336" stopIfTrue="1" operator="notEqual">
      <formula>""</formula>
    </cfRule>
  </conditionalFormatting>
  <conditionalFormatting sqref="Q108">
    <cfRule type="cellIs" dxfId="319" priority="332" stopIfTrue="1" operator="notEqual">
      <formula>""</formula>
    </cfRule>
  </conditionalFormatting>
  <conditionalFormatting sqref="O108">
    <cfRule type="cellIs" dxfId="318" priority="335" stopIfTrue="1" operator="notEqual">
      <formula>""</formula>
    </cfRule>
  </conditionalFormatting>
  <conditionalFormatting sqref="O108">
    <cfRule type="cellIs" dxfId="317" priority="334" stopIfTrue="1" operator="notEqual">
      <formula>""</formula>
    </cfRule>
  </conditionalFormatting>
  <conditionalFormatting sqref="Q108">
    <cfRule type="cellIs" dxfId="316" priority="333" stopIfTrue="1" operator="greaterThan">
      <formula>0</formula>
    </cfRule>
  </conditionalFormatting>
  <conditionalFormatting sqref="Q107">
    <cfRule type="cellIs" dxfId="315" priority="330" stopIfTrue="1" operator="notEqual">
      <formula>""</formula>
    </cfRule>
  </conditionalFormatting>
  <conditionalFormatting sqref="Q107">
    <cfRule type="cellIs" dxfId="314" priority="331" stopIfTrue="1" operator="greaterThan">
      <formula>0</formula>
    </cfRule>
  </conditionalFormatting>
  <conditionalFormatting sqref="N107 N109:N110">
    <cfRule type="cellIs" dxfId="313" priority="329" stopIfTrue="1" operator="notEqual">
      <formula>""</formula>
    </cfRule>
  </conditionalFormatting>
  <conditionalFormatting sqref="N107 N109:N110">
    <cfRule type="cellIs" dxfId="312" priority="328" stopIfTrue="1" operator="greaterThan">
      <formula>0</formula>
    </cfRule>
  </conditionalFormatting>
  <conditionalFormatting sqref="N108">
    <cfRule type="cellIs" dxfId="311" priority="327" stopIfTrue="1" operator="notEqual">
      <formula>""</formula>
    </cfRule>
  </conditionalFormatting>
  <conditionalFormatting sqref="N108">
    <cfRule type="cellIs" dxfId="310" priority="326" stopIfTrue="1" operator="greaterThan">
      <formula>0</formula>
    </cfRule>
  </conditionalFormatting>
  <conditionalFormatting sqref="C107:E107">
    <cfRule type="cellIs" dxfId="309" priority="325" stopIfTrue="1" operator="greaterThan">
      <formula>0</formula>
    </cfRule>
  </conditionalFormatting>
  <conditionalFormatting sqref="I107">
    <cfRule type="cellIs" dxfId="308" priority="324" stopIfTrue="1" operator="greaterThan">
      <formula>0</formula>
    </cfRule>
  </conditionalFormatting>
  <conditionalFormatting sqref="K107:L107">
    <cfRule type="cellIs" dxfId="307" priority="323" stopIfTrue="1" operator="greaterThan">
      <formula>0</formula>
    </cfRule>
  </conditionalFormatting>
  <conditionalFormatting sqref="M107">
    <cfRule type="cellIs" dxfId="306" priority="322" stopIfTrue="1" operator="greaterThan">
      <formula>0</formula>
    </cfRule>
  </conditionalFormatting>
  <conditionalFormatting sqref="B126 B129:M129 F126:H126 J126">
    <cfRule type="cellIs" dxfId="305" priority="321" stopIfTrue="1" operator="notEqual">
      <formula>""</formula>
    </cfRule>
  </conditionalFormatting>
  <conditionalFormatting sqref="B126 B129:M129 O129 O126:P126 F126:H126 J126">
    <cfRule type="cellIs" dxfId="304" priority="320" stopIfTrue="1" operator="greaterThan">
      <formula>0</formula>
    </cfRule>
  </conditionalFormatting>
  <conditionalFormatting sqref="O126:P126">
    <cfRule type="cellIs" dxfId="303" priority="319" stopIfTrue="1" operator="notEqual">
      <formula>""</formula>
    </cfRule>
  </conditionalFormatting>
  <conditionalFormatting sqref="O129">
    <cfRule type="cellIs" dxfId="302" priority="318" stopIfTrue="1" operator="notEqual">
      <formula>""</formula>
    </cfRule>
  </conditionalFormatting>
  <conditionalFormatting sqref="O129">
    <cfRule type="cellIs" dxfId="301" priority="317" stopIfTrue="1" operator="notEqual">
      <formula>""</formula>
    </cfRule>
  </conditionalFormatting>
  <conditionalFormatting sqref="O129">
    <cfRule type="cellIs" dxfId="300" priority="316" stopIfTrue="1" operator="notEqual">
      <formula>""</formula>
    </cfRule>
  </conditionalFormatting>
  <conditionalFormatting sqref="O129">
    <cfRule type="cellIs" dxfId="299" priority="315" stopIfTrue="1" operator="notEqual">
      <formula>""</formula>
    </cfRule>
  </conditionalFormatting>
  <conditionalFormatting sqref="O129">
    <cfRule type="cellIs" dxfId="298" priority="314" stopIfTrue="1" operator="notEqual">
      <formula>""</formula>
    </cfRule>
  </conditionalFormatting>
  <conditionalFormatting sqref="B127:M127">
    <cfRule type="cellIs" dxfId="297" priority="313" stopIfTrue="1" operator="notEqual">
      <formula>""</formula>
    </cfRule>
  </conditionalFormatting>
  <conditionalFormatting sqref="B127:M127 O127">
    <cfRule type="cellIs" dxfId="296" priority="312" stopIfTrue="1" operator="greaterThan">
      <formula>0</formula>
    </cfRule>
  </conditionalFormatting>
  <conditionalFormatting sqref="O127">
    <cfRule type="cellIs" dxfId="295" priority="311" stopIfTrue="1" operator="notEqual">
      <formula>""</formula>
    </cfRule>
  </conditionalFormatting>
  <conditionalFormatting sqref="O127">
    <cfRule type="cellIs" dxfId="294" priority="310" stopIfTrue="1" operator="notEqual">
      <formula>""</formula>
    </cfRule>
  </conditionalFormatting>
  <conditionalFormatting sqref="O127">
    <cfRule type="cellIs" dxfId="293" priority="309" stopIfTrue="1" operator="notEqual">
      <formula>""</formula>
    </cfRule>
  </conditionalFormatting>
  <conditionalFormatting sqref="I126">
    <cfRule type="cellIs" dxfId="292" priority="308" stopIfTrue="1" operator="greaterThan">
      <formula>0</formula>
    </cfRule>
  </conditionalFormatting>
  <conditionalFormatting sqref="K126:L126">
    <cfRule type="cellIs" dxfId="291" priority="307" stopIfTrue="1" operator="greaterThan">
      <formula>0</formula>
    </cfRule>
  </conditionalFormatting>
  <conditionalFormatting sqref="M126">
    <cfRule type="cellIs" dxfId="290" priority="306" stopIfTrue="1" operator="greaterThan">
      <formula>0</formula>
    </cfRule>
  </conditionalFormatting>
  <conditionalFormatting sqref="N126 N129">
    <cfRule type="cellIs" dxfId="289" priority="305" stopIfTrue="1" operator="notEqual">
      <formula>""</formula>
    </cfRule>
  </conditionalFormatting>
  <conditionalFormatting sqref="N126 N129">
    <cfRule type="cellIs" dxfId="288" priority="304" stopIfTrue="1" operator="greaterThan">
      <formula>0</formula>
    </cfRule>
  </conditionalFormatting>
  <conditionalFormatting sqref="N127">
    <cfRule type="cellIs" dxfId="287" priority="303" stopIfTrue="1" operator="notEqual">
      <formula>""</formula>
    </cfRule>
  </conditionalFormatting>
  <conditionalFormatting sqref="N127">
    <cfRule type="cellIs" dxfId="286" priority="302" stopIfTrue="1" operator="greaterThan">
      <formula>0</formula>
    </cfRule>
  </conditionalFormatting>
  <conditionalFormatting sqref="Q129">
    <cfRule type="cellIs" dxfId="285" priority="301" stopIfTrue="1" operator="notEqual">
      <formula>""</formula>
    </cfRule>
  </conditionalFormatting>
  <conditionalFormatting sqref="Q129">
    <cfRule type="cellIs" dxfId="284" priority="300" stopIfTrue="1" operator="greaterThan">
      <formula>0</formula>
    </cfRule>
  </conditionalFormatting>
  <conditionalFormatting sqref="Q127">
    <cfRule type="cellIs" dxfId="283" priority="298" stopIfTrue="1" operator="notEqual">
      <formula>""</formula>
    </cfRule>
  </conditionalFormatting>
  <conditionalFormatting sqref="Q127">
    <cfRule type="cellIs" dxfId="282" priority="299" stopIfTrue="1" operator="greaterThan">
      <formula>0</formula>
    </cfRule>
  </conditionalFormatting>
  <conditionalFormatting sqref="Q126">
    <cfRule type="cellIs" dxfId="281" priority="296" stopIfTrue="1" operator="notEqual">
      <formula>""</formula>
    </cfRule>
  </conditionalFormatting>
  <conditionalFormatting sqref="Q126">
    <cfRule type="cellIs" dxfId="280" priority="297" stopIfTrue="1" operator="greaterThan">
      <formula>0</formula>
    </cfRule>
  </conditionalFormatting>
  <conditionalFormatting sqref="B89 B91:M92 F89:H89 J89">
    <cfRule type="cellIs" dxfId="279" priority="295" stopIfTrue="1" operator="notEqual">
      <formula>""</formula>
    </cfRule>
  </conditionalFormatting>
  <conditionalFormatting sqref="B89 B91:M92 O91:O92 O89:P89 F89:H89 J89">
    <cfRule type="cellIs" dxfId="278" priority="294" stopIfTrue="1" operator="greaterThan">
      <formula>0</formula>
    </cfRule>
  </conditionalFormatting>
  <conditionalFormatting sqref="O89:P89">
    <cfRule type="cellIs" dxfId="277" priority="293" stopIfTrue="1" operator="notEqual">
      <formula>""</formula>
    </cfRule>
  </conditionalFormatting>
  <conditionalFormatting sqref="O91">
    <cfRule type="cellIs" dxfId="276" priority="292" stopIfTrue="1" operator="notEqual">
      <formula>""</formula>
    </cfRule>
  </conditionalFormatting>
  <conditionalFormatting sqref="O92">
    <cfRule type="cellIs" dxfId="275" priority="291" stopIfTrue="1" operator="notEqual">
      <formula>""</formula>
    </cfRule>
  </conditionalFormatting>
  <conditionalFormatting sqref="O92">
    <cfRule type="cellIs" dxfId="274" priority="290" stopIfTrue="1" operator="notEqual">
      <formula>""</formula>
    </cfRule>
  </conditionalFormatting>
  <conditionalFormatting sqref="O92">
    <cfRule type="cellIs" dxfId="273" priority="289" stopIfTrue="1" operator="notEqual">
      <formula>""</formula>
    </cfRule>
  </conditionalFormatting>
  <conditionalFormatting sqref="O92">
    <cfRule type="cellIs" dxfId="272" priority="288" stopIfTrue="1" operator="notEqual">
      <formula>""</formula>
    </cfRule>
  </conditionalFormatting>
  <conditionalFormatting sqref="O92">
    <cfRule type="cellIs" dxfId="271" priority="287" stopIfTrue="1" operator="notEqual">
      <formula>""</formula>
    </cfRule>
  </conditionalFormatting>
  <conditionalFormatting sqref="B90">
    <cfRule type="cellIs" dxfId="270" priority="286" stopIfTrue="1" operator="notEqual">
      <formula>""</formula>
    </cfRule>
  </conditionalFormatting>
  <conditionalFormatting sqref="B90 O90">
    <cfRule type="cellIs" dxfId="269" priority="285" stopIfTrue="1" operator="greaterThan">
      <formula>0</formula>
    </cfRule>
  </conditionalFormatting>
  <conditionalFormatting sqref="O90">
    <cfRule type="cellIs" dxfId="268" priority="284" stopIfTrue="1" operator="notEqual">
      <formula>""</formula>
    </cfRule>
  </conditionalFormatting>
  <conditionalFormatting sqref="O90">
    <cfRule type="cellIs" dxfId="267" priority="283" stopIfTrue="1" operator="notEqual">
      <formula>""</formula>
    </cfRule>
  </conditionalFormatting>
  <conditionalFormatting sqref="O90">
    <cfRule type="cellIs" dxfId="266" priority="282" stopIfTrue="1" operator="notEqual">
      <formula>""</formula>
    </cfRule>
  </conditionalFormatting>
  <conditionalFormatting sqref="C89:E89">
    <cfRule type="cellIs" dxfId="265" priority="281" stopIfTrue="1" operator="greaterThan">
      <formula>0</formula>
    </cfRule>
  </conditionalFormatting>
  <conditionalFormatting sqref="I89">
    <cfRule type="cellIs" dxfId="264" priority="280" stopIfTrue="1" operator="greaterThan">
      <formula>0</formula>
    </cfRule>
  </conditionalFormatting>
  <conditionalFormatting sqref="K89:L89">
    <cfRule type="cellIs" dxfId="263" priority="279" stopIfTrue="1" operator="greaterThan">
      <formula>0</formula>
    </cfRule>
  </conditionalFormatting>
  <conditionalFormatting sqref="M89">
    <cfRule type="cellIs" dxfId="262" priority="278" stopIfTrue="1" operator="greaterThan">
      <formula>0</formula>
    </cfRule>
  </conditionalFormatting>
  <conditionalFormatting sqref="N89 N91:N92">
    <cfRule type="cellIs" dxfId="261" priority="277" stopIfTrue="1" operator="notEqual">
      <formula>""</formula>
    </cfRule>
  </conditionalFormatting>
  <conditionalFormatting sqref="N89 N91:N92">
    <cfRule type="cellIs" dxfId="260" priority="276" stopIfTrue="1" operator="greaterThan">
      <formula>0</formula>
    </cfRule>
  </conditionalFormatting>
  <conditionalFormatting sqref="N90">
    <cfRule type="cellIs" dxfId="259" priority="275" stopIfTrue="1" operator="notEqual">
      <formula>""</formula>
    </cfRule>
  </conditionalFormatting>
  <conditionalFormatting sqref="N90">
    <cfRule type="cellIs" dxfId="258" priority="274" stopIfTrue="1" operator="greaterThan">
      <formula>0</formula>
    </cfRule>
  </conditionalFormatting>
  <conditionalFormatting sqref="Q92">
    <cfRule type="cellIs" dxfId="257" priority="273" stopIfTrue="1" operator="notEqual">
      <formula>""</formula>
    </cfRule>
  </conditionalFormatting>
  <conditionalFormatting sqref="Q92">
    <cfRule type="cellIs" dxfId="256" priority="272" stopIfTrue="1" operator="greaterThan">
      <formula>0</formula>
    </cfRule>
  </conditionalFormatting>
  <conditionalFormatting sqref="Q91">
    <cfRule type="cellIs" dxfId="255" priority="271" stopIfTrue="1" operator="greaterThan">
      <formula>0</formula>
    </cfRule>
  </conditionalFormatting>
  <conditionalFormatting sqref="Q91">
    <cfRule type="cellIs" dxfId="254" priority="270" stopIfTrue="1" operator="notEqual">
      <formula>""</formula>
    </cfRule>
  </conditionalFormatting>
  <conditionalFormatting sqref="Q90">
    <cfRule type="cellIs" dxfId="253" priority="268" stopIfTrue="1" operator="notEqual">
      <formula>""</formula>
    </cfRule>
  </conditionalFormatting>
  <conditionalFormatting sqref="Q90">
    <cfRule type="cellIs" dxfId="252" priority="269" stopIfTrue="1" operator="greaterThan">
      <formula>0</formula>
    </cfRule>
  </conditionalFormatting>
  <conditionalFormatting sqref="Q89">
    <cfRule type="cellIs" dxfId="251" priority="266" stopIfTrue="1" operator="notEqual">
      <formula>""</formula>
    </cfRule>
  </conditionalFormatting>
  <conditionalFormatting sqref="Q89">
    <cfRule type="cellIs" dxfId="250" priority="267" stopIfTrue="1" operator="greaterThan">
      <formula>0</formula>
    </cfRule>
  </conditionalFormatting>
  <conditionalFormatting sqref="B128:M128">
    <cfRule type="cellIs" dxfId="249" priority="265" stopIfTrue="1" operator="notEqual">
      <formula>""</formula>
    </cfRule>
  </conditionalFormatting>
  <conditionalFormatting sqref="B128:M128 O128">
    <cfRule type="cellIs" dxfId="248" priority="264" stopIfTrue="1" operator="greaterThan">
      <formula>0</formula>
    </cfRule>
  </conditionalFormatting>
  <conditionalFormatting sqref="O128">
    <cfRule type="cellIs" dxfId="247" priority="263" stopIfTrue="1" operator="notEqual">
      <formula>""</formula>
    </cfRule>
  </conditionalFormatting>
  <conditionalFormatting sqref="O128">
    <cfRule type="cellIs" dxfId="246" priority="262" stopIfTrue="1" operator="notEqual">
      <formula>""</formula>
    </cfRule>
  </conditionalFormatting>
  <conditionalFormatting sqref="O128">
    <cfRule type="cellIs" dxfId="245" priority="261" stopIfTrue="1" operator="notEqual">
      <formula>""</formula>
    </cfRule>
  </conditionalFormatting>
  <conditionalFormatting sqref="N128">
    <cfRule type="cellIs" dxfId="244" priority="260" stopIfTrue="1" operator="notEqual">
      <formula>""</formula>
    </cfRule>
  </conditionalFormatting>
  <conditionalFormatting sqref="N128">
    <cfRule type="cellIs" dxfId="243" priority="259" stopIfTrue="1" operator="greaterThan">
      <formula>0</formula>
    </cfRule>
  </conditionalFormatting>
  <conditionalFormatting sqref="Q128">
    <cfRule type="cellIs" dxfId="242" priority="257" stopIfTrue="1" operator="notEqual">
      <formula>""</formula>
    </cfRule>
  </conditionalFormatting>
  <conditionalFormatting sqref="Q128">
    <cfRule type="cellIs" dxfId="241" priority="258" stopIfTrue="1" operator="greaterThan">
      <formula>0</formula>
    </cfRule>
  </conditionalFormatting>
  <conditionalFormatting sqref="C126:D126">
    <cfRule type="cellIs" dxfId="240" priority="256" stopIfTrue="1" operator="greaterThan">
      <formula>0</formula>
    </cfRule>
  </conditionalFormatting>
  <conditionalFormatting sqref="E126">
    <cfRule type="cellIs" dxfId="239" priority="255" stopIfTrue="1" operator="greaterThan">
      <formula>0</formula>
    </cfRule>
  </conditionalFormatting>
  <conditionalFormatting sqref="C90:M90">
    <cfRule type="cellIs" dxfId="238" priority="254" stopIfTrue="1" operator="notEqual">
      <formula>""</formula>
    </cfRule>
  </conditionalFormatting>
  <conditionalFormatting sqref="C90:M90">
    <cfRule type="cellIs" dxfId="237" priority="253" stopIfTrue="1" operator="greaterThan">
      <formula>0</formula>
    </cfRule>
  </conditionalFormatting>
  <conditionalFormatting sqref="B146:B147 D147:H147 J146:M147 F146:H146">
    <cfRule type="cellIs" dxfId="236" priority="252" stopIfTrue="1" operator="notEqual">
      <formula>""</formula>
    </cfRule>
  </conditionalFormatting>
  <conditionalFormatting sqref="B146:B147 D147:H147 J146:M147 F146:H146">
    <cfRule type="cellIs" dxfId="235" priority="251" stopIfTrue="1" operator="greaterThan">
      <formula>0</formula>
    </cfRule>
  </conditionalFormatting>
  <conditionalFormatting sqref="Q147">
    <cfRule type="cellIs" dxfId="234" priority="250" stopIfTrue="1" operator="notEqual">
      <formula>""</formula>
    </cfRule>
  </conditionalFormatting>
  <conditionalFormatting sqref="Q147">
    <cfRule type="cellIs" dxfId="233" priority="249" stopIfTrue="1" operator="greaterThan">
      <formula>0</formula>
    </cfRule>
  </conditionalFormatting>
  <conditionalFormatting sqref="B145 J145 D145:H145">
    <cfRule type="cellIs" dxfId="232" priority="248" stopIfTrue="1" operator="notEqual">
      <formula>""</formula>
    </cfRule>
  </conditionalFormatting>
  <conditionalFormatting sqref="B145 J145 D145:H145">
    <cfRule type="cellIs" dxfId="231" priority="247" stopIfTrue="1" operator="greaterThan">
      <formula>0</formula>
    </cfRule>
  </conditionalFormatting>
  <conditionalFormatting sqref="Q145">
    <cfRule type="cellIs" dxfId="230" priority="245" stopIfTrue="1" operator="notEqual">
      <formula>""</formula>
    </cfRule>
  </conditionalFormatting>
  <conditionalFormatting sqref="Q145">
    <cfRule type="cellIs" dxfId="229" priority="246" stopIfTrue="1" operator="greaterThan">
      <formula>0</formula>
    </cfRule>
  </conditionalFormatting>
  <conditionalFormatting sqref="O144:O147">
    <cfRule type="cellIs" dxfId="228" priority="236" stopIfTrue="1" operator="notEqual">
      <formula>""</formula>
    </cfRule>
  </conditionalFormatting>
  <conditionalFormatting sqref="O144:O147">
    <cfRule type="cellIs" dxfId="227" priority="235" stopIfTrue="1" operator="greaterThan">
      <formula>0</formula>
    </cfRule>
  </conditionalFormatting>
  <conditionalFormatting sqref="I146">
    <cfRule type="cellIs" dxfId="226" priority="234" stopIfTrue="1" operator="notEqual">
      <formula>""</formula>
    </cfRule>
  </conditionalFormatting>
  <conditionalFormatting sqref="I146">
    <cfRule type="cellIs" dxfId="225" priority="233" stopIfTrue="1" operator="greaterThan">
      <formula>0</formula>
    </cfRule>
  </conditionalFormatting>
  <conditionalFormatting sqref="I147">
    <cfRule type="cellIs" dxfId="224" priority="232" stopIfTrue="1" operator="notEqual">
      <formula>""</formula>
    </cfRule>
  </conditionalFormatting>
  <conditionalFormatting sqref="I147">
    <cfRule type="cellIs" dxfId="223" priority="231" stopIfTrue="1" operator="greaterThan">
      <formula>0</formula>
    </cfRule>
  </conditionalFormatting>
  <conditionalFormatting sqref="Q144">
    <cfRule type="cellIs" dxfId="222" priority="229" stopIfTrue="1" operator="notEqual">
      <formula>""</formula>
    </cfRule>
  </conditionalFormatting>
  <conditionalFormatting sqref="Q144">
    <cfRule type="cellIs" dxfId="221" priority="230" stopIfTrue="1" operator="greaterThan">
      <formula>0</formula>
    </cfRule>
  </conditionalFormatting>
  <conditionalFormatting sqref="Q146">
    <cfRule type="cellIs" dxfId="220" priority="228" stopIfTrue="1" operator="notEqual">
      <formula>""</formula>
    </cfRule>
  </conditionalFormatting>
  <conditionalFormatting sqref="Q146">
    <cfRule type="cellIs" dxfId="219" priority="227" stopIfTrue="1" operator="greaterThan">
      <formula>0</formula>
    </cfRule>
  </conditionalFormatting>
  <conditionalFormatting sqref="N144:N147">
    <cfRule type="cellIs" dxfId="218" priority="226" stopIfTrue="1" operator="notEqual">
      <formula>""</formula>
    </cfRule>
  </conditionalFormatting>
  <conditionalFormatting sqref="N144:N147">
    <cfRule type="cellIs" dxfId="217" priority="225" stopIfTrue="1" operator="greaterThan">
      <formula>0</formula>
    </cfRule>
  </conditionalFormatting>
  <conditionalFormatting sqref="B144:L144 F145:F147">
    <cfRule type="cellIs" dxfId="216" priority="224" stopIfTrue="1" operator="greaterThan">
      <formula>0</formula>
    </cfRule>
  </conditionalFormatting>
  <conditionalFormatting sqref="B144:L144 F145:F147">
    <cfRule type="cellIs" dxfId="215" priority="223" stopIfTrue="1" operator="greaterThan">
      <formula>0</formula>
    </cfRule>
  </conditionalFormatting>
  <conditionalFormatting sqref="M144">
    <cfRule type="cellIs" dxfId="214" priority="222" stopIfTrue="1" operator="greaterThan">
      <formula>0</formula>
    </cfRule>
  </conditionalFormatting>
  <conditionalFormatting sqref="M144">
    <cfRule type="cellIs" dxfId="213" priority="221" stopIfTrue="1" operator="greaterThan">
      <formula>0</formula>
    </cfRule>
  </conditionalFormatting>
  <conditionalFormatting sqref="J145">
    <cfRule type="cellIs" dxfId="212" priority="220" stopIfTrue="1" operator="notEqual">
      <formula>""</formula>
    </cfRule>
  </conditionalFormatting>
  <conditionalFormatting sqref="J145">
    <cfRule type="cellIs" dxfId="211" priority="219" stopIfTrue="1" operator="greaterThan">
      <formula>0</formula>
    </cfRule>
  </conditionalFormatting>
  <conditionalFormatting sqref="K145:L145">
    <cfRule type="cellIs" dxfId="210" priority="218" stopIfTrue="1" operator="greaterThan">
      <formula>0</formula>
    </cfRule>
  </conditionalFormatting>
  <conditionalFormatting sqref="K145:L145">
    <cfRule type="cellIs" dxfId="209" priority="217" stopIfTrue="1" operator="greaterThan">
      <formula>0</formula>
    </cfRule>
  </conditionalFormatting>
  <conditionalFormatting sqref="I145">
    <cfRule type="cellIs" dxfId="208" priority="216" stopIfTrue="1" operator="greaterThan">
      <formula>0</formula>
    </cfRule>
  </conditionalFormatting>
  <conditionalFormatting sqref="I145">
    <cfRule type="cellIs" dxfId="207" priority="215" stopIfTrue="1" operator="greaterThan">
      <formula>0</formula>
    </cfRule>
  </conditionalFormatting>
  <conditionalFormatting sqref="O165 B164:B165 D164:H165 J164:M165 B162:K162">
    <cfRule type="cellIs" dxfId="206" priority="209" stopIfTrue="1" operator="greaterThan">
      <formula>0</formula>
    </cfRule>
  </conditionalFormatting>
  <conditionalFormatting sqref="C145 C147">
    <cfRule type="cellIs" dxfId="205" priority="212" stopIfTrue="1" operator="greaterThan">
      <formula>0</formula>
    </cfRule>
  </conditionalFormatting>
  <conditionalFormatting sqref="C145 C147">
    <cfRule type="cellIs" dxfId="204" priority="211" stopIfTrue="1" operator="greaterThan">
      <formula>0</formula>
    </cfRule>
  </conditionalFormatting>
  <conditionalFormatting sqref="B164:B165 D164:H165 J164:M165 B162:K162">
    <cfRule type="cellIs" dxfId="203" priority="210" stopIfTrue="1" operator="notEqual">
      <formula>""</formula>
    </cfRule>
  </conditionalFormatting>
  <conditionalFormatting sqref="Q165 O165">
    <cfRule type="cellIs" dxfId="202" priority="208" stopIfTrue="1" operator="notEqual">
      <formula>""</formula>
    </cfRule>
  </conditionalFormatting>
  <conditionalFormatting sqref="Q165">
    <cfRule type="cellIs" dxfId="201" priority="207" stopIfTrue="1" operator="greaterThan">
      <formula>0</formula>
    </cfRule>
  </conditionalFormatting>
  <conditionalFormatting sqref="O165">
    <cfRule type="cellIs" dxfId="200" priority="206" stopIfTrue="1" operator="notEqual">
      <formula>""</formula>
    </cfRule>
  </conditionalFormatting>
  <conditionalFormatting sqref="O165">
    <cfRule type="cellIs" dxfId="199" priority="205" stopIfTrue="1" operator="notEqual">
      <formula>""</formula>
    </cfRule>
  </conditionalFormatting>
  <conditionalFormatting sqref="O165">
    <cfRule type="cellIs" dxfId="198" priority="204" stopIfTrue="1" operator="notEqual">
      <formula>""</formula>
    </cfRule>
  </conditionalFormatting>
  <conditionalFormatting sqref="O165">
    <cfRule type="cellIs" dxfId="197" priority="203" stopIfTrue="1" operator="notEqual">
      <formula>""</formula>
    </cfRule>
  </conditionalFormatting>
  <conditionalFormatting sqref="B163:H163 J163:M163">
    <cfRule type="cellIs" dxfId="196" priority="202" stopIfTrue="1" operator="notEqual">
      <formula>""</formula>
    </cfRule>
  </conditionalFormatting>
  <conditionalFormatting sqref="B163:H163 J163:M163 O163:O164">
    <cfRule type="cellIs" dxfId="195" priority="201" stopIfTrue="1" operator="greaterThan">
      <formula>0</formula>
    </cfRule>
  </conditionalFormatting>
  <conditionalFormatting sqref="O163:O164">
    <cfRule type="cellIs" dxfId="194" priority="200" stopIfTrue="1" operator="notEqual">
      <formula>""</formula>
    </cfRule>
  </conditionalFormatting>
  <conditionalFormatting sqref="Q163">
    <cfRule type="cellIs" dxfId="193" priority="196" stopIfTrue="1" operator="notEqual">
      <formula>""</formula>
    </cfRule>
  </conditionalFormatting>
  <conditionalFormatting sqref="O163:O164">
    <cfRule type="cellIs" dxfId="192" priority="199" stopIfTrue="1" operator="notEqual">
      <formula>""</formula>
    </cfRule>
  </conditionalFormatting>
  <conditionalFormatting sqref="O163:O164">
    <cfRule type="cellIs" dxfId="191" priority="198" stopIfTrue="1" operator="notEqual">
      <formula>""</formula>
    </cfRule>
  </conditionalFormatting>
  <conditionalFormatting sqref="Q163">
    <cfRule type="cellIs" dxfId="190" priority="197" stopIfTrue="1" operator="greaterThan">
      <formula>0</formula>
    </cfRule>
  </conditionalFormatting>
  <conditionalFormatting sqref="N164:N165">
    <cfRule type="cellIs" dxfId="189" priority="195" stopIfTrue="1" operator="notEqual">
      <formula>""</formula>
    </cfRule>
  </conditionalFormatting>
  <conditionalFormatting sqref="N164:N165">
    <cfRule type="cellIs" dxfId="188" priority="194" stopIfTrue="1" operator="greaterThan">
      <formula>0</formula>
    </cfRule>
  </conditionalFormatting>
  <conditionalFormatting sqref="L162">
    <cfRule type="cellIs" dxfId="187" priority="193" stopIfTrue="1" operator="notEqual">
      <formula>""</formula>
    </cfRule>
  </conditionalFormatting>
  <conditionalFormatting sqref="L162">
    <cfRule type="cellIs" dxfId="186" priority="192" stopIfTrue="1" operator="greaterThan">
      <formula>0</formula>
    </cfRule>
  </conditionalFormatting>
  <conditionalFormatting sqref="P163">
    <cfRule type="cellIs" dxfId="185" priority="191" stopIfTrue="1" operator="notEqual">
      <formula>""</formula>
    </cfRule>
  </conditionalFormatting>
  <conditionalFormatting sqref="P163">
    <cfRule type="cellIs" dxfId="184" priority="190" stopIfTrue="1" operator="greaterThan">
      <formula>0</formula>
    </cfRule>
  </conditionalFormatting>
  <conditionalFormatting sqref="P164">
    <cfRule type="cellIs" dxfId="183" priority="189" stopIfTrue="1" operator="notEqual">
      <formula>""</formula>
    </cfRule>
  </conditionalFormatting>
  <conditionalFormatting sqref="P164">
    <cfRule type="cellIs" dxfId="182" priority="188" stopIfTrue="1" operator="greaterThan">
      <formula>0</formula>
    </cfRule>
  </conditionalFormatting>
  <conditionalFormatting sqref="P165">
    <cfRule type="cellIs" dxfId="181" priority="187" stopIfTrue="1" operator="notEqual">
      <formula>""</formula>
    </cfRule>
  </conditionalFormatting>
  <conditionalFormatting sqref="P165">
    <cfRule type="cellIs" dxfId="180" priority="186" stopIfTrue="1" operator="greaterThan">
      <formula>0</formula>
    </cfRule>
  </conditionalFormatting>
  <conditionalFormatting sqref="P162">
    <cfRule type="cellIs" dxfId="179" priority="185" stopIfTrue="1" operator="notEqual">
      <formula>""</formula>
    </cfRule>
  </conditionalFormatting>
  <conditionalFormatting sqref="P162">
    <cfRule type="cellIs" dxfId="178" priority="184" stopIfTrue="1" operator="greaterThan">
      <formula>0</formula>
    </cfRule>
  </conditionalFormatting>
  <conditionalFormatting sqref="O162">
    <cfRule type="cellIs" dxfId="177" priority="183" stopIfTrue="1" operator="notEqual">
      <formula>""</formula>
    </cfRule>
  </conditionalFormatting>
  <conditionalFormatting sqref="O162">
    <cfRule type="cellIs" dxfId="176" priority="182" stopIfTrue="1" operator="greaterThan">
      <formula>0</formula>
    </cfRule>
  </conditionalFormatting>
  <conditionalFormatting sqref="C164">
    <cfRule type="cellIs" dxfId="175" priority="181" stopIfTrue="1" operator="notEqual">
      <formula>""</formula>
    </cfRule>
  </conditionalFormatting>
  <conditionalFormatting sqref="C164">
    <cfRule type="cellIs" dxfId="174" priority="180" stopIfTrue="1" operator="greaterThan">
      <formula>0</formula>
    </cfRule>
  </conditionalFormatting>
  <conditionalFormatting sqref="C165">
    <cfRule type="cellIs" dxfId="173" priority="179" stopIfTrue="1" operator="notEqual">
      <formula>""</formula>
    </cfRule>
  </conditionalFormatting>
  <conditionalFormatting sqref="C165">
    <cfRule type="cellIs" dxfId="172" priority="178" stopIfTrue="1" operator="greaterThan">
      <formula>0</formula>
    </cfRule>
  </conditionalFormatting>
  <conditionalFormatting sqref="I164">
    <cfRule type="cellIs" dxfId="171" priority="177" stopIfTrue="1" operator="notEqual">
      <formula>""</formula>
    </cfRule>
  </conditionalFormatting>
  <conditionalFormatting sqref="I164">
    <cfRule type="cellIs" dxfId="170" priority="176" stopIfTrue="1" operator="greaterThan">
      <formula>0</formula>
    </cfRule>
  </conditionalFormatting>
  <conditionalFormatting sqref="I163">
    <cfRule type="cellIs" dxfId="169" priority="175" stopIfTrue="1" operator="notEqual">
      <formula>""</formula>
    </cfRule>
  </conditionalFormatting>
  <conditionalFormatting sqref="I163">
    <cfRule type="cellIs" dxfId="168" priority="174" stopIfTrue="1" operator="greaterThan">
      <formula>0</formula>
    </cfRule>
  </conditionalFormatting>
  <conditionalFormatting sqref="M162">
    <cfRule type="cellIs" dxfId="167" priority="173" stopIfTrue="1" operator="notEqual">
      <formula>""</formula>
    </cfRule>
  </conditionalFormatting>
  <conditionalFormatting sqref="M162">
    <cfRule type="cellIs" dxfId="166" priority="172" stopIfTrue="1" operator="greaterThan">
      <formula>0</formula>
    </cfRule>
  </conditionalFormatting>
  <conditionalFormatting sqref="I165">
    <cfRule type="cellIs" dxfId="165" priority="170" stopIfTrue="1" operator="greaterThan">
      <formula>0</formula>
    </cfRule>
  </conditionalFormatting>
  <conditionalFormatting sqref="I165">
    <cfRule type="cellIs" dxfId="164" priority="171" stopIfTrue="1" operator="notEqual">
      <formula>""</formula>
    </cfRule>
  </conditionalFormatting>
  <conditionalFormatting sqref="Q162:Q165">
    <cfRule type="cellIs" dxfId="163" priority="168" stopIfTrue="1" operator="notEqual">
      <formula>""</formula>
    </cfRule>
  </conditionalFormatting>
  <conditionalFormatting sqref="Q162:Q165">
    <cfRule type="cellIs" dxfId="162" priority="169" stopIfTrue="1" operator="greaterThan">
      <formula>0</formula>
    </cfRule>
  </conditionalFormatting>
  <conditionalFormatting sqref="N163">
    <cfRule type="cellIs" dxfId="161" priority="167" stopIfTrue="1" operator="notEqual">
      <formula>""</formula>
    </cfRule>
  </conditionalFormatting>
  <conditionalFormatting sqref="N163">
    <cfRule type="cellIs" dxfId="160" priority="166" stopIfTrue="1" operator="greaterThan">
      <formula>0</formula>
    </cfRule>
  </conditionalFormatting>
  <conditionalFormatting sqref="Q164">
    <cfRule type="cellIs" dxfId="159" priority="165" stopIfTrue="1" operator="notEqual">
      <formula>""</formula>
    </cfRule>
  </conditionalFormatting>
  <conditionalFormatting sqref="Q164">
    <cfRule type="cellIs" dxfId="158" priority="164" stopIfTrue="1" operator="greaterThan">
      <formula>0</formula>
    </cfRule>
  </conditionalFormatting>
  <conditionalFormatting sqref="N162">
    <cfRule type="cellIs" dxfId="157" priority="163" stopIfTrue="1" operator="notEqual">
      <formula>""</formula>
    </cfRule>
  </conditionalFormatting>
  <conditionalFormatting sqref="N162">
    <cfRule type="cellIs" dxfId="156" priority="162" stopIfTrue="1" operator="greaterThan">
      <formula>0</formula>
    </cfRule>
  </conditionalFormatting>
  <conditionalFormatting sqref="B184:B185 D184:H185 J184:M185 B182:J182">
    <cfRule type="cellIs" dxfId="155" priority="161" stopIfTrue="1" operator="notEqual">
      <formula>""</formula>
    </cfRule>
  </conditionalFormatting>
  <conditionalFormatting sqref="O185 B184:B185 D184:H185 J184:M185 B182:J182">
    <cfRule type="cellIs" dxfId="154" priority="160" stopIfTrue="1" operator="greaterThan">
      <formula>0</formula>
    </cfRule>
  </conditionalFormatting>
  <conditionalFormatting sqref="Q185 O185">
    <cfRule type="cellIs" dxfId="153" priority="159" stopIfTrue="1" operator="notEqual">
      <formula>""</formula>
    </cfRule>
  </conditionalFormatting>
  <conditionalFormatting sqref="Q185">
    <cfRule type="cellIs" dxfId="152" priority="158" stopIfTrue="1" operator="greaterThan">
      <formula>0</formula>
    </cfRule>
  </conditionalFormatting>
  <conditionalFormatting sqref="O185">
    <cfRule type="cellIs" dxfId="151" priority="157" stopIfTrue="1" operator="notEqual">
      <formula>""</formula>
    </cfRule>
  </conditionalFormatting>
  <conditionalFormatting sqref="O185">
    <cfRule type="cellIs" dxfId="150" priority="156" stopIfTrue="1" operator="notEqual">
      <formula>""</formula>
    </cfRule>
  </conditionalFormatting>
  <conditionalFormatting sqref="O185">
    <cfRule type="cellIs" dxfId="149" priority="155" stopIfTrue="1" operator="notEqual">
      <formula>""</formula>
    </cfRule>
  </conditionalFormatting>
  <conditionalFormatting sqref="O185">
    <cfRule type="cellIs" dxfId="148" priority="154" stopIfTrue="1" operator="notEqual">
      <formula>""</formula>
    </cfRule>
  </conditionalFormatting>
  <conditionalFormatting sqref="B183:H183 J183 M183">
    <cfRule type="cellIs" dxfId="147" priority="153" stopIfTrue="1" operator="notEqual">
      <formula>""</formula>
    </cfRule>
  </conditionalFormatting>
  <conditionalFormatting sqref="B183:H183 J183 O183:O184 M183">
    <cfRule type="cellIs" dxfId="146" priority="152" stopIfTrue="1" operator="greaterThan">
      <formula>0</formula>
    </cfRule>
  </conditionalFormatting>
  <conditionalFormatting sqref="O183:O184">
    <cfRule type="cellIs" dxfId="145" priority="151" stopIfTrue="1" operator="notEqual">
      <formula>""</formula>
    </cfRule>
  </conditionalFormatting>
  <conditionalFormatting sqref="Q183">
    <cfRule type="cellIs" dxfId="144" priority="147" stopIfTrue="1" operator="notEqual">
      <formula>""</formula>
    </cfRule>
  </conditionalFormatting>
  <conditionalFormatting sqref="O183:O184">
    <cfRule type="cellIs" dxfId="143" priority="150" stopIfTrue="1" operator="notEqual">
      <formula>""</formula>
    </cfRule>
  </conditionalFormatting>
  <conditionalFormatting sqref="O183:O184">
    <cfRule type="cellIs" dxfId="142" priority="149" stopIfTrue="1" operator="notEqual">
      <formula>""</formula>
    </cfRule>
  </conditionalFormatting>
  <conditionalFormatting sqref="Q183">
    <cfRule type="cellIs" dxfId="141" priority="148" stopIfTrue="1" operator="greaterThan">
      <formula>0</formula>
    </cfRule>
  </conditionalFormatting>
  <conditionalFormatting sqref="P183">
    <cfRule type="cellIs" dxfId="140" priority="146" stopIfTrue="1" operator="notEqual">
      <formula>""</formula>
    </cfRule>
  </conditionalFormatting>
  <conditionalFormatting sqref="P183">
    <cfRule type="cellIs" dxfId="139" priority="145" stopIfTrue="1" operator="greaterThan">
      <formula>0</formula>
    </cfRule>
  </conditionalFormatting>
  <conditionalFormatting sqref="P184">
    <cfRule type="cellIs" dxfId="138" priority="144" stopIfTrue="1" operator="notEqual">
      <formula>""</formula>
    </cfRule>
  </conditionalFormatting>
  <conditionalFormatting sqref="P184">
    <cfRule type="cellIs" dxfId="137" priority="143" stopIfTrue="1" operator="greaterThan">
      <formula>0</formula>
    </cfRule>
  </conditionalFormatting>
  <conditionalFormatting sqref="P185">
    <cfRule type="cellIs" dxfId="136" priority="142" stopIfTrue="1" operator="notEqual">
      <formula>""</formula>
    </cfRule>
  </conditionalFormatting>
  <conditionalFormatting sqref="P185">
    <cfRule type="cellIs" dxfId="135" priority="141" stopIfTrue="1" operator="greaterThan">
      <formula>0</formula>
    </cfRule>
  </conditionalFormatting>
  <conditionalFormatting sqref="P182">
    <cfRule type="cellIs" dxfId="134" priority="140" stopIfTrue="1" operator="notEqual">
      <formula>""</formula>
    </cfRule>
  </conditionalFormatting>
  <conditionalFormatting sqref="P182">
    <cfRule type="cellIs" dxfId="133" priority="139" stopIfTrue="1" operator="greaterThan">
      <formula>0</formula>
    </cfRule>
  </conditionalFormatting>
  <conditionalFormatting sqref="O182">
    <cfRule type="cellIs" dxfId="132" priority="138" stopIfTrue="1" operator="notEqual">
      <formula>""</formula>
    </cfRule>
  </conditionalFormatting>
  <conditionalFormatting sqref="O182">
    <cfRule type="cellIs" dxfId="131" priority="137" stopIfTrue="1" operator="greaterThan">
      <formula>0</formula>
    </cfRule>
  </conditionalFormatting>
  <conditionalFormatting sqref="C184">
    <cfRule type="cellIs" dxfId="130" priority="136" stopIfTrue="1" operator="notEqual">
      <formula>""</formula>
    </cfRule>
  </conditionalFormatting>
  <conditionalFormatting sqref="C184">
    <cfRule type="cellIs" dxfId="129" priority="135" stopIfTrue="1" operator="greaterThan">
      <formula>0</formula>
    </cfRule>
  </conditionalFormatting>
  <conditionalFormatting sqref="C185">
    <cfRule type="cellIs" dxfId="128" priority="134" stopIfTrue="1" operator="notEqual">
      <formula>""</formula>
    </cfRule>
  </conditionalFormatting>
  <conditionalFormatting sqref="C185">
    <cfRule type="cellIs" dxfId="127" priority="133" stopIfTrue="1" operator="greaterThan">
      <formula>0</formula>
    </cfRule>
  </conditionalFormatting>
  <conditionalFormatting sqref="I184">
    <cfRule type="cellIs" dxfId="126" priority="132" stopIfTrue="1" operator="notEqual">
      <formula>""</formula>
    </cfRule>
  </conditionalFormatting>
  <conditionalFormatting sqref="I184">
    <cfRule type="cellIs" dxfId="125" priority="131" stopIfTrue="1" operator="greaterThan">
      <formula>0</formula>
    </cfRule>
  </conditionalFormatting>
  <conditionalFormatting sqref="M182">
    <cfRule type="cellIs" dxfId="124" priority="130" stopIfTrue="1" operator="notEqual">
      <formula>""</formula>
    </cfRule>
  </conditionalFormatting>
  <conditionalFormatting sqref="M182">
    <cfRule type="cellIs" dxfId="123" priority="129" stopIfTrue="1" operator="greaterThan">
      <formula>0</formula>
    </cfRule>
  </conditionalFormatting>
  <conditionalFormatting sqref="I185">
    <cfRule type="cellIs" dxfId="122" priority="127" stopIfTrue="1" operator="greaterThan">
      <formula>0</formula>
    </cfRule>
  </conditionalFormatting>
  <conditionalFormatting sqref="I185">
    <cfRule type="cellIs" dxfId="121" priority="128" stopIfTrue="1" operator="notEqual">
      <formula>""</formula>
    </cfRule>
  </conditionalFormatting>
  <conditionalFormatting sqref="Q182:Q185">
    <cfRule type="cellIs" dxfId="120" priority="125" stopIfTrue="1" operator="notEqual">
      <formula>""</formula>
    </cfRule>
  </conditionalFormatting>
  <conditionalFormatting sqref="Q182:Q185">
    <cfRule type="cellIs" dxfId="119" priority="126" stopIfTrue="1" operator="greaterThan">
      <formula>0</formula>
    </cfRule>
  </conditionalFormatting>
  <conditionalFormatting sqref="Q184">
    <cfRule type="cellIs" dxfId="118" priority="124" stopIfTrue="1" operator="notEqual">
      <formula>""</formula>
    </cfRule>
  </conditionalFormatting>
  <conditionalFormatting sqref="Q184">
    <cfRule type="cellIs" dxfId="117" priority="123" stopIfTrue="1" operator="greaterThan">
      <formula>0</formula>
    </cfRule>
  </conditionalFormatting>
  <conditionalFormatting sqref="N182:N185">
    <cfRule type="cellIs" dxfId="116" priority="122" stopIfTrue="1" operator="notEqual">
      <formula>""</formula>
    </cfRule>
  </conditionalFormatting>
  <conditionalFormatting sqref="N182:N185">
    <cfRule type="cellIs" dxfId="115" priority="121" stopIfTrue="1" operator="greaterThan">
      <formula>0</formula>
    </cfRule>
  </conditionalFormatting>
  <conditionalFormatting sqref="I183">
    <cfRule type="cellIs" dxfId="114" priority="120" stopIfTrue="1" operator="notEqual">
      <formula>""</formula>
    </cfRule>
  </conditionalFormatting>
  <conditionalFormatting sqref="I183">
    <cfRule type="cellIs" dxfId="113" priority="119" stopIfTrue="1" operator="greaterThan">
      <formula>0</formula>
    </cfRule>
  </conditionalFormatting>
  <conditionalFormatting sqref="K182:L182">
    <cfRule type="cellIs" dxfId="112" priority="114" stopIfTrue="1" operator="greaterThan">
      <formula>0</formula>
    </cfRule>
  </conditionalFormatting>
  <conditionalFormatting sqref="K182:L182">
    <cfRule type="cellIs" dxfId="111" priority="113" stopIfTrue="1" operator="greaterThan">
      <formula>0</formula>
    </cfRule>
  </conditionalFormatting>
  <conditionalFormatting sqref="B202:K202 M202 B204:B205 D204:H205 J204:M205">
    <cfRule type="cellIs" dxfId="110" priority="112" stopIfTrue="1" operator="notEqual">
      <formula>""</formula>
    </cfRule>
  </conditionalFormatting>
  <conditionalFormatting sqref="B202:K202 M202 B204:B205 D204:H205 J204:M205 O204:O205">
    <cfRule type="cellIs" dxfId="109" priority="111" stopIfTrue="1" operator="greaterThan">
      <formula>0</formula>
    </cfRule>
  </conditionalFormatting>
  <conditionalFormatting sqref="O204:O205">
    <cfRule type="cellIs" dxfId="108" priority="110" stopIfTrue="1" operator="notEqual">
      <formula>""</formula>
    </cfRule>
  </conditionalFormatting>
  <conditionalFormatting sqref="Q205 O205">
    <cfRule type="cellIs" dxfId="107" priority="109" stopIfTrue="1" operator="notEqual">
      <formula>""</formula>
    </cfRule>
  </conditionalFormatting>
  <conditionalFormatting sqref="Q205">
    <cfRule type="cellIs" dxfId="106" priority="108" stopIfTrue="1" operator="greaterThan">
      <formula>0</formula>
    </cfRule>
  </conditionalFormatting>
  <conditionalFormatting sqref="O205">
    <cfRule type="cellIs" dxfId="105" priority="107" stopIfTrue="1" operator="notEqual">
      <formula>""</formula>
    </cfRule>
  </conditionalFormatting>
  <conditionalFormatting sqref="O205">
    <cfRule type="cellIs" dxfId="104" priority="106" stopIfTrue="1" operator="notEqual">
      <formula>""</formula>
    </cfRule>
  </conditionalFormatting>
  <conditionalFormatting sqref="O205">
    <cfRule type="cellIs" dxfId="103" priority="105" stopIfTrue="1" operator="notEqual">
      <formula>""</formula>
    </cfRule>
  </conditionalFormatting>
  <conditionalFormatting sqref="O205">
    <cfRule type="cellIs" dxfId="102" priority="104" stopIfTrue="1" operator="notEqual">
      <formula>""</formula>
    </cfRule>
  </conditionalFormatting>
  <conditionalFormatting sqref="Q204">
    <cfRule type="cellIs" dxfId="101" priority="103" stopIfTrue="1" operator="greaterThan">
      <formula>0</formula>
    </cfRule>
  </conditionalFormatting>
  <conditionalFormatting sqref="Q204">
    <cfRule type="cellIs" dxfId="100" priority="102" stopIfTrue="1" operator="notEqual">
      <formula>""</formula>
    </cfRule>
  </conditionalFormatting>
  <conditionalFormatting sqref="B203:M203">
    <cfRule type="cellIs" dxfId="99" priority="101" stopIfTrue="1" operator="notEqual">
      <formula>""</formula>
    </cfRule>
  </conditionalFormatting>
  <conditionalFormatting sqref="B203:M203 O203">
    <cfRule type="cellIs" dxfId="98" priority="100" stopIfTrue="1" operator="greaterThan">
      <formula>0</formula>
    </cfRule>
  </conditionalFormatting>
  <conditionalFormatting sqref="O203">
    <cfRule type="cellIs" dxfId="97" priority="99" stopIfTrue="1" operator="notEqual">
      <formula>""</formula>
    </cfRule>
  </conditionalFormatting>
  <conditionalFormatting sqref="Q203">
    <cfRule type="cellIs" dxfId="96" priority="95" stopIfTrue="1" operator="notEqual">
      <formula>""</formula>
    </cfRule>
  </conditionalFormatting>
  <conditionalFormatting sqref="O203">
    <cfRule type="cellIs" dxfId="95" priority="98" stopIfTrue="1" operator="notEqual">
      <formula>""</formula>
    </cfRule>
  </conditionalFormatting>
  <conditionalFormatting sqref="O203">
    <cfRule type="cellIs" dxfId="94" priority="97" stopIfTrue="1" operator="notEqual">
      <formula>""</formula>
    </cfRule>
  </conditionalFormatting>
  <conditionalFormatting sqref="Q203">
    <cfRule type="cellIs" dxfId="93" priority="96" stopIfTrue="1" operator="greaterThan">
      <formula>0</formula>
    </cfRule>
  </conditionalFormatting>
  <conditionalFormatting sqref="Q202">
    <cfRule type="cellIs" dxfId="92" priority="93" stopIfTrue="1" operator="notEqual">
      <formula>""</formula>
    </cfRule>
  </conditionalFormatting>
  <conditionalFormatting sqref="Q202">
    <cfRule type="cellIs" dxfId="91" priority="94" stopIfTrue="1" operator="greaterThan">
      <formula>0</formula>
    </cfRule>
  </conditionalFormatting>
  <conditionalFormatting sqref="N202:N205">
    <cfRule type="cellIs" dxfId="90" priority="92" stopIfTrue="1" operator="notEqual">
      <formula>""</formula>
    </cfRule>
  </conditionalFormatting>
  <conditionalFormatting sqref="N202:N205">
    <cfRule type="cellIs" dxfId="89" priority="91" stopIfTrue="1" operator="greaterThan">
      <formula>0</formula>
    </cfRule>
  </conditionalFormatting>
  <conditionalFormatting sqref="N203:N204">
    <cfRule type="cellIs" dxfId="88" priority="90" stopIfTrue="1" operator="notEqual">
      <formula>""</formula>
    </cfRule>
  </conditionalFormatting>
  <conditionalFormatting sqref="N203:N204">
    <cfRule type="cellIs" dxfId="87" priority="89" stopIfTrue="1" operator="greaterThan">
      <formula>0</formula>
    </cfRule>
  </conditionalFormatting>
  <conditionalFormatting sqref="L202">
    <cfRule type="cellIs" dxfId="86" priority="88" stopIfTrue="1" operator="notEqual">
      <formula>""</formula>
    </cfRule>
  </conditionalFormatting>
  <conditionalFormatting sqref="L202">
    <cfRule type="cellIs" dxfId="85" priority="87" stopIfTrue="1" operator="greaterThan">
      <formula>0</formula>
    </cfRule>
  </conditionalFormatting>
  <conditionalFormatting sqref="P203">
    <cfRule type="cellIs" dxfId="84" priority="86" stopIfTrue="1" operator="notEqual">
      <formula>""</formula>
    </cfRule>
  </conditionalFormatting>
  <conditionalFormatting sqref="P203">
    <cfRule type="cellIs" dxfId="83" priority="85" stopIfTrue="1" operator="greaterThan">
      <formula>0</formula>
    </cfRule>
  </conditionalFormatting>
  <conditionalFormatting sqref="P204">
    <cfRule type="cellIs" dxfId="82" priority="84" stopIfTrue="1" operator="notEqual">
      <formula>""</formula>
    </cfRule>
  </conditionalFormatting>
  <conditionalFormatting sqref="P204">
    <cfRule type="cellIs" dxfId="81" priority="83" stopIfTrue="1" operator="greaterThan">
      <formula>0</formula>
    </cfRule>
  </conditionalFormatting>
  <conditionalFormatting sqref="P205">
    <cfRule type="cellIs" dxfId="80" priority="82" stopIfTrue="1" operator="notEqual">
      <formula>""</formula>
    </cfRule>
  </conditionalFormatting>
  <conditionalFormatting sqref="P205">
    <cfRule type="cellIs" dxfId="79" priority="81" stopIfTrue="1" operator="greaterThan">
      <formula>0</formula>
    </cfRule>
  </conditionalFormatting>
  <conditionalFormatting sqref="P202">
    <cfRule type="cellIs" dxfId="78" priority="80" stopIfTrue="1" operator="notEqual">
      <formula>""</formula>
    </cfRule>
  </conditionalFormatting>
  <conditionalFormatting sqref="P202">
    <cfRule type="cellIs" dxfId="77" priority="79" stopIfTrue="1" operator="greaterThan">
      <formula>0</formula>
    </cfRule>
  </conditionalFormatting>
  <conditionalFormatting sqref="O202">
    <cfRule type="cellIs" dxfId="76" priority="78" stopIfTrue="1" operator="notEqual">
      <formula>""</formula>
    </cfRule>
  </conditionalFormatting>
  <conditionalFormatting sqref="O202">
    <cfRule type="cellIs" dxfId="75" priority="77" stopIfTrue="1" operator="greaterThan">
      <formula>0</formula>
    </cfRule>
  </conditionalFormatting>
  <conditionalFormatting sqref="C204">
    <cfRule type="cellIs" dxfId="74" priority="76" stopIfTrue="1" operator="notEqual">
      <formula>""</formula>
    </cfRule>
  </conditionalFormatting>
  <conditionalFormatting sqref="C204">
    <cfRule type="cellIs" dxfId="73" priority="75" stopIfTrue="1" operator="greaterThan">
      <formula>0</formula>
    </cfRule>
  </conditionalFormatting>
  <conditionalFormatting sqref="C205">
    <cfRule type="cellIs" dxfId="72" priority="74" stopIfTrue="1" operator="notEqual">
      <formula>""</formula>
    </cfRule>
  </conditionalFormatting>
  <conditionalFormatting sqref="C205">
    <cfRule type="cellIs" dxfId="71" priority="73" stopIfTrue="1" operator="greaterThan">
      <formula>0</formula>
    </cfRule>
  </conditionalFormatting>
  <conditionalFormatting sqref="I204">
    <cfRule type="cellIs" dxfId="70" priority="72" stopIfTrue="1" operator="notEqual">
      <formula>""</formula>
    </cfRule>
  </conditionalFormatting>
  <conditionalFormatting sqref="I204">
    <cfRule type="cellIs" dxfId="69" priority="71" stopIfTrue="1" operator="greaterThan">
      <formula>0</formula>
    </cfRule>
  </conditionalFormatting>
  <conditionalFormatting sqref="I205">
    <cfRule type="cellIs" dxfId="68" priority="70" stopIfTrue="1" operator="notEqual">
      <formula>""</formula>
    </cfRule>
  </conditionalFormatting>
  <conditionalFormatting sqref="I205">
    <cfRule type="cellIs" dxfId="67" priority="69" stopIfTrue="1" operator="greaterThan">
      <formula>0</formula>
    </cfRule>
  </conditionalFormatting>
  <conditionalFormatting sqref="B224:B225 D224:H225 J224:M225 B222:K222 M222">
    <cfRule type="cellIs" dxfId="66" priority="68" stopIfTrue="1" operator="notEqual">
      <formula>""</formula>
    </cfRule>
  </conditionalFormatting>
  <conditionalFormatting sqref="O224:O225 B224:B225 D224:H225 J224:M225 B222:K222 M222">
    <cfRule type="cellIs" dxfId="65" priority="67" stopIfTrue="1" operator="greaterThan">
      <formula>0</formula>
    </cfRule>
  </conditionalFormatting>
  <conditionalFormatting sqref="O224">
    <cfRule type="cellIs" dxfId="64" priority="66" stopIfTrue="1" operator="notEqual">
      <formula>""</formula>
    </cfRule>
  </conditionalFormatting>
  <conditionalFormatting sqref="Q225 O225">
    <cfRule type="cellIs" dxfId="63" priority="65" stopIfTrue="1" operator="notEqual">
      <formula>""</formula>
    </cfRule>
  </conditionalFormatting>
  <conditionalFormatting sqref="Q225">
    <cfRule type="cellIs" dxfId="62" priority="64" stopIfTrue="1" operator="greaterThan">
      <formula>0</formula>
    </cfRule>
  </conditionalFormatting>
  <conditionalFormatting sqref="O225">
    <cfRule type="cellIs" dxfId="61" priority="63" stopIfTrue="1" operator="notEqual">
      <formula>""</formula>
    </cfRule>
  </conditionalFormatting>
  <conditionalFormatting sqref="O225">
    <cfRule type="cellIs" dxfId="60" priority="62" stopIfTrue="1" operator="notEqual">
      <formula>""</formula>
    </cfRule>
  </conditionalFormatting>
  <conditionalFormatting sqref="O225">
    <cfRule type="cellIs" dxfId="59" priority="61" stopIfTrue="1" operator="notEqual">
      <formula>""</formula>
    </cfRule>
  </conditionalFormatting>
  <conditionalFormatting sqref="O225">
    <cfRule type="cellIs" dxfId="58" priority="60" stopIfTrue="1" operator="notEqual">
      <formula>""</formula>
    </cfRule>
  </conditionalFormatting>
  <conditionalFormatting sqref="Q224">
    <cfRule type="cellIs" dxfId="57" priority="59" stopIfTrue="1" operator="greaterThan">
      <formula>0</formula>
    </cfRule>
  </conditionalFormatting>
  <conditionalFormatting sqref="Q224">
    <cfRule type="cellIs" dxfId="56" priority="58" stopIfTrue="1" operator="notEqual">
      <formula>""</formula>
    </cfRule>
  </conditionalFormatting>
  <conditionalFormatting sqref="B223:H223 J223:M223">
    <cfRule type="cellIs" dxfId="55" priority="57" stopIfTrue="1" operator="notEqual">
      <formula>""</formula>
    </cfRule>
  </conditionalFormatting>
  <conditionalFormatting sqref="B223:H223 O223 J223:M223">
    <cfRule type="cellIs" dxfId="54" priority="56" stopIfTrue="1" operator="greaterThan">
      <formula>0</formula>
    </cfRule>
  </conditionalFormatting>
  <conditionalFormatting sqref="O223">
    <cfRule type="cellIs" dxfId="53" priority="55" stopIfTrue="1" operator="notEqual">
      <formula>""</formula>
    </cfRule>
  </conditionalFormatting>
  <conditionalFormatting sqref="Q223">
    <cfRule type="cellIs" dxfId="52" priority="51" stopIfTrue="1" operator="notEqual">
      <formula>""</formula>
    </cfRule>
  </conditionalFormatting>
  <conditionalFormatting sqref="O223">
    <cfRule type="cellIs" dxfId="51" priority="54" stopIfTrue="1" operator="notEqual">
      <formula>""</formula>
    </cfRule>
  </conditionalFormatting>
  <conditionalFormatting sqref="O223">
    <cfRule type="cellIs" dxfId="50" priority="53" stopIfTrue="1" operator="notEqual">
      <formula>""</formula>
    </cfRule>
  </conditionalFormatting>
  <conditionalFormatting sqref="Q223">
    <cfRule type="cellIs" dxfId="49" priority="52" stopIfTrue="1" operator="greaterThan">
      <formula>0</formula>
    </cfRule>
  </conditionalFormatting>
  <conditionalFormatting sqref="Q222">
    <cfRule type="cellIs" dxfId="48" priority="49" stopIfTrue="1" operator="notEqual">
      <formula>""</formula>
    </cfRule>
  </conditionalFormatting>
  <conditionalFormatting sqref="Q222">
    <cfRule type="cellIs" dxfId="47" priority="50" stopIfTrue="1" operator="greaterThan">
      <formula>0</formula>
    </cfRule>
  </conditionalFormatting>
  <conditionalFormatting sqref="N222:N225">
    <cfRule type="cellIs" dxfId="46" priority="48" stopIfTrue="1" operator="notEqual">
      <formula>""</formula>
    </cfRule>
  </conditionalFormatting>
  <conditionalFormatting sqref="N222:N225">
    <cfRule type="cellIs" dxfId="45" priority="47" stopIfTrue="1" operator="greaterThan">
      <formula>0</formula>
    </cfRule>
  </conditionalFormatting>
  <conditionalFormatting sqref="N223">
    <cfRule type="cellIs" dxfId="44" priority="46" stopIfTrue="1" operator="notEqual">
      <formula>""</formula>
    </cfRule>
  </conditionalFormatting>
  <conditionalFormatting sqref="N223">
    <cfRule type="cellIs" dxfId="43" priority="45" stopIfTrue="1" operator="greaterThan">
      <formula>0</formula>
    </cfRule>
  </conditionalFormatting>
  <conditionalFormatting sqref="L222">
    <cfRule type="cellIs" dxfId="42" priority="44" stopIfTrue="1" operator="notEqual">
      <formula>""</formula>
    </cfRule>
  </conditionalFormatting>
  <conditionalFormatting sqref="L222">
    <cfRule type="cellIs" dxfId="41" priority="43" stopIfTrue="1" operator="greaterThan">
      <formula>0</formula>
    </cfRule>
  </conditionalFormatting>
  <conditionalFormatting sqref="P223">
    <cfRule type="cellIs" dxfId="40" priority="42" stopIfTrue="1" operator="notEqual">
      <formula>""</formula>
    </cfRule>
  </conditionalFormatting>
  <conditionalFormatting sqref="P223">
    <cfRule type="cellIs" dxfId="39" priority="41" stopIfTrue="1" operator="greaterThan">
      <formula>0</formula>
    </cfRule>
  </conditionalFormatting>
  <conditionalFormatting sqref="P224">
    <cfRule type="cellIs" dxfId="38" priority="40" stopIfTrue="1" operator="notEqual">
      <formula>""</formula>
    </cfRule>
  </conditionalFormatting>
  <conditionalFormatting sqref="P224">
    <cfRule type="cellIs" dxfId="37" priority="39" stopIfTrue="1" operator="greaterThan">
      <formula>0</formula>
    </cfRule>
  </conditionalFormatting>
  <conditionalFormatting sqref="P225">
    <cfRule type="cellIs" dxfId="36" priority="38" stopIfTrue="1" operator="notEqual">
      <formula>""</formula>
    </cfRule>
  </conditionalFormatting>
  <conditionalFormatting sqref="P225">
    <cfRule type="cellIs" dxfId="35" priority="37" stopIfTrue="1" operator="greaterThan">
      <formula>0</formula>
    </cfRule>
  </conditionalFormatting>
  <conditionalFormatting sqref="P222">
    <cfRule type="cellIs" dxfId="34" priority="36" stopIfTrue="1" operator="notEqual">
      <formula>""</formula>
    </cfRule>
  </conditionalFormatting>
  <conditionalFormatting sqref="P222">
    <cfRule type="cellIs" dxfId="33" priority="35" stopIfTrue="1" operator="greaterThan">
      <formula>0</formula>
    </cfRule>
  </conditionalFormatting>
  <conditionalFormatting sqref="O222">
    <cfRule type="cellIs" dxfId="32" priority="34" stopIfTrue="1" operator="notEqual">
      <formula>""</formula>
    </cfRule>
  </conditionalFormatting>
  <conditionalFormatting sqref="O222">
    <cfRule type="cellIs" dxfId="31" priority="33" stopIfTrue="1" operator="greaterThan">
      <formula>0</formula>
    </cfRule>
  </conditionalFormatting>
  <conditionalFormatting sqref="C224">
    <cfRule type="cellIs" dxfId="30" priority="32" stopIfTrue="1" operator="notEqual">
      <formula>""</formula>
    </cfRule>
  </conditionalFormatting>
  <conditionalFormatting sqref="C224">
    <cfRule type="cellIs" dxfId="29" priority="31" stopIfTrue="1" operator="greaterThan">
      <formula>0</formula>
    </cfRule>
  </conditionalFormatting>
  <conditionalFormatting sqref="I225">
    <cfRule type="cellIs" dxfId="28" priority="28" stopIfTrue="1" operator="notEqual">
      <formula>""</formula>
    </cfRule>
  </conditionalFormatting>
  <conditionalFormatting sqref="I225">
    <cfRule type="cellIs" dxfId="27" priority="27" stopIfTrue="1" operator="greaterThan">
      <formula>0</formula>
    </cfRule>
  </conditionalFormatting>
  <conditionalFormatting sqref="C225">
    <cfRule type="cellIs" dxfId="26" priority="30" stopIfTrue="1" operator="notEqual">
      <formula>""</formula>
    </cfRule>
  </conditionalFormatting>
  <conditionalFormatting sqref="C225">
    <cfRule type="cellIs" dxfId="25" priority="29" stopIfTrue="1" operator="greaterThan">
      <formula>0</formula>
    </cfRule>
  </conditionalFormatting>
  <conditionalFormatting sqref="I224:I225">
    <cfRule type="cellIs" dxfId="24" priority="26" stopIfTrue="1" operator="notEqual">
      <formula>""</formula>
    </cfRule>
  </conditionalFormatting>
  <conditionalFormatting sqref="I224:I225">
    <cfRule type="cellIs" dxfId="23" priority="25" stopIfTrue="1" operator="greaterThan">
      <formula>0</formula>
    </cfRule>
  </conditionalFormatting>
  <conditionalFormatting sqref="I223">
    <cfRule type="cellIs" dxfId="22" priority="24" stopIfTrue="1" operator="notEqual">
      <formula>""</formula>
    </cfRule>
  </conditionalFormatting>
  <conditionalFormatting sqref="I223">
    <cfRule type="cellIs" dxfId="21" priority="23" stopIfTrue="1" operator="greaterThan">
      <formula>0</formula>
    </cfRule>
  </conditionalFormatting>
  <conditionalFormatting sqref="B222:C222">
    <cfRule type="cellIs" dxfId="20" priority="22" stopIfTrue="1" operator="greaterThan">
      <formula>0</formula>
    </cfRule>
  </conditionalFormatting>
  <conditionalFormatting sqref="B222:C222">
    <cfRule type="cellIs" dxfId="19" priority="21" stopIfTrue="1" operator="greaterThan">
      <formula>0</formula>
    </cfRule>
  </conditionalFormatting>
  <conditionalFormatting sqref="K222:N222">
    <cfRule type="cellIs" dxfId="18" priority="20" stopIfTrue="1" operator="greaterThan">
      <formula>0</formula>
    </cfRule>
  </conditionalFormatting>
  <conditionalFormatting sqref="K222:L222">
    <cfRule type="cellIs" dxfId="17" priority="19" stopIfTrue="1" operator="greaterThan">
      <formula>0</formula>
    </cfRule>
  </conditionalFormatting>
  <conditionalFormatting sqref="N222">
    <cfRule type="cellIs" dxfId="16" priority="18" stopIfTrue="1" operator="greaterThan">
      <formula>0</formula>
    </cfRule>
  </conditionalFormatting>
  <conditionalFormatting sqref="N222">
    <cfRule type="cellIs" dxfId="15" priority="17" stopIfTrue="1" operator="greaterThan">
      <formula>0</formula>
    </cfRule>
  </conditionalFormatting>
  <conditionalFormatting sqref="N222">
    <cfRule type="cellIs" dxfId="14" priority="16" stopIfTrue="1" operator="greaterThan">
      <formula>0</formula>
    </cfRule>
  </conditionalFormatting>
  <conditionalFormatting sqref="N222">
    <cfRule type="cellIs" dxfId="13" priority="15" stopIfTrue="1" operator="greaterThan">
      <formula>0</formula>
    </cfRule>
  </conditionalFormatting>
  <conditionalFormatting sqref="K224:L224">
    <cfRule type="cellIs" dxfId="12" priority="14" stopIfTrue="1" operator="greaterThan">
      <formula>0</formula>
    </cfRule>
  </conditionalFormatting>
  <conditionalFormatting sqref="K224:L224">
    <cfRule type="cellIs" dxfId="11" priority="13" stopIfTrue="1" operator="greaterThan">
      <formula>0</formula>
    </cfRule>
  </conditionalFormatting>
  <conditionalFormatting sqref="K224:L224">
    <cfRule type="cellIs" dxfId="10" priority="12" stopIfTrue="1" operator="greaterThan">
      <formula>0</formula>
    </cfRule>
  </conditionalFormatting>
  <conditionalFormatting sqref="K224:L224">
    <cfRule type="cellIs" dxfId="9" priority="11" stopIfTrue="1" operator="greaterThan">
      <formula>0</formula>
    </cfRule>
  </conditionalFormatting>
  <conditionalFormatting sqref="K224:L224">
    <cfRule type="cellIs" dxfId="8" priority="10" stopIfTrue="1" operator="greaterThan">
      <formula>0</formula>
    </cfRule>
  </conditionalFormatting>
  <conditionalFormatting sqref="K224:L224">
    <cfRule type="cellIs" dxfId="7" priority="9" stopIfTrue="1" operator="greaterThan">
      <formula>0</formula>
    </cfRule>
  </conditionalFormatting>
  <conditionalFormatting sqref="K183:L183">
    <cfRule type="cellIs" dxfId="6" priority="8" stopIfTrue="1" operator="greaterThan">
      <formula>0</formula>
    </cfRule>
  </conditionalFormatting>
  <conditionalFormatting sqref="K183:L183">
    <cfRule type="cellIs" dxfId="5" priority="7" stopIfTrue="1" operator="greaterThan">
      <formula>0</formula>
    </cfRule>
  </conditionalFormatting>
  <conditionalFormatting sqref="P144:P147">
    <cfRule type="cellIs" dxfId="4" priority="6" stopIfTrue="1" operator="notEqual">
      <formula>""</formula>
    </cfRule>
  </conditionalFormatting>
  <conditionalFormatting sqref="P144:P147">
    <cfRule type="cellIs" dxfId="3" priority="5" stopIfTrue="1" operator="greaterThan">
      <formula>0</formula>
    </cfRule>
  </conditionalFormatting>
  <conditionalFormatting sqref="C146:E146">
    <cfRule type="cellIs" dxfId="2" priority="3" stopIfTrue="1" operator="greaterThan">
      <formula>0</formula>
    </cfRule>
  </conditionalFormatting>
  <conditionalFormatting sqref="M145">
    <cfRule type="cellIs" dxfId="1" priority="2" stopIfTrue="1" operator="notEqual">
      <formula>""</formula>
    </cfRule>
  </conditionalFormatting>
  <conditionalFormatting sqref="M145">
    <cfRule type="cellIs" dxfId="0" priority="1" stopIfTrue="1" operator="greaterThan">
      <formula>0</formula>
    </cfRule>
  </conditionalFormatting>
  <printOptions horizontalCentered="1"/>
  <pageMargins left="0.23622047244094491" right="0.23622047244094491" top="0.74803149606299213" bottom="0.74803149606299213" header="0.31496062992125984" footer="0.31496062992125984"/>
  <pageSetup scale="36" orientation="landscape" r:id="rId1"/>
  <rowBreaks count="7" manualBreakCount="7">
    <brk id="26" max="16383" man="1"/>
    <brk id="44" min="1" max="17" man="1"/>
    <brk id="63" max="16383" man="1"/>
    <brk id="100" min="1" max="17" man="1"/>
    <brk id="138" max="16383" man="1"/>
    <brk id="176" min="1" max="17" man="1"/>
    <brk id="216"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3"/>
  <sheetViews>
    <sheetView view="pageBreakPreview" zoomScale="90" zoomScaleNormal="87" zoomScaleSheetLayoutView="90" workbookViewId="0"/>
  </sheetViews>
  <sheetFormatPr baseColWidth="10" defaultColWidth="11.42578125" defaultRowHeight="15" x14ac:dyDescent="0.25"/>
  <cols>
    <col min="1" max="1" width="11.42578125" style="82"/>
    <col min="2" max="2" width="11.42578125" style="82" customWidth="1"/>
    <col min="3" max="3" width="12" style="82" customWidth="1"/>
    <col min="4" max="4" width="44.140625" style="82" customWidth="1"/>
    <col min="5" max="5" width="18.85546875" style="82" customWidth="1"/>
    <col min="6" max="6" width="10.7109375" style="82" customWidth="1"/>
    <col min="7" max="7" width="11.42578125" style="82"/>
    <col min="8" max="8" width="13.5703125" style="82" customWidth="1"/>
    <col min="9" max="9" width="4.7109375" style="82" customWidth="1"/>
    <col min="10" max="10" width="47.42578125" style="82" customWidth="1"/>
    <col min="11" max="11" width="11.42578125" style="82"/>
    <col min="12" max="12" width="22.85546875" style="82" customWidth="1"/>
    <col min="13" max="16384" width="11.42578125" style="82"/>
  </cols>
  <sheetData>
    <row r="2" spans="2:15" ht="15" customHeight="1" x14ac:dyDescent="0.25">
      <c r="B2" s="464" t="s">
        <v>0</v>
      </c>
      <c r="C2" s="464"/>
      <c r="D2" s="464"/>
      <c r="E2" s="464"/>
    </row>
    <row r="3" spans="2:15" ht="15" customHeight="1" x14ac:dyDescent="0.25">
      <c r="B3" s="464" t="s">
        <v>362</v>
      </c>
      <c r="C3" s="464"/>
      <c r="D3" s="464"/>
      <c r="E3" s="464"/>
    </row>
    <row r="4" spans="2:15" ht="15.75" x14ac:dyDescent="0.25">
      <c r="D4" s="83"/>
      <c r="E4" s="84"/>
    </row>
    <row r="5" spans="2:15" ht="15" customHeight="1" x14ac:dyDescent="0.25">
      <c r="B5" s="464" t="s">
        <v>363</v>
      </c>
      <c r="C5" s="464"/>
      <c r="D5" s="464"/>
      <c r="E5" s="464"/>
    </row>
    <row r="6" spans="2:15" x14ac:dyDescent="0.25">
      <c r="D6" s="84"/>
      <c r="E6" s="84"/>
      <c r="I6" s="454"/>
      <c r="J6" s="454"/>
    </row>
    <row r="7" spans="2:15" x14ac:dyDescent="0.25">
      <c r="B7" s="455" t="s">
        <v>396</v>
      </c>
      <c r="C7" s="455"/>
      <c r="D7" s="176" t="s">
        <v>395</v>
      </c>
      <c r="E7" s="176" t="s">
        <v>41</v>
      </c>
      <c r="F7" s="85"/>
    </row>
    <row r="8" spans="2:15" x14ac:dyDescent="0.25">
      <c r="B8" s="455" t="s">
        <v>364</v>
      </c>
      <c r="C8" s="455"/>
      <c r="D8" s="185">
        <f>+PO</f>
        <v>4632514805</v>
      </c>
      <c r="E8" s="184">
        <f>+Requisitos!I6</f>
        <v>7520.3162418831171</v>
      </c>
      <c r="F8" s="86"/>
      <c r="J8" s="20"/>
      <c r="K8" s="20"/>
      <c r="L8" s="20"/>
      <c r="M8" s="20"/>
      <c r="N8" s="20"/>
      <c r="O8" s="20"/>
    </row>
    <row r="9" spans="2:15" x14ac:dyDescent="0.25">
      <c r="B9" s="465" t="s">
        <v>397</v>
      </c>
      <c r="C9" s="465"/>
      <c r="D9" s="185">
        <f>+D8*0.51</f>
        <v>2362582550.5500002</v>
      </c>
      <c r="E9" s="184">
        <f>+Requisitos!I7</f>
        <v>3835.3612833603897</v>
      </c>
      <c r="F9" s="86"/>
      <c r="J9" s="20"/>
      <c r="K9" s="20"/>
      <c r="L9" s="20"/>
      <c r="M9" s="20"/>
      <c r="N9" s="20"/>
      <c r="O9" s="20"/>
    </row>
    <row r="10" spans="2:15" x14ac:dyDescent="0.25">
      <c r="B10" s="465" t="s">
        <v>154</v>
      </c>
      <c r="C10" s="465"/>
      <c r="D10" s="185">
        <v>832000000</v>
      </c>
      <c r="E10" s="184">
        <f>+Requisitos!I9</f>
        <v>1350.6493506493507</v>
      </c>
      <c r="F10" s="86"/>
      <c r="J10" s="20"/>
      <c r="K10" s="20"/>
      <c r="L10" s="21"/>
      <c r="M10" s="85"/>
      <c r="N10" s="20"/>
      <c r="O10" s="20"/>
    </row>
    <row r="11" spans="2:15" ht="12" customHeight="1" x14ac:dyDescent="0.25">
      <c r="B11" s="457"/>
      <c r="C11" s="457"/>
      <c r="J11" s="20"/>
      <c r="K11" s="87"/>
      <c r="L11" s="88"/>
      <c r="M11" s="86"/>
      <c r="N11" s="20"/>
      <c r="O11" s="20"/>
    </row>
    <row r="12" spans="2:15" ht="15.75" thickBot="1" x14ac:dyDescent="0.3">
      <c r="J12" s="20"/>
      <c r="K12" s="89"/>
      <c r="L12" s="90"/>
      <c r="M12" s="86"/>
      <c r="N12" s="20"/>
      <c r="O12" s="20"/>
    </row>
    <row r="13" spans="2:15" ht="21" customHeight="1" x14ac:dyDescent="0.25">
      <c r="B13" s="458" t="s">
        <v>365</v>
      </c>
      <c r="C13" s="459"/>
      <c r="D13" s="459"/>
      <c r="E13" s="295" t="str">
        <f>+'Experiencia General'!P23</f>
        <v>HÁBIL</v>
      </c>
      <c r="L13" s="20"/>
      <c r="M13" s="20"/>
      <c r="N13" s="20"/>
      <c r="O13" s="20"/>
    </row>
    <row r="14" spans="2:15" ht="18.75" customHeight="1" x14ac:dyDescent="0.25">
      <c r="B14" s="456" t="s">
        <v>368</v>
      </c>
      <c r="C14" s="91">
        <v>1</v>
      </c>
      <c r="D14" s="289" t="s">
        <v>369</v>
      </c>
      <c r="E14" s="310" t="s">
        <v>86</v>
      </c>
      <c r="L14" s="20"/>
      <c r="M14" s="20"/>
      <c r="N14" s="20"/>
      <c r="O14" s="20"/>
    </row>
    <row r="15" spans="2:15" ht="19.5" customHeight="1" x14ac:dyDescent="0.25">
      <c r="B15" s="456"/>
      <c r="C15" s="91">
        <v>2</v>
      </c>
      <c r="D15" s="289" t="s">
        <v>370</v>
      </c>
      <c r="E15" s="311" t="str">
        <f>+'Experiencia General'!P21</f>
        <v>CUMPLE</v>
      </c>
    </row>
    <row r="16" spans="2:15" ht="21.75" customHeight="1" x14ac:dyDescent="0.25">
      <c r="B16" s="456"/>
      <c r="C16" s="91">
        <v>3</v>
      </c>
      <c r="D16" s="289" t="s">
        <v>371</v>
      </c>
      <c r="E16" s="311" t="str">
        <f>+'Experiencia General'!P22</f>
        <v>CUMPLE</v>
      </c>
    </row>
    <row r="17" spans="2:15" ht="29.25" customHeight="1" x14ac:dyDescent="0.25">
      <c r="B17" s="456"/>
      <c r="C17" s="91">
        <v>4</v>
      </c>
      <c r="D17" s="292" t="s">
        <v>460</v>
      </c>
      <c r="E17" s="311" t="s">
        <v>86</v>
      </c>
    </row>
    <row r="18" spans="2:15" ht="32.25" customHeight="1" x14ac:dyDescent="0.25">
      <c r="B18" s="460" t="s">
        <v>372</v>
      </c>
      <c r="C18" s="92" t="s">
        <v>373</v>
      </c>
      <c r="D18" s="290" t="s">
        <v>374</v>
      </c>
      <c r="E18" s="311" t="str">
        <f>+'Experiencia Específica'!F22</f>
        <v>CUMPLE</v>
      </c>
    </row>
    <row r="19" spans="2:15" ht="47.25" customHeight="1" x14ac:dyDescent="0.25">
      <c r="B19" s="460"/>
      <c r="C19" s="92" t="s">
        <v>376</v>
      </c>
      <c r="D19" s="291" t="s">
        <v>457</v>
      </c>
      <c r="E19" s="311" t="str">
        <f>+'Experiencia Específica'!F21</f>
        <v>CUMPLE</v>
      </c>
    </row>
    <row r="20" spans="2:15" ht="22.5" customHeight="1" x14ac:dyDescent="0.25">
      <c r="B20" s="460"/>
      <c r="C20" s="92" t="s">
        <v>377</v>
      </c>
      <c r="D20" s="291" t="s">
        <v>446</v>
      </c>
      <c r="E20" s="312">
        <v>0</v>
      </c>
    </row>
    <row r="21" spans="2:15" ht="31.5" customHeight="1" x14ac:dyDescent="0.25">
      <c r="B21" s="460"/>
      <c r="C21" s="92" t="s">
        <v>52</v>
      </c>
      <c r="D21" s="291" t="s">
        <v>458</v>
      </c>
      <c r="E21" s="312">
        <f>+'Experiencia Específica'!F19</f>
        <v>4</v>
      </c>
    </row>
    <row r="22" spans="2:15" ht="16.5" thickBot="1" x14ac:dyDescent="0.3">
      <c r="B22" s="461"/>
      <c r="C22" s="293" t="s">
        <v>378</v>
      </c>
      <c r="D22" s="294" t="s">
        <v>379</v>
      </c>
      <c r="E22" s="313">
        <f>+'Experiencia Específica'!F20</f>
        <v>900</v>
      </c>
    </row>
    <row r="23" spans="2:15" ht="15.75" thickBot="1" x14ac:dyDescent="0.3"/>
    <row r="24" spans="2:15" ht="22.5" customHeight="1" x14ac:dyDescent="0.25">
      <c r="B24" s="458" t="s">
        <v>380</v>
      </c>
      <c r="C24" s="459"/>
      <c r="D24" s="459"/>
      <c r="E24" s="295" t="str">
        <f>+'Experiencia General'!P40</f>
        <v>HÁBIL</v>
      </c>
      <c r="L24" s="20"/>
      <c r="M24" s="20"/>
      <c r="N24" s="20"/>
      <c r="O24" s="20"/>
    </row>
    <row r="25" spans="2:15" ht="18.75" customHeight="1" x14ac:dyDescent="0.25">
      <c r="B25" s="456" t="s">
        <v>368</v>
      </c>
      <c r="C25" s="91">
        <v>1</v>
      </c>
      <c r="D25" s="289" t="s">
        <v>369</v>
      </c>
      <c r="E25" s="310" t="s">
        <v>86</v>
      </c>
      <c r="L25" s="20"/>
      <c r="M25" s="20"/>
      <c r="N25" s="20"/>
      <c r="O25" s="20"/>
    </row>
    <row r="26" spans="2:15" ht="19.5" customHeight="1" x14ac:dyDescent="0.25">
      <c r="B26" s="456"/>
      <c r="C26" s="91">
        <v>2</v>
      </c>
      <c r="D26" s="289" t="s">
        <v>370</v>
      </c>
      <c r="E26" s="311" t="s">
        <v>86</v>
      </c>
    </row>
    <row r="27" spans="2:15" ht="21.75" customHeight="1" x14ac:dyDescent="0.25">
      <c r="B27" s="456"/>
      <c r="C27" s="91">
        <v>3</v>
      </c>
      <c r="D27" s="289" t="s">
        <v>371</v>
      </c>
      <c r="E27" s="311" t="s">
        <v>86</v>
      </c>
    </row>
    <row r="28" spans="2:15" ht="29.25" customHeight="1" x14ac:dyDescent="0.25">
      <c r="B28" s="456"/>
      <c r="C28" s="91">
        <v>4</v>
      </c>
      <c r="D28" s="292" t="s">
        <v>460</v>
      </c>
      <c r="E28" s="311" t="s">
        <v>86</v>
      </c>
    </row>
    <row r="29" spans="2:15" ht="32.25" customHeight="1" x14ac:dyDescent="0.25">
      <c r="B29" s="460" t="s">
        <v>372</v>
      </c>
      <c r="C29" s="92" t="s">
        <v>373</v>
      </c>
      <c r="D29" s="290" t="s">
        <v>374</v>
      </c>
      <c r="E29" s="311" t="s">
        <v>86</v>
      </c>
    </row>
    <row r="30" spans="2:15" ht="47.25" customHeight="1" x14ac:dyDescent="0.25">
      <c r="B30" s="460"/>
      <c r="C30" s="92" t="s">
        <v>376</v>
      </c>
      <c r="D30" s="291" t="s">
        <v>457</v>
      </c>
      <c r="E30" s="311" t="s">
        <v>86</v>
      </c>
    </row>
    <row r="31" spans="2:15" x14ac:dyDescent="0.25">
      <c r="B31" s="460"/>
      <c r="C31" s="92" t="s">
        <v>377</v>
      </c>
      <c r="D31" s="291" t="s">
        <v>446</v>
      </c>
      <c r="E31" s="312">
        <v>0</v>
      </c>
    </row>
    <row r="32" spans="2:15" ht="31.5" customHeight="1" x14ac:dyDescent="0.25">
      <c r="B32" s="460"/>
      <c r="C32" s="92" t="s">
        <v>52</v>
      </c>
      <c r="D32" s="291" t="s">
        <v>458</v>
      </c>
      <c r="E32" s="312">
        <v>4</v>
      </c>
    </row>
    <row r="33" spans="2:15" ht="16.5" thickBot="1" x14ac:dyDescent="0.3">
      <c r="B33" s="461"/>
      <c r="C33" s="293" t="s">
        <v>378</v>
      </c>
      <c r="D33" s="294" t="s">
        <v>379</v>
      </c>
      <c r="E33" s="313">
        <v>900</v>
      </c>
    </row>
    <row r="34" spans="2:15" ht="15.75" thickBot="1" x14ac:dyDescent="0.3"/>
    <row r="35" spans="2:15" ht="23.25" customHeight="1" x14ac:dyDescent="0.25">
      <c r="B35" s="458" t="s">
        <v>382</v>
      </c>
      <c r="C35" s="459"/>
      <c r="D35" s="459"/>
      <c r="E35" s="295" t="s">
        <v>392</v>
      </c>
      <c r="H35" s="463"/>
      <c r="I35" s="463"/>
      <c r="J35" s="463"/>
      <c r="K35" s="93"/>
      <c r="L35" s="20"/>
      <c r="M35" s="20"/>
      <c r="N35" s="20"/>
      <c r="O35" s="20"/>
    </row>
    <row r="36" spans="2:15" ht="18.75" customHeight="1" x14ac:dyDescent="0.25">
      <c r="B36" s="456" t="s">
        <v>368</v>
      </c>
      <c r="C36" s="91">
        <v>1</v>
      </c>
      <c r="D36" s="289" t="s">
        <v>369</v>
      </c>
      <c r="E36" s="310" t="s">
        <v>86</v>
      </c>
      <c r="H36" s="462"/>
      <c r="I36" s="21"/>
      <c r="J36" s="19"/>
      <c r="K36" s="94"/>
      <c r="L36" s="20"/>
      <c r="M36" s="20"/>
      <c r="N36" s="20"/>
      <c r="O36" s="20"/>
    </row>
    <row r="37" spans="2:15" ht="19.5" customHeight="1" x14ac:dyDescent="0.25">
      <c r="B37" s="456"/>
      <c r="C37" s="91">
        <v>2</v>
      </c>
      <c r="D37" s="289" t="s">
        <v>370</v>
      </c>
      <c r="E37" s="311" t="s">
        <v>86</v>
      </c>
      <c r="H37" s="462"/>
      <c r="I37" s="21"/>
      <c r="J37" s="19"/>
      <c r="K37" s="95"/>
    </row>
    <row r="38" spans="2:15" ht="21.75" customHeight="1" x14ac:dyDescent="0.25">
      <c r="B38" s="456"/>
      <c r="C38" s="91">
        <v>3</v>
      </c>
      <c r="D38" s="289" t="s">
        <v>371</v>
      </c>
      <c r="E38" s="311" t="s">
        <v>86</v>
      </c>
      <c r="H38" s="462"/>
      <c r="I38" s="21"/>
      <c r="J38" s="19"/>
      <c r="K38" s="95"/>
    </row>
    <row r="39" spans="2:15" ht="29.25" customHeight="1" x14ac:dyDescent="0.25">
      <c r="B39" s="456"/>
      <c r="C39" s="91">
        <v>4</v>
      </c>
      <c r="D39" s="292" t="s">
        <v>460</v>
      </c>
      <c r="E39" s="311" t="s">
        <v>86</v>
      </c>
      <c r="H39" s="462"/>
      <c r="I39" s="21"/>
      <c r="J39" s="19"/>
      <c r="K39" s="95"/>
    </row>
    <row r="40" spans="2:15" ht="32.25" customHeight="1" x14ac:dyDescent="0.25">
      <c r="B40" s="460" t="s">
        <v>372</v>
      </c>
      <c r="C40" s="92" t="s">
        <v>373</v>
      </c>
      <c r="D40" s="290" t="s">
        <v>374</v>
      </c>
      <c r="E40" s="311" t="s">
        <v>86</v>
      </c>
      <c r="H40" s="462"/>
      <c r="I40" s="21"/>
      <c r="J40" s="20"/>
      <c r="K40" s="95"/>
    </row>
    <row r="41" spans="2:15" ht="47.25" customHeight="1" x14ac:dyDescent="0.25">
      <c r="B41" s="460"/>
      <c r="C41" s="92" t="s">
        <v>376</v>
      </c>
      <c r="D41" s="291" t="s">
        <v>457</v>
      </c>
      <c r="E41" s="311" t="s">
        <v>86</v>
      </c>
      <c r="H41" s="462"/>
      <c r="I41" s="21"/>
      <c r="J41" s="20"/>
      <c r="K41" s="95"/>
    </row>
    <row r="42" spans="2:15" x14ac:dyDescent="0.25">
      <c r="B42" s="460"/>
      <c r="C42" s="92" t="s">
        <v>377</v>
      </c>
      <c r="D42" s="291" t="s">
        <v>446</v>
      </c>
      <c r="E42" s="312">
        <v>0</v>
      </c>
      <c r="H42" s="462"/>
      <c r="I42" s="21"/>
      <c r="J42" s="20"/>
      <c r="K42" s="94"/>
    </row>
    <row r="43" spans="2:15" ht="31.5" customHeight="1" x14ac:dyDescent="0.25">
      <c r="B43" s="460"/>
      <c r="C43" s="92" t="s">
        <v>52</v>
      </c>
      <c r="D43" s="291" t="s">
        <v>458</v>
      </c>
      <c r="E43" s="312">
        <v>4</v>
      </c>
      <c r="H43" s="462"/>
      <c r="I43" s="21"/>
      <c r="J43" s="20"/>
      <c r="K43" s="94"/>
    </row>
    <row r="44" spans="2:15" ht="16.5" thickBot="1" x14ac:dyDescent="0.3">
      <c r="B44" s="461"/>
      <c r="C44" s="293" t="s">
        <v>378</v>
      </c>
      <c r="D44" s="294" t="s">
        <v>379</v>
      </c>
      <c r="E44" s="313">
        <v>900</v>
      </c>
      <c r="H44" s="462"/>
      <c r="I44" s="21"/>
      <c r="J44" s="20"/>
      <c r="K44" s="96"/>
    </row>
    <row r="45" spans="2:15" ht="15.75" thickBot="1" x14ac:dyDescent="0.3"/>
    <row r="46" spans="2:15" ht="23.25" customHeight="1" x14ac:dyDescent="0.25">
      <c r="B46" s="458" t="s">
        <v>383</v>
      </c>
      <c r="C46" s="459"/>
      <c r="D46" s="459"/>
      <c r="E46" s="295" t="s">
        <v>367</v>
      </c>
      <c r="H46" s="463"/>
      <c r="I46" s="463"/>
      <c r="J46" s="463"/>
      <c r="K46" s="93"/>
      <c r="L46" s="20"/>
      <c r="M46" s="20"/>
      <c r="N46" s="20"/>
      <c r="O46" s="20"/>
    </row>
    <row r="47" spans="2:15" ht="18.75" customHeight="1" x14ac:dyDescent="0.25">
      <c r="B47" s="456" t="s">
        <v>368</v>
      </c>
      <c r="C47" s="91">
        <v>1</v>
      </c>
      <c r="D47" s="289" t="s">
        <v>369</v>
      </c>
      <c r="E47" s="310" t="s">
        <v>86</v>
      </c>
      <c r="H47" s="462"/>
      <c r="I47" s="21"/>
      <c r="J47" s="19"/>
      <c r="K47" s="94"/>
      <c r="L47" s="20"/>
      <c r="M47" s="20"/>
      <c r="N47" s="20"/>
      <c r="O47" s="20"/>
    </row>
    <row r="48" spans="2:15" ht="19.5" customHeight="1" x14ac:dyDescent="0.25">
      <c r="B48" s="456"/>
      <c r="C48" s="91">
        <v>2</v>
      </c>
      <c r="D48" s="289" t="s">
        <v>370</v>
      </c>
      <c r="E48" s="311" t="s">
        <v>86</v>
      </c>
      <c r="H48" s="462"/>
      <c r="I48" s="21"/>
      <c r="J48" s="19"/>
      <c r="K48" s="95"/>
    </row>
    <row r="49" spans="2:15" ht="21.75" customHeight="1" x14ac:dyDescent="0.25">
      <c r="B49" s="456"/>
      <c r="C49" s="91">
        <v>3</v>
      </c>
      <c r="D49" s="289" t="s">
        <v>371</v>
      </c>
      <c r="E49" s="311" t="s">
        <v>86</v>
      </c>
      <c r="H49" s="462"/>
      <c r="I49" s="21"/>
      <c r="J49" s="19"/>
      <c r="K49" s="95"/>
    </row>
    <row r="50" spans="2:15" ht="29.25" customHeight="1" x14ac:dyDescent="0.25">
      <c r="B50" s="456"/>
      <c r="C50" s="91">
        <v>4</v>
      </c>
      <c r="D50" s="292" t="s">
        <v>460</v>
      </c>
      <c r="E50" s="311" t="s">
        <v>86</v>
      </c>
      <c r="H50" s="462"/>
      <c r="I50" s="21"/>
      <c r="J50" s="19"/>
      <c r="K50" s="95"/>
    </row>
    <row r="51" spans="2:15" ht="32.25" customHeight="1" x14ac:dyDescent="0.25">
      <c r="B51" s="460" t="s">
        <v>372</v>
      </c>
      <c r="C51" s="92" t="s">
        <v>373</v>
      </c>
      <c r="D51" s="290" t="s">
        <v>374</v>
      </c>
      <c r="E51" s="311" t="s">
        <v>86</v>
      </c>
      <c r="H51" s="462"/>
      <c r="I51" s="21"/>
      <c r="J51" s="20"/>
      <c r="K51" s="95"/>
    </row>
    <row r="52" spans="2:15" ht="47.25" customHeight="1" x14ac:dyDescent="0.25">
      <c r="B52" s="460"/>
      <c r="C52" s="92" t="s">
        <v>376</v>
      </c>
      <c r="D52" s="291" t="s">
        <v>457</v>
      </c>
      <c r="E52" s="311" t="s">
        <v>86</v>
      </c>
      <c r="H52" s="462"/>
      <c r="I52" s="21"/>
      <c r="J52" s="20"/>
      <c r="K52" s="95"/>
    </row>
    <row r="53" spans="2:15" x14ac:dyDescent="0.25">
      <c r="B53" s="460"/>
      <c r="C53" s="92" t="s">
        <v>377</v>
      </c>
      <c r="D53" s="291" t="s">
        <v>446</v>
      </c>
      <c r="E53" s="312">
        <v>1</v>
      </c>
      <c r="H53" s="462"/>
      <c r="I53" s="21"/>
      <c r="J53" s="20"/>
      <c r="K53" s="94"/>
    </row>
    <row r="54" spans="2:15" ht="31.5" customHeight="1" x14ac:dyDescent="0.25">
      <c r="B54" s="460"/>
      <c r="C54" s="92" t="s">
        <v>52</v>
      </c>
      <c r="D54" s="291" t="s">
        <v>458</v>
      </c>
      <c r="E54" s="312">
        <v>4</v>
      </c>
      <c r="H54" s="462"/>
      <c r="I54" s="21"/>
      <c r="J54" s="20"/>
      <c r="K54" s="94"/>
    </row>
    <row r="55" spans="2:15" ht="16.5" thickBot="1" x14ac:dyDescent="0.3">
      <c r="B55" s="461"/>
      <c r="C55" s="293" t="s">
        <v>378</v>
      </c>
      <c r="D55" s="294" t="s">
        <v>379</v>
      </c>
      <c r="E55" s="313">
        <v>900</v>
      </c>
      <c r="H55" s="462"/>
      <c r="I55" s="21"/>
      <c r="J55" s="20"/>
      <c r="K55" s="96"/>
    </row>
    <row r="56" spans="2:15" ht="15.75" thickBot="1" x14ac:dyDescent="0.3"/>
    <row r="57" spans="2:15" ht="23.25" customHeight="1" x14ac:dyDescent="0.25">
      <c r="B57" s="458" t="s">
        <v>384</v>
      </c>
      <c r="C57" s="459"/>
      <c r="D57" s="459"/>
      <c r="E57" s="295" t="s">
        <v>392</v>
      </c>
      <c r="L57" s="20"/>
      <c r="M57" s="20"/>
      <c r="N57" s="20"/>
      <c r="O57" s="20"/>
    </row>
    <row r="58" spans="2:15" ht="18.75" customHeight="1" x14ac:dyDescent="0.25">
      <c r="B58" s="456" t="s">
        <v>368</v>
      </c>
      <c r="C58" s="91">
        <v>1</v>
      </c>
      <c r="D58" s="289" t="s">
        <v>369</v>
      </c>
      <c r="E58" s="310" t="s">
        <v>86</v>
      </c>
      <c r="H58" s="463"/>
      <c r="I58" s="463"/>
      <c r="J58" s="463"/>
      <c r="K58" s="93"/>
      <c r="L58" s="20"/>
      <c r="M58" s="20"/>
      <c r="N58" s="20"/>
      <c r="O58" s="20"/>
    </row>
    <row r="59" spans="2:15" ht="19.5" customHeight="1" x14ac:dyDescent="0.25">
      <c r="B59" s="456"/>
      <c r="C59" s="91">
        <v>2</v>
      </c>
      <c r="D59" s="289" t="s">
        <v>370</v>
      </c>
      <c r="E59" s="311" t="s">
        <v>86</v>
      </c>
      <c r="H59" s="462"/>
      <c r="I59" s="21"/>
      <c r="J59" s="19"/>
      <c r="K59" s="94"/>
    </row>
    <row r="60" spans="2:15" ht="21.75" customHeight="1" x14ac:dyDescent="0.25">
      <c r="B60" s="456"/>
      <c r="C60" s="91">
        <v>3</v>
      </c>
      <c r="D60" s="289" t="s">
        <v>371</v>
      </c>
      <c r="E60" s="311" t="s">
        <v>86</v>
      </c>
      <c r="H60" s="462"/>
      <c r="I60" s="21"/>
      <c r="J60" s="19"/>
      <c r="K60" s="95"/>
    </row>
    <row r="61" spans="2:15" ht="29.25" customHeight="1" x14ac:dyDescent="0.25">
      <c r="B61" s="456"/>
      <c r="C61" s="91">
        <v>4</v>
      </c>
      <c r="D61" s="292" t="s">
        <v>460</v>
      </c>
      <c r="E61" s="311" t="s">
        <v>86</v>
      </c>
      <c r="H61" s="462"/>
      <c r="I61" s="21"/>
      <c r="J61" s="19"/>
      <c r="K61" s="95"/>
    </row>
    <row r="62" spans="2:15" ht="32.25" customHeight="1" x14ac:dyDescent="0.25">
      <c r="B62" s="460" t="s">
        <v>385</v>
      </c>
      <c r="C62" s="92" t="s">
        <v>373</v>
      </c>
      <c r="D62" s="290" t="s">
        <v>374</v>
      </c>
      <c r="E62" s="311" t="s">
        <v>86</v>
      </c>
      <c r="H62" s="462"/>
      <c r="I62" s="21"/>
      <c r="J62" s="19"/>
      <c r="K62" s="95"/>
    </row>
    <row r="63" spans="2:15" ht="47.25" customHeight="1" x14ac:dyDescent="0.25">
      <c r="B63" s="460"/>
      <c r="C63" s="92" t="s">
        <v>376</v>
      </c>
      <c r="D63" s="291" t="s">
        <v>457</v>
      </c>
      <c r="E63" s="311" t="s">
        <v>86</v>
      </c>
      <c r="H63" s="462"/>
      <c r="I63" s="21"/>
      <c r="J63" s="20"/>
      <c r="K63" s="95"/>
    </row>
    <row r="64" spans="2:15" x14ac:dyDescent="0.25">
      <c r="B64" s="460"/>
      <c r="C64" s="92" t="s">
        <v>377</v>
      </c>
      <c r="D64" s="291" t="s">
        <v>446</v>
      </c>
      <c r="E64" s="312">
        <v>0</v>
      </c>
      <c r="H64" s="462"/>
      <c r="I64" s="21"/>
      <c r="J64" s="20"/>
      <c r="K64" s="95"/>
    </row>
    <row r="65" spans="2:15" ht="31.5" customHeight="1" x14ac:dyDescent="0.25">
      <c r="B65" s="460"/>
      <c r="C65" s="92" t="s">
        <v>52</v>
      </c>
      <c r="D65" s="291" t="s">
        <v>458</v>
      </c>
      <c r="E65" s="312">
        <v>4</v>
      </c>
      <c r="H65" s="462"/>
      <c r="I65" s="21"/>
      <c r="J65" s="20"/>
      <c r="K65" s="94"/>
    </row>
    <row r="66" spans="2:15" ht="16.5" thickBot="1" x14ac:dyDescent="0.3">
      <c r="B66" s="461"/>
      <c r="C66" s="293" t="s">
        <v>378</v>
      </c>
      <c r="D66" s="294" t="s">
        <v>379</v>
      </c>
      <c r="E66" s="387">
        <v>900</v>
      </c>
      <c r="H66" s="462"/>
      <c r="I66" s="21"/>
      <c r="J66" s="20"/>
      <c r="K66" s="94"/>
    </row>
    <row r="67" spans="2:15" ht="15.75" thickBot="1" x14ac:dyDescent="0.3"/>
    <row r="68" spans="2:15" ht="23.25" customHeight="1" x14ac:dyDescent="0.25">
      <c r="B68" s="458" t="s">
        <v>386</v>
      </c>
      <c r="C68" s="459"/>
      <c r="D68" s="459"/>
      <c r="E68" s="295" t="s">
        <v>367</v>
      </c>
      <c r="L68" s="20"/>
      <c r="M68" s="20"/>
      <c r="N68" s="20"/>
      <c r="O68" s="20"/>
    </row>
    <row r="69" spans="2:15" ht="18.75" customHeight="1" x14ac:dyDescent="0.25">
      <c r="B69" s="456" t="s">
        <v>368</v>
      </c>
      <c r="C69" s="91">
        <v>1</v>
      </c>
      <c r="D69" s="289" t="s">
        <v>369</v>
      </c>
      <c r="E69" s="310" t="s">
        <v>86</v>
      </c>
      <c r="H69" s="463"/>
      <c r="I69" s="463"/>
      <c r="J69" s="463"/>
      <c r="K69" s="93"/>
      <c r="L69" s="20"/>
      <c r="M69" s="20"/>
      <c r="N69" s="20"/>
      <c r="O69" s="20"/>
    </row>
    <row r="70" spans="2:15" ht="19.5" customHeight="1" x14ac:dyDescent="0.25">
      <c r="B70" s="456"/>
      <c r="C70" s="91">
        <v>2</v>
      </c>
      <c r="D70" s="289" t="s">
        <v>370</v>
      </c>
      <c r="E70" s="311" t="s">
        <v>86</v>
      </c>
      <c r="H70" s="462"/>
      <c r="I70" s="21"/>
      <c r="J70" s="19"/>
      <c r="K70" s="94"/>
    </row>
    <row r="71" spans="2:15" ht="21.75" customHeight="1" x14ac:dyDescent="0.25">
      <c r="B71" s="456"/>
      <c r="C71" s="91">
        <v>3</v>
      </c>
      <c r="D71" s="289" t="s">
        <v>371</v>
      </c>
      <c r="E71" s="311" t="s">
        <v>86</v>
      </c>
      <c r="H71" s="462"/>
      <c r="I71" s="21"/>
      <c r="J71" s="19"/>
      <c r="K71" s="95"/>
    </row>
    <row r="72" spans="2:15" ht="29.25" customHeight="1" x14ac:dyDescent="0.25">
      <c r="B72" s="456"/>
      <c r="C72" s="91">
        <v>4</v>
      </c>
      <c r="D72" s="292" t="s">
        <v>460</v>
      </c>
      <c r="E72" s="311" t="s">
        <v>86</v>
      </c>
      <c r="H72" s="462"/>
      <c r="I72" s="21"/>
      <c r="J72" s="19"/>
      <c r="K72" s="95"/>
    </row>
    <row r="73" spans="2:15" ht="32.25" customHeight="1" x14ac:dyDescent="0.25">
      <c r="B73" s="460" t="s">
        <v>387</v>
      </c>
      <c r="C73" s="92" t="s">
        <v>373</v>
      </c>
      <c r="D73" s="290" t="s">
        <v>374</v>
      </c>
      <c r="E73" s="311" t="s">
        <v>86</v>
      </c>
      <c r="H73" s="462"/>
      <c r="I73" s="21"/>
      <c r="J73" s="19"/>
      <c r="K73" s="95"/>
    </row>
    <row r="74" spans="2:15" ht="47.25" customHeight="1" x14ac:dyDescent="0.25">
      <c r="B74" s="460"/>
      <c r="C74" s="92" t="s">
        <v>376</v>
      </c>
      <c r="D74" s="291" t="s">
        <v>457</v>
      </c>
      <c r="E74" s="311" t="s">
        <v>86</v>
      </c>
      <c r="H74" s="462"/>
      <c r="I74" s="21"/>
      <c r="J74" s="20"/>
      <c r="K74" s="95"/>
    </row>
    <row r="75" spans="2:15" x14ac:dyDescent="0.25">
      <c r="B75" s="460"/>
      <c r="C75" s="92" t="s">
        <v>377</v>
      </c>
      <c r="D75" s="291" t="s">
        <v>446</v>
      </c>
      <c r="E75" s="312">
        <v>0</v>
      </c>
      <c r="H75" s="462"/>
      <c r="I75" s="21"/>
      <c r="J75" s="20"/>
      <c r="K75" s="95"/>
    </row>
    <row r="76" spans="2:15" ht="31.5" customHeight="1" x14ac:dyDescent="0.25">
      <c r="B76" s="460"/>
      <c r="C76" s="92" t="s">
        <v>52</v>
      </c>
      <c r="D76" s="291" t="s">
        <v>458</v>
      </c>
      <c r="E76" s="312">
        <v>4</v>
      </c>
      <c r="H76" s="462"/>
      <c r="I76" s="21"/>
      <c r="J76" s="20"/>
      <c r="K76" s="94"/>
    </row>
    <row r="77" spans="2:15" ht="16.5" thickBot="1" x14ac:dyDescent="0.3">
      <c r="B77" s="461"/>
      <c r="C77" s="293" t="s">
        <v>378</v>
      </c>
      <c r="D77" s="294" t="s">
        <v>379</v>
      </c>
      <c r="E77" s="313">
        <v>900</v>
      </c>
      <c r="H77" s="462"/>
      <c r="I77" s="21"/>
      <c r="J77" s="20"/>
      <c r="K77" s="94"/>
    </row>
    <row r="78" spans="2:15" ht="15.75" thickBot="1" x14ac:dyDescent="0.3"/>
    <row r="79" spans="2:15" ht="23.25" customHeight="1" x14ac:dyDescent="0.25">
      <c r="B79" s="458" t="s">
        <v>388</v>
      </c>
      <c r="C79" s="459"/>
      <c r="D79" s="459"/>
      <c r="E79" s="295" t="s">
        <v>392</v>
      </c>
      <c r="L79" s="20"/>
      <c r="M79" s="20"/>
      <c r="N79" s="20"/>
      <c r="O79" s="20"/>
    </row>
    <row r="80" spans="2:15" ht="18.75" customHeight="1" x14ac:dyDescent="0.25">
      <c r="B80" s="456" t="s">
        <v>368</v>
      </c>
      <c r="C80" s="91">
        <v>1</v>
      </c>
      <c r="D80" s="289" t="s">
        <v>369</v>
      </c>
      <c r="E80" s="310" t="s">
        <v>86</v>
      </c>
      <c r="H80" s="463"/>
      <c r="I80" s="463"/>
      <c r="J80" s="463"/>
      <c r="K80" s="93"/>
      <c r="L80" s="20"/>
      <c r="M80" s="20"/>
      <c r="N80" s="20"/>
      <c r="O80" s="20"/>
    </row>
    <row r="81" spans="2:15" ht="19.5" customHeight="1" x14ac:dyDescent="0.25">
      <c r="B81" s="456"/>
      <c r="C81" s="91">
        <v>2</v>
      </c>
      <c r="D81" s="289" t="s">
        <v>370</v>
      </c>
      <c r="E81" s="311" t="s">
        <v>86</v>
      </c>
      <c r="H81" s="462"/>
      <c r="I81" s="21"/>
      <c r="J81" s="19"/>
      <c r="K81" s="94"/>
    </row>
    <row r="82" spans="2:15" ht="21.75" customHeight="1" x14ac:dyDescent="0.25">
      <c r="B82" s="456"/>
      <c r="C82" s="91">
        <v>3</v>
      </c>
      <c r="D82" s="289" t="s">
        <v>371</v>
      </c>
      <c r="E82" s="311" t="s">
        <v>86</v>
      </c>
      <c r="H82" s="462"/>
      <c r="I82" s="21"/>
      <c r="J82" s="19"/>
      <c r="K82" s="95"/>
    </row>
    <row r="83" spans="2:15" ht="29.25" customHeight="1" x14ac:dyDescent="0.25">
      <c r="B83" s="456"/>
      <c r="C83" s="91">
        <v>4</v>
      </c>
      <c r="D83" s="292" t="s">
        <v>460</v>
      </c>
      <c r="E83" s="311" t="s">
        <v>86</v>
      </c>
      <c r="H83" s="462"/>
      <c r="I83" s="21"/>
      <c r="J83" s="19"/>
      <c r="K83" s="95"/>
    </row>
    <row r="84" spans="2:15" ht="32.25" customHeight="1" x14ac:dyDescent="0.25">
      <c r="B84" s="460" t="s">
        <v>385</v>
      </c>
      <c r="C84" s="92" t="s">
        <v>373</v>
      </c>
      <c r="D84" s="290" t="s">
        <v>374</v>
      </c>
      <c r="E84" s="311" t="s">
        <v>86</v>
      </c>
      <c r="H84" s="462"/>
      <c r="I84" s="21"/>
      <c r="J84" s="19"/>
      <c r="K84" s="95"/>
    </row>
    <row r="85" spans="2:15" ht="47.25" customHeight="1" x14ac:dyDescent="0.25">
      <c r="B85" s="460"/>
      <c r="C85" s="92" t="s">
        <v>376</v>
      </c>
      <c r="D85" s="291" t="s">
        <v>457</v>
      </c>
      <c r="E85" s="311" t="s">
        <v>86</v>
      </c>
      <c r="H85" s="462"/>
      <c r="I85" s="21"/>
      <c r="J85" s="20"/>
      <c r="K85" s="95"/>
    </row>
    <row r="86" spans="2:15" x14ac:dyDescent="0.25">
      <c r="B86" s="460"/>
      <c r="C86" s="92" t="s">
        <v>377</v>
      </c>
      <c r="D86" s="291" t="s">
        <v>446</v>
      </c>
      <c r="E86" s="312">
        <v>1</v>
      </c>
      <c r="H86" s="462"/>
      <c r="I86" s="21"/>
      <c r="J86" s="20"/>
      <c r="K86" s="95"/>
    </row>
    <row r="87" spans="2:15" ht="31.5" customHeight="1" x14ac:dyDescent="0.25">
      <c r="B87" s="460"/>
      <c r="C87" s="92" t="s">
        <v>52</v>
      </c>
      <c r="D87" s="291" t="s">
        <v>458</v>
      </c>
      <c r="E87" s="312">
        <v>4</v>
      </c>
      <c r="H87" s="462"/>
      <c r="I87" s="21"/>
      <c r="J87" s="20"/>
      <c r="K87" s="94"/>
    </row>
    <row r="88" spans="2:15" ht="16.5" thickBot="1" x14ac:dyDescent="0.3">
      <c r="B88" s="461"/>
      <c r="C88" s="293" t="s">
        <v>378</v>
      </c>
      <c r="D88" s="294" t="s">
        <v>379</v>
      </c>
      <c r="E88" s="313">
        <v>900</v>
      </c>
      <c r="H88" s="462"/>
      <c r="I88" s="21"/>
      <c r="J88" s="20"/>
      <c r="K88" s="94"/>
    </row>
    <row r="89" spans="2:15" ht="15.75" thickBot="1" x14ac:dyDescent="0.3"/>
    <row r="90" spans="2:15" ht="23.25" customHeight="1" x14ac:dyDescent="0.25">
      <c r="B90" s="458" t="s">
        <v>389</v>
      </c>
      <c r="C90" s="459"/>
      <c r="D90" s="459"/>
      <c r="E90" s="295" t="s">
        <v>392</v>
      </c>
      <c r="H90" s="463"/>
      <c r="I90" s="463"/>
      <c r="J90" s="463"/>
      <c r="K90" s="93"/>
      <c r="L90" s="20"/>
      <c r="M90" s="20"/>
      <c r="N90" s="20"/>
      <c r="O90" s="20"/>
    </row>
    <row r="91" spans="2:15" ht="18.75" customHeight="1" x14ac:dyDescent="0.25">
      <c r="B91" s="456" t="s">
        <v>368</v>
      </c>
      <c r="C91" s="91">
        <v>1</v>
      </c>
      <c r="D91" s="289" t="s">
        <v>369</v>
      </c>
      <c r="E91" s="310" t="s">
        <v>86</v>
      </c>
      <c r="H91" s="462"/>
      <c r="I91" s="21"/>
      <c r="J91" s="19"/>
      <c r="K91" s="94"/>
      <c r="L91" s="20"/>
      <c r="M91" s="20"/>
      <c r="N91" s="20"/>
      <c r="O91" s="20"/>
    </row>
    <row r="92" spans="2:15" ht="19.5" customHeight="1" x14ac:dyDescent="0.25">
      <c r="B92" s="456"/>
      <c r="C92" s="91">
        <v>2</v>
      </c>
      <c r="D92" s="289" t="s">
        <v>370</v>
      </c>
      <c r="E92" s="311" t="s">
        <v>86</v>
      </c>
      <c r="H92" s="462"/>
      <c r="I92" s="21"/>
      <c r="J92" s="19"/>
      <c r="K92" s="95"/>
    </row>
    <row r="93" spans="2:15" ht="21.75" customHeight="1" x14ac:dyDescent="0.25">
      <c r="B93" s="456"/>
      <c r="C93" s="91">
        <v>3</v>
      </c>
      <c r="D93" s="289" t="s">
        <v>371</v>
      </c>
      <c r="E93" s="311" t="s">
        <v>86</v>
      </c>
      <c r="H93" s="462"/>
      <c r="I93" s="21"/>
      <c r="J93" s="19"/>
      <c r="K93" s="95"/>
    </row>
    <row r="94" spans="2:15" ht="29.25" customHeight="1" x14ac:dyDescent="0.25">
      <c r="B94" s="456"/>
      <c r="C94" s="91">
        <v>4</v>
      </c>
      <c r="D94" s="292" t="s">
        <v>460</v>
      </c>
      <c r="E94" s="311" t="s">
        <v>86</v>
      </c>
      <c r="H94" s="462"/>
      <c r="I94" s="21"/>
      <c r="J94" s="19"/>
      <c r="K94" s="95"/>
    </row>
    <row r="95" spans="2:15" ht="32.25" customHeight="1" x14ac:dyDescent="0.25">
      <c r="B95" s="460" t="s">
        <v>385</v>
      </c>
      <c r="C95" s="92" t="s">
        <v>373</v>
      </c>
      <c r="D95" s="290" t="s">
        <v>374</v>
      </c>
      <c r="E95" s="311" t="s">
        <v>86</v>
      </c>
      <c r="H95" s="463"/>
      <c r="I95" s="463"/>
      <c r="J95" s="463"/>
      <c r="K95" s="93"/>
    </row>
    <row r="96" spans="2:15" ht="47.25" customHeight="1" x14ac:dyDescent="0.25">
      <c r="B96" s="460"/>
      <c r="C96" s="92" t="s">
        <v>376</v>
      </c>
      <c r="D96" s="291" t="s">
        <v>457</v>
      </c>
      <c r="E96" s="311" t="s">
        <v>86</v>
      </c>
      <c r="H96" s="462"/>
      <c r="I96" s="21"/>
      <c r="J96" s="19"/>
      <c r="K96" s="94"/>
    </row>
    <row r="97" spans="2:15" x14ac:dyDescent="0.25">
      <c r="B97" s="460"/>
      <c r="C97" s="92" t="s">
        <v>377</v>
      </c>
      <c r="D97" s="291" t="s">
        <v>446</v>
      </c>
      <c r="E97" s="312">
        <v>1</v>
      </c>
      <c r="H97" s="462"/>
      <c r="I97" s="21"/>
      <c r="J97" s="19"/>
      <c r="K97" s="95"/>
    </row>
    <row r="98" spans="2:15" ht="31.5" customHeight="1" x14ac:dyDescent="0.25">
      <c r="B98" s="460"/>
      <c r="C98" s="92" t="s">
        <v>52</v>
      </c>
      <c r="D98" s="291" t="s">
        <v>458</v>
      </c>
      <c r="E98" s="312">
        <v>4</v>
      </c>
      <c r="H98" s="462"/>
      <c r="I98" s="21"/>
      <c r="J98" s="19"/>
      <c r="K98" s="95"/>
    </row>
    <row r="99" spans="2:15" ht="16.5" thickBot="1" x14ac:dyDescent="0.3">
      <c r="B99" s="461"/>
      <c r="C99" s="293" t="s">
        <v>378</v>
      </c>
      <c r="D99" s="294" t="s">
        <v>379</v>
      </c>
      <c r="E99" s="313">
        <v>900</v>
      </c>
      <c r="H99" s="462"/>
      <c r="I99" s="21"/>
      <c r="J99" s="19"/>
      <c r="K99" s="95"/>
    </row>
    <row r="100" spans="2:15" ht="15.75" thickBot="1" x14ac:dyDescent="0.3">
      <c r="H100" s="463"/>
      <c r="I100" s="463"/>
      <c r="J100" s="463"/>
      <c r="K100" s="93"/>
    </row>
    <row r="101" spans="2:15" ht="23.25" customHeight="1" x14ac:dyDescent="0.25">
      <c r="B101" s="458" t="s">
        <v>390</v>
      </c>
      <c r="C101" s="459"/>
      <c r="D101" s="459"/>
      <c r="E101" s="295" t="s">
        <v>367</v>
      </c>
      <c r="H101" s="462"/>
      <c r="I101" s="21"/>
      <c r="J101" s="19"/>
      <c r="K101" s="94"/>
      <c r="L101" s="20"/>
      <c r="M101" s="20"/>
      <c r="N101" s="20"/>
      <c r="O101" s="20"/>
    </row>
    <row r="102" spans="2:15" ht="18.75" customHeight="1" x14ac:dyDescent="0.25">
      <c r="B102" s="456" t="s">
        <v>368</v>
      </c>
      <c r="C102" s="91">
        <v>1</v>
      </c>
      <c r="D102" s="289" t="s">
        <v>369</v>
      </c>
      <c r="E102" s="310" t="s">
        <v>86</v>
      </c>
      <c r="H102" s="462"/>
      <c r="I102" s="21"/>
      <c r="J102" s="19"/>
      <c r="K102" s="95"/>
      <c r="L102" s="20"/>
      <c r="M102" s="20"/>
      <c r="N102" s="20"/>
      <c r="O102" s="20"/>
    </row>
    <row r="103" spans="2:15" ht="19.5" customHeight="1" x14ac:dyDescent="0.25">
      <c r="B103" s="456"/>
      <c r="C103" s="91">
        <v>2</v>
      </c>
      <c r="D103" s="289" t="s">
        <v>370</v>
      </c>
      <c r="E103" s="311" t="s">
        <v>86</v>
      </c>
      <c r="H103" s="462"/>
      <c r="I103" s="21"/>
      <c r="J103" s="19"/>
      <c r="K103" s="95"/>
    </row>
    <row r="104" spans="2:15" ht="21.75" customHeight="1" x14ac:dyDescent="0.25">
      <c r="B104" s="456"/>
      <c r="C104" s="91">
        <v>3</v>
      </c>
      <c r="D104" s="289" t="s">
        <v>371</v>
      </c>
      <c r="E104" s="311" t="s">
        <v>86</v>
      </c>
      <c r="H104" s="462"/>
      <c r="I104" s="21"/>
      <c r="J104" s="19"/>
      <c r="K104" s="95"/>
    </row>
    <row r="105" spans="2:15" ht="29.25" customHeight="1" x14ac:dyDescent="0.25">
      <c r="B105" s="456"/>
      <c r="C105" s="91">
        <v>4</v>
      </c>
      <c r="D105" s="292" t="s">
        <v>460</v>
      </c>
      <c r="E105" s="311" t="s">
        <v>86</v>
      </c>
      <c r="H105" s="463"/>
      <c r="I105" s="463"/>
      <c r="J105" s="463"/>
      <c r="K105" s="93"/>
    </row>
    <row r="106" spans="2:15" ht="32.25" customHeight="1" x14ac:dyDescent="0.25">
      <c r="B106" s="460" t="s">
        <v>385</v>
      </c>
      <c r="C106" s="92" t="s">
        <v>373</v>
      </c>
      <c r="D106" s="290" t="s">
        <v>374</v>
      </c>
      <c r="E106" s="311" t="s">
        <v>86</v>
      </c>
      <c r="H106" s="462"/>
      <c r="I106" s="21"/>
      <c r="J106" s="19"/>
      <c r="K106" s="94"/>
    </row>
    <row r="107" spans="2:15" ht="47.25" customHeight="1" x14ac:dyDescent="0.25">
      <c r="B107" s="460"/>
      <c r="C107" s="92" t="s">
        <v>376</v>
      </c>
      <c r="D107" s="291" t="s">
        <v>457</v>
      </c>
      <c r="E107" s="311" t="s">
        <v>86</v>
      </c>
      <c r="H107" s="462"/>
      <c r="I107" s="21"/>
      <c r="J107" s="19"/>
      <c r="K107" s="95"/>
    </row>
    <row r="108" spans="2:15" x14ac:dyDescent="0.25">
      <c r="B108" s="460"/>
      <c r="C108" s="92" t="s">
        <v>377</v>
      </c>
      <c r="D108" s="291" t="s">
        <v>446</v>
      </c>
      <c r="E108" s="312">
        <v>1</v>
      </c>
      <c r="H108" s="462"/>
      <c r="I108" s="21"/>
      <c r="J108" s="19"/>
      <c r="K108" s="95"/>
    </row>
    <row r="109" spans="2:15" ht="31.5" customHeight="1" x14ac:dyDescent="0.25">
      <c r="B109" s="460"/>
      <c r="C109" s="92" t="s">
        <v>52</v>
      </c>
      <c r="D109" s="291" t="s">
        <v>458</v>
      </c>
      <c r="E109" s="312">
        <v>4</v>
      </c>
      <c r="H109" s="462"/>
      <c r="I109" s="21"/>
      <c r="J109" s="19"/>
      <c r="K109" s="95"/>
    </row>
    <row r="110" spans="2:15" ht="16.5" thickBot="1" x14ac:dyDescent="0.3">
      <c r="B110" s="461"/>
      <c r="C110" s="293" t="s">
        <v>378</v>
      </c>
      <c r="D110" s="294" t="s">
        <v>379</v>
      </c>
      <c r="E110" s="313">
        <v>900</v>
      </c>
      <c r="H110" s="463"/>
      <c r="I110" s="463"/>
      <c r="J110" s="463"/>
      <c r="K110" s="93"/>
    </row>
    <row r="111" spans="2:15" ht="15.75" thickBot="1" x14ac:dyDescent="0.3">
      <c r="H111" s="462"/>
      <c r="I111" s="21"/>
      <c r="J111" s="19"/>
      <c r="K111" s="94"/>
    </row>
    <row r="112" spans="2:15" ht="23.25" customHeight="1" x14ac:dyDescent="0.25">
      <c r="B112" s="458" t="s">
        <v>391</v>
      </c>
      <c r="C112" s="459"/>
      <c r="D112" s="459"/>
      <c r="E112" s="295" t="s">
        <v>367</v>
      </c>
      <c r="H112" s="462"/>
      <c r="I112" s="21"/>
      <c r="J112" s="19"/>
      <c r="K112" s="95"/>
      <c r="L112" s="20"/>
      <c r="M112" s="20"/>
      <c r="N112" s="20"/>
      <c r="O112" s="20"/>
    </row>
    <row r="113" spans="2:15" ht="18.75" customHeight="1" x14ac:dyDescent="0.25">
      <c r="B113" s="456" t="s">
        <v>368</v>
      </c>
      <c r="C113" s="91">
        <v>1</v>
      </c>
      <c r="D113" s="289" t="s">
        <v>369</v>
      </c>
      <c r="E113" s="310" t="s">
        <v>86</v>
      </c>
      <c r="H113" s="462"/>
      <c r="I113" s="21"/>
      <c r="J113" s="19"/>
      <c r="K113" s="95"/>
      <c r="L113" s="20"/>
      <c r="M113" s="20"/>
      <c r="N113" s="20"/>
      <c r="O113" s="20"/>
    </row>
    <row r="114" spans="2:15" ht="19.5" customHeight="1" x14ac:dyDescent="0.25">
      <c r="B114" s="456"/>
      <c r="C114" s="91">
        <v>2</v>
      </c>
      <c r="D114" s="289" t="s">
        <v>370</v>
      </c>
      <c r="E114" s="311" t="s">
        <v>86</v>
      </c>
      <c r="H114" s="462"/>
      <c r="I114" s="21"/>
      <c r="J114" s="19"/>
      <c r="K114" s="95"/>
    </row>
    <row r="115" spans="2:15" ht="21.75" customHeight="1" x14ac:dyDescent="0.25">
      <c r="B115" s="456"/>
      <c r="C115" s="91">
        <v>3</v>
      </c>
      <c r="D115" s="289" t="s">
        <v>371</v>
      </c>
      <c r="E115" s="311" t="s">
        <v>86</v>
      </c>
      <c r="H115" s="463"/>
      <c r="I115" s="463"/>
      <c r="J115" s="463"/>
      <c r="K115" s="93"/>
    </row>
    <row r="116" spans="2:15" ht="29.25" customHeight="1" x14ac:dyDescent="0.25">
      <c r="B116" s="456"/>
      <c r="C116" s="91">
        <v>4</v>
      </c>
      <c r="D116" s="292" t="s">
        <v>460</v>
      </c>
      <c r="E116" s="311" t="s">
        <v>86</v>
      </c>
      <c r="H116" s="462"/>
      <c r="I116" s="21"/>
      <c r="J116" s="19"/>
      <c r="K116" s="94"/>
    </row>
    <row r="117" spans="2:15" ht="32.25" customHeight="1" x14ac:dyDescent="0.25">
      <c r="B117" s="460" t="s">
        <v>385</v>
      </c>
      <c r="C117" s="92" t="s">
        <v>373</v>
      </c>
      <c r="D117" s="290" t="s">
        <v>374</v>
      </c>
      <c r="E117" s="311" t="s">
        <v>86</v>
      </c>
      <c r="H117" s="462"/>
      <c r="I117" s="21"/>
      <c r="J117" s="19"/>
      <c r="K117" s="95"/>
    </row>
    <row r="118" spans="2:15" ht="47.25" customHeight="1" x14ac:dyDescent="0.25">
      <c r="B118" s="460"/>
      <c r="C118" s="92" t="s">
        <v>376</v>
      </c>
      <c r="D118" s="291" t="s">
        <v>457</v>
      </c>
      <c r="E118" s="311" t="s">
        <v>86</v>
      </c>
      <c r="H118" s="462"/>
      <c r="I118" s="21"/>
      <c r="J118" s="19"/>
      <c r="K118" s="95"/>
    </row>
    <row r="119" spans="2:15" x14ac:dyDescent="0.25">
      <c r="B119" s="460"/>
      <c r="C119" s="92" t="s">
        <v>377</v>
      </c>
      <c r="D119" s="291" t="s">
        <v>446</v>
      </c>
      <c r="E119" s="312">
        <v>0</v>
      </c>
      <c r="H119" s="462"/>
      <c r="I119" s="21"/>
      <c r="J119" s="19"/>
      <c r="K119" s="95"/>
    </row>
    <row r="120" spans="2:15" ht="31.5" customHeight="1" x14ac:dyDescent="0.25">
      <c r="B120" s="460"/>
      <c r="C120" s="92" t="s">
        <v>52</v>
      </c>
      <c r="D120" s="291" t="s">
        <v>458</v>
      </c>
      <c r="E120" s="312">
        <v>4</v>
      </c>
      <c r="H120" s="463"/>
      <c r="I120" s="463"/>
      <c r="J120" s="463"/>
      <c r="K120" s="93"/>
    </row>
    <row r="121" spans="2:15" ht="16.5" thickBot="1" x14ac:dyDescent="0.3">
      <c r="B121" s="461"/>
      <c r="C121" s="293" t="s">
        <v>378</v>
      </c>
      <c r="D121" s="294" t="s">
        <v>379</v>
      </c>
      <c r="E121" s="313">
        <v>900</v>
      </c>
      <c r="H121" s="462"/>
      <c r="I121" s="21"/>
      <c r="J121" s="19"/>
      <c r="K121" s="94"/>
    </row>
    <row r="122" spans="2:15" ht="15.75" thickBot="1" x14ac:dyDescent="0.3">
      <c r="H122" s="462"/>
      <c r="I122" s="21"/>
      <c r="J122" s="19"/>
      <c r="K122" s="95"/>
    </row>
    <row r="123" spans="2:15" ht="15.75" customHeight="1" x14ac:dyDescent="0.25">
      <c r="B123" s="458" t="s">
        <v>366</v>
      </c>
      <c r="C123" s="459"/>
      <c r="D123" s="459"/>
      <c r="E123" s="295" t="s">
        <v>367</v>
      </c>
      <c r="H123" s="462"/>
      <c r="I123" s="21"/>
      <c r="J123" s="19"/>
      <c r="K123" s="95"/>
    </row>
    <row r="124" spans="2:15" ht="15" customHeight="1" x14ac:dyDescent="0.25">
      <c r="B124" s="456" t="s">
        <v>368</v>
      </c>
      <c r="C124" s="91">
        <v>1</v>
      </c>
      <c r="D124" s="289" t="s">
        <v>369</v>
      </c>
      <c r="E124" s="310" t="s">
        <v>86</v>
      </c>
      <c r="H124" s="462"/>
      <c r="I124" s="21"/>
      <c r="J124" s="19"/>
      <c r="K124" s="95"/>
    </row>
    <row r="125" spans="2:15" x14ac:dyDescent="0.25">
      <c r="B125" s="456"/>
      <c r="C125" s="91">
        <v>2</v>
      </c>
      <c r="D125" s="289" t="s">
        <v>370</v>
      </c>
      <c r="E125" s="311" t="s">
        <v>86</v>
      </c>
      <c r="H125" s="463"/>
      <c r="I125" s="463"/>
      <c r="J125" s="463"/>
      <c r="K125" s="93"/>
    </row>
    <row r="126" spans="2:15" x14ac:dyDescent="0.25">
      <c r="B126" s="456"/>
      <c r="C126" s="91">
        <v>3</v>
      </c>
      <c r="D126" s="289" t="s">
        <v>371</v>
      </c>
      <c r="E126" s="311" t="s">
        <v>86</v>
      </c>
      <c r="H126" s="97"/>
      <c r="I126" s="21"/>
      <c r="J126" s="19"/>
      <c r="K126" s="94"/>
    </row>
    <row r="127" spans="2:15" ht="30" x14ac:dyDescent="0.25">
      <c r="B127" s="456"/>
      <c r="C127" s="91">
        <v>4</v>
      </c>
      <c r="D127" s="292" t="s">
        <v>460</v>
      </c>
      <c r="E127" s="311" t="s">
        <v>86</v>
      </c>
    </row>
    <row r="128" spans="2:15" ht="30.75" customHeight="1" x14ac:dyDescent="0.25">
      <c r="B128" s="460" t="s">
        <v>375</v>
      </c>
      <c r="C128" s="92" t="s">
        <v>373</v>
      </c>
      <c r="D128" s="290" t="s">
        <v>374</v>
      </c>
      <c r="E128" s="311" t="s">
        <v>86</v>
      </c>
    </row>
    <row r="129" spans="2:5" ht="45" x14ac:dyDescent="0.25">
      <c r="B129" s="460"/>
      <c r="C129" s="92" t="s">
        <v>376</v>
      </c>
      <c r="D129" s="291" t="s">
        <v>457</v>
      </c>
      <c r="E129" s="311" t="s">
        <v>86</v>
      </c>
    </row>
    <row r="130" spans="2:5" x14ac:dyDescent="0.25">
      <c r="B130" s="460"/>
      <c r="C130" s="92" t="s">
        <v>377</v>
      </c>
      <c r="D130" s="291" t="s">
        <v>446</v>
      </c>
      <c r="E130" s="312">
        <v>1</v>
      </c>
    </row>
    <row r="131" spans="2:5" ht="30" x14ac:dyDescent="0.25">
      <c r="B131" s="460"/>
      <c r="C131" s="92" t="s">
        <v>52</v>
      </c>
      <c r="D131" s="291" t="s">
        <v>458</v>
      </c>
      <c r="E131" s="312">
        <v>4</v>
      </c>
    </row>
    <row r="132" spans="2:5" ht="16.5" thickBot="1" x14ac:dyDescent="0.3">
      <c r="B132" s="461"/>
      <c r="C132" s="293" t="s">
        <v>378</v>
      </c>
      <c r="D132" s="294" t="s">
        <v>379</v>
      </c>
      <c r="E132" s="313">
        <v>900</v>
      </c>
    </row>
    <row r="133" spans="2:5" ht="15.75" thickBot="1" x14ac:dyDescent="0.3"/>
    <row r="134" spans="2:5" ht="15.75" customHeight="1" x14ac:dyDescent="0.25">
      <c r="B134" s="458" t="s">
        <v>381</v>
      </c>
      <c r="C134" s="459"/>
      <c r="D134" s="459"/>
      <c r="E134" s="295" t="s">
        <v>367</v>
      </c>
    </row>
    <row r="135" spans="2:5" ht="15" customHeight="1" x14ac:dyDescent="0.25">
      <c r="B135" s="456" t="s">
        <v>368</v>
      </c>
      <c r="C135" s="91">
        <v>1</v>
      </c>
      <c r="D135" s="289" t="s">
        <v>369</v>
      </c>
      <c r="E135" s="310" t="s">
        <v>86</v>
      </c>
    </row>
    <row r="136" spans="2:5" x14ac:dyDescent="0.25">
      <c r="B136" s="456"/>
      <c r="C136" s="91">
        <v>2</v>
      </c>
      <c r="D136" s="289" t="s">
        <v>370</v>
      </c>
      <c r="E136" s="311" t="s">
        <v>86</v>
      </c>
    </row>
    <row r="137" spans="2:5" x14ac:dyDescent="0.25">
      <c r="B137" s="456"/>
      <c r="C137" s="91">
        <v>3</v>
      </c>
      <c r="D137" s="289" t="s">
        <v>371</v>
      </c>
      <c r="E137" s="311" t="s">
        <v>86</v>
      </c>
    </row>
    <row r="138" spans="2:5" ht="30" x14ac:dyDescent="0.25">
      <c r="B138" s="456"/>
      <c r="C138" s="91">
        <v>4</v>
      </c>
      <c r="D138" s="292" t="s">
        <v>460</v>
      </c>
      <c r="E138" s="311" t="s">
        <v>86</v>
      </c>
    </row>
    <row r="139" spans="2:5" ht="30.75" customHeight="1" x14ac:dyDescent="0.25">
      <c r="B139" s="460" t="s">
        <v>375</v>
      </c>
      <c r="C139" s="92" t="s">
        <v>373</v>
      </c>
      <c r="D139" s="290" t="s">
        <v>374</v>
      </c>
      <c r="E139" s="311" t="s">
        <v>361</v>
      </c>
    </row>
    <row r="140" spans="2:5" ht="45" x14ac:dyDescent="0.25">
      <c r="B140" s="460"/>
      <c r="C140" s="92" t="s">
        <v>376</v>
      </c>
      <c r="D140" s="291" t="s">
        <v>457</v>
      </c>
      <c r="E140" s="311" t="s">
        <v>86</v>
      </c>
    </row>
    <row r="141" spans="2:5" x14ac:dyDescent="0.25">
      <c r="B141" s="460"/>
      <c r="C141" s="92" t="s">
        <v>377</v>
      </c>
      <c r="D141" s="291" t="s">
        <v>446</v>
      </c>
      <c r="E141" s="312">
        <v>0</v>
      </c>
    </row>
    <row r="142" spans="2:5" ht="30" x14ac:dyDescent="0.25">
      <c r="B142" s="460"/>
      <c r="C142" s="92" t="s">
        <v>52</v>
      </c>
      <c r="D142" s="291" t="s">
        <v>458</v>
      </c>
      <c r="E142" s="312">
        <v>3</v>
      </c>
    </row>
    <row r="143" spans="2:5" ht="16.5" thickBot="1" x14ac:dyDescent="0.3">
      <c r="B143" s="461"/>
      <c r="C143" s="293" t="s">
        <v>378</v>
      </c>
      <c r="D143" s="294" t="s">
        <v>379</v>
      </c>
      <c r="E143" s="313">
        <v>0</v>
      </c>
    </row>
  </sheetData>
  <mergeCells count="75">
    <mergeCell ref="H125:J125"/>
    <mergeCell ref="H111:H114"/>
    <mergeCell ref="B112:D112"/>
    <mergeCell ref="B113:B116"/>
    <mergeCell ref="H115:J115"/>
    <mergeCell ref="H116:H119"/>
    <mergeCell ref="B117:B121"/>
    <mergeCell ref="H120:J120"/>
    <mergeCell ref="H121:H124"/>
    <mergeCell ref="H85:H88"/>
    <mergeCell ref="B106:B110"/>
    <mergeCell ref="H106:H109"/>
    <mergeCell ref="H110:J110"/>
    <mergeCell ref="B90:D90"/>
    <mergeCell ref="H90:J90"/>
    <mergeCell ref="B91:B94"/>
    <mergeCell ref="H91:H94"/>
    <mergeCell ref="B95:B99"/>
    <mergeCell ref="H95:J95"/>
    <mergeCell ref="H96:H99"/>
    <mergeCell ref="H100:J100"/>
    <mergeCell ref="B101:D101"/>
    <mergeCell ref="H101:H104"/>
    <mergeCell ref="B102:B105"/>
    <mergeCell ref="H105:J105"/>
    <mergeCell ref="B139:B143"/>
    <mergeCell ref="B35:D35"/>
    <mergeCell ref="H35:J35"/>
    <mergeCell ref="B36:B39"/>
    <mergeCell ref="H36:H39"/>
    <mergeCell ref="B40:B44"/>
    <mergeCell ref="H40:H44"/>
    <mergeCell ref="B46:D46"/>
    <mergeCell ref="H46:J46"/>
    <mergeCell ref="B47:B50"/>
    <mergeCell ref="H47:H50"/>
    <mergeCell ref="B51:B55"/>
    <mergeCell ref="H51:H55"/>
    <mergeCell ref="B57:D57"/>
    <mergeCell ref="B58:B61"/>
    <mergeCell ref="H58:J58"/>
    <mergeCell ref="B128:B132"/>
    <mergeCell ref="B24:D24"/>
    <mergeCell ref="B134:D134"/>
    <mergeCell ref="B25:B28"/>
    <mergeCell ref="B135:B138"/>
    <mergeCell ref="B29:B33"/>
    <mergeCell ref="B62:B66"/>
    <mergeCell ref="B68:D68"/>
    <mergeCell ref="B69:B72"/>
    <mergeCell ref="B73:B77"/>
    <mergeCell ref="B79:D79"/>
    <mergeCell ref="B80:B83"/>
    <mergeCell ref="B84:B88"/>
    <mergeCell ref="B2:E2"/>
    <mergeCell ref="B3:E3"/>
    <mergeCell ref="B5:E5"/>
    <mergeCell ref="B9:C9"/>
    <mergeCell ref="B10:C10"/>
    <mergeCell ref="I6:J6"/>
    <mergeCell ref="B7:C7"/>
    <mergeCell ref="B8:C8"/>
    <mergeCell ref="B14:B17"/>
    <mergeCell ref="B124:B127"/>
    <mergeCell ref="B11:C11"/>
    <mergeCell ref="B13:D13"/>
    <mergeCell ref="B123:D123"/>
    <mergeCell ref="B18:B22"/>
    <mergeCell ref="H59:H62"/>
    <mergeCell ref="H63:H66"/>
    <mergeCell ref="H69:J69"/>
    <mergeCell ref="H70:H73"/>
    <mergeCell ref="H74:H77"/>
    <mergeCell ref="H80:J80"/>
    <mergeCell ref="H81:H84"/>
  </mergeCells>
  <printOptions horizontalCentered="1" verticalCentered="1"/>
  <pageMargins left="0.70866141732283472" right="0.70866141732283472" top="0.74803149606299213" bottom="0.74803149606299213" header="0.31496062992125984" footer="0.31496062992125984"/>
  <pageSetup scale="89" orientation="portrait" r:id="rId1"/>
  <rowBreaks count="5" manualBreakCount="5">
    <brk id="33" min="1" max="4" man="1"/>
    <brk id="56" min="1" max="4" man="1"/>
    <brk id="77" min="1" max="4" man="1"/>
    <brk id="99" min="1" max="4" man="1"/>
    <brk id="121" min="1" max="4" man="1"/>
  </rowBreaks>
  <colBreaks count="2" manualBreakCount="2">
    <brk id="6" max="1048575"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Proponentes</vt:lpstr>
      <vt:lpstr>Requisitos</vt:lpstr>
      <vt:lpstr>SMLM</vt:lpstr>
      <vt:lpstr>Experiencia General</vt:lpstr>
      <vt:lpstr>Experiencia Específica</vt:lpstr>
      <vt:lpstr>Resumen</vt:lpstr>
      <vt:lpstr>'Experiencia Específica'!Área_de_impresión</vt:lpstr>
      <vt:lpstr>'Experiencia General'!Área_de_impresión</vt:lpstr>
      <vt:lpstr>Resumen!Área_de_impresión</vt:lpstr>
      <vt:lpstr>Requisitos!LIDERGEN</vt:lpstr>
      <vt:lpstr>Requisitos!MINGEN</vt:lpstr>
      <vt:lpstr>Requisitos!PO</vt:lpstr>
      <vt:lpstr>SMLM!SALACTUAL</vt:lpstr>
      <vt:lpstr>Requisitos!SUMAGEN</vt:lpstr>
      <vt:lpstr>'Experiencia Específica'!Títulos_a_imprimir</vt:lpstr>
      <vt:lpstr>'Experiencia General'!Títulos_a_imprimir</vt:lpstr>
      <vt:lpstr>Resumen!Títulos_a_imprimir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Barona</dc:creator>
  <cp:lastModifiedBy>Olga Maria Arenas Franco</cp:lastModifiedBy>
  <cp:lastPrinted>2014-08-08T16:19:14Z</cp:lastPrinted>
  <dcterms:created xsi:type="dcterms:W3CDTF">2014-07-29T02:59:52Z</dcterms:created>
  <dcterms:modified xsi:type="dcterms:W3CDTF">2014-08-11T22:15:18Z</dcterms:modified>
</cp:coreProperties>
</file>