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4\CONCURSO-MERITOS-AEROPORTUARIAS-NORORIENTE\NORORIENTE\"/>
    </mc:Choice>
  </mc:AlternateContent>
  <bookViews>
    <workbookView xWindow="0" yWindow="0" windowWidth="24000" windowHeight="9735"/>
  </bookViews>
  <sheets>
    <sheet name="PRESUPUESTO" sheetId="26" r:id="rId1"/>
  </sheets>
  <definedNames>
    <definedName name="_xlnm.Print_Area" localSheetId="0">PRESUPUESTO!$A$1:$M$67</definedName>
  </definedNames>
  <calcPr calcId="152511"/>
</workbook>
</file>

<file path=xl/calcChain.xml><?xml version="1.0" encoding="utf-8"?>
<calcChain xmlns="http://schemas.openxmlformats.org/spreadsheetml/2006/main">
  <c r="H47" i="26" l="1"/>
  <c r="I47" i="26" s="1"/>
  <c r="H44" i="26"/>
  <c r="I44" i="26" s="1"/>
  <c r="H35" i="26"/>
  <c r="I35" i="26" s="1"/>
  <c r="H30" i="26"/>
  <c r="I30" i="26" s="1"/>
  <c r="H23" i="26"/>
  <c r="I23" i="26" s="1"/>
  <c r="H18" i="26"/>
  <c r="I18" i="26"/>
  <c r="H6" i="26"/>
  <c r="H22" i="26" l="1"/>
  <c r="H14" i="26"/>
  <c r="H10" i="26"/>
  <c r="H57" i="26" l="1"/>
  <c r="K22" i="26" l="1"/>
  <c r="K11" i="26"/>
  <c r="C63" i="26"/>
  <c r="H45" i="26"/>
  <c r="H42" i="26"/>
  <c r="H41" i="26"/>
  <c r="H40" i="26"/>
  <c r="I40" i="26" s="1"/>
  <c r="H39" i="26"/>
  <c r="H38" i="26"/>
  <c r="H37" i="26"/>
  <c r="H36" i="26"/>
  <c r="H34" i="26"/>
  <c r="H32" i="26"/>
  <c r="H31" i="26"/>
  <c r="H29" i="26"/>
  <c r="H28" i="26"/>
  <c r="H27" i="26"/>
  <c r="H19" i="26"/>
  <c r="H12" i="26"/>
  <c r="I12" i="26" s="1"/>
  <c r="H20" i="26"/>
  <c r="H21" i="26"/>
  <c r="H24" i="26"/>
  <c r="H25" i="26"/>
  <c r="I6" i="26"/>
  <c r="C64" i="26" l="1"/>
  <c r="H55" i="26"/>
  <c r="I55" i="26" s="1"/>
  <c r="H11" i="26"/>
  <c r="I11" i="26" s="1"/>
  <c r="I10" i="26"/>
  <c r="H9" i="26"/>
  <c r="I9" i="26" s="1"/>
  <c r="H8" i="26"/>
  <c r="I8" i="26" s="1"/>
  <c r="H7" i="26"/>
  <c r="I7" i="26" s="1"/>
  <c r="I31" i="26" l="1"/>
  <c r="I41" i="26"/>
  <c r="I20" i="26"/>
  <c r="I28" i="26"/>
  <c r="I27" i="26"/>
  <c r="I32" i="26"/>
  <c r="I25" i="26"/>
  <c r="I29" i="26"/>
  <c r="I21" i="26"/>
  <c r="I19" i="26"/>
  <c r="I22" i="26"/>
  <c r="I24" i="26"/>
  <c r="C65" i="26"/>
  <c r="H56" i="26"/>
  <c r="I17" i="26" l="1"/>
  <c r="I36" i="26"/>
  <c r="I39" i="26"/>
  <c r="I37" i="26"/>
  <c r="I45" i="26"/>
  <c r="I42" i="26"/>
  <c r="I34" i="26"/>
  <c r="I38" i="26"/>
  <c r="C66" i="26"/>
  <c r="I56" i="26"/>
  <c r="H59" i="26" l="1"/>
  <c r="I59" i="26" s="1"/>
  <c r="H58" i="26"/>
  <c r="I58" i="26" s="1"/>
  <c r="I57" i="26"/>
  <c r="H15" i="26"/>
  <c r="I15" i="26" s="1"/>
  <c r="I14" i="26"/>
  <c r="H13" i="26"/>
  <c r="I13" i="26" s="1"/>
  <c r="I5" i="26" s="1"/>
  <c r="I54" i="26" l="1"/>
  <c r="I43" i="26"/>
  <c r="I26" i="26"/>
  <c r="I46" i="26"/>
  <c r="I33" i="26"/>
  <c r="I48" i="26" l="1"/>
  <c r="I52" i="26" s="1"/>
  <c r="I60" i="26" l="1"/>
  <c r="I61" i="26" s="1"/>
  <c r="D65" i="26"/>
  <c r="D63" i="26"/>
  <c r="I62" i="26" l="1"/>
  <c r="E63" i="26" s="1"/>
</calcChain>
</file>

<file path=xl/sharedStrings.xml><?xml version="1.0" encoding="utf-8"?>
<sst xmlns="http://schemas.openxmlformats.org/spreadsheetml/2006/main" count="77" uniqueCount="65">
  <si>
    <t>DESCRIPCION</t>
  </si>
  <si>
    <t>SUBTOTAL</t>
  </si>
  <si>
    <t>PERSONAL ADMINISTRATIVO</t>
  </si>
  <si>
    <t>TOTAL</t>
  </si>
  <si>
    <t>IVA 16%</t>
  </si>
  <si>
    <t>TIEMPO (MESES)</t>
  </si>
  <si>
    <t>CANTIDAD</t>
  </si>
  <si>
    <t>Secretaria</t>
  </si>
  <si>
    <t>Factor prestacional</t>
  </si>
  <si>
    <t xml:space="preserve">Valor mensual </t>
  </si>
  <si>
    <t xml:space="preserve">DEDICACIÓN </t>
  </si>
  <si>
    <t xml:space="preserve">TOTAL </t>
  </si>
  <si>
    <t xml:space="preserve">Conductor </t>
  </si>
  <si>
    <t>Interventoría financiera, administrativa, técnica, legal, operativa, ambiental, y de seguridad”, del Contrato No. 10000078 OK de 2010 y sus apéndices y otrosí No.1, cuyo objeto es “Concesión de las terminales aeroportuarias de Nororiente: Aeropuertos Camilo Daza de Cúcuta, Palonegro de Bucaramanga, Yariguíes de Barrancabermeja, Alfonso López de Valledupar, Simón Bolívar de Santa Marta y Almirante Padilla de Riohacha</t>
  </si>
  <si>
    <t>Gerente de interventoría</t>
  </si>
  <si>
    <t>Director  Obras de Modernización</t>
  </si>
  <si>
    <t>Director operativo (Lado aire y lado tierra)</t>
  </si>
  <si>
    <t>Director de mantenimiento</t>
  </si>
  <si>
    <t>Director Financiero y Administrativo</t>
  </si>
  <si>
    <t>Coordinador de Operación (Lado aire o lado tierra)</t>
  </si>
  <si>
    <t>Especialista SISOMA</t>
  </si>
  <si>
    <t>Especialista juridico</t>
  </si>
  <si>
    <t>Profesional Administrativo y Financiero</t>
  </si>
  <si>
    <t>Profesional Social</t>
  </si>
  <si>
    <t>Profesional Predial</t>
  </si>
  <si>
    <t>Especialista en pavimentos o aeropistas</t>
  </si>
  <si>
    <t>Especialista de Estructuras</t>
  </si>
  <si>
    <t xml:space="preserve">Especialista de Acabados </t>
  </si>
  <si>
    <t>Especialista en instalciones hidraulicas y sanitarias</t>
  </si>
  <si>
    <t>Especialista Electrico</t>
  </si>
  <si>
    <t>Especialista Voz/Datos</t>
  </si>
  <si>
    <t>Residente obras de modernización</t>
  </si>
  <si>
    <t>Residente de Mantenimiento</t>
  </si>
  <si>
    <t>Residente  ambiental</t>
  </si>
  <si>
    <t>Comisión de topografia</t>
  </si>
  <si>
    <t>GL</t>
  </si>
  <si>
    <t>SALARIO BASICO 2014</t>
  </si>
  <si>
    <t>RH-VP</t>
  </si>
  <si>
    <t>SKSM</t>
  </si>
  <si>
    <t>Laboratorio y ensayos de comprobacion</t>
  </si>
  <si>
    <t>OTROS COSTOS Y GASTOS REEMBOLSABLES</t>
  </si>
  <si>
    <t xml:space="preserve">Viajes - Viaticos - pasajes aereos </t>
  </si>
  <si>
    <t>PERSONAL APOYO - ANI</t>
  </si>
  <si>
    <t>Vehiculos tipo campero (VP-RH)</t>
  </si>
  <si>
    <t>Vehiculos tipo campero (SKSM)</t>
  </si>
  <si>
    <t>TOTAL PERSONAL</t>
  </si>
  <si>
    <t>FACTOR MULTIPLICADOR</t>
  </si>
  <si>
    <t>TOTAL COSTO DE PERSONAL</t>
  </si>
  <si>
    <t xml:space="preserve">Coordinador </t>
  </si>
  <si>
    <t>meses</t>
  </si>
  <si>
    <t>VALOR A FINANCIAR POR LA AGENCIA  - Recibo de Obras (SKVP - SKRH) - meses</t>
  </si>
  <si>
    <t>VALOR A FINANCIAR POR LA AGENCIA  -Seguimiento de Obras (SKVP - SKRH) - meses</t>
  </si>
  <si>
    <t>VALOR A FINANCIAR CON LA FIDUCIA  - Seguimiento Obra - (SKSM) - meses</t>
  </si>
  <si>
    <t>VALOR A FINANCIAR CON LA FIDUCIA - Operación - (VP-RH - SM) - meses</t>
  </si>
  <si>
    <t>PERSONAL EN LA SEDE SKVP- SKRH (para recibo de obras - Hito 2 y apoyo gestión contractual)</t>
  </si>
  <si>
    <t>PERSONAL - OPERACIÓN - MANTENIMIENTO (SKBG, SKCC, SKEJ, SKVP-SKRH - SKSM)</t>
  </si>
  <si>
    <t>Especialista en instalaciones hidraulicas y sanitarias</t>
  </si>
  <si>
    <t>Coordinador SEDE skvp - skrh ( Para recibo de obras Hito 2 y apoyo a la gestión contractual</t>
  </si>
  <si>
    <t>Director de Mantenimiento</t>
  </si>
  <si>
    <t>Coordinador</t>
  </si>
  <si>
    <t xml:space="preserve">Asistente a la supervisión ANI </t>
  </si>
  <si>
    <t>Residente de Operación (lado aire y lado tierra)</t>
  </si>
  <si>
    <t>PERSONALCONTROL Y SEGUIMIENTO DE LAS OBRAS COMPLEMENTARIAS</t>
  </si>
  <si>
    <t>PERSONAL ESPECIALISTAS APOYO CONTROL Y SEGUIMIENTO DE LAS OBRAS COMPLEMENTARIAS</t>
  </si>
  <si>
    <t>FORMATO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</si>
</sst>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* #,##0_);_(* \(#,##0\);_(* &quot;-&quot;??_);_(@_)"/>
    <numFmt numFmtId="167" formatCode="&quot;$&quot;#,##0"/>
    <numFmt numFmtId="168" formatCode="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166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4" fillId="23" borderId="4" applyNumberFormat="0" applyFont="0" applyAlignment="0" applyProtection="0"/>
    <xf numFmtId="9" fontId="2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62">
    <xf numFmtId="0" fontId="0" fillId="0" borderId="0" xfId="0"/>
    <xf numFmtId="2" fontId="21" fillId="0" borderId="10" xfId="0" applyNumberFormat="1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167" fontId="21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24" borderId="10" xfId="0" applyFont="1" applyFill="1" applyBorder="1" applyAlignment="1">
      <alignment vertical="center" wrapText="1"/>
    </xf>
    <xf numFmtId="9" fontId="24" fillId="24" borderId="10" xfId="38" applyFont="1" applyFill="1" applyBorder="1" applyAlignment="1">
      <alignment horizontal="center" vertical="center" wrapText="1"/>
    </xf>
    <xf numFmtId="167" fontId="24" fillId="24" borderId="10" xfId="0" applyNumberFormat="1" applyFont="1" applyFill="1" applyBorder="1" applyAlignment="1">
      <alignment horizontal="right" vertical="center" wrapText="1"/>
    </xf>
    <xf numFmtId="2" fontId="24" fillId="24" borderId="10" xfId="0" applyNumberFormat="1" applyFont="1" applyFill="1" applyBorder="1" applyAlignment="1">
      <alignment horizontal="center" vertical="center" wrapText="1"/>
    </xf>
    <xf numFmtId="1" fontId="24" fillId="24" borderId="10" xfId="0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>
      <alignment vertical="center" wrapText="1"/>
    </xf>
    <xf numFmtId="2" fontId="24" fillId="0" borderId="0" xfId="0" applyNumberFormat="1" applyFont="1" applyAlignment="1">
      <alignment vertical="center" wrapText="1"/>
    </xf>
    <xf numFmtId="1" fontId="24" fillId="0" borderId="0" xfId="0" applyNumberFormat="1" applyFont="1" applyAlignment="1">
      <alignment vertical="center" wrapText="1"/>
    </xf>
    <xf numFmtId="167" fontId="24" fillId="0" borderId="0" xfId="0" applyNumberFormat="1" applyFont="1" applyAlignment="1">
      <alignment horizontal="right" vertical="center" wrapText="1"/>
    </xf>
    <xf numFmtId="2" fontId="24" fillId="0" borderId="0" xfId="0" applyNumberFormat="1" applyFont="1" applyAlignment="1">
      <alignment horizontal="center" vertical="center" wrapText="1"/>
    </xf>
    <xf numFmtId="1" fontId="24" fillId="0" borderId="0" xfId="0" applyNumberFormat="1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7" fontId="21" fillId="25" borderId="10" xfId="0" applyNumberFormat="1" applyFont="1" applyFill="1" applyBorder="1" applyAlignment="1">
      <alignment horizontal="right" vertical="center" wrapText="1"/>
    </xf>
    <xf numFmtId="167" fontId="25" fillId="26" borderId="10" xfId="0" applyNumberFormat="1" applyFont="1" applyFill="1" applyBorder="1" applyAlignment="1">
      <alignment horizontal="right" vertical="center" wrapText="1"/>
    </xf>
    <xf numFmtId="168" fontId="24" fillId="24" borderId="10" xfId="32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0" fillId="24" borderId="0" xfId="0" applyFill="1"/>
    <xf numFmtId="1" fontId="24" fillId="0" borderId="10" xfId="0" applyNumberFormat="1" applyFont="1" applyBorder="1" applyAlignment="1">
      <alignment horizontal="center" vertical="center" wrapText="1"/>
    </xf>
    <xf numFmtId="167" fontId="24" fillId="24" borderId="10" xfId="0" applyNumberFormat="1" applyFont="1" applyFill="1" applyBorder="1" applyAlignment="1">
      <alignment horizontal="center" vertical="center" wrapText="1"/>
    </xf>
    <xf numFmtId="44" fontId="24" fillId="24" borderId="0" xfId="49" applyFont="1" applyFill="1" applyAlignment="1">
      <alignment vertical="center" wrapText="1"/>
    </xf>
    <xf numFmtId="0" fontId="24" fillId="24" borderId="11" xfId="0" applyFont="1" applyFill="1" applyBorder="1" applyAlignment="1">
      <alignment vertical="center" wrapText="1"/>
    </xf>
    <xf numFmtId="1" fontId="24" fillId="24" borderId="12" xfId="0" applyNumberFormat="1" applyFont="1" applyFill="1" applyBorder="1" applyAlignment="1">
      <alignment horizontal="center" vertical="center" wrapText="1"/>
    </xf>
    <xf numFmtId="9" fontId="24" fillId="24" borderId="12" xfId="38" applyFont="1" applyFill="1" applyBorder="1" applyAlignment="1">
      <alignment horizontal="center" vertical="center" wrapText="1"/>
    </xf>
    <xf numFmtId="168" fontId="24" fillId="24" borderId="12" xfId="32" applyNumberFormat="1" applyFont="1" applyFill="1" applyBorder="1" applyAlignment="1">
      <alignment horizontal="center" vertical="center" wrapText="1"/>
    </xf>
    <xf numFmtId="167" fontId="24" fillId="24" borderId="12" xfId="0" applyNumberFormat="1" applyFont="1" applyFill="1" applyBorder="1" applyAlignment="1">
      <alignment horizontal="right" vertical="center" wrapText="1"/>
    </xf>
    <xf numFmtId="2" fontId="24" fillId="24" borderId="13" xfId="0" applyNumberFormat="1" applyFont="1" applyFill="1" applyBorder="1" applyAlignment="1">
      <alignment horizontal="center" vertical="center" wrapText="1"/>
    </xf>
    <xf numFmtId="44" fontId="24" fillId="24" borderId="0" xfId="0" applyNumberFormat="1" applyFont="1" applyFill="1" applyAlignment="1">
      <alignment vertical="center" wrapText="1"/>
    </xf>
    <xf numFmtId="167" fontId="25" fillId="27" borderId="10" xfId="0" applyNumberFormat="1" applyFont="1" applyFill="1" applyBorder="1" applyAlignment="1">
      <alignment horizontal="right" vertical="center" wrapText="1"/>
    </xf>
    <xf numFmtId="167" fontId="21" fillId="28" borderId="10" xfId="0" applyNumberFormat="1" applyFont="1" applyFill="1" applyBorder="1" applyAlignment="1">
      <alignment horizontal="right" vertical="center" wrapText="1"/>
    </xf>
    <xf numFmtId="0" fontId="24" fillId="29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0" fontId="0" fillId="0" borderId="0" xfId="0" applyFill="1"/>
    <xf numFmtId="4" fontId="25" fillId="27" borderId="10" xfId="0" applyNumberFormat="1" applyFont="1" applyFill="1" applyBorder="1" applyAlignment="1">
      <alignment horizontal="center" vertical="center" wrapText="1"/>
    </xf>
    <xf numFmtId="0" fontId="24" fillId="30" borderId="0" xfId="0" applyFont="1" applyFill="1" applyAlignment="1">
      <alignment vertical="center" wrapText="1"/>
    </xf>
    <xf numFmtId="168" fontId="24" fillId="0" borderId="10" xfId="32" applyNumberFormat="1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/>
    </xf>
    <xf numFmtId="167" fontId="27" fillId="24" borderId="14" xfId="0" applyNumberFormat="1" applyFont="1" applyFill="1" applyBorder="1" applyAlignment="1">
      <alignment horizontal="right" vertical="center" wrapText="1"/>
    </xf>
    <xf numFmtId="0" fontId="27" fillId="0" borderId="10" xfId="0" applyFont="1" applyBorder="1" applyAlignment="1">
      <alignment horizontal="right" vertical="center" wrapText="1"/>
    </xf>
    <xf numFmtId="3" fontId="24" fillId="24" borderId="0" xfId="0" applyNumberFormat="1" applyFont="1" applyFill="1" applyAlignment="1">
      <alignment vertical="center" wrapText="1"/>
    </xf>
    <xf numFmtId="1" fontId="24" fillId="24" borderId="10" xfId="32" applyNumberFormat="1" applyFont="1" applyFill="1" applyBorder="1" applyAlignment="1">
      <alignment horizontal="center" vertical="center" wrapText="1"/>
    </xf>
    <xf numFmtId="0" fontId="25" fillId="27" borderId="10" xfId="0" applyFont="1" applyFill="1" applyBorder="1" applyAlignment="1">
      <alignment horizontal="center" vertical="center" wrapText="1"/>
    </xf>
    <xf numFmtId="0" fontId="25" fillId="27" borderId="11" xfId="0" applyFont="1" applyFill="1" applyBorder="1" applyAlignment="1">
      <alignment horizontal="center" vertical="center" wrapText="1"/>
    </xf>
    <xf numFmtId="0" fontId="25" fillId="27" borderId="12" xfId="0" applyFont="1" applyFill="1" applyBorder="1" applyAlignment="1">
      <alignment horizontal="center" vertical="center" wrapText="1"/>
    </xf>
    <xf numFmtId="0" fontId="25" fillId="27" borderId="13" xfId="0" applyFont="1" applyFill="1" applyBorder="1" applyAlignment="1">
      <alignment horizontal="center" vertical="center" wrapText="1"/>
    </xf>
    <xf numFmtId="167" fontId="24" fillId="24" borderId="14" xfId="0" applyNumberFormat="1" applyFont="1" applyFill="1" applyBorder="1" applyAlignment="1">
      <alignment horizontal="center" vertical="center" wrapText="1"/>
    </xf>
    <xf numFmtId="167" fontId="24" fillId="24" borderId="15" xfId="0" applyNumberFormat="1" applyFont="1" applyFill="1" applyBorder="1" applyAlignment="1">
      <alignment horizontal="center" vertical="center" wrapText="1"/>
    </xf>
    <xf numFmtId="167" fontId="24" fillId="24" borderId="16" xfId="0" applyNumberFormat="1" applyFont="1" applyFill="1" applyBorder="1" applyAlignment="1">
      <alignment horizontal="center" vertical="center" wrapText="1"/>
    </xf>
    <xf numFmtId="0" fontId="25" fillId="26" borderId="11" xfId="0" applyFont="1" applyFill="1" applyBorder="1" applyAlignment="1">
      <alignment horizontal="center" vertical="center" wrapText="1"/>
    </xf>
    <xf numFmtId="0" fontId="25" fillId="26" borderId="12" xfId="0" applyFont="1" applyFill="1" applyBorder="1" applyAlignment="1">
      <alignment horizontal="center" vertical="center" wrapText="1"/>
    </xf>
    <xf numFmtId="0" fontId="25" fillId="26" borderId="13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1" fillId="25" borderId="13" xfId="0" applyFont="1" applyFill="1" applyBorder="1" applyAlignment="1">
      <alignment horizontal="center" vertical="center" wrapText="1"/>
    </xf>
    <xf numFmtId="0" fontId="21" fillId="28" borderId="11" xfId="0" applyFont="1" applyFill="1" applyBorder="1" applyAlignment="1">
      <alignment horizontal="center" vertical="center" wrapText="1"/>
    </xf>
    <xf numFmtId="0" fontId="21" fillId="28" borderId="12" xfId="0" applyFont="1" applyFill="1" applyBorder="1" applyAlignment="1">
      <alignment horizontal="center" vertical="center" wrapText="1"/>
    </xf>
    <xf numFmtId="0" fontId="21" fillId="28" borderId="13" xfId="0" applyFont="1" applyFill="1" applyBorder="1" applyAlignment="1">
      <alignment horizontal="center" vertic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Millares 3" xfId="33"/>
    <cellStyle name="Moneda" xfId="49" builtinId="4"/>
    <cellStyle name="Moneda 2" xfId="34"/>
    <cellStyle name="Moneda 3" xfId="48"/>
    <cellStyle name="Neutral" xfId="35" builtinId="28" customBuiltin="1"/>
    <cellStyle name="Normal" xfId="0" builtinId="0"/>
    <cellStyle name="Normal 2" xfId="36"/>
    <cellStyle name="Normal 3" xfId="47"/>
    <cellStyle name="Notas" xfId="37" builtinId="10" customBuiltin="1"/>
    <cellStyle name="Porcentaje" xfId="38" builtinId="5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73"/>
  <sheetViews>
    <sheetView showGridLines="0" tabSelected="1" zoomScale="70" zoomScaleNormal="70" zoomScaleSheetLayoutView="80" zoomScalePageLayoutView="70" workbookViewId="0">
      <selection activeCell="V15" sqref="V15"/>
    </sheetView>
  </sheetViews>
  <sheetFormatPr baseColWidth="10" defaultColWidth="11.5703125" defaultRowHeight="15" x14ac:dyDescent="0.2"/>
  <cols>
    <col min="1" max="1" width="2.85546875" style="5" customWidth="1"/>
    <col min="2" max="2" width="48.28515625" style="5" customWidth="1"/>
    <col min="3" max="3" width="14.5703125" style="16" customWidth="1"/>
    <col min="4" max="4" width="19.140625" style="12" customWidth="1"/>
    <col min="5" max="5" width="17.140625" style="13" customWidth="1"/>
    <col min="6" max="6" width="20.42578125" style="14" customWidth="1"/>
    <col min="7" max="7" width="15.5703125" style="15" hidden="1" customWidth="1"/>
    <col min="8" max="8" width="20.85546875" style="14" customWidth="1"/>
    <col min="9" max="9" width="18.5703125" style="14" customWidth="1"/>
    <col min="10" max="10" width="21.7109375" style="22" hidden="1" customWidth="1"/>
    <col min="11" max="11" width="22.42578125" style="22" hidden="1" customWidth="1"/>
    <col min="12" max="12" width="12.85546875" style="22" hidden="1" customWidth="1"/>
    <col min="13" max="13" width="16.7109375" style="22" hidden="1" customWidth="1"/>
    <col min="14" max="16384" width="11.5703125" style="5"/>
  </cols>
  <sheetData>
    <row r="1" spans="2:13" ht="78.75" customHeight="1" x14ac:dyDescent="0.2">
      <c r="B1" s="46" t="s">
        <v>13</v>
      </c>
      <c r="C1" s="46"/>
      <c r="D1" s="46"/>
      <c r="E1" s="46"/>
      <c r="F1" s="46"/>
      <c r="G1" s="46"/>
      <c r="H1" s="46"/>
      <c r="I1" s="46"/>
      <c r="J1" s="11"/>
      <c r="K1" s="11"/>
      <c r="L1" s="11"/>
      <c r="M1" s="11"/>
    </row>
    <row r="2" spans="2:13" ht="35.25" customHeight="1" x14ac:dyDescent="0.2">
      <c r="B2" s="46"/>
      <c r="C2" s="46"/>
      <c r="D2" s="46"/>
      <c r="E2" s="46"/>
      <c r="F2" s="46"/>
      <c r="G2" s="46"/>
      <c r="H2" s="46"/>
      <c r="I2" s="46"/>
      <c r="J2" s="11"/>
      <c r="K2" s="11"/>
      <c r="L2" s="11"/>
      <c r="M2" s="11"/>
    </row>
    <row r="3" spans="2:13" ht="35.25" customHeight="1" x14ac:dyDescent="0.2">
      <c r="B3" s="47" t="s">
        <v>64</v>
      </c>
      <c r="C3" s="48"/>
      <c r="D3" s="48"/>
      <c r="E3" s="48"/>
      <c r="F3" s="48"/>
      <c r="G3" s="48"/>
      <c r="H3" s="48"/>
      <c r="I3" s="49"/>
      <c r="J3" s="11"/>
      <c r="K3" s="11"/>
      <c r="L3" s="11"/>
      <c r="M3" s="11"/>
    </row>
    <row r="4" spans="2:13" s="4" customFormat="1" ht="43.15" customHeight="1" x14ac:dyDescent="0.2">
      <c r="B4" s="17" t="s">
        <v>0</v>
      </c>
      <c r="C4" s="2" t="s">
        <v>6</v>
      </c>
      <c r="D4" s="1" t="s">
        <v>10</v>
      </c>
      <c r="E4" s="2" t="s">
        <v>5</v>
      </c>
      <c r="F4" s="3" t="s">
        <v>36</v>
      </c>
      <c r="G4" s="1" t="s">
        <v>8</v>
      </c>
      <c r="H4" s="3" t="s">
        <v>9</v>
      </c>
      <c r="I4" s="3" t="s">
        <v>3</v>
      </c>
      <c r="J4" s="21"/>
      <c r="K4" s="21"/>
      <c r="L4" s="21"/>
      <c r="M4" s="21"/>
    </row>
    <row r="5" spans="2:13" ht="36.75" customHeight="1" x14ac:dyDescent="0.2">
      <c r="B5" s="47" t="s">
        <v>54</v>
      </c>
      <c r="C5" s="48"/>
      <c r="D5" s="48"/>
      <c r="E5" s="48"/>
      <c r="F5" s="48"/>
      <c r="G5" s="48"/>
      <c r="H5" s="49"/>
      <c r="I5" s="33">
        <f>+SUM(I6:I15)</f>
        <v>0</v>
      </c>
      <c r="J5" s="11"/>
      <c r="L5" s="11"/>
      <c r="M5" s="11"/>
    </row>
    <row r="6" spans="2:13" s="11" customFormat="1" ht="19.5" customHeight="1" x14ac:dyDescent="0.2">
      <c r="B6" s="6" t="s">
        <v>59</v>
      </c>
      <c r="C6" s="10">
        <v>1</v>
      </c>
      <c r="D6" s="7">
        <v>1</v>
      </c>
      <c r="E6" s="20">
        <v>2</v>
      </c>
      <c r="F6" s="8"/>
      <c r="G6" s="9">
        <v>1</v>
      </c>
      <c r="H6" s="8">
        <f>+C6*D6*F6*G6</f>
        <v>0</v>
      </c>
      <c r="I6" s="8">
        <f>+H6*E6</f>
        <v>0</v>
      </c>
      <c r="K6" s="21"/>
    </row>
    <row r="7" spans="2:13" s="11" customFormat="1" ht="19.5" customHeight="1" x14ac:dyDescent="0.2">
      <c r="B7" s="6" t="s">
        <v>25</v>
      </c>
      <c r="C7" s="10">
        <v>1</v>
      </c>
      <c r="D7" s="7">
        <v>0.4</v>
      </c>
      <c r="E7" s="20">
        <v>2</v>
      </c>
      <c r="F7" s="8"/>
      <c r="G7" s="9">
        <v>1</v>
      </c>
      <c r="H7" s="8">
        <f t="shared" ref="H7:H15" si="0">+C7*D7*F7*G7</f>
        <v>0</v>
      </c>
      <c r="I7" s="8">
        <f t="shared" ref="I7:I15" si="1">+H7*E7</f>
        <v>0</v>
      </c>
      <c r="K7" s="21"/>
    </row>
    <row r="8" spans="2:13" s="11" customFormat="1" ht="19.5" customHeight="1" x14ac:dyDescent="0.2">
      <c r="B8" s="6" t="s">
        <v>26</v>
      </c>
      <c r="C8" s="10">
        <v>1</v>
      </c>
      <c r="D8" s="7">
        <v>0.5</v>
      </c>
      <c r="E8" s="20">
        <v>2</v>
      </c>
      <c r="F8" s="8"/>
      <c r="G8" s="9">
        <v>1</v>
      </c>
      <c r="H8" s="8">
        <f t="shared" si="0"/>
        <v>0</v>
      </c>
      <c r="I8" s="8">
        <f t="shared" si="1"/>
        <v>0</v>
      </c>
    </row>
    <row r="9" spans="2:13" s="11" customFormat="1" ht="19.5" customHeight="1" x14ac:dyDescent="0.2">
      <c r="B9" s="6" t="s">
        <v>27</v>
      </c>
      <c r="C9" s="10">
        <v>1</v>
      </c>
      <c r="D9" s="7">
        <v>0.5</v>
      </c>
      <c r="E9" s="20">
        <v>2</v>
      </c>
      <c r="F9" s="8"/>
      <c r="G9" s="9">
        <v>1</v>
      </c>
      <c r="H9" s="8">
        <f t="shared" si="0"/>
        <v>0</v>
      </c>
      <c r="I9" s="8">
        <f t="shared" si="1"/>
        <v>0</v>
      </c>
    </row>
    <row r="10" spans="2:13" s="11" customFormat="1" ht="40.5" customHeight="1" x14ac:dyDescent="0.2">
      <c r="B10" s="6" t="s">
        <v>56</v>
      </c>
      <c r="C10" s="10">
        <v>1</v>
      </c>
      <c r="D10" s="7">
        <v>0.5</v>
      </c>
      <c r="E10" s="20">
        <v>2</v>
      </c>
      <c r="F10" s="8"/>
      <c r="G10" s="9">
        <v>1</v>
      </c>
      <c r="H10" s="8">
        <f>+C10*D10*F10*G10</f>
        <v>0</v>
      </c>
      <c r="I10" s="8">
        <f t="shared" si="1"/>
        <v>0</v>
      </c>
    </row>
    <row r="11" spans="2:13" s="11" customFormat="1" ht="19.5" customHeight="1" x14ac:dyDescent="0.2">
      <c r="B11" s="6" t="s">
        <v>29</v>
      </c>
      <c r="C11" s="10">
        <v>1</v>
      </c>
      <c r="D11" s="7">
        <v>0.5</v>
      </c>
      <c r="E11" s="20">
        <v>2</v>
      </c>
      <c r="F11" s="8"/>
      <c r="G11" s="9">
        <v>1</v>
      </c>
      <c r="H11" s="8">
        <f t="shared" si="0"/>
        <v>0</v>
      </c>
      <c r="I11" s="8">
        <f t="shared" si="1"/>
        <v>0</v>
      </c>
      <c r="J11" s="11" t="s">
        <v>37</v>
      </c>
      <c r="K11" s="35" t="e">
        <f>+#REF!</f>
        <v>#REF!</v>
      </c>
      <c r="L11" s="39">
        <v>4</v>
      </c>
      <c r="M11" s="39" t="s">
        <v>49</v>
      </c>
    </row>
    <row r="12" spans="2:13" s="11" customFormat="1" ht="19.5" customHeight="1" x14ac:dyDescent="0.2">
      <c r="B12" s="6" t="s">
        <v>30</v>
      </c>
      <c r="C12" s="10">
        <v>1</v>
      </c>
      <c r="D12" s="7">
        <v>0.5</v>
      </c>
      <c r="E12" s="20">
        <v>2</v>
      </c>
      <c r="F12" s="8"/>
      <c r="G12" s="9">
        <v>1</v>
      </c>
      <c r="H12" s="8">
        <f>+C12*D12*F12*G12</f>
        <v>0</v>
      </c>
      <c r="I12" s="8">
        <f>+H12*E12</f>
        <v>0</v>
      </c>
    </row>
    <row r="13" spans="2:13" s="11" customFormat="1" ht="19.5" customHeight="1" x14ac:dyDescent="0.2">
      <c r="B13" s="6" t="s">
        <v>21</v>
      </c>
      <c r="C13" s="10">
        <v>1</v>
      </c>
      <c r="D13" s="7">
        <v>0.5</v>
      </c>
      <c r="E13" s="20">
        <v>2</v>
      </c>
      <c r="F13" s="8"/>
      <c r="G13" s="9">
        <v>1</v>
      </c>
      <c r="H13" s="8">
        <f t="shared" si="0"/>
        <v>0</v>
      </c>
      <c r="I13" s="8">
        <f t="shared" si="1"/>
        <v>0</v>
      </c>
    </row>
    <row r="14" spans="2:13" s="11" customFormat="1" ht="19.5" customHeight="1" x14ac:dyDescent="0.2">
      <c r="B14" s="6" t="s">
        <v>23</v>
      </c>
      <c r="C14" s="10">
        <v>1</v>
      </c>
      <c r="D14" s="7">
        <v>0.5</v>
      </c>
      <c r="E14" s="20">
        <v>2</v>
      </c>
      <c r="F14" s="8"/>
      <c r="G14" s="9">
        <v>1</v>
      </c>
      <c r="H14" s="8">
        <f>+C14*D14*F14*G14</f>
        <v>0</v>
      </c>
      <c r="I14" s="8">
        <f t="shared" si="1"/>
        <v>0</v>
      </c>
    </row>
    <row r="15" spans="2:13" ht="19.5" customHeight="1" x14ac:dyDescent="0.2">
      <c r="B15" s="6" t="s">
        <v>24</v>
      </c>
      <c r="C15" s="10">
        <v>1</v>
      </c>
      <c r="D15" s="7">
        <v>0.3</v>
      </c>
      <c r="E15" s="20">
        <v>2</v>
      </c>
      <c r="F15" s="8"/>
      <c r="G15" s="9">
        <v>1</v>
      </c>
      <c r="H15" s="8">
        <f t="shared" si="0"/>
        <v>0</v>
      </c>
      <c r="I15" s="8">
        <f t="shared" si="1"/>
        <v>0</v>
      </c>
      <c r="J15" s="11"/>
      <c r="K15" s="11"/>
      <c r="L15" s="11"/>
      <c r="M15" s="11"/>
    </row>
    <row r="16" spans="2:13" s="11" customFormat="1" ht="19.5" hidden="1" customHeight="1" x14ac:dyDescent="0.2">
      <c r="K16" s="21"/>
    </row>
    <row r="17" spans="2:13" s="11" customFormat="1" ht="36.75" customHeight="1" x14ac:dyDescent="0.2">
      <c r="B17" s="47" t="s">
        <v>62</v>
      </c>
      <c r="C17" s="48"/>
      <c r="D17" s="48"/>
      <c r="E17" s="48"/>
      <c r="F17" s="48"/>
      <c r="G17" s="48"/>
      <c r="H17" s="49"/>
      <c r="I17" s="33">
        <f>+SUM(I18:I25)</f>
        <v>0</v>
      </c>
      <c r="K17" s="21"/>
    </row>
    <row r="18" spans="2:13" s="11" customFormat="1" ht="19.5" customHeight="1" x14ac:dyDescent="0.2">
      <c r="B18" s="6" t="s">
        <v>14</v>
      </c>
      <c r="C18" s="10">
        <v>1</v>
      </c>
      <c r="D18" s="7">
        <v>0.3</v>
      </c>
      <c r="E18" s="40">
        <v>15</v>
      </c>
      <c r="F18" s="8"/>
      <c r="G18" s="9">
        <v>1</v>
      </c>
      <c r="H18" s="8">
        <f>+C18*D18*F18*G18</f>
        <v>0</v>
      </c>
      <c r="I18" s="8">
        <f>+H18*E18</f>
        <v>0</v>
      </c>
    </row>
    <row r="19" spans="2:13" s="11" customFormat="1" ht="19.5" customHeight="1" x14ac:dyDescent="0.2">
      <c r="B19" s="6" t="s">
        <v>15</v>
      </c>
      <c r="C19" s="10">
        <v>1</v>
      </c>
      <c r="D19" s="7">
        <v>1</v>
      </c>
      <c r="E19" s="40">
        <v>15</v>
      </c>
      <c r="F19" s="8"/>
      <c r="G19" s="9">
        <v>1</v>
      </c>
      <c r="H19" s="8">
        <f>+C19*D19*F19*G19</f>
        <v>0</v>
      </c>
      <c r="I19" s="8">
        <f t="shared" ref="I19:I25" si="2">+H19*E19</f>
        <v>0</v>
      </c>
    </row>
    <row r="20" spans="2:13" s="11" customFormat="1" ht="19.5" customHeight="1" x14ac:dyDescent="0.2">
      <c r="B20" s="6" t="s">
        <v>48</v>
      </c>
      <c r="C20" s="10">
        <v>1</v>
      </c>
      <c r="D20" s="7">
        <v>0.5</v>
      </c>
      <c r="E20" s="40">
        <v>15</v>
      </c>
      <c r="F20" s="8"/>
      <c r="G20" s="9">
        <v>1</v>
      </c>
      <c r="H20" s="8">
        <f t="shared" ref="H20:H25" si="3">+C20*D20*F20*G20</f>
        <v>0</v>
      </c>
      <c r="I20" s="8">
        <f t="shared" si="2"/>
        <v>0</v>
      </c>
    </row>
    <row r="21" spans="2:13" s="11" customFormat="1" ht="19.5" customHeight="1" x14ac:dyDescent="0.2">
      <c r="B21" s="6" t="s">
        <v>31</v>
      </c>
      <c r="C21" s="10">
        <v>1</v>
      </c>
      <c r="D21" s="7">
        <v>1</v>
      </c>
      <c r="E21" s="40">
        <v>15</v>
      </c>
      <c r="F21" s="8"/>
      <c r="G21" s="9">
        <v>1</v>
      </c>
      <c r="H21" s="8">
        <f t="shared" si="3"/>
        <v>0</v>
      </c>
      <c r="I21" s="8">
        <f t="shared" si="2"/>
        <v>0</v>
      </c>
    </row>
    <row r="22" spans="2:13" s="11" customFormat="1" ht="19.5" customHeight="1" x14ac:dyDescent="0.2">
      <c r="B22" s="6" t="s">
        <v>20</v>
      </c>
      <c r="C22" s="10">
        <v>1</v>
      </c>
      <c r="D22" s="7">
        <v>0.5</v>
      </c>
      <c r="E22" s="40">
        <v>15</v>
      </c>
      <c r="F22" s="8"/>
      <c r="G22" s="9">
        <v>1</v>
      </c>
      <c r="H22" s="8">
        <f>+C22*D22*F22*G22</f>
        <v>0</v>
      </c>
      <c r="I22" s="8">
        <f t="shared" si="2"/>
        <v>0</v>
      </c>
      <c r="J22" s="11" t="s">
        <v>38</v>
      </c>
      <c r="K22" s="35" t="e">
        <f>+#REF!</f>
        <v>#REF!</v>
      </c>
    </row>
    <row r="23" spans="2:13" s="11" customFormat="1" ht="19.5" customHeight="1" x14ac:dyDescent="0.2">
      <c r="B23" s="6" t="s">
        <v>21</v>
      </c>
      <c r="C23" s="10">
        <v>1</v>
      </c>
      <c r="D23" s="7">
        <v>0.5</v>
      </c>
      <c r="E23" s="40">
        <v>15</v>
      </c>
      <c r="F23" s="8"/>
      <c r="G23" s="9">
        <v>1</v>
      </c>
      <c r="H23" s="8">
        <f>+C23*D23*F23*G23</f>
        <v>0</v>
      </c>
      <c r="I23" s="8">
        <f>+H23*E23</f>
        <v>0</v>
      </c>
    </row>
    <row r="24" spans="2:13" ht="19.5" customHeight="1" x14ac:dyDescent="0.2">
      <c r="B24" s="6" t="s">
        <v>23</v>
      </c>
      <c r="C24" s="10">
        <v>1</v>
      </c>
      <c r="D24" s="7">
        <v>0.5</v>
      </c>
      <c r="E24" s="40">
        <v>15</v>
      </c>
      <c r="F24" s="8"/>
      <c r="G24" s="9">
        <v>1</v>
      </c>
      <c r="H24" s="8">
        <f t="shared" si="3"/>
        <v>0</v>
      </c>
      <c r="I24" s="8">
        <f t="shared" si="2"/>
        <v>0</v>
      </c>
      <c r="J24" s="11"/>
      <c r="K24" s="11"/>
      <c r="L24" s="11"/>
      <c r="M24" s="11"/>
    </row>
    <row r="25" spans="2:13" ht="19.5" customHeight="1" x14ac:dyDescent="0.2">
      <c r="B25" s="6" t="s">
        <v>24</v>
      </c>
      <c r="C25" s="10">
        <v>1</v>
      </c>
      <c r="D25" s="7">
        <v>0.2</v>
      </c>
      <c r="E25" s="40">
        <v>15</v>
      </c>
      <c r="F25" s="8"/>
      <c r="G25" s="9">
        <v>1</v>
      </c>
      <c r="H25" s="8">
        <f t="shared" si="3"/>
        <v>0</v>
      </c>
      <c r="I25" s="8">
        <f t="shared" si="2"/>
        <v>0</v>
      </c>
      <c r="J25" s="11"/>
      <c r="K25" s="11"/>
      <c r="L25" s="11"/>
      <c r="M25" s="11"/>
    </row>
    <row r="26" spans="2:13" s="11" customFormat="1" ht="42" customHeight="1" x14ac:dyDescent="0.2">
      <c r="B26" s="47" t="s">
        <v>63</v>
      </c>
      <c r="C26" s="48"/>
      <c r="D26" s="48"/>
      <c r="E26" s="48"/>
      <c r="F26" s="48"/>
      <c r="G26" s="48"/>
      <c r="H26" s="49"/>
      <c r="I26" s="33">
        <f>+SUM(I27:I32)</f>
        <v>0</v>
      </c>
    </row>
    <row r="27" spans="2:13" s="11" customFormat="1" ht="19.5" customHeight="1" x14ac:dyDescent="0.2">
      <c r="B27" s="6" t="s">
        <v>25</v>
      </c>
      <c r="C27" s="10">
        <v>1</v>
      </c>
      <c r="D27" s="7">
        <v>0.2</v>
      </c>
      <c r="E27" s="40">
        <v>15</v>
      </c>
      <c r="F27" s="8"/>
      <c r="G27" s="9">
        <v>1</v>
      </c>
      <c r="H27" s="8">
        <f t="shared" ref="H27:H32" si="4">+C27*D27*F27*G27</f>
        <v>0</v>
      </c>
      <c r="I27" s="8">
        <f t="shared" ref="I27:I32" si="5">+H27*E27</f>
        <v>0</v>
      </c>
    </row>
    <row r="28" spans="2:13" s="11" customFormat="1" ht="19.5" customHeight="1" x14ac:dyDescent="0.2">
      <c r="B28" s="6" t="s">
        <v>26</v>
      </c>
      <c r="C28" s="10">
        <v>1</v>
      </c>
      <c r="D28" s="7">
        <v>0.5</v>
      </c>
      <c r="E28" s="40">
        <v>15</v>
      </c>
      <c r="F28" s="8"/>
      <c r="G28" s="9">
        <v>1</v>
      </c>
      <c r="H28" s="8">
        <f t="shared" si="4"/>
        <v>0</v>
      </c>
      <c r="I28" s="8">
        <f t="shared" si="5"/>
        <v>0</v>
      </c>
    </row>
    <row r="29" spans="2:13" s="11" customFormat="1" ht="19.5" customHeight="1" x14ac:dyDescent="0.2">
      <c r="B29" s="6" t="s">
        <v>27</v>
      </c>
      <c r="C29" s="10">
        <v>1</v>
      </c>
      <c r="D29" s="7">
        <v>0.5</v>
      </c>
      <c r="E29" s="40">
        <v>15</v>
      </c>
      <c r="F29" s="8"/>
      <c r="G29" s="9">
        <v>1</v>
      </c>
      <c r="H29" s="8">
        <f t="shared" si="4"/>
        <v>0</v>
      </c>
      <c r="I29" s="8">
        <f t="shared" si="5"/>
        <v>0</v>
      </c>
    </row>
    <row r="30" spans="2:13" s="11" customFormat="1" ht="35.25" customHeight="1" x14ac:dyDescent="0.2">
      <c r="B30" s="6" t="s">
        <v>28</v>
      </c>
      <c r="C30" s="10">
        <v>1</v>
      </c>
      <c r="D30" s="7">
        <v>0.6</v>
      </c>
      <c r="E30" s="40">
        <v>15</v>
      </c>
      <c r="F30" s="8"/>
      <c r="G30" s="9">
        <v>1</v>
      </c>
      <c r="H30" s="8">
        <f>+C30*D30*F30*G30</f>
        <v>0</v>
      </c>
      <c r="I30" s="8">
        <f>+H30*E30</f>
        <v>0</v>
      </c>
    </row>
    <row r="31" spans="2:13" ht="19.5" customHeight="1" x14ac:dyDescent="0.2">
      <c r="B31" s="6" t="s">
        <v>29</v>
      </c>
      <c r="C31" s="10">
        <v>1</v>
      </c>
      <c r="D31" s="7">
        <v>0.6</v>
      </c>
      <c r="E31" s="40">
        <v>15</v>
      </c>
      <c r="F31" s="8"/>
      <c r="G31" s="9">
        <v>1</v>
      </c>
      <c r="H31" s="8">
        <f t="shared" si="4"/>
        <v>0</v>
      </c>
      <c r="I31" s="8">
        <f t="shared" si="5"/>
        <v>0</v>
      </c>
      <c r="J31" s="11"/>
      <c r="K31" s="11"/>
      <c r="L31" s="11"/>
      <c r="M31" s="11"/>
    </row>
    <row r="32" spans="2:13" s="11" customFormat="1" ht="19.5" customHeight="1" x14ac:dyDescent="0.2">
      <c r="B32" s="6" t="s">
        <v>30</v>
      </c>
      <c r="C32" s="10">
        <v>1</v>
      </c>
      <c r="D32" s="7">
        <v>0.5</v>
      </c>
      <c r="E32" s="40">
        <v>15</v>
      </c>
      <c r="F32" s="8"/>
      <c r="G32" s="9">
        <v>1</v>
      </c>
      <c r="H32" s="8">
        <f t="shared" si="4"/>
        <v>0</v>
      </c>
      <c r="I32" s="8">
        <f t="shared" si="5"/>
        <v>0</v>
      </c>
    </row>
    <row r="33" spans="2:13" s="11" customFormat="1" ht="19.5" customHeight="1" x14ac:dyDescent="0.2">
      <c r="B33" s="47" t="s">
        <v>55</v>
      </c>
      <c r="C33" s="48"/>
      <c r="D33" s="48"/>
      <c r="E33" s="48"/>
      <c r="F33" s="48"/>
      <c r="G33" s="49"/>
      <c r="H33" s="33"/>
      <c r="I33" s="33">
        <f>+SUM(I34:I42)</f>
        <v>0</v>
      </c>
      <c r="K33" s="11" t="s">
        <v>57</v>
      </c>
    </row>
    <row r="34" spans="2:13" s="11" customFormat="1" ht="19.5" customHeight="1" x14ac:dyDescent="0.2">
      <c r="B34" s="6" t="s">
        <v>16</v>
      </c>
      <c r="C34" s="10">
        <v>1</v>
      </c>
      <c r="D34" s="7">
        <v>1</v>
      </c>
      <c r="E34" s="40">
        <v>17</v>
      </c>
      <c r="F34" s="8"/>
      <c r="G34" s="9">
        <v>1</v>
      </c>
      <c r="H34" s="8">
        <f t="shared" ref="H34:H42" si="6">+C34*D34*F34*G34</f>
        <v>0</v>
      </c>
      <c r="I34" s="8">
        <f t="shared" ref="I34:I42" si="7">+H34*E34</f>
        <v>0</v>
      </c>
    </row>
    <row r="35" spans="2:13" s="11" customFormat="1" ht="37.5" customHeight="1" x14ac:dyDescent="0.2">
      <c r="B35" s="6" t="s">
        <v>19</v>
      </c>
      <c r="C35" s="10">
        <v>2</v>
      </c>
      <c r="D35" s="7">
        <v>1</v>
      </c>
      <c r="E35" s="40">
        <v>17</v>
      </c>
      <c r="F35" s="8"/>
      <c r="G35" s="9">
        <v>1</v>
      </c>
      <c r="H35" s="8">
        <f>+C35*D35*F35*G35</f>
        <v>0</v>
      </c>
      <c r="I35" s="8">
        <f>+H35*E35</f>
        <v>0</v>
      </c>
      <c r="K35" s="11" t="s">
        <v>16</v>
      </c>
    </row>
    <row r="36" spans="2:13" s="11" customFormat="1" ht="19.5" customHeight="1" x14ac:dyDescent="0.2">
      <c r="B36" s="6" t="s">
        <v>17</v>
      </c>
      <c r="C36" s="10">
        <v>1</v>
      </c>
      <c r="D36" s="7">
        <v>1</v>
      </c>
      <c r="E36" s="40">
        <v>17</v>
      </c>
      <c r="F36" s="8"/>
      <c r="G36" s="9">
        <v>1</v>
      </c>
      <c r="H36" s="8">
        <f t="shared" si="6"/>
        <v>0</v>
      </c>
      <c r="I36" s="8">
        <f t="shared" si="7"/>
        <v>0</v>
      </c>
    </row>
    <row r="37" spans="2:13" s="11" customFormat="1" ht="19.5" customHeight="1" x14ac:dyDescent="0.2">
      <c r="B37" s="6" t="s">
        <v>18</v>
      </c>
      <c r="C37" s="10">
        <v>1</v>
      </c>
      <c r="D37" s="7">
        <v>0.8</v>
      </c>
      <c r="E37" s="40">
        <v>17</v>
      </c>
      <c r="F37" s="8"/>
      <c r="G37" s="9">
        <v>1</v>
      </c>
      <c r="H37" s="8">
        <f t="shared" si="6"/>
        <v>0</v>
      </c>
      <c r="I37" s="8">
        <f t="shared" si="7"/>
        <v>0</v>
      </c>
      <c r="K37" s="11" t="s">
        <v>58</v>
      </c>
    </row>
    <row r="38" spans="2:13" s="11" customFormat="1" ht="33.75" customHeight="1" x14ac:dyDescent="0.2">
      <c r="B38" s="6" t="s">
        <v>61</v>
      </c>
      <c r="C38" s="10">
        <v>6</v>
      </c>
      <c r="D38" s="7">
        <v>1</v>
      </c>
      <c r="E38" s="40">
        <v>17</v>
      </c>
      <c r="F38" s="8"/>
      <c r="G38" s="9">
        <v>1</v>
      </c>
      <c r="H38" s="8">
        <f t="shared" si="6"/>
        <v>0</v>
      </c>
      <c r="I38" s="8">
        <f t="shared" si="7"/>
        <v>0</v>
      </c>
    </row>
    <row r="39" spans="2:13" s="11" customFormat="1" ht="19.5" customHeight="1" x14ac:dyDescent="0.2">
      <c r="B39" s="6" t="s">
        <v>22</v>
      </c>
      <c r="C39" s="10">
        <v>2</v>
      </c>
      <c r="D39" s="7">
        <v>1</v>
      </c>
      <c r="E39" s="40">
        <v>17</v>
      </c>
      <c r="F39" s="8"/>
      <c r="G39" s="9">
        <v>1</v>
      </c>
      <c r="H39" s="8">
        <f t="shared" si="6"/>
        <v>0</v>
      </c>
      <c r="I39" s="8">
        <f t="shared" si="7"/>
        <v>0</v>
      </c>
    </row>
    <row r="40" spans="2:13" s="11" customFormat="1" ht="19.5" customHeight="1" x14ac:dyDescent="0.2">
      <c r="B40" s="6" t="s">
        <v>32</v>
      </c>
      <c r="C40" s="10">
        <v>6</v>
      </c>
      <c r="D40" s="7">
        <v>1</v>
      </c>
      <c r="E40" s="40">
        <v>17</v>
      </c>
      <c r="F40" s="8"/>
      <c r="G40" s="9">
        <v>1</v>
      </c>
      <c r="H40" s="8">
        <f t="shared" si="6"/>
        <v>0</v>
      </c>
      <c r="I40" s="8">
        <f>+H40*E40</f>
        <v>0</v>
      </c>
    </row>
    <row r="41" spans="2:13" ht="19.5" customHeight="1" x14ac:dyDescent="0.2">
      <c r="B41" s="6" t="s">
        <v>33</v>
      </c>
      <c r="C41" s="10">
        <v>2</v>
      </c>
      <c r="D41" s="7">
        <v>1</v>
      </c>
      <c r="E41" s="40">
        <v>17</v>
      </c>
      <c r="F41" s="8"/>
      <c r="G41" s="9">
        <v>1</v>
      </c>
      <c r="H41" s="8">
        <f t="shared" si="6"/>
        <v>0</v>
      </c>
      <c r="I41" s="8">
        <f t="shared" si="7"/>
        <v>0</v>
      </c>
      <c r="J41" s="11"/>
      <c r="K41" s="11"/>
      <c r="L41" s="11"/>
      <c r="M41" s="11"/>
    </row>
    <row r="42" spans="2:13" ht="19.5" customHeight="1" x14ac:dyDescent="0.2">
      <c r="B42" s="6" t="s">
        <v>12</v>
      </c>
      <c r="C42" s="10">
        <v>3</v>
      </c>
      <c r="D42" s="7">
        <v>1</v>
      </c>
      <c r="E42" s="40">
        <v>17</v>
      </c>
      <c r="F42" s="8"/>
      <c r="G42" s="9">
        <v>1</v>
      </c>
      <c r="H42" s="8">
        <f t="shared" si="6"/>
        <v>0</v>
      </c>
      <c r="I42" s="8">
        <f t="shared" si="7"/>
        <v>0</v>
      </c>
      <c r="J42" s="11"/>
      <c r="K42" s="11"/>
      <c r="L42" s="11"/>
      <c r="M42" s="11"/>
    </row>
    <row r="43" spans="2:13" s="11" customFormat="1" ht="19.5" customHeight="1" x14ac:dyDescent="0.2">
      <c r="B43" s="47" t="s">
        <v>2</v>
      </c>
      <c r="C43" s="48"/>
      <c r="D43" s="48"/>
      <c r="E43" s="48"/>
      <c r="F43" s="48"/>
      <c r="G43" s="49"/>
      <c r="H43" s="33"/>
      <c r="I43" s="33">
        <f>+SUM(I44:I45)</f>
        <v>0</v>
      </c>
    </row>
    <row r="44" spans="2:13" ht="19.5" customHeight="1" x14ac:dyDescent="0.2">
      <c r="B44" s="6" t="s">
        <v>7</v>
      </c>
      <c r="C44" s="10">
        <v>1</v>
      </c>
      <c r="D44" s="7">
        <v>1</v>
      </c>
      <c r="E44" s="40">
        <v>17</v>
      </c>
      <c r="F44" s="8"/>
      <c r="G44" s="9">
        <v>1</v>
      </c>
      <c r="H44" s="8">
        <f>+C44*D44*F44*G44</f>
        <v>0</v>
      </c>
      <c r="I44" s="8">
        <f>+H44*E44</f>
        <v>0</v>
      </c>
      <c r="J44" s="11"/>
      <c r="K44" s="11"/>
      <c r="L44" s="11"/>
      <c r="M44" s="11"/>
    </row>
    <row r="45" spans="2:13" s="11" customFormat="1" ht="19.5" customHeight="1" x14ac:dyDescent="0.2">
      <c r="B45" s="6" t="s">
        <v>12</v>
      </c>
      <c r="C45" s="10">
        <v>1</v>
      </c>
      <c r="D45" s="7">
        <v>1</v>
      </c>
      <c r="E45" s="40">
        <v>17</v>
      </c>
      <c r="F45" s="8"/>
      <c r="G45" s="9">
        <v>1</v>
      </c>
      <c r="H45" s="8">
        <f t="shared" ref="H45" si="8">+C45*D45*F45*G45</f>
        <v>0</v>
      </c>
      <c r="I45" s="8">
        <f t="shared" ref="I45" si="9">+H45*E45</f>
        <v>0</v>
      </c>
    </row>
    <row r="46" spans="2:13" s="11" customFormat="1" ht="19.5" customHeight="1" x14ac:dyDescent="0.2">
      <c r="B46" s="47" t="s">
        <v>42</v>
      </c>
      <c r="C46" s="48"/>
      <c r="D46" s="48"/>
      <c r="E46" s="48"/>
      <c r="F46" s="48"/>
      <c r="G46" s="49"/>
      <c r="H46" s="33"/>
      <c r="I46" s="33">
        <f>+SUM(I47:I47)</f>
        <v>0</v>
      </c>
    </row>
    <row r="47" spans="2:13" s="11" customFormat="1" ht="19.5" customHeight="1" x14ac:dyDescent="0.2">
      <c r="B47" s="6" t="s">
        <v>60</v>
      </c>
      <c r="C47" s="10">
        <v>1</v>
      </c>
      <c r="D47" s="7">
        <v>1</v>
      </c>
      <c r="E47" s="40">
        <v>17</v>
      </c>
      <c r="F47" s="8"/>
      <c r="G47" s="9">
        <v>1</v>
      </c>
      <c r="H47" s="8">
        <f>+C47*D47*F47*G47</f>
        <v>0</v>
      </c>
      <c r="I47" s="8">
        <f>+H47*E47</f>
        <v>0</v>
      </c>
    </row>
    <row r="48" spans="2:13" ht="19.5" customHeight="1" x14ac:dyDescent="0.2">
      <c r="B48" s="47" t="s">
        <v>45</v>
      </c>
      <c r="C48" s="48"/>
      <c r="D48" s="48"/>
      <c r="E48" s="48"/>
      <c r="F48" s="48"/>
      <c r="G48" s="49"/>
      <c r="H48" s="33"/>
      <c r="I48" s="33">
        <f>+I5+I17+I26+I33+I43+I46</f>
        <v>0</v>
      </c>
      <c r="J48" s="11"/>
      <c r="K48" s="11"/>
      <c r="L48" s="11"/>
      <c r="M48" s="11"/>
    </row>
    <row r="49" spans="2:13" s="11" customFormat="1" ht="19.5" customHeight="1" x14ac:dyDescent="0.2">
      <c r="B49" s="26"/>
      <c r="C49" s="27"/>
      <c r="D49" s="28"/>
      <c r="E49" s="29"/>
      <c r="F49" s="30"/>
      <c r="G49" s="31"/>
      <c r="H49" s="8"/>
      <c r="I49" s="8"/>
    </row>
    <row r="50" spans="2:13" ht="19.5" customHeight="1" x14ac:dyDescent="0.2">
      <c r="B50" s="47" t="s">
        <v>46</v>
      </c>
      <c r="C50" s="48"/>
      <c r="D50" s="48"/>
      <c r="E50" s="48"/>
      <c r="F50" s="48"/>
      <c r="G50" s="49"/>
      <c r="H50" s="33"/>
      <c r="I50" s="38"/>
      <c r="J50" s="11"/>
      <c r="K50" s="11"/>
      <c r="L50" s="11"/>
      <c r="M50" s="11"/>
    </row>
    <row r="51" spans="2:13" s="11" customFormat="1" ht="19.5" customHeight="1" x14ac:dyDescent="0.2">
      <c r="B51" s="26"/>
      <c r="C51" s="27"/>
      <c r="D51" s="28"/>
      <c r="E51" s="29"/>
      <c r="F51" s="30"/>
      <c r="G51" s="31"/>
      <c r="H51" s="8"/>
      <c r="I51" s="8"/>
    </row>
    <row r="52" spans="2:13" ht="19.5" customHeight="1" x14ac:dyDescent="0.2">
      <c r="B52" s="47" t="s">
        <v>47</v>
      </c>
      <c r="C52" s="48"/>
      <c r="D52" s="48"/>
      <c r="E52" s="48"/>
      <c r="F52" s="48"/>
      <c r="G52" s="49"/>
      <c r="H52" s="33"/>
      <c r="I52" s="33">
        <f>+I48*I50</f>
        <v>0</v>
      </c>
      <c r="J52" s="11"/>
      <c r="K52" s="11"/>
      <c r="L52" s="11"/>
      <c r="M52" s="11"/>
    </row>
    <row r="53" spans="2:13" ht="19.5" customHeight="1" x14ac:dyDescent="0.2">
      <c r="B53" s="26"/>
      <c r="C53" s="27"/>
      <c r="D53" s="28"/>
      <c r="E53" s="29"/>
      <c r="F53" s="30"/>
      <c r="G53" s="31"/>
      <c r="H53" s="8"/>
      <c r="I53" s="8"/>
      <c r="J53" s="11"/>
      <c r="K53" s="11"/>
      <c r="L53" s="11"/>
      <c r="M53" s="11"/>
    </row>
    <row r="54" spans="2:13" ht="19.5" customHeight="1" x14ac:dyDescent="0.2">
      <c r="B54" s="47" t="s">
        <v>40</v>
      </c>
      <c r="C54" s="48"/>
      <c r="D54" s="48"/>
      <c r="E54" s="48"/>
      <c r="F54" s="48"/>
      <c r="G54" s="49"/>
      <c r="H54" s="33"/>
      <c r="I54" s="33">
        <f>+SUM(I55:I59)</f>
        <v>0</v>
      </c>
      <c r="J54" s="11"/>
      <c r="K54" s="11"/>
      <c r="L54" s="11"/>
      <c r="M54" s="11"/>
    </row>
    <row r="55" spans="2:13" s="11" customFormat="1" ht="19.5" customHeight="1" x14ac:dyDescent="0.2">
      <c r="B55" s="6" t="s">
        <v>43</v>
      </c>
      <c r="C55" s="10">
        <v>1</v>
      </c>
      <c r="D55" s="7">
        <v>1</v>
      </c>
      <c r="E55" s="45">
        <v>5</v>
      </c>
      <c r="F55" s="8"/>
      <c r="G55" s="9">
        <v>1</v>
      </c>
      <c r="H55" s="8">
        <f>+C55*D55*F55*G55</f>
        <v>0</v>
      </c>
      <c r="I55" s="8">
        <f>+H55*E55</f>
        <v>0</v>
      </c>
      <c r="J55" s="25"/>
    </row>
    <row r="56" spans="2:13" s="11" customFormat="1" ht="19.5" customHeight="1" x14ac:dyDescent="0.2">
      <c r="B56" s="6" t="s">
        <v>44</v>
      </c>
      <c r="C56" s="10">
        <v>1</v>
      </c>
      <c r="D56" s="7">
        <v>1</v>
      </c>
      <c r="E56" s="45">
        <v>15</v>
      </c>
      <c r="F56" s="8"/>
      <c r="G56" s="9">
        <v>1</v>
      </c>
      <c r="H56" s="8">
        <f>+C56*D56*F56*G56</f>
        <v>0</v>
      </c>
      <c r="I56" s="8">
        <f>+H56*E56</f>
        <v>0</v>
      </c>
    </row>
    <row r="57" spans="2:13" s="11" customFormat="1" ht="19.5" customHeight="1" x14ac:dyDescent="0.2">
      <c r="B57" s="6" t="s">
        <v>34</v>
      </c>
      <c r="C57" s="10" t="s">
        <v>35</v>
      </c>
      <c r="D57" s="7">
        <v>1</v>
      </c>
      <c r="E57" s="45">
        <v>1</v>
      </c>
      <c r="F57" s="8"/>
      <c r="G57" s="9">
        <v>1</v>
      </c>
      <c r="H57" s="8">
        <f>D57*F57*G57</f>
        <v>0</v>
      </c>
      <c r="I57" s="8">
        <f>+H57*E57</f>
        <v>0</v>
      </c>
    </row>
    <row r="58" spans="2:13" ht="19.5" customHeight="1" x14ac:dyDescent="0.2">
      <c r="B58" s="6" t="s">
        <v>39</v>
      </c>
      <c r="C58" s="10" t="s">
        <v>35</v>
      </c>
      <c r="D58" s="7">
        <v>1</v>
      </c>
      <c r="E58" s="45">
        <v>1</v>
      </c>
      <c r="F58" s="8"/>
      <c r="G58" s="9">
        <v>1</v>
      </c>
      <c r="H58" s="8">
        <f>D58*F58*G58</f>
        <v>0</v>
      </c>
      <c r="I58" s="8">
        <f>+H58*E58</f>
        <v>0</v>
      </c>
      <c r="J58" s="11"/>
      <c r="K58" s="11"/>
      <c r="L58" s="11"/>
      <c r="M58" s="11"/>
    </row>
    <row r="59" spans="2:13" ht="19.5" customHeight="1" x14ac:dyDescent="0.2">
      <c r="B59" s="6" t="s">
        <v>41</v>
      </c>
      <c r="C59" s="10" t="s">
        <v>35</v>
      </c>
      <c r="D59" s="7">
        <v>1</v>
      </c>
      <c r="E59" s="45">
        <v>1</v>
      </c>
      <c r="F59" s="8"/>
      <c r="G59" s="9">
        <v>1</v>
      </c>
      <c r="H59" s="8">
        <f>D59*F59*G59</f>
        <v>0</v>
      </c>
      <c r="I59" s="8">
        <f>+H59*E59</f>
        <v>0</v>
      </c>
      <c r="J59" s="11"/>
      <c r="K59" s="11"/>
      <c r="L59" s="11"/>
      <c r="M59" s="11"/>
    </row>
    <row r="60" spans="2:13" ht="33.6" customHeight="1" x14ac:dyDescent="0.2">
      <c r="B60" s="59" t="s">
        <v>1</v>
      </c>
      <c r="C60" s="60"/>
      <c r="D60" s="60"/>
      <c r="E60" s="60"/>
      <c r="F60" s="60"/>
      <c r="G60" s="60"/>
      <c r="H60" s="61"/>
      <c r="I60" s="34">
        <f>+I52+I54</f>
        <v>0</v>
      </c>
      <c r="J60" s="25"/>
      <c r="K60" s="11"/>
      <c r="L60" s="11"/>
      <c r="M60" s="11"/>
    </row>
    <row r="61" spans="2:13" ht="31.9" customHeight="1" x14ac:dyDescent="0.2">
      <c r="B61" s="56" t="s">
        <v>4</v>
      </c>
      <c r="C61" s="57"/>
      <c r="D61" s="57"/>
      <c r="E61" s="57"/>
      <c r="F61" s="57"/>
      <c r="G61" s="57"/>
      <c r="H61" s="58"/>
      <c r="I61" s="18">
        <f>ROUND(I60*16%,0)</f>
        <v>0</v>
      </c>
      <c r="J61" s="25"/>
      <c r="K61" s="11"/>
    </row>
    <row r="62" spans="2:13" ht="44.25" customHeight="1" x14ac:dyDescent="0.2">
      <c r="B62" s="53" t="s">
        <v>11</v>
      </c>
      <c r="C62" s="54"/>
      <c r="D62" s="54"/>
      <c r="E62" s="54"/>
      <c r="F62" s="54"/>
      <c r="G62" s="54"/>
      <c r="H62" s="55"/>
      <c r="I62" s="19">
        <f>SUM(I60:I61)</f>
        <v>0</v>
      </c>
      <c r="J62" s="32"/>
      <c r="K62" s="11"/>
      <c r="L62" s="11"/>
      <c r="M62" s="11"/>
    </row>
    <row r="63" spans="2:13" s="36" customFormat="1" ht="36" hidden="1" customHeight="1" x14ac:dyDescent="0.2">
      <c r="B63" s="42" t="s">
        <v>50</v>
      </c>
      <c r="C63" s="23" t="e">
        <f>+#REF!</f>
        <v>#REF!</v>
      </c>
      <c r="D63" s="50" t="e">
        <f>+#REF!</f>
        <v>#REF!</v>
      </c>
      <c r="E63" s="50">
        <f>+I62</f>
        <v>0</v>
      </c>
      <c r="F63" s="11"/>
      <c r="G63" s="11"/>
      <c r="H63" s="11"/>
      <c r="I63" s="11"/>
    </row>
    <row r="64" spans="2:13" s="36" customFormat="1" ht="36" hidden="1" customHeight="1" x14ac:dyDescent="0.2">
      <c r="B64" s="42" t="s">
        <v>51</v>
      </c>
      <c r="C64" s="23" t="e">
        <f>+#REF!</f>
        <v>#REF!</v>
      </c>
      <c r="D64" s="51"/>
      <c r="E64" s="52"/>
      <c r="F64" s="11"/>
      <c r="G64" s="11"/>
      <c r="H64" s="11"/>
      <c r="I64" s="11"/>
    </row>
    <row r="65" spans="2:13" s="36" customFormat="1" ht="36" hidden="1" customHeight="1" x14ac:dyDescent="0.2">
      <c r="B65" s="43" t="s">
        <v>52</v>
      </c>
      <c r="C65" s="23" t="e">
        <f>+#REF!</f>
        <v>#REF!</v>
      </c>
      <c r="D65" s="50" t="e">
        <f>+#REF!</f>
        <v>#REF!</v>
      </c>
      <c r="E65" s="52"/>
      <c r="F65" s="11"/>
      <c r="G65" s="11"/>
      <c r="H65" s="11"/>
      <c r="I65" s="44"/>
    </row>
    <row r="66" spans="2:13" s="36" customFormat="1" ht="36" hidden="1" customHeight="1" x14ac:dyDescent="0.2">
      <c r="B66" s="43" t="s">
        <v>53</v>
      </c>
      <c r="C66" s="23" t="e">
        <f>+#REF!</f>
        <v>#REF!</v>
      </c>
      <c r="D66" s="51"/>
      <c r="E66" s="51"/>
      <c r="J66" s="37"/>
      <c r="K66" s="37"/>
      <c r="L66" s="37"/>
      <c r="M66" s="37"/>
    </row>
    <row r="67" spans="2:13" x14ac:dyDescent="0.2">
      <c r="B67" s="36"/>
    </row>
    <row r="72" spans="2:13" x14ac:dyDescent="0.2">
      <c r="J72" s="24"/>
      <c r="K72" s="41"/>
    </row>
    <row r="73" spans="2:13" x14ac:dyDescent="0.2">
      <c r="J73" s="24"/>
      <c r="K73" s="41"/>
    </row>
  </sheetData>
  <mergeCells count="18">
    <mergeCell ref="B54:G54"/>
    <mergeCell ref="B26:H26"/>
    <mergeCell ref="B1:I2"/>
    <mergeCell ref="B43:G43"/>
    <mergeCell ref="B33:G33"/>
    <mergeCell ref="B3:I3"/>
    <mergeCell ref="D65:D66"/>
    <mergeCell ref="D63:D64"/>
    <mergeCell ref="E63:E66"/>
    <mergeCell ref="B46:G46"/>
    <mergeCell ref="B5:H5"/>
    <mergeCell ref="B17:H17"/>
    <mergeCell ref="B48:G48"/>
    <mergeCell ref="B50:G50"/>
    <mergeCell ref="B52:G52"/>
    <mergeCell ref="B62:H62"/>
    <mergeCell ref="B61:H61"/>
    <mergeCell ref="B60:H6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9" orientation="portrait" r:id="rId1"/>
  <headerFooter>
    <oddHeader>&amp;LABRIL/2014&amp;CGERENCIA DE PROYECTOS AEROPORTUARIOS
&amp;RCONCESIÓN NORORIENTE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wpiraneque</dc:creator>
  <cp:lastModifiedBy>Olga Maria Arenas Franco</cp:lastModifiedBy>
  <cp:lastPrinted>2014-04-28T14:34:57Z</cp:lastPrinted>
  <dcterms:created xsi:type="dcterms:W3CDTF">2010-02-09T15:28:24Z</dcterms:created>
  <dcterms:modified xsi:type="dcterms:W3CDTF">2014-06-11T15:52:44Z</dcterms:modified>
</cp:coreProperties>
</file>