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jparada\Desktop\informe de evaluacion 07-2014\"/>
    </mc:Choice>
  </mc:AlternateContent>
  <bookViews>
    <workbookView xWindow="0" yWindow="0" windowWidth="10200" windowHeight="14280"/>
  </bookViews>
  <sheets>
    <sheet name="Matriz" sheetId="2" r:id="rId1"/>
  </sheets>
  <externalReferences>
    <externalReference r:id="rId2"/>
    <externalReference r:id="rId3"/>
    <externalReference r:id="rId4"/>
  </externalReferences>
  <definedNames>
    <definedName name="acarg3">[1]INTRO!#REF!</definedName>
    <definedName name="bcarg3">[1]INTRO!#REF!</definedName>
    <definedName name="CARGO1">[1]INTRO!$B$14</definedName>
    <definedName name="CARGO2">[1]INTRO!$B$15</definedName>
    <definedName name="CARGO3">[1]INTRO!#REF!</definedName>
    <definedName name="CARGO4">[2]INTRO!$B$17</definedName>
    <definedName name="CARGO5">[2]INTRO!$B$18</definedName>
    <definedName name="CARGO6">[2]INTRO!$B$19</definedName>
    <definedName name="ccarg3">[1]INTRO!#REF!</definedName>
    <definedName name="CONSORCIO">#REF!</definedName>
    <definedName name="CUMPLIMIENTO">#REF!</definedName>
    <definedName name="dcarg3">[1]INTRO!#REF!</definedName>
    <definedName name="DEPENDENCIAS">#REF!</definedName>
    <definedName name="ESCONDIDO">#REF!</definedName>
    <definedName name="exepcargo3">[2]INTRO!#REF!</definedName>
    <definedName name="exespcargo1">[1]INTRO!$D$14</definedName>
    <definedName name="exespcargo3">[1]INTRO!#REF!</definedName>
    <definedName name="exgencargo1">[1]INTRO!$C$14</definedName>
    <definedName name="exgencargo3">[1]INTRO!#REF!</definedName>
    <definedName name="expgencargo3">[2]INTRO!#REF!</definedName>
    <definedName name="fcierrecal">[1]INTRO!$B$11</definedName>
    <definedName name="inf">#REF!</definedName>
    <definedName name="JERARQUIA">'[3]FORMULA 1'!#REF!</definedName>
    <definedName name="NIVELACADEMICO">#REF!</definedName>
    <definedName name="ORDEN">'[3]FORMULA 1'!#REF!</definedName>
    <definedName name="POSTGRADOS">#REF!</definedName>
    <definedName name="PROFESIONALES">#REF!</definedName>
    <definedName name="SINO">#REF!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61" i="2" l="1"/>
  <c r="Z61" i="2"/>
  <c r="L62" i="2"/>
  <c r="Z62" i="2"/>
  <c r="AB61" i="2"/>
  <c r="L59" i="2"/>
  <c r="Z59" i="2"/>
  <c r="L60" i="2"/>
  <c r="Z60" i="2"/>
  <c r="AB59" i="2"/>
  <c r="L57" i="2"/>
  <c r="Z57" i="2"/>
  <c r="L58" i="2"/>
  <c r="Z58" i="2"/>
  <c r="AB57" i="2"/>
  <c r="L56" i="2"/>
  <c r="Z56" i="2"/>
  <c r="AB56" i="2"/>
  <c r="L54" i="2"/>
  <c r="Z54" i="2"/>
  <c r="L55" i="2"/>
  <c r="Z55" i="2"/>
  <c r="AB54" i="2"/>
  <c r="L52" i="2"/>
  <c r="Z52" i="2"/>
  <c r="L53" i="2"/>
  <c r="Z53" i="2"/>
  <c r="AB52" i="2"/>
  <c r="L50" i="2"/>
  <c r="Z50" i="2"/>
  <c r="L51" i="2"/>
  <c r="Z51" i="2"/>
  <c r="AB50" i="2"/>
  <c r="L47" i="2"/>
  <c r="Z47" i="2"/>
  <c r="L48" i="2"/>
  <c r="Z48" i="2"/>
  <c r="L49" i="2"/>
  <c r="Z49" i="2"/>
  <c r="AB47" i="2"/>
  <c r="L41" i="2"/>
  <c r="Z41" i="2"/>
  <c r="L42" i="2"/>
  <c r="Z42" i="2"/>
  <c r="AB41" i="2"/>
  <c r="L39" i="2"/>
  <c r="Z39" i="2"/>
  <c r="L40" i="2"/>
  <c r="Z40" i="2"/>
  <c r="AB39" i="2"/>
  <c r="L37" i="2"/>
  <c r="Z37" i="2"/>
  <c r="L38" i="2"/>
  <c r="Z38" i="2"/>
  <c r="AB37" i="2"/>
  <c r="L35" i="2"/>
  <c r="Z35" i="2"/>
  <c r="L36" i="2"/>
  <c r="Z36" i="2"/>
  <c r="AB35" i="2"/>
  <c r="L33" i="2"/>
  <c r="Z33" i="2"/>
  <c r="L34" i="2"/>
  <c r="Z34" i="2"/>
  <c r="AB33" i="2"/>
  <c r="L31" i="2"/>
  <c r="Z31" i="2"/>
  <c r="L32" i="2"/>
  <c r="Z32" i="2"/>
  <c r="AB31" i="2"/>
  <c r="Y61" i="2"/>
  <c r="Y62" i="2"/>
  <c r="AA61" i="2"/>
  <c r="Y59" i="2"/>
  <c r="Y60" i="2"/>
  <c r="AA59" i="2"/>
  <c r="Y57" i="2"/>
  <c r="Y58" i="2"/>
  <c r="AA57" i="2"/>
  <c r="Y56" i="2"/>
  <c r="AA56" i="2"/>
  <c r="Y54" i="2"/>
  <c r="Y55" i="2"/>
  <c r="AA54" i="2"/>
  <c r="Y52" i="2"/>
  <c r="Y53" i="2"/>
  <c r="AA52" i="2"/>
  <c r="Y50" i="2"/>
  <c r="Y51" i="2"/>
  <c r="AA50" i="2"/>
  <c r="Y47" i="2"/>
  <c r="Y48" i="2"/>
  <c r="Y49" i="2"/>
  <c r="AA47" i="2"/>
  <c r="Y41" i="2"/>
  <c r="Y42" i="2"/>
  <c r="AA41" i="2"/>
  <c r="Y39" i="2"/>
  <c r="Y40" i="2"/>
  <c r="AA39" i="2"/>
  <c r="Y37" i="2"/>
  <c r="Y38" i="2"/>
  <c r="AA37" i="2"/>
  <c r="Y35" i="2"/>
  <c r="Y36" i="2"/>
  <c r="AA35" i="2"/>
  <c r="Y33" i="2"/>
  <c r="Y34" i="2"/>
  <c r="AA33" i="2"/>
  <c r="Y31" i="2"/>
  <c r="Y32" i="2"/>
  <c r="AA31" i="2"/>
  <c r="L45" i="2"/>
  <c r="Z45" i="2"/>
  <c r="L46" i="2"/>
  <c r="Z46" i="2"/>
  <c r="AB45" i="2"/>
  <c r="L43" i="2"/>
  <c r="Z43" i="2"/>
  <c r="L44" i="2"/>
  <c r="Z44" i="2"/>
  <c r="AB43" i="2"/>
  <c r="L29" i="2"/>
  <c r="Z29" i="2"/>
  <c r="L30" i="2"/>
  <c r="Z30" i="2"/>
  <c r="AB29" i="2"/>
  <c r="L27" i="2"/>
  <c r="Z27" i="2"/>
  <c r="L28" i="2"/>
  <c r="Z28" i="2"/>
  <c r="AB27" i="2"/>
  <c r="L26" i="2"/>
  <c r="Z26" i="2"/>
  <c r="AB26" i="2"/>
  <c r="L24" i="2"/>
  <c r="Z24" i="2"/>
  <c r="L25" i="2"/>
  <c r="Z25" i="2"/>
  <c r="AB24" i="2"/>
  <c r="L22" i="2"/>
  <c r="Z22" i="2"/>
  <c r="L23" i="2"/>
  <c r="Z23" i="2"/>
  <c r="AB22" i="2"/>
  <c r="L20" i="2"/>
  <c r="Z20" i="2"/>
  <c r="L21" i="2"/>
  <c r="Z21" i="2"/>
  <c r="AB20" i="2"/>
  <c r="L18" i="2"/>
  <c r="Z18" i="2"/>
  <c r="L19" i="2"/>
  <c r="Z19" i="2"/>
  <c r="AB18" i="2"/>
  <c r="L16" i="2"/>
  <c r="Z16" i="2"/>
  <c r="L17" i="2"/>
  <c r="Z17" i="2"/>
  <c r="AB16" i="2"/>
  <c r="L14" i="2"/>
  <c r="Z14" i="2"/>
  <c r="L15" i="2"/>
  <c r="Z15" i="2"/>
  <c r="AB14" i="2"/>
  <c r="L13" i="2"/>
  <c r="Z13" i="2"/>
  <c r="AB13" i="2"/>
  <c r="L11" i="2"/>
  <c r="Z11" i="2"/>
  <c r="L12" i="2"/>
  <c r="Z12" i="2"/>
  <c r="AB11" i="2"/>
  <c r="L9" i="2"/>
  <c r="Z9" i="2"/>
  <c r="L10" i="2"/>
  <c r="Z10" i="2"/>
  <c r="AB9" i="2"/>
  <c r="L7" i="2"/>
  <c r="Z7" i="2"/>
  <c r="L8" i="2"/>
  <c r="Z8" i="2"/>
  <c r="AB7" i="2"/>
  <c r="L6" i="2"/>
  <c r="Z6" i="2"/>
  <c r="AB6" i="2"/>
  <c r="L4" i="2"/>
  <c r="Z4" i="2"/>
  <c r="L5" i="2"/>
  <c r="Z5" i="2"/>
  <c r="AB4" i="2"/>
  <c r="Y45" i="2"/>
  <c r="Y46" i="2"/>
  <c r="AA45" i="2"/>
  <c r="Y43" i="2"/>
  <c r="Y44" i="2"/>
  <c r="AA43" i="2"/>
  <c r="Y29" i="2"/>
  <c r="Y30" i="2"/>
  <c r="AA29" i="2"/>
  <c r="Y27" i="2"/>
  <c r="Y28" i="2"/>
  <c r="AA27" i="2"/>
  <c r="Y26" i="2"/>
  <c r="AA26" i="2"/>
  <c r="Y24" i="2"/>
  <c r="Y25" i="2"/>
  <c r="AA24" i="2"/>
  <c r="Y22" i="2"/>
  <c r="Y23" i="2"/>
  <c r="AA22" i="2"/>
  <c r="Y20" i="2"/>
  <c r="Y21" i="2"/>
  <c r="AA20" i="2"/>
  <c r="Y18" i="2"/>
  <c r="Y19" i="2"/>
  <c r="AA18" i="2"/>
  <c r="Y16" i="2"/>
  <c r="Y17" i="2"/>
  <c r="AA16" i="2"/>
  <c r="Y14" i="2"/>
  <c r="Y15" i="2"/>
  <c r="AA14" i="2"/>
  <c r="Y13" i="2"/>
  <c r="AA13" i="2"/>
  <c r="Y11" i="2"/>
  <c r="Y12" i="2"/>
  <c r="AA11" i="2"/>
  <c r="Y9" i="2"/>
  <c r="Y10" i="2"/>
  <c r="AA9" i="2"/>
  <c r="Y7" i="2"/>
  <c r="Y8" i="2"/>
  <c r="AA7" i="2"/>
  <c r="Y6" i="2"/>
  <c r="AA6" i="2"/>
  <c r="Y4" i="2"/>
  <c r="Y5" i="2"/>
  <c r="AA4" i="2"/>
  <c r="Q62" i="2"/>
  <c r="V62" i="2"/>
  <c r="Q61" i="2"/>
  <c r="V61" i="2"/>
  <c r="Q60" i="2"/>
  <c r="V60" i="2"/>
  <c r="Q59" i="2"/>
  <c r="V59" i="2"/>
  <c r="V58" i="2"/>
  <c r="Q57" i="2"/>
  <c r="V57" i="2"/>
  <c r="Q56" i="2"/>
  <c r="V56" i="2"/>
  <c r="Q55" i="2"/>
  <c r="V55" i="2"/>
  <c r="Q54" i="2"/>
  <c r="V54" i="2"/>
  <c r="Q53" i="2"/>
  <c r="V53" i="2"/>
  <c r="Q52" i="2"/>
  <c r="V52" i="2"/>
  <c r="Q51" i="2"/>
  <c r="V51" i="2"/>
  <c r="Q50" i="2"/>
  <c r="V50" i="2"/>
  <c r="Q49" i="2"/>
  <c r="V49" i="2"/>
  <c r="V48" i="2"/>
  <c r="Q47" i="2"/>
  <c r="V47" i="2"/>
  <c r="Q46" i="2"/>
  <c r="V46" i="2"/>
  <c r="Q45" i="2"/>
  <c r="V45" i="2"/>
  <c r="Q44" i="2"/>
  <c r="V44" i="2"/>
  <c r="Q43" i="2"/>
  <c r="V43" i="2"/>
  <c r="Q42" i="2"/>
  <c r="V42" i="2"/>
  <c r="Q41" i="2"/>
  <c r="V41" i="2"/>
  <c r="Q40" i="2"/>
  <c r="V40" i="2"/>
  <c r="Q39" i="2"/>
  <c r="V39" i="2"/>
  <c r="Q38" i="2"/>
  <c r="V38" i="2"/>
  <c r="Q37" i="2"/>
  <c r="V37" i="2"/>
  <c r="Q36" i="2"/>
  <c r="V36" i="2"/>
  <c r="Q35" i="2"/>
  <c r="V35" i="2"/>
  <c r="Q34" i="2"/>
  <c r="V34" i="2"/>
  <c r="Q33" i="2"/>
  <c r="V33" i="2"/>
  <c r="Q32" i="2"/>
  <c r="V32" i="2"/>
  <c r="Q31" i="2"/>
  <c r="V31" i="2"/>
  <c r="Q30" i="2"/>
  <c r="V30" i="2"/>
  <c r="Q29" i="2"/>
  <c r="V29" i="2"/>
  <c r="Q28" i="2"/>
  <c r="V28" i="2"/>
  <c r="Q27" i="2"/>
  <c r="V27" i="2"/>
  <c r="Q26" i="2"/>
  <c r="V26" i="2"/>
  <c r="Q25" i="2"/>
  <c r="V25" i="2"/>
  <c r="Q24" i="2"/>
  <c r="V24" i="2"/>
  <c r="Q23" i="2"/>
  <c r="V23" i="2"/>
  <c r="Q22" i="2"/>
  <c r="V22" i="2"/>
  <c r="Q21" i="2"/>
  <c r="V21" i="2"/>
  <c r="Q20" i="2"/>
  <c r="V20" i="2"/>
  <c r="V19" i="2"/>
  <c r="Q18" i="2"/>
  <c r="V18" i="2"/>
  <c r="V17" i="2"/>
  <c r="V16" i="2"/>
  <c r="Q15" i="2"/>
  <c r="V15" i="2"/>
  <c r="Q14" i="2"/>
  <c r="V14" i="2"/>
  <c r="V13" i="2"/>
  <c r="Q12" i="2"/>
  <c r="V12" i="2"/>
  <c r="Q11" i="2"/>
  <c r="V11" i="2"/>
  <c r="Q10" i="2"/>
  <c r="V10" i="2"/>
  <c r="Q9" i="2"/>
  <c r="V9" i="2"/>
  <c r="Q8" i="2"/>
  <c r="V8" i="2"/>
  <c r="Q7" i="2"/>
  <c r="V7" i="2"/>
  <c r="V6" i="2"/>
  <c r="Q5" i="2"/>
  <c r="V5" i="2"/>
  <c r="Q4" i="2"/>
  <c r="V4" i="2"/>
  <c r="P62" i="2"/>
  <c r="U62" i="2"/>
  <c r="P61" i="2"/>
  <c r="U61" i="2"/>
  <c r="P60" i="2"/>
  <c r="U60" i="2"/>
  <c r="P59" i="2"/>
  <c r="U59" i="2"/>
  <c r="P58" i="2"/>
  <c r="U58" i="2"/>
  <c r="P57" i="2"/>
  <c r="U57" i="2"/>
  <c r="P56" i="2"/>
  <c r="U56" i="2"/>
  <c r="P55" i="2"/>
  <c r="U55" i="2"/>
  <c r="P54" i="2"/>
  <c r="U54" i="2"/>
  <c r="P53" i="2"/>
  <c r="U53" i="2"/>
  <c r="P52" i="2"/>
  <c r="U52" i="2"/>
  <c r="P51" i="2"/>
  <c r="U51" i="2"/>
  <c r="P50" i="2"/>
  <c r="U50" i="2"/>
  <c r="P49" i="2"/>
  <c r="U49" i="2"/>
  <c r="P48" i="2"/>
  <c r="U48" i="2"/>
  <c r="P47" i="2"/>
  <c r="U47" i="2"/>
  <c r="P46" i="2"/>
  <c r="U46" i="2"/>
  <c r="P45" i="2"/>
  <c r="U45" i="2"/>
  <c r="P44" i="2"/>
  <c r="U44" i="2"/>
  <c r="P43" i="2"/>
  <c r="U43" i="2"/>
  <c r="P42" i="2"/>
  <c r="U42" i="2"/>
  <c r="P41" i="2"/>
  <c r="U41" i="2"/>
  <c r="P40" i="2"/>
  <c r="U40" i="2"/>
  <c r="P39" i="2"/>
  <c r="U39" i="2"/>
  <c r="P38" i="2"/>
  <c r="U38" i="2"/>
  <c r="P37" i="2"/>
  <c r="U37" i="2"/>
  <c r="P36" i="2"/>
  <c r="U36" i="2"/>
  <c r="P35" i="2"/>
  <c r="U35" i="2"/>
  <c r="P34" i="2"/>
  <c r="U34" i="2"/>
  <c r="P33" i="2"/>
  <c r="U33" i="2"/>
  <c r="P32" i="2"/>
  <c r="U32" i="2"/>
  <c r="P31" i="2"/>
  <c r="U31" i="2"/>
  <c r="P30" i="2"/>
  <c r="U30" i="2"/>
  <c r="P29" i="2"/>
  <c r="U29" i="2"/>
  <c r="P28" i="2"/>
  <c r="U28" i="2"/>
  <c r="P27" i="2"/>
  <c r="U27" i="2"/>
  <c r="P26" i="2"/>
  <c r="U26" i="2"/>
  <c r="P25" i="2"/>
  <c r="U25" i="2"/>
  <c r="P24" i="2"/>
  <c r="U24" i="2"/>
  <c r="P23" i="2"/>
  <c r="U23" i="2"/>
  <c r="P22" i="2"/>
  <c r="U22" i="2"/>
  <c r="P21" i="2"/>
  <c r="U21" i="2"/>
  <c r="P20" i="2"/>
  <c r="U20" i="2"/>
  <c r="P19" i="2"/>
  <c r="U19" i="2"/>
  <c r="P18" i="2"/>
  <c r="U18" i="2"/>
  <c r="P17" i="2"/>
  <c r="U17" i="2"/>
  <c r="P16" i="2"/>
  <c r="U16" i="2"/>
  <c r="P15" i="2"/>
  <c r="U15" i="2"/>
  <c r="P14" i="2"/>
  <c r="U14" i="2"/>
  <c r="P13" i="2"/>
  <c r="U13" i="2"/>
  <c r="P12" i="2"/>
  <c r="U12" i="2"/>
  <c r="P11" i="2"/>
  <c r="U11" i="2"/>
  <c r="P10" i="2"/>
  <c r="U10" i="2"/>
  <c r="P9" i="2"/>
  <c r="U9" i="2"/>
  <c r="P8" i="2"/>
  <c r="U8" i="2"/>
  <c r="P7" i="2"/>
  <c r="U7" i="2"/>
  <c r="P6" i="2"/>
  <c r="U6" i="2"/>
  <c r="P5" i="2"/>
  <c r="U5" i="2"/>
  <c r="P4" i="2"/>
  <c r="U4" i="2"/>
  <c r="O62" i="2"/>
  <c r="T62" i="2"/>
  <c r="O61" i="2"/>
  <c r="T61" i="2"/>
  <c r="O60" i="2"/>
  <c r="T60" i="2"/>
  <c r="O59" i="2"/>
  <c r="T59" i="2"/>
  <c r="O58" i="2"/>
  <c r="T58" i="2"/>
  <c r="O57" i="2"/>
  <c r="T57" i="2"/>
  <c r="O56" i="2"/>
  <c r="T56" i="2"/>
  <c r="O55" i="2"/>
  <c r="T55" i="2"/>
  <c r="O54" i="2"/>
  <c r="T54" i="2"/>
  <c r="O53" i="2"/>
  <c r="T53" i="2"/>
  <c r="O52" i="2"/>
  <c r="T52" i="2"/>
  <c r="O51" i="2"/>
  <c r="T51" i="2"/>
  <c r="O50" i="2"/>
  <c r="T50" i="2"/>
  <c r="O49" i="2"/>
  <c r="T49" i="2"/>
  <c r="O48" i="2"/>
  <c r="T48" i="2"/>
  <c r="O47" i="2"/>
  <c r="T47" i="2"/>
  <c r="O46" i="2"/>
  <c r="T46" i="2"/>
  <c r="O45" i="2"/>
  <c r="T45" i="2"/>
  <c r="O44" i="2"/>
  <c r="T44" i="2"/>
  <c r="O43" i="2"/>
  <c r="T43" i="2"/>
  <c r="O42" i="2"/>
  <c r="T42" i="2"/>
  <c r="O41" i="2"/>
  <c r="T41" i="2"/>
  <c r="O40" i="2"/>
  <c r="T40" i="2"/>
  <c r="O39" i="2"/>
  <c r="T39" i="2"/>
  <c r="O38" i="2"/>
  <c r="T38" i="2"/>
  <c r="O37" i="2"/>
  <c r="T37" i="2"/>
  <c r="O36" i="2"/>
  <c r="T36" i="2"/>
  <c r="O35" i="2"/>
  <c r="T35" i="2"/>
  <c r="O34" i="2"/>
  <c r="T34" i="2"/>
  <c r="O33" i="2"/>
  <c r="T33" i="2"/>
  <c r="O32" i="2"/>
  <c r="T32" i="2"/>
  <c r="O31" i="2"/>
  <c r="T31" i="2"/>
  <c r="O30" i="2"/>
  <c r="T30" i="2"/>
  <c r="O29" i="2"/>
  <c r="T29" i="2"/>
  <c r="O28" i="2"/>
  <c r="T28" i="2"/>
  <c r="O27" i="2"/>
  <c r="T27" i="2"/>
  <c r="O26" i="2"/>
  <c r="T26" i="2"/>
  <c r="O25" i="2"/>
  <c r="T25" i="2"/>
  <c r="O24" i="2"/>
  <c r="T24" i="2"/>
  <c r="O23" i="2"/>
  <c r="T23" i="2"/>
  <c r="O22" i="2"/>
  <c r="T22" i="2"/>
  <c r="O21" i="2"/>
  <c r="T21" i="2"/>
  <c r="O20" i="2"/>
  <c r="T20" i="2"/>
  <c r="O19" i="2"/>
  <c r="T19" i="2"/>
  <c r="O18" i="2"/>
  <c r="T18" i="2"/>
  <c r="O17" i="2"/>
  <c r="T17" i="2"/>
  <c r="O16" i="2"/>
  <c r="T16" i="2"/>
  <c r="O15" i="2"/>
  <c r="T15" i="2"/>
  <c r="O14" i="2"/>
  <c r="T14" i="2"/>
  <c r="O13" i="2"/>
  <c r="T13" i="2"/>
  <c r="O12" i="2"/>
  <c r="T12" i="2"/>
  <c r="O11" i="2"/>
  <c r="T11" i="2"/>
  <c r="O10" i="2"/>
  <c r="T10" i="2"/>
  <c r="O9" i="2"/>
  <c r="T9" i="2"/>
  <c r="O8" i="2"/>
  <c r="T8" i="2"/>
  <c r="O7" i="2"/>
  <c r="T7" i="2"/>
  <c r="O6" i="2"/>
  <c r="T6" i="2"/>
  <c r="O5" i="2"/>
  <c r="T5" i="2"/>
  <c r="O4" i="2"/>
  <c r="T4" i="2"/>
  <c r="R62" i="2"/>
  <c r="R61" i="2"/>
  <c r="R60" i="2"/>
  <c r="R59" i="2"/>
  <c r="R58" i="2"/>
  <c r="Q58" i="2"/>
  <c r="R57" i="2"/>
  <c r="R56" i="2"/>
  <c r="S56" i="2"/>
  <c r="R55" i="2"/>
  <c r="R54" i="2"/>
  <c r="R53" i="2"/>
  <c r="R52" i="2"/>
  <c r="S52" i="2"/>
  <c r="R51" i="2"/>
  <c r="R50" i="2"/>
  <c r="R49" i="2"/>
  <c r="R48" i="2"/>
  <c r="Q48" i="2"/>
  <c r="R47" i="2"/>
  <c r="R42" i="2"/>
  <c r="R41" i="2"/>
  <c r="R40" i="2"/>
  <c r="R39" i="2"/>
  <c r="R38" i="2"/>
  <c r="R37" i="2"/>
  <c r="R36" i="2"/>
  <c r="R35" i="2"/>
  <c r="R34" i="2"/>
  <c r="R33" i="2"/>
  <c r="R32" i="2"/>
  <c r="R31" i="2"/>
  <c r="S54" i="2"/>
  <c r="S39" i="2"/>
  <c r="S47" i="2"/>
  <c r="S57" i="2"/>
  <c r="S50" i="2"/>
  <c r="S59" i="2"/>
  <c r="S41" i="2"/>
  <c r="AC56" i="2"/>
  <c r="AC50" i="2"/>
  <c r="S33" i="2"/>
  <c r="S35" i="2"/>
  <c r="AC41" i="2"/>
  <c r="AC52" i="2"/>
  <c r="AC59" i="2"/>
  <c r="S31" i="2"/>
  <c r="S37" i="2"/>
  <c r="AC61" i="2"/>
  <c r="AC54" i="2"/>
  <c r="S61" i="2"/>
  <c r="AC37" i="2"/>
  <c r="AC33" i="2"/>
  <c r="AC35" i="2"/>
  <c r="AC39" i="2"/>
  <c r="AC57" i="2"/>
  <c r="AC47" i="2"/>
  <c r="AC31" i="2"/>
  <c r="Q19" i="2"/>
  <c r="Q17" i="2"/>
  <c r="Q16" i="2"/>
  <c r="Q13" i="2"/>
  <c r="Q6" i="2"/>
  <c r="R44" i="2"/>
  <c r="R43" i="2"/>
  <c r="R46" i="2"/>
  <c r="R45" i="2"/>
  <c r="S43" i="2"/>
  <c r="S45" i="2"/>
  <c r="AC45" i="2"/>
  <c r="AC43" i="2"/>
  <c r="R4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R7" i="2"/>
  <c r="R6" i="2"/>
  <c r="AC6" i="2"/>
  <c r="AC26" i="2"/>
  <c r="AC13" i="2"/>
  <c r="S29" i="2"/>
  <c r="S27" i="2"/>
  <c r="S26" i="2"/>
  <c r="S24" i="2"/>
  <c r="S22" i="2"/>
  <c r="S20" i="2"/>
  <c r="S18" i="2"/>
  <c r="S16" i="2"/>
  <c r="S14" i="2"/>
  <c r="S13" i="2"/>
  <c r="S11" i="2"/>
  <c r="S9" i="2"/>
  <c r="S7" i="2"/>
  <c r="S6" i="2"/>
  <c r="X16" i="2"/>
  <c r="X18" i="2"/>
  <c r="X7" i="2"/>
  <c r="AC27" i="2"/>
  <c r="AC7" i="2"/>
  <c r="AC9" i="2"/>
  <c r="AC29" i="2"/>
  <c r="AC20" i="2"/>
  <c r="AC24" i="2"/>
  <c r="AC18" i="2"/>
  <c r="AC14" i="2"/>
  <c r="AC22" i="2"/>
  <c r="AC11" i="2"/>
  <c r="AC16" i="2"/>
  <c r="R5" i="2"/>
  <c r="X9" i="2"/>
  <c r="X43" i="2"/>
  <c r="X14" i="2"/>
  <c r="X26" i="2"/>
  <c r="X24" i="2"/>
  <c r="X29" i="2"/>
  <c r="X27" i="2"/>
  <c r="X11" i="2"/>
  <c r="X31" i="2"/>
  <c r="X33" i="2"/>
  <c r="X35" i="2"/>
  <c r="X37" i="2"/>
  <c r="X39" i="2"/>
  <c r="X41" i="2"/>
  <c r="X22" i="2"/>
  <c r="X13" i="2"/>
  <c r="X6" i="2"/>
  <c r="X20" i="2"/>
  <c r="X47" i="2"/>
  <c r="X45" i="2"/>
  <c r="S4" i="2"/>
  <c r="X4" i="2"/>
  <c r="X50" i="2"/>
  <c r="X52" i="2"/>
  <c r="AC4" i="2"/>
  <c r="X54" i="2"/>
  <c r="X57" i="2"/>
  <c r="X56" i="2"/>
  <c r="X59" i="2"/>
  <c r="X61" i="2"/>
</calcChain>
</file>

<file path=xl/sharedStrings.xml><?xml version="1.0" encoding="utf-8"?>
<sst xmlns="http://schemas.openxmlformats.org/spreadsheetml/2006/main" count="280" uniqueCount="186">
  <si>
    <t>N°.</t>
  </si>
  <si>
    <t>PROPONENTE</t>
  </si>
  <si>
    <t>MIEMBRO ESTRUCTURA</t>
  </si>
  <si>
    <t>PART. %</t>
  </si>
  <si>
    <t>FECHA DE CORTE</t>
  </si>
  <si>
    <t>MONEDA</t>
  </si>
  <si>
    <t>ACTIVO</t>
  </si>
  <si>
    <t>PASIVO</t>
  </si>
  <si>
    <t>HÁBIL/NO HÁBIL</t>
  </si>
  <si>
    <t>ACTIVO CTE.
$ COP</t>
  </si>
  <si>
    <t>ACTIVO TOTAL 
$ COP</t>
  </si>
  <si>
    <t>PASIVO CTE. 
$ COP</t>
  </si>
  <si>
    <t>PASIVO TOTAL 
$ COP</t>
  </si>
  <si>
    <t>KW</t>
  </si>
  <si>
    <t>FOLIO RUP ó FORMATO 2</t>
  </si>
  <si>
    <t>UTILIDAD OPERACIONAL</t>
  </si>
  <si>
    <t>GASTO INTERESES</t>
  </si>
  <si>
    <t>PATRIMONIO
$ COP</t>
  </si>
  <si>
    <t>LIQUIDEZ INTEGRANTE</t>
  </si>
  <si>
    <t>ENDEUDAMIENTO
INTEGRANTE</t>
  </si>
  <si>
    <t>COBERTURA INTERESES
INTEGRANTE</t>
  </si>
  <si>
    <t>CAPITAL DE TRABAJO
INTEGRANTE</t>
  </si>
  <si>
    <t>CAPITAL DE TRABAJO
ESTRUCTURA PLURAL</t>
  </si>
  <si>
    <t>CUMPLE LIQUIDEZ</t>
  </si>
  <si>
    <t>CUMPLE ENDEUDAMIENTO</t>
  </si>
  <si>
    <t>CUMPLE COBERTURA INTERESES</t>
  </si>
  <si>
    <t>CUMPLE CAPITAL DE TRABAJO</t>
  </si>
  <si>
    <t>RENTABILIDAD ACTIVO</t>
  </si>
  <si>
    <t>RENTABILIAD PATRIMONIO</t>
  </si>
  <si>
    <t>CUMPLE ROA</t>
  </si>
  <si>
    <t>CUMPLE ROE</t>
  </si>
  <si>
    <t>P&amp;G</t>
  </si>
  <si>
    <t>CAPACIDAD 
FINANCIERA</t>
  </si>
  <si>
    <t>CAPACIDAD 
ORGANIZACIONAL</t>
  </si>
  <si>
    <t>CONSORCIO TECPRO</t>
  </si>
  <si>
    <t>TECNUMEC S.A.S</t>
  </si>
  <si>
    <t>INGENIEROS CIVILES ESPECIALISTAS LTDA</t>
  </si>
  <si>
    <t>PRODEINCOL S.A.S.</t>
  </si>
  <si>
    <t xml:space="preserve">UNION TEMPORAL SANTA MARTA </t>
  </si>
  <si>
    <t>CONSORCIO INTERCONCE</t>
  </si>
  <si>
    <t>AFA CONSULTORES Y CONSTRUCTORES S.A.</t>
  </si>
  <si>
    <t>CONSORCIO CARIBE NORTE</t>
  </si>
  <si>
    <t>INCGROUP S.A.S.</t>
  </si>
  <si>
    <t>DIEGO FONSECA CHAVEZ</t>
  </si>
  <si>
    <t>GNG INGENIERIA S.A.S</t>
  </si>
  <si>
    <t>CONSORCIO GUAJIRA</t>
  </si>
  <si>
    <t>EUROESTUDIOS S.A.S.</t>
  </si>
  <si>
    <t>CONSORCIO PARAGUACHON</t>
  </si>
  <si>
    <t>PLANES S.A.</t>
  </si>
  <si>
    <t>CONSORCIO INTERVENTORIA TRONCAL DEL CARIBE</t>
  </si>
  <si>
    <t>HIDROCONSULTA S.A.S.</t>
  </si>
  <si>
    <t>CONSORCIO NORTE DE COLOMBIA</t>
  </si>
  <si>
    <t>CONSORCIO PARAGUACHON 07</t>
  </si>
  <si>
    <t>VELNEC S.A.</t>
  </si>
  <si>
    <t>CONSORCIO VIAS DEL CARIBE 445</t>
  </si>
  <si>
    <t>DIEGO IGNACIO ARENAS</t>
  </si>
  <si>
    <t>3B PROYECTOS S.A.S</t>
  </si>
  <si>
    <t>GEOTECNIA Y CIMIENTOS INGEOCIM S.A.S.</t>
  </si>
  <si>
    <t>CONSORCIO ECONCESIONES NORTE</t>
  </si>
  <si>
    <t>COPEBA LTDA.</t>
  </si>
  <si>
    <t>CONSORCIO SANTA MARTA</t>
  </si>
  <si>
    <t>IPC CONSULTORIAS S.A.S.</t>
  </si>
  <si>
    <t>CONSORCIO VIAL NORTE</t>
  </si>
  <si>
    <t>PROYECTOS CONSTRUCCIONES CIVILES Y VIALES LTDA</t>
  </si>
  <si>
    <t xml:space="preserve">CONSORCIO UNIDO INXI </t>
  </si>
  <si>
    <t>GRUPO POSSO S.A.S.</t>
  </si>
  <si>
    <t>CONSORCIO EPSILON PARAGUACHON</t>
  </si>
  <si>
    <t>CONLISA S.A.</t>
  </si>
  <si>
    <t>CONSORCIO SUPERVISION 07</t>
  </si>
  <si>
    <t>ARDANUY INGENIERIA S.A.</t>
  </si>
  <si>
    <t>CONSORCIO METROCONCESIONES</t>
  </si>
  <si>
    <t>CELQO S.A.S.</t>
  </si>
  <si>
    <t>CONSORCIO BRAIN - VQM</t>
  </si>
  <si>
    <t>PAULO EMILIO BRAVO CONSULTORES S.A.S</t>
  </si>
  <si>
    <t xml:space="preserve">CONSORCIO DICONSULTORIA SERINCO </t>
  </si>
  <si>
    <t>HMV SUPERVISION S.A.S.</t>
  </si>
  <si>
    <t>CONSORCIO CONCESIONES COLOMBIA</t>
  </si>
  <si>
    <t>CONSORCIO INTERVIAL PARAGUACHON</t>
  </si>
  <si>
    <t>ECOVIAS S.A.S.</t>
  </si>
  <si>
    <t>CONSORCIO SCA-EPC</t>
  </si>
  <si>
    <t>ESTRUCTURADOR COLOMBIA S.A.S.</t>
  </si>
  <si>
    <t>CONSORCIO SP</t>
  </si>
  <si>
    <t>CONSORCIO INTERVENTORIA SANTA MARTA - PARAGUACHON</t>
  </si>
  <si>
    <t>JPS INGENIERIA SOCIEDAD ANONIMA</t>
  </si>
  <si>
    <t>ETSA ESTUDIOS TECNICOS S.A.S.</t>
  </si>
  <si>
    <t>DIS S.A.S.</t>
  </si>
  <si>
    <t>CONSORCIO CONCESION SANTA MARTA</t>
  </si>
  <si>
    <t>JASEN CONSULTORES S.A.S.</t>
  </si>
  <si>
    <t>CONSORCIO INTERSA - CPT 2014</t>
  </si>
  <si>
    <t>INGENIERIA Y CONSULTORIA INGECON S.A.S.</t>
  </si>
  <si>
    <t>CONSORCIO INTER-CONCESION WSP-AIDCON</t>
  </si>
  <si>
    <t>INGENIERIA Y DESARROLLO XIMA DE COLOMBIA S.A.S.</t>
  </si>
  <si>
    <t>PROYECTOS E INTERVENTORIAS LTDA</t>
  </si>
  <si>
    <t>CIVILTECH INGENIEROS LTDA</t>
  </si>
  <si>
    <t>JOYCO S.A.S.</t>
  </si>
  <si>
    <t>CONSULTORES TECNICOS Y ECONOMICOS S.A.</t>
  </si>
  <si>
    <t>INTERVENTORIAS Y DISEÑOS S.A.</t>
  </si>
  <si>
    <t>GRUPO METRO COLOMBIA GNC INGENIEROS S.A</t>
  </si>
  <si>
    <t>BRAIN INGENIERIA S.A.S</t>
  </si>
  <si>
    <t>VQM S.A.S.</t>
  </si>
  <si>
    <t>DICONSULTORIA S.A.</t>
  </si>
  <si>
    <t>SERINCO ESPAÑA SURCURSAL EN COLOMBIA</t>
  </si>
  <si>
    <t xml:space="preserve">EPYPSA COLOMBIA </t>
  </si>
  <si>
    <t>CB INGENIEROS S.A.</t>
  </si>
  <si>
    <t>BATEMAN INGENIERIA S.A.</t>
  </si>
  <si>
    <t>IGNACIO ALVAREZ REYES</t>
  </si>
  <si>
    <t>MARTHA CECILIA ORDOÑEZ OCAMPO</t>
  </si>
  <si>
    <t>SILVA CARREÑO &amp; ASOCIADOS S.A.</t>
  </si>
  <si>
    <t>EMPRESA DE PROYECTOS CIVILES EMPROCIV LTDA</t>
  </si>
  <si>
    <t>SESAC S.A.</t>
  </si>
  <si>
    <t>PROJEKTA LTDA</t>
  </si>
  <si>
    <t>INGENIERIA, CONSULTORIA Y PLANEACION S.A. (INCOPLAN S.A.)</t>
  </si>
  <si>
    <t>SEG INGENIERIA S.A.S.</t>
  </si>
  <si>
    <t>HACE INGENIEROS S.A.S.</t>
  </si>
  <si>
    <t>GERMAN ANTONIO BALLESTAS BERDEJO</t>
  </si>
  <si>
    <t>INTERSA S.A.</t>
  </si>
  <si>
    <t>COMPAÑÍA DE PROYECTOS TECNICOS CPT S.A.</t>
  </si>
  <si>
    <t>WSP COLOMBIA S.A.S.</t>
  </si>
  <si>
    <t>ASESORIAS, INTERVENTORIAS, DISEÑO Y CONSTRUCCION AIDCON LTDA</t>
  </si>
  <si>
    <t>23-78</t>
  </si>
  <si>
    <t>COP</t>
  </si>
  <si>
    <t>85-135</t>
  </si>
  <si>
    <t>SIN FOLIO</t>
  </si>
  <si>
    <t>26-47</t>
  </si>
  <si>
    <t>48-86</t>
  </si>
  <si>
    <t>22-63</t>
  </si>
  <si>
    <t>65-85</t>
  </si>
  <si>
    <t>53-66</t>
  </si>
  <si>
    <t>69-80</t>
  </si>
  <si>
    <t>52-64</t>
  </si>
  <si>
    <t>66-70</t>
  </si>
  <si>
    <t>23-51</t>
  </si>
  <si>
    <t>52-62</t>
  </si>
  <si>
    <t>38-53</t>
  </si>
  <si>
    <t>56-85</t>
  </si>
  <si>
    <t>21-98</t>
  </si>
  <si>
    <t>43-54</t>
  </si>
  <si>
    <t>57-84</t>
  </si>
  <si>
    <t>14-49</t>
  </si>
  <si>
    <t>40-49</t>
  </si>
  <si>
    <t>29-38</t>
  </si>
  <si>
    <t>23-40</t>
  </si>
  <si>
    <t>41-45</t>
  </si>
  <si>
    <t>22-107</t>
  </si>
  <si>
    <t>108-139</t>
  </si>
  <si>
    <t>27-72</t>
  </si>
  <si>
    <t>AREDONDO MADRID INGENIEROS CIVILES (A.I.M) LTDA</t>
  </si>
  <si>
    <t>74-121</t>
  </si>
  <si>
    <t>27-54</t>
  </si>
  <si>
    <t>56-74</t>
  </si>
  <si>
    <t>31-50</t>
  </si>
  <si>
    <t>52-76</t>
  </si>
  <si>
    <t>25-42A</t>
  </si>
  <si>
    <t>43-76</t>
  </si>
  <si>
    <t>44-72</t>
  </si>
  <si>
    <t>73-87</t>
  </si>
  <si>
    <t>28-85</t>
  </si>
  <si>
    <t>86-113</t>
  </si>
  <si>
    <t>59-102</t>
  </si>
  <si>
    <t>19-57</t>
  </si>
  <si>
    <t>27-56</t>
  </si>
  <si>
    <t>58-116</t>
  </si>
  <si>
    <t>29-48</t>
  </si>
  <si>
    <t>50-59</t>
  </si>
  <si>
    <t>28-81</t>
  </si>
  <si>
    <t>83-140</t>
  </si>
  <si>
    <t>142-173</t>
  </si>
  <si>
    <t>29-39</t>
  </si>
  <si>
    <t>41-51</t>
  </si>
  <si>
    <t>24-53</t>
  </si>
  <si>
    <t>55-77</t>
  </si>
  <si>
    <t>40-58</t>
  </si>
  <si>
    <t>60-107</t>
  </si>
  <si>
    <t>16-25A</t>
  </si>
  <si>
    <t>24-61</t>
  </si>
  <si>
    <t>62-96</t>
  </si>
  <si>
    <t>27-77</t>
  </si>
  <si>
    <t>78-124</t>
  </si>
  <si>
    <t>26-49</t>
  </si>
  <si>
    <t>63-120</t>
  </si>
  <si>
    <t>Observación</t>
  </si>
  <si>
    <t>SI</t>
  </si>
  <si>
    <t>El RUP no se encuentra en firme</t>
  </si>
  <si>
    <t>El RUP del integrante del Consorcio VQM S.A.S. no se encuentra en firme</t>
  </si>
  <si>
    <t>El RUP del integrante del Consorcio DICONSULTORIA S.A. no se encuentra en firme</t>
  </si>
  <si>
    <t>El RUP del integrante del Consorcio CB INGENIERIOS S.A. no se encuentra en firme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</si>
</sst>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&quot;$&quot;\ #,##0_);\(&quot;$&quot;\ #,##0\)"/>
    <numFmt numFmtId="165" formatCode="_(&quot;$&quot;\ * #,##0.00_);_(&quot;$&quot;\ * \(#,##0.00\);_(&quot;$&quot;\ * &quot;-&quot;??_);_(@_)"/>
    <numFmt numFmtId="166" formatCode="0.0%"/>
    <numFmt numFmtId="167" formatCode="_-* #,##0\ _€_-;\-* #,##0\ _€_-;_-* &quot;-&quot;??\ _€_-;_-@_-"/>
    <numFmt numFmtId="168" formatCode="_(&quot;$&quot;\ * #,##0_);_(&quot;$&quot;\ * \(#,##0\);_(&quot;$&quot;\ * &quot;-&quot;??_);_(@_)"/>
    <numFmt numFmtId="169" formatCode="0.0000"/>
    <numFmt numFmtId="170" formatCode="0.00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30">
    <xf numFmtId="0" fontId="0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13">
    <xf numFmtId="0" fontId="0" fillId="0" borderId="0" xfId="0"/>
    <xf numFmtId="168" fontId="4" fillId="0" borderId="5" xfId="4" applyNumberFormat="1" applyFont="1" applyFill="1" applyBorder="1" applyAlignment="1">
      <alignment horizontal="center" vertical="center" wrapText="1"/>
    </xf>
    <xf numFmtId="168" fontId="4" fillId="0" borderId="12" xfId="4" applyNumberFormat="1" applyFont="1" applyFill="1" applyBorder="1" applyAlignment="1">
      <alignment horizontal="center" vertical="center" wrapText="1"/>
    </xf>
    <xf numFmtId="3" fontId="3" fillId="0" borderId="9" xfId="4" applyNumberFormat="1" applyFont="1" applyFill="1" applyBorder="1" applyAlignment="1">
      <alignment horizontal="right" vertical="center" wrapText="1"/>
    </xf>
    <xf numFmtId="37" fontId="3" fillId="0" borderId="12" xfId="4" applyNumberFormat="1" applyFont="1" applyFill="1" applyBorder="1" applyAlignment="1">
      <alignment horizontal="right" vertical="center"/>
    </xf>
    <xf numFmtId="37" fontId="3" fillId="0" borderId="7" xfId="4" applyNumberFormat="1" applyFont="1" applyFill="1" applyBorder="1" applyAlignment="1">
      <alignment horizontal="right" vertical="center"/>
    </xf>
    <xf numFmtId="37" fontId="3" fillId="0" borderId="9" xfId="4" applyNumberFormat="1" applyFont="1" applyFill="1" applyBorder="1" applyAlignment="1">
      <alignment horizontal="right" vertical="center"/>
    </xf>
    <xf numFmtId="3" fontId="3" fillId="0" borderId="7" xfId="4" applyNumberFormat="1" applyFont="1" applyFill="1" applyBorder="1" applyAlignment="1">
      <alignment horizontal="right" vertical="center" wrapText="1"/>
    </xf>
    <xf numFmtId="3" fontId="3" fillId="0" borderId="12" xfId="4" applyNumberFormat="1" applyFont="1" applyFill="1" applyBorder="1" applyAlignment="1">
      <alignment horizontal="right" vertical="center" wrapText="1"/>
    </xf>
    <xf numFmtId="39" fontId="4" fillId="0" borderId="4" xfId="4" applyNumberFormat="1" applyFont="1" applyFill="1" applyBorder="1" applyAlignment="1">
      <alignment horizontal="center" vertical="center"/>
    </xf>
    <xf numFmtId="39" fontId="4" fillId="0" borderId="1" xfId="4" applyNumberFormat="1" applyFont="1" applyFill="1" applyBorder="1" applyAlignment="1">
      <alignment horizontal="center" vertical="center"/>
    </xf>
    <xf numFmtId="39" fontId="4" fillId="0" borderId="5" xfId="4" applyNumberFormat="1" applyFont="1" applyFill="1" applyBorder="1" applyAlignment="1">
      <alignment horizontal="center" vertical="center"/>
    </xf>
    <xf numFmtId="10" fontId="4" fillId="0" borderId="4" xfId="11" applyNumberFormat="1" applyFont="1" applyFill="1" applyBorder="1" applyAlignment="1">
      <alignment horizontal="center" vertical="center"/>
    </xf>
    <xf numFmtId="0" fontId="0" fillId="0" borderId="0" xfId="0" applyFill="1"/>
    <xf numFmtId="0" fontId="6" fillId="0" borderId="0" xfId="0" applyFont="1"/>
    <xf numFmtId="10" fontId="4" fillId="0" borderId="1" xfId="11" applyNumberFormat="1" applyFont="1" applyFill="1" applyBorder="1" applyAlignment="1">
      <alignment horizontal="center" vertical="center"/>
    </xf>
    <xf numFmtId="10" fontId="4" fillId="0" borderId="5" xfId="11" applyNumberFormat="1" applyFont="1" applyFill="1" applyBorder="1" applyAlignment="1">
      <alignment horizontal="center" vertical="center"/>
    </xf>
    <xf numFmtId="168" fontId="4" fillId="0" borderId="26" xfId="4" applyNumberFormat="1" applyFont="1" applyFill="1" applyBorder="1" applyAlignment="1">
      <alignment horizontal="center" vertical="center" wrapText="1"/>
    </xf>
    <xf numFmtId="0" fontId="3" fillId="0" borderId="19" xfId="5" applyNumberFormat="1" applyFont="1" applyFill="1" applyBorder="1" applyAlignment="1">
      <alignment horizontal="center" vertical="center"/>
    </xf>
    <xf numFmtId="37" fontId="3" fillId="0" borderId="4" xfId="4" applyNumberFormat="1" applyFont="1" applyFill="1" applyBorder="1" applyAlignment="1">
      <alignment horizontal="center" vertical="center"/>
    </xf>
    <xf numFmtId="37" fontId="4" fillId="0" borderId="4" xfId="4" applyNumberFormat="1" applyFont="1" applyFill="1" applyBorder="1" applyAlignment="1">
      <alignment horizontal="center" vertical="center"/>
    </xf>
    <xf numFmtId="0" fontId="3" fillId="0" borderId="8" xfId="5" applyNumberFormat="1" applyFont="1" applyFill="1" applyBorder="1" applyAlignment="1">
      <alignment horizontal="center" vertical="center"/>
    </xf>
    <xf numFmtId="167" fontId="3" fillId="0" borderId="9" xfId="5" applyNumberFormat="1" applyFont="1" applyFill="1" applyBorder="1" applyAlignment="1">
      <alignment horizontal="left" vertical="center" shrinkToFit="1"/>
    </xf>
    <xf numFmtId="166" fontId="3" fillId="0" borderId="9" xfId="2" applyNumberFormat="1" applyFont="1" applyFill="1" applyBorder="1" applyAlignment="1">
      <alignment horizontal="center" vertical="center"/>
    </xf>
    <xf numFmtId="0" fontId="3" fillId="0" borderId="9" xfId="6" applyNumberFormat="1" applyFont="1" applyFill="1" applyBorder="1" applyAlignment="1">
      <alignment horizontal="center" vertical="center"/>
    </xf>
    <xf numFmtId="15" fontId="3" fillId="0" borderId="9" xfId="6" applyNumberFormat="1" applyFont="1" applyFill="1" applyBorder="1" applyAlignment="1">
      <alignment horizontal="center" vertical="center"/>
    </xf>
    <xf numFmtId="167" fontId="3" fillId="0" borderId="9" xfId="5" applyNumberFormat="1" applyFont="1" applyFill="1" applyBorder="1" applyAlignment="1">
      <alignment horizontal="center" vertical="center" wrapText="1"/>
    </xf>
    <xf numFmtId="3" fontId="3" fillId="0" borderId="25" xfId="4" applyNumberFormat="1" applyFont="1" applyFill="1" applyBorder="1" applyAlignment="1">
      <alignment horizontal="right" vertical="center" wrapText="1"/>
    </xf>
    <xf numFmtId="2" fontId="3" fillId="0" borderId="8" xfId="6" applyNumberFormat="1" applyFont="1" applyFill="1" applyBorder="1" applyAlignment="1">
      <alignment horizontal="center" vertical="center"/>
    </xf>
    <xf numFmtId="10" fontId="3" fillId="0" borderId="9" xfId="5" applyNumberFormat="1" applyFont="1" applyFill="1" applyBorder="1" applyAlignment="1">
      <alignment horizontal="center" vertical="center"/>
    </xf>
    <xf numFmtId="2" fontId="3" fillId="0" borderId="9" xfId="6" applyNumberFormat="1" applyFont="1" applyFill="1" applyBorder="1" applyAlignment="1">
      <alignment horizontal="center" vertical="center"/>
    </xf>
    <xf numFmtId="167" fontId="3" fillId="0" borderId="7" xfId="5" applyNumberFormat="1" applyFont="1" applyFill="1" applyBorder="1" applyAlignment="1">
      <alignment horizontal="left" vertical="center" shrinkToFit="1"/>
    </xf>
    <xf numFmtId="166" fontId="3" fillId="0" borderId="7" xfId="2" applyNumberFormat="1" applyFont="1" applyFill="1" applyBorder="1" applyAlignment="1">
      <alignment horizontal="center" vertical="center"/>
    </xf>
    <xf numFmtId="0" fontId="3" fillId="0" borderId="7" xfId="6" applyNumberFormat="1" applyFont="1" applyFill="1" applyBorder="1" applyAlignment="1">
      <alignment horizontal="center" vertical="center"/>
    </xf>
    <xf numFmtId="15" fontId="3" fillId="0" borderId="7" xfId="6" applyNumberFormat="1" applyFont="1" applyFill="1" applyBorder="1" applyAlignment="1">
      <alignment horizontal="center" vertical="center"/>
    </xf>
    <xf numFmtId="167" fontId="3" fillId="0" borderId="7" xfId="5" applyNumberFormat="1" applyFont="1" applyFill="1" applyBorder="1" applyAlignment="1">
      <alignment horizontal="center" vertical="center" wrapText="1"/>
    </xf>
    <xf numFmtId="3" fontId="3" fillId="0" borderId="23" xfId="4" applyNumberFormat="1" applyFont="1" applyFill="1" applyBorder="1" applyAlignment="1">
      <alignment horizontal="right" vertical="center" wrapText="1"/>
    </xf>
    <xf numFmtId="2" fontId="3" fillId="0" borderId="10" xfId="6" applyNumberFormat="1" applyFont="1" applyFill="1" applyBorder="1" applyAlignment="1">
      <alignment horizontal="center" vertical="center"/>
    </xf>
    <xf numFmtId="10" fontId="3" fillId="0" borderId="7" xfId="5" applyNumberFormat="1" applyFont="1" applyFill="1" applyBorder="1" applyAlignment="1">
      <alignment horizontal="center" vertical="center"/>
    </xf>
    <xf numFmtId="2" fontId="3" fillId="0" borderId="7" xfId="6" applyNumberFormat="1" applyFont="1" applyFill="1" applyBorder="1" applyAlignment="1">
      <alignment horizontal="center" vertical="center"/>
    </xf>
    <xf numFmtId="167" fontId="3" fillId="0" borderId="9" xfId="5" applyNumberFormat="1" applyFont="1" applyFill="1" applyBorder="1" applyAlignment="1">
      <alignment vertical="center" wrapText="1"/>
    </xf>
    <xf numFmtId="167" fontId="4" fillId="0" borderId="16" xfId="5" applyNumberFormat="1" applyFont="1" applyFill="1" applyBorder="1" applyAlignment="1">
      <alignment horizontal="center" vertical="center" wrapText="1"/>
    </xf>
    <xf numFmtId="10" fontId="4" fillId="0" borderId="24" xfId="5" applyNumberFormat="1" applyFont="1" applyFill="1" applyBorder="1" applyAlignment="1">
      <alignment horizontal="center" vertical="center"/>
    </xf>
    <xf numFmtId="169" fontId="3" fillId="0" borderId="7" xfId="6" applyNumberFormat="1" applyFont="1" applyFill="1" applyBorder="1" applyAlignment="1">
      <alignment horizontal="center" vertical="center"/>
    </xf>
    <xf numFmtId="170" fontId="3" fillId="0" borderId="7" xfId="5" applyNumberFormat="1" applyFont="1" applyFill="1" applyBorder="1" applyAlignment="1">
      <alignment horizontal="center" vertical="center"/>
    </xf>
    <xf numFmtId="10" fontId="4" fillId="0" borderId="5" xfId="5" applyNumberFormat="1" applyFont="1" applyFill="1" applyBorder="1" applyAlignment="1">
      <alignment horizontal="center" vertical="center"/>
    </xf>
    <xf numFmtId="10" fontId="4" fillId="0" borderId="1" xfId="5" applyNumberFormat="1" applyFont="1" applyFill="1" applyBorder="1" applyAlignment="1">
      <alignment horizontal="center" vertical="center"/>
    </xf>
    <xf numFmtId="167" fontId="3" fillId="0" borderId="12" xfId="5" applyNumberFormat="1" applyFont="1" applyFill="1" applyBorder="1" applyAlignment="1">
      <alignment horizontal="left" vertical="center" shrinkToFit="1"/>
    </xf>
    <xf numFmtId="166" fontId="3" fillId="0" borderId="12" xfId="2" applyNumberFormat="1" applyFont="1" applyFill="1" applyBorder="1" applyAlignment="1">
      <alignment horizontal="center" vertical="center"/>
    </xf>
    <xf numFmtId="0" fontId="3" fillId="0" borderId="12" xfId="6" applyNumberFormat="1" applyFont="1" applyFill="1" applyBorder="1" applyAlignment="1">
      <alignment horizontal="center" vertical="center"/>
    </xf>
    <xf numFmtId="15" fontId="3" fillId="0" borderId="12" xfId="6" applyNumberFormat="1" applyFont="1" applyFill="1" applyBorder="1" applyAlignment="1">
      <alignment horizontal="center" vertical="center"/>
    </xf>
    <xf numFmtId="167" fontId="3" fillId="0" borderId="12" xfId="5" applyNumberFormat="1" applyFont="1" applyFill="1" applyBorder="1" applyAlignment="1">
      <alignment horizontal="center" vertical="center" wrapText="1"/>
    </xf>
    <xf numFmtId="3" fontId="3" fillId="0" borderId="26" xfId="4" applyNumberFormat="1" applyFont="1" applyFill="1" applyBorder="1" applyAlignment="1">
      <alignment horizontal="right" vertical="center" wrapText="1"/>
    </xf>
    <xf numFmtId="2" fontId="3" fillId="0" borderId="11" xfId="6" applyNumberFormat="1" applyFont="1" applyFill="1" applyBorder="1" applyAlignment="1">
      <alignment horizontal="center" vertical="center"/>
    </xf>
    <xf numFmtId="10" fontId="3" fillId="0" borderId="12" xfId="5" applyNumberFormat="1" applyFont="1" applyFill="1" applyBorder="1" applyAlignment="1">
      <alignment horizontal="center" vertical="center"/>
    </xf>
    <xf numFmtId="2" fontId="3" fillId="0" borderId="12" xfId="6" applyNumberFormat="1" applyFont="1" applyFill="1" applyBorder="1" applyAlignment="1">
      <alignment horizontal="center" vertical="center"/>
    </xf>
    <xf numFmtId="39" fontId="4" fillId="0" borderId="11" xfId="4" applyNumberFormat="1" applyFont="1" applyFill="1" applyBorder="1" applyAlignment="1">
      <alignment horizontal="center" vertical="center" wrapText="1"/>
    </xf>
    <xf numFmtId="39" fontId="4" fillId="0" borderId="4" xfId="4" applyNumberFormat="1" applyFont="1" applyFill="1" applyBorder="1" applyAlignment="1">
      <alignment horizontal="center" vertical="center" wrapText="1"/>
    </xf>
    <xf numFmtId="39" fontId="4" fillId="0" borderId="8" xfId="4" applyNumberFormat="1" applyFont="1" applyFill="1" applyBorder="1" applyAlignment="1">
      <alignment horizontal="center" vertical="center" wrapText="1"/>
    </xf>
    <xf numFmtId="37" fontId="4" fillId="0" borderId="4" xfId="4" applyNumberFormat="1" applyFont="1" applyFill="1" applyBorder="1" applyAlignment="1">
      <alignment horizontal="center" vertical="center"/>
    </xf>
    <xf numFmtId="37" fontId="4" fillId="0" borderId="1" xfId="4" applyNumberFormat="1" applyFont="1" applyFill="1" applyBorder="1" applyAlignment="1">
      <alignment horizontal="center" vertical="center"/>
    </xf>
    <xf numFmtId="167" fontId="4" fillId="2" borderId="4" xfId="1" applyNumberFormat="1" applyFont="1" applyFill="1" applyBorder="1" applyAlignment="1">
      <alignment horizontal="center" vertical="center" wrapText="1"/>
    </xf>
    <xf numFmtId="167" fontId="4" fillId="2" borderId="5" xfId="1" applyNumberFormat="1" applyFont="1" applyFill="1" applyBorder="1" applyAlignment="1">
      <alignment horizontal="center" vertical="center" wrapText="1"/>
    </xf>
    <xf numFmtId="164" fontId="4" fillId="2" borderId="13" xfId="1" applyNumberFormat="1" applyFont="1" applyFill="1" applyBorder="1" applyAlignment="1">
      <alignment horizontal="center" vertical="center" wrapText="1"/>
    </xf>
    <xf numFmtId="164" fontId="4" fillId="2" borderId="15" xfId="1" applyNumberFormat="1" applyFont="1" applyFill="1" applyBorder="1" applyAlignment="1">
      <alignment horizontal="center" vertical="center" wrapText="1"/>
    </xf>
    <xf numFmtId="167" fontId="4" fillId="0" borderId="4" xfId="1" applyNumberFormat="1" applyFont="1" applyFill="1" applyBorder="1" applyAlignment="1">
      <alignment horizontal="center" vertical="center" wrapText="1"/>
    </xf>
    <xf numFmtId="167" fontId="4" fillId="0" borderId="5" xfId="1" applyNumberFormat="1" applyFont="1" applyFill="1" applyBorder="1" applyAlignment="1">
      <alignment horizontal="center" vertical="center"/>
    </xf>
    <xf numFmtId="167" fontId="4" fillId="0" borderId="5" xfId="1" applyNumberFormat="1" applyFont="1" applyFill="1" applyBorder="1" applyAlignment="1">
      <alignment horizontal="center" vertical="center" wrapText="1"/>
    </xf>
    <xf numFmtId="2" fontId="4" fillId="2" borderId="3" xfId="3" applyNumberFormat="1" applyFont="1" applyFill="1" applyBorder="1" applyAlignment="1">
      <alignment horizontal="center" vertical="center" wrapText="1"/>
    </xf>
    <xf numFmtId="2" fontId="4" fillId="2" borderId="14" xfId="3" applyNumberFormat="1" applyFont="1" applyFill="1" applyBorder="1" applyAlignment="1">
      <alignment horizontal="center" vertical="center" wrapText="1"/>
    </xf>
    <xf numFmtId="167" fontId="4" fillId="0" borderId="9" xfId="1" applyNumberFormat="1" applyFont="1" applyFill="1" applyBorder="1" applyAlignment="1">
      <alignment horizontal="center" vertical="center"/>
    </xf>
    <xf numFmtId="167" fontId="2" fillId="0" borderId="9" xfId="1" applyNumberFormat="1" applyFont="1" applyBorder="1" applyAlignment="1">
      <alignment horizontal="center" vertical="center"/>
    </xf>
    <xf numFmtId="0" fontId="4" fillId="0" borderId="4" xfId="3" applyNumberFormat="1" applyFont="1" applyFill="1" applyBorder="1" applyAlignment="1">
      <alignment horizontal="center" vertical="center" wrapText="1"/>
    </xf>
    <xf numFmtId="0" fontId="4" fillId="0" borderId="5" xfId="3" applyNumberFormat="1" applyFont="1" applyFill="1" applyBorder="1" applyAlignment="1">
      <alignment horizontal="center" vertical="center" wrapText="1"/>
    </xf>
    <xf numFmtId="167" fontId="4" fillId="0" borderId="25" xfId="1" applyNumberFormat="1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wrapText="1"/>
    </xf>
    <xf numFmtId="0" fontId="5" fillId="0" borderId="20" xfId="0" applyFont="1" applyBorder="1" applyAlignment="1">
      <alignment horizontal="center"/>
    </xf>
    <xf numFmtId="167" fontId="4" fillId="2" borderId="19" xfId="1" applyNumberFormat="1" applyFont="1" applyFill="1" applyBorder="1" applyAlignment="1">
      <alignment horizontal="center" vertical="center" wrapText="1"/>
    </xf>
    <xf numFmtId="167" fontId="4" fillId="2" borderId="21" xfId="1" applyNumberFormat="1" applyFont="1" applyFill="1" applyBorder="1" applyAlignment="1">
      <alignment horizontal="center" vertical="center" wrapText="1"/>
    </xf>
    <xf numFmtId="167" fontId="4" fillId="2" borderId="6" xfId="1" applyNumberFormat="1" applyFont="1" applyFill="1" applyBorder="1" applyAlignment="1">
      <alignment horizontal="center" vertical="center" wrapText="1"/>
    </xf>
    <xf numFmtId="167" fontId="4" fillId="2" borderId="2" xfId="1" applyNumberFormat="1" applyFont="1" applyFill="1" applyBorder="1" applyAlignment="1">
      <alignment horizontal="center" vertical="center" wrapText="1"/>
    </xf>
    <xf numFmtId="167" fontId="4" fillId="0" borderId="16" xfId="5" applyNumberFormat="1" applyFont="1" applyFill="1" applyBorder="1" applyAlignment="1">
      <alignment horizontal="center" vertical="center" wrapText="1"/>
    </xf>
    <xf numFmtId="167" fontId="4" fillId="0" borderId="17" xfId="5" applyNumberFormat="1" applyFont="1" applyFill="1" applyBorder="1" applyAlignment="1">
      <alignment horizontal="center" vertical="center" wrapText="1"/>
    </xf>
    <xf numFmtId="0" fontId="3" fillId="0" borderId="8" xfId="5" applyNumberFormat="1" applyFont="1" applyFill="1" applyBorder="1" applyAlignment="1">
      <alignment horizontal="center" vertical="center"/>
    </xf>
    <xf numFmtId="0" fontId="3" fillId="0" borderId="10" xfId="5" applyNumberFormat="1" applyFont="1" applyFill="1" applyBorder="1" applyAlignment="1">
      <alignment horizontal="center" vertical="center"/>
    </xf>
    <xf numFmtId="167" fontId="3" fillId="0" borderId="9" xfId="5" applyNumberFormat="1" applyFont="1" applyFill="1" applyBorder="1" applyAlignment="1">
      <alignment vertical="center" wrapText="1"/>
    </xf>
    <xf numFmtId="167" fontId="3" fillId="0" borderId="7" xfId="5" applyNumberFormat="1" applyFont="1" applyFill="1" applyBorder="1" applyAlignment="1">
      <alignment vertical="center" wrapText="1"/>
    </xf>
    <xf numFmtId="37" fontId="3" fillId="0" borderId="4" xfId="4" applyNumberFormat="1" applyFont="1" applyFill="1" applyBorder="1" applyAlignment="1">
      <alignment horizontal="center" vertical="center"/>
    </xf>
    <xf numFmtId="37" fontId="3" fillId="0" borderId="1" xfId="4" applyNumberFormat="1" applyFont="1" applyFill="1" applyBorder="1" applyAlignment="1">
      <alignment horizontal="center" vertical="center"/>
    </xf>
    <xf numFmtId="2" fontId="4" fillId="2" borderId="13" xfId="3" applyNumberFormat="1" applyFont="1" applyFill="1" applyBorder="1" applyAlignment="1">
      <alignment horizontal="center" vertical="center" wrapText="1"/>
    </xf>
    <xf numFmtId="2" fontId="4" fillId="2" borderId="15" xfId="3" applyNumberFormat="1" applyFont="1" applyFill="1" applyBorder="1" applyAlignment="1">
      <alignment horizontal="center" vertical="center" wrapText="1"/>
    </xf>
    <xf numFmtId="167" fontId="4" fillId="0" borderId="3" xfId="1" applyNumberFormat="1" applyFont="1" applyFill="1" applyBorder="1" applyAlignment="1">
      <alignment horizontal="center" vertical="center"/>
    </xf>
    <xf numFmtId="167" fontId="4" fillId="0" borderId="14" xfId="1" applyNumberFormat="1" applyFont="1" applyFill="1" applyBorder="1" applyAlignment="1">
      <alignment horizontal="center" vertical="center"/>
    </xf>
    <xf numFmtId="166" fontId="4" fillId="0" borderId="4" xfId="2" applyNumberFormat="1" applyFont="1" applyFill="1" applyBorder="1" applyAlignment="1">
      <alignment horizontal="center" vertical="center"/>
    </xf>
    <xf numFmtId="166" fontId="4" fillId="0" borderId="5" xfId="2" applyNumberFormat="1" applyFont="1" applyFill="1" applyBorder="1" applyAlignment="1">
      <alignment horizontal="center" vertical="center"/>
    </xf>
    <xf numFmtId="10" fontId="4" fillId="0" borderId="1" xfId="5" applyNumberFormat="1" applyFont="1" applyFill="1" applyBorder="1" applyAlignment="1">
      <alignment horizontal="center" vertical="center"/>
    </xf>
    <xf numFmtId="10" fontId="4" fillId="0" borderId="5" xfId="5" applyNumberFormat="1" applyFont="1" applyFill="1" applyBorder="1" applyAlignment="1">
      <alignment horizontal="center" vertical="center"/>
    </xf>
    <xf numFmtId="167" fontId="4" fillId="2" borderId="16" xfId="1" applyNumberFormat="1" applyFont="1" applyFill="1" applyBorder="1" applyAlignment="1">
      <alignment horizontal="center" vertical="center" wrapText="1"/>
    </xf>
    <xf numFmtId="167" fontId="4" fillId="2" borderId="18" xfId="1" applyNumberFormat="1" applyFont="1" applyFill="1" applyBorder="1" applyAlignment="1">
      <alignment horizontal="center" vertical="center" wrapText="1"/>
    </xf>
    <xf numFmtId="167" fontId="4" fillId="0" borderId="13" xfId="1" applyNumberFormat="1" applyFont="1" applyFill="1" applyBorder="1" applyAlignment="1">
      <alignment horizontal="center" vertical="center" wrapText="1"/>
    </xf>
    <xf numFmtId="167" fontId="4" fillId="0" borderId="15" xfId="1" applyNumberFormat="1" applyFont="1" applyFill="1" applyBorder="1" applyAlignment="1">
      <alignment horizontal="center" vertical="center" wrapText="1"/>
    </xf>
    <xf numFmtId="0" fontId="3" fillId="0" borderId="19" xfId="5" applyNumberFormat="1" applyFont="1" applyFill="1" applyBorder="1" applyAlignment="1">
      <alignment horizontal="center" vertical="center"/>
    </xf>
    <xf numFmtId="0" fontId="3" fillId="0" borderId="22" xfId="5" applyNumberFormat="1" applyFont="1" applyFill="1" applyBorder="1" applyAlignment="1">
      <alignment horizontal="center" vertical="center"/>
    </xf>
    <xf numFmtId="10" fontId="4" fillId="0" borderId="4" xfId="5" applyNumberFormat="1" applyFont="1" applyFill="1" applyBorder="1" applyAlignment="1">
      <alignment horizontal="center" vertical="center"/>
    </xf>
    <xf numFmtId="37" fontId="4" fillId="0" borderId="5" xfId="4" applyNumberFormat="1" applyFont="1" applyFill="1" applyBorder="1" applyAlignment="1">
      <alignment horizontal="center" vertical="center"/>
    </xf>
    <xf numFmtId="167" fontId="4" fillId="0" borderId="18" xfId="5" applyNumberFormat="1" applyFont="1" applyFill="1" applyBorder="1" applyAlignment="1">
      <alignment horizontal="center" vertical="center" wrapText="1"/>
    </xf>
    <xf numFmtId="0" fontId="3" fillId="0" borderId="21" xfId="5" applyNumberFormat="1" applyFont="1" applyFill="1" applyBorder="1" applyAlignment="1">
      <alignment horizontal="center" vertical="center"/>
    </xf>
    <xf numFmtId="167" fontId="3" fillId="0" borderId="12" xfId="5" applyNumberFormat="1" applyFont="1" applyFill="1" applyBorder="1" applyAlignment="1">
      <alignment vertical="center" wrapText="1"/>
    </xf>
    <xf numFmtId="37" fontId="3" fillId="0" borderId="5" xfId="4" applyNumberFormat="1" applyFont="1" applyFill="1" applyBorder="1" applyAlignment="1">
      <alignment horizontal="center" vertical="center"/>
    </xf>
    <xf numFmtId="164" fontId="4" fillId="3" borderId="13" xfId="1" applyNumberFormat="1" applyFont="1" applyFill="1" applyBorder="1" applyAlignment="1">
      <alignment horizontal="center" vertical="center" wrapText="1"/>
    </xf>
    <xf numFmtId="164" fontId="4" fillId="3" borderId="15" xfId="1" applyNumberFormat="1" applyFont="1" applyFill="1" applyBorder="1" applyAlignment="1">
      <alignment horizontal="center" vertical="center" wrapText="1"/>
    </xf>
    <xf numFmtId="39" fontId="4" fillId="0" borderId="19" xfId="4" applyNumberFormat="1" applyFont="1" applyFill="1" applyBorder="1" applyAlignment="1">
      <alignment horizontal="left" vertical="center" wrapText="1"/>
    </xf>
    <xf numFmtId="39" fontId="4" fillId="0" borderId="21" xfId="4" applyNumberFormat="1" applyFont="1" applyFill="1" applyBorder="1" applyAlignment="1">
      <alignment horizontal="left" vertical="center" wrapText="1"/>
    </xf>
  </cellXfs>
  <cellStyles count="30"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Millares 2" xfId="6"/>
    <cellStyle name="Millares 3" xfId="3"/>
    <cellStyle name="Moneda 2" xfId="4"/>
    <cellStyle name="Normal" xfId="0" builtinId="0"/>
    <cellStyle name="Normal 2" xfId="5"/>
    <cellStyle name="Normal 3" xfId="7"/>
    <cellStyle name="Normal 4" xfId="1"/>
    <cellStyle name="Normal 9" xfId="9"/>
    <cellStyle name="Porcentaje" xfId="11" builtinId="5"/>
    <cellStyle name="Porcentaje 2" xfId="2"/>
    <cellStyle name="Porcentual 2" xfId="8"/>
    <cellStyle name="Porcentual 9" xfId="10"/>
  </cellStyles>
  <dxfs count="381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A_PROCESO_09-10-63691_124002002_13475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I/Downloads/Matris%20evaluacion%20Financiera%20SMRP%20VJ%20VGC%20CM%200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ELEGIBILIDAD%20000-000-000%20-%202007-NFORMUL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LISTA CORTA"/>
      <sheetName val="PRESUPUESTOS"/>
      <sheetName val="PROPONENTES"/>
      <sheetName val="EXPER.GRAL-PRECAL"/>
      <sheetName val="RESUMEN EXP. GENERAL"/>
      <sheetName val="EXP.ESPECIFICA"/>
      <sheetName val="RES. ESPECIFICA"/>
      <sheetName val="EXP. PROF. PROP-1"/>
      <sheetName val="EXP. PROF. PROP-4"/>
      <sheetName val="EXP. PROF. PROP-5"/>
      <sheetName val="EVAL. PROFESIONALES"/>
      <sheetName val="METODOLOGIA"/>
      <sheetName val="APOYO A IND. NAL."/>
      <sheetName val="RESUMEN"/>
      <sheetName val="ELEGIBILIDAD"/>
      <sheetName val="datos"/>
      <sheetName val="Resumen de profesionales"/>
      <sheetName val="SMLM"/>
    </sheetNames>
    <sheetDataSet>
      <sheetData sheetId="0">
        <row r="11">
          <cell r="B11">
            <v>40107</v>
          </cell>
        </row>
        <row r="14">
          <cell r="B14" t="str">
            <v>DIRECTOR</v>
          </cell>
          <cell r="C14">
            <v>60</v>
          </cell>
          <cell r="D14">
            <v>36</v>
          </cell>
        </row>
        <row r="15">
          <cell r="B15" t="str">
            <v>RESIDENTE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Calificación Técnica"/>
      <sheetName val="PROPONENTES"/>
      <sheetName val="RESUMEN PUNTAJE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P14"/>
      <sheetName val="P15"/>
      <sheetName val="P16"/>
      <sheetName val="P17"/>
      <sheetName val="P18"/>
      <sheetName val="P19"/>
      <sheetName val="P20"/>
      <sheetName val="P21"/>
      <sheetName val="P22"/>
      <sheetName val="P23"/>
      <sheetName val="P24"/>
      <sheetName val="P25"/>
      <sheetName val="P26"/>
      <sheetName val="P27"/>
      <sheetName val="P28"/>
      <sheetName val="P29"/>
      <sheetName val="P30"/>
      <sheetName val="P31"/>
      <sheetName val="Salarios Mínimos"/>
      <sheetName val="TASAS Y CALCULOS DM"/>
    </sheetNames>
    <sheetDataSet>
      <sheetData sheetId="0">
        <row r="17">
          <cell r="B17" t="str">
            <v>ESPECIALISTA AMBIENTAL</v>
          </cell>
        </row>
        <row r="18">
          <cell r="B18" t="str">
            <v>TOPOGRAFO</v>
          </cell>
        </row>
        <row r="19">
          <cell r="B19" t="str">
            <v>INSPECTOR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R-PROP"/>
      <sheetName val="FORMULA 1"/>
      <sheetName val="PRECIO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2"/>
  <sheetViews>
    <sheetView showGridLines="0" tabSelected="1" workbookViewId="0">
      <pane xSplit="3" ySplit="3" topLeftCell="D47" activePane="bottomRight" state="frozen"/>
      <selection pane="topRight" activeCell="E1" sqref="E1"/>
      <selection pane="bottomLeft" activeCell="A4" sqref="A4"/>
      <selection pane="bottomRight" activeCell="A47" sqref="A47:A49"/>
    </sheetView>
  </sheetViews>
  <sheetFormatPr baseColWidth="10" defaultRowHeight="15" outlineLevelCol="1" x14ac:dyDescent="0.25"/>
  <cols>
    <col min="1" max="1" width="4.42578125" bestFit="1" customWidth="1"/>
    <col min="2" max="2" width="26.42578125" customWidth="1"/>
    <col min="3" max="3" width="39.28515625" style="14" customWidth="1"/>
    <col min="4" max="4" width="7.140625" bestFit="1" customWidth="1"/>
    <col min="5" max="5" width="9.42578125" bestFit="1" customWidth="1"/>
    <col min="6" max="6" width="9.42578125" customWidth="1"/>
    <col min="7" max="7" width="8.140625" bestFit="1" customWidth="1"/>
    <col min="8" max="10" width="12.140625" customWidth="1"/>
    <col min="11" max="12" width="12.28515625" customWidth="1"/>
    <col min="13" max="13" width="12.140625" customWidth="1"/>
    <col min="14" max="14" width="10" customWidth="1"/>
    <col min="15" max="15" width="10.7109375" customWidth="1" outlineLevel="1"/>
    <col min="16" max="16" width="14.42578125" customWidth="1" outlineLevel="1"/>
    <col min="17" max="17" width="10.7109375" customWidth="1" outlineLevel="1"/>
    <col min="18" max="18" width="14.140625" customWidth="1" outlineLevel="1"/>
    <col min="19" max="19" width="13" bestFit="1" customWidth="1" outlineLevel="1"/>
    <col min="20" max="20" width="11.7109375" customWidth="1" outlineLevel="1" collapsed="1"/>
    <col min="21" max="21" width="14.85546875" customWidth="1" outlineLevel="1"/>
    <col min="22" max="23" width="11.7109375" customWidth="1" outlineLevel="1"/>
    <col min="24" max="24" width="11.7109375" customWidth="1"/>
    <col min="25" max="26" width="13" customWidth="1" outlineLevel="1"/>
    <col min="27" max="28" width="8.42578125" customWidth="1" outlineLevel="1"/>
    <col min="29" max="29" width="15.85546875" customWidth="1"/>
    <col min="30" max="30" width="59" customWidth="1"/>
  </cols>
  <sheetData>
    <row r="1" spans="1:30" ht="34.5" customHeight="1" thickBot="1" x14ac:dyDescent="0.3">
      <c r="T1" s="75" t="s">
        <v>32</v>
      </c>
      <c r="U1" s="76"/>
      <c r="V1" s="76"/>
      <c r="W1" s="76"/>
      <c r="X1" s="76"/>
      <c r="Y1" s="75" t="s">
        <v>33</v>
      </c>
      <c r="Z1" s="76"/>
      <c r="AA1" s="76"/>
      <c r="AB1" s="76"/>
      <c r="AC1" s="76"/>
    </row>
    <row r="2" spans="1:30" ht="15" customHeight="1" x14ac:dyDescent="0.25">
      <c r="A2" s="91" t="s">
        <v>0</v>
      </c>
      <c r="B2" s="99" t="s">
        <v>1</v>
      </c>
      <c r="C2" s="65" t="s">
        <v>2</v>
      </c>
      <c r="D2" s="93" t="s">
        <v>3</v>
      </c>
      <c r="E2" s="72" t="s">
        <v>14</v>
      </c>
      <c r="F2" s="61" t="s">
        <v>4</v>
      </c>
      <c r="G2" s="61" t="s">
        <v>5</v>
      </c>
      <c r="H2" s="70" t="s">
        <v>6</v>
      </c>
      <c r="I2" s="71"/>
      <c r="J2" s="70" t="s">
        <v>7</v>
      </c>
      <c r="K2" s="70"/>
      <c r="L2" s="65" t="s">
        <v>17</v>
      </c>
      <c r="M2" s="70" t="s">
        <v>31</v>
      </c>
      <c r="N2" s="74"/>
      <c r="O2" s="68" t="s">
        <v>18</v>
      </c>
      <c r="P2" s="63" t="s">
        <v>19</v>
      </c>
      <c r="Q2" s="63" t="s">
        <v>20</v>
      </c>
      <c r="R2" s="63" t="s">
        <v>21</v>
      </c>
      <c r="S2" s="63" t="s">
        <v>22</v>
      </c>
      <c r="T2" s="89" t="s">
        <v>23</v>
      </c>
      <c r="U2" s="63" t="s">
        <v>24</v>
      </c>
      <c r="V2" s="63" t="s">
        <v>25</v>
      </c>
      <c r="W2" s="63" t="s">
        <v>26</v>
      </c>
      <c r="X2" s="79" t="s">
        <v>8</v>
      </c>
      <c r="Y2" s="77" t="s">
        <v>27</v>
      </c>
      <c r="Z2" s="61" t="s">
        <v>28</v>
      </c>
      <c r="AA2" s="61" t="s">
        <v>29</v>
      </c>
      <c r="AB2" s="61" t="s">
        <v>30</v>
      </c>
      <c r="AC2" s="97" t="s">
        <v>8</v>
      </c>
      <c r="AD2" s="109" t="s">
        <v>180</v>
      </c>
    </row>
    <row r="3" spans="1:30" ht="39" thickBot="1" x14ac:dyDescent="0.3">
      <c r="A3" s="92"/>
      <c r="B3" s="100"/>
      <c r="C3" s="67"/>
      <c r="D3" s="94"/>
      <c r="E3" s="73"/>
      <c r="F3" s="62"/>
      <c r="G3" s="62"/>
      <c r="H3" s="1" t="s">
        <v>9</v>
      </c>
      <c r="I3" s="1" t="s">
        <v>10</v>
      </c>
      <c r="J3" s="1" t="s">
        <v>11</v>
      </c>
      <c r="K3" s="2" t="s">
        <v>12</v>
      </c>
      <c r="L3" s="66"/>
      <c r="M3" s="1" t="s">
        <v>15</v>
      </c>
      <c r="N3" s="17" t="s">
        <v>16</v>
      </c>
      <c r="O3" s="69"/>
      <c r="P3" s="64"/>
      <c r="Q3" s="64"/>
      <c r="R3" s="64" t="s">
        <v>13</v>
      </c>
      <c r="S3" s="64" t="s">
        <v>13</v>
      </c>
      <c r="T3" s="90"/>
      <c r="U3" s="64"/>
      <c r="V3" s="64"/>
      <c r="W3" s="64"/>
      <c r="X3" s="80"/>
      <c r="Y3" s="78"/>
      <c r="Z3" s="62"/>
      <c r="AA3" s="62"/>
      <c r="AB3" s="62"/>
      <c r="AC3" s="98"/>
      <c r="AD3" s="110"/>
    </row>
    <row r="4" spans="1:30" s="13" customFormat="1" x14ac:dyDescent="0.25">
      <c r="A4" s="83">
        <v>1</v>
      </c>
      <c r="B4" s="85" t="s">
        <v>34</v>
      </c>
      <c r="C4" s="22" t="s">
        <v>35</v>
      </c>
      <c r="D4" s="23">
        <v>0.7</v>
      </c>
      <c r="E4" s="24" t="s">
        <v>136</v>
      </c>
      <c r="F4" s="25">
        <v>41639</v>
      </c>
      <c r="G4" s="26" t="s">
        <v>120</v>
      </c>
      <c r="H4" s="3">
        <v>2009258620</v>
      </c>
      <c r="I4" s="3">
        <v>2941724952</v>
      </c>
      <c r="J4" s="3">
        <v>707899904</v>
      </c>
      <c r="K4" s="3">
        <v>707899904</v>
      </c>
      <c r="L4" s="3">
        <f>+I4-K4</f>
        <v>2233825048</v>
      </c>
      <c r="M4" s="3">
        <v>406016939</v>
      </c>
      <c r="N4" s="27">
        <v>207641</v>
      </c>
      <c r="O4" s="28">
        <f>+H4/J4</f>
        <v>2.8383371838965528</v>
      </c>
      <c r="P4" s="29">
        <f>+K4/I4</f>
        <v>0.24064109172365616</v>
      </c>
      <c r="Q4" s="30">
        <f>IF(N4=0,"Indeterminado",+M4/N4)</f>
        <v>1955.3794241021762</v>
      </c>
      <c r="R4" s="6">
        <f>H4-J4</f>
        <v>1301358716</v>
      </c>
      <c r="S4" s="87">
        <f>+SUM(R4:R5)</f>
        <v>1885207908</v>
      </c>
      <c r="T4" s="12" t="str">
        <f>IF(O4&lt;1.1,"NO","SI")</f>
        <v>SI</v>
      </c>
      <c r="U4" s="12" t="str">
        <f>IF(P4&lt;=80%,"SI","NO")</f>
        <v>SI</v>
      </c>
      <c r="V4" s="12" t="str">
        <f>IF(N4=0,"SI",IF(Q4&lt;1,"NO","SI"))</f>
        <v>SI</v>
      </c>
      <c r="W4" s="59" t="s">
        <v>181</v>
      </c>
      <c r="X4" s="81" t="str">
        <f>IF(ISERROR(SUM(T4:W5)),"ERROR",IF(COUNTIF(T4:W5,"NO")&gt;0,"NO HÁBIL","HÁBIL"))</f>
        <v>HÁBIL</v>
      </c>
      <c r="Y4" s="29">
        <f t="shared" ref="Y4:Y15" si="0">+M4/I4</f>
        <v>0.13802002077861153</v>
      </c>
      <c r="Z4" s="29">
        <f t="shared" ref="Z4:Z15" si="1">+M4/L4</f>
        <v>0.18175861147385611</v>
      </c>
      <c r="AA4" s="95" t="str">
        <f>IF(MAX(Y4:Y5)&gt;0,"SI","NO")</f>
        <v>SI</v>
      </c>
      <c r="AB4" s="95" t="str">
        <f>IF(MAX(Z4:Z5)&gt;0,"SI","NO")</f>
        <v>SI</v>
      </c>
      <c r="AC4" s="81" t="str">
        <f>IF(ISERROR(SUM(AA4:AB5)),"ERROR",IF(COUNTIF(AA4:AB5,"NO")&gt;0,"NO HÁBIL","HÁBIL"))</f>
        <v>HÁBIL</v>
      </c>
      <c r="AD4" s="12"/>
    </row>
    <row r="5" spans="1:30" s="13" customFormat="1" ht="15.75" thickBot="1" x14ac:dyDescent="0.3">
      <c r="A5" s="84"/>
      <c r="B5" s="86"/>
      <c r="C5" s="31" t="s">
        <v>37</v>
      </c>
      <c r="D5" s="32">
        <v>0.3</v>
      </c>
      <c r="E5" s="33" t="s">
        <v>137</v>
      </c>
      <c r="F5" s="34">
        <v>41639</v>
      </c>
      <c r="G5" s="35" t="s">
        <v>120</v>
      </c>
      <c r="H5" s="7">
        <v>798446158</v>
      </c>
      <c r="I5" s="7">
        <v>1259823991</v>
      </c>
      <c r="J5" s="7">
        <v>214596966</v>
      </c>
      <c r="K5" s="7">
        <v>238586966</v>
      </c>
      <c r="L5" s="7">
        <f t="shared" ref="L5:L26" si="2">+I5-K5</f>
        <v>1021237025</v>
      </c>
      <c r="M5" s="7">
        <v>37199457</v>
      </c>
      <c r="N5" s="36">
        <v>29632</v>
      </c>
      <c r="O5" s="37">
        <f t="shared" ref="O5" si="3">+H5/J5</f>
        <v>3.7206777564599864</v>
      </c>
      <c r="P5" s="38">
        <f t="shared" ref="P5" si="4">+K5/I5</f>
        <v>0.18938118951887781</v>
      </c>
      <c r="Q5" s="39">
        <f t="shared" ref="Q5:Q28" si="5">IF(N5=0,"Indeterminado",+M5/N5)</f>
        <v>1255.3812432505399</v>
      </c>
      <c r="R5" s="5">
        <f t="shared" ref="R5" si="6">H5-J5</f>
        <v>583849192</v>
      </c>
      <c r="S5" s="88"/>
      <c r="T5" s="10" t="str">
        <f t="shared" ref="T5:T62" si="7">IF(O5&lt;1.1,"NO","SI")</f>
        <v>SI</v>
      </c>
      <c r="U5" s="15" t="str">
        <f t="shared" ref="U5:U62" si="8">IF(P5&lt;=80%,"SI","NO")</f>
        <v>SI</v>
      </c>
      <c r="V5" s="10" t="str">
        <f t="shared" ref="V5:V62" si="9">IF(N5=0,"SI",IF(Q5&lt;1,"NO","SI"))</f>
        <v>SI</v>
      </c>
      <c r="W5" s="60"/>
      <c r="X5" s="82"/>
      <c r="Y5" s="38">
        <f t="shared" si="0"/>
        <v>2.9527503258985007E-2</v>
      </c>
      <c r="Z5" s="38">
        <f t="shared" si="1"/>
        <v>3.6425879682535009E-2</v>
      </c>
      <c r="AA5" s="96"/>
      <c r="AB5" s="96"/>
      <c r="AC5" s="82"/>
      <c r="AD5" s="10"/>
    </row>
    <row r="6" spans="1:30" s="13" customFormat="1" ht="27.75" customHeight="1" thickBot="1" x14ac:dyDescent="0.3">
      <c r="A6" s="21">
        <v>2</v>
      </c>
      <c r="B6" s="40" t="s">
        <v>36</v>
      </c>
      <c r="C6" s="22" t="s">
        <v>36</v>
      </c>
      <c r="D6" s="23">
        <v>1</v>
      </c>
      <c r="E6" s="24" t="s">
        <v>138</v>
      </c>
      <c r="F6" s="25">
        <v>41639</v>
      </c>
      <c r="G6" s="26" t="s">
        <v>120</v>
      </c>
      <c r="H6" s="3">
        <v>1766431368.6400001</v>
      </c>
      <c r="I6" s="3">
        <v>1863263423.26</v>
      </c>
      <c r="J6" s="3">
        <v>80835865.799999997</v>
      </c>
      <c r="K6" s="3">
        <v>703360004.00999999</v>
      </c>
      <c r="L6" s="3">
        <f t="shared" si="2"/>
        <v>1159903419.25</v>
      </c>
      <c r="M6" s="3">
        <v>192897035.09999999</v>
      </c>
      <c r="N6" s="27">
        <v>0</v>
      </c>
      <c r="O6" s="28">
        <f>+H6/J6</f>
        <v>21.8520745854373</v>
      </c>
      <c r="P6" s="29">
        <f>+K6/I6</f>
        <v>0.37748822588884851</v>
      </c>
      <c r="Q6" s="30" t="str">
        <f t="shared" si="5"/>
        <v>Indeterminado</v>
      </c>
      <c r="R6" s="6">
        <f>H6-J6</f>
        <v>1685595502.8400002</v>
      </c>
      <c r="S6" s="19">
        <f>+SUM(R6:R6)</f>
        <v>1685595502.8400002</v>
      </c>
      <c r="T6" s="9" t="str">
        <f t="shared" si="7"/>
        <v>SI</v>
      </c>
      <c r="U6" s="12" t="str">
        <f t="shared" si="8"/>
        <v>SI</v>
      </c>
      <c r="V6" s="9" t="str">
        <f t="shared" si="9"/>
        <v>SI</v>
      </c>
      <c r="W6" s="20" t="s">
        <v>181</v>
      </c>
      <c r="X6" s="41" t="str">
        <f>IF(ISERROR(SUM(T6:W6)),"ERROR",IF(COUNTIF(T6:W6,"NO")&gt;0,"NO HÁBIL","HÁBIL"))</f>
        <v>HÁBIL</v>
      </c>
      <c r="Y6" s="29">
        <f t="shared" si="0"/>
        <v>0.10352644327794713</v>
      </c>
      <c r="Z6" s="29">
        <f t="shared" si="1"/>
        <v>0.16630439388197363</v>
      </c>
      <c r="AA6" s="42" t="str">
        <f>IF(MAX(Y6:Y6)&gt;0,"SI","NO")</f>
        <v>SI</v>
      </c>
      <c r="AB6" s="42" t="str">
        <f>IF(MAX(Z6:Z6)&gt;0,"SI","NO")</f>
        <v>SI</v>
      </c>
      <c r="AC6" s="41" t="str">
        <f>IF(ISERROR(SUM(AA6:AB6)),"ERROR",IF(COUNTIF(AA6:AB6,"NO")&gt;0,"NO HÁBIL","HÁBIL"))</f>
        <v>HÁBIL</v>
      </c>
      <c r="AD6" s="9"/>
    </row>
    <row r="7" spans="1:30" s="13" customFormat="1" x14ac:dyDescent="0.25">
      <c r="A7" s="101">
        <v>3</v>
      </c>
      <c r="B7" s="85" t="s">
        <v>38</v>
      </c>
      <c r="C7" s="22" t="s">
        <v>40</v>
      </c>
      <c r="D7" s="23">
        <v>0.6</v>
      </c>
      <c r="E7" s="24" t="s">
        <v>140</v>
      </c>
      <c r="F7" s="25">
        <v>41639</v>
      </c>
      <c r="G7" s="26" t="s">
        <v>120</v>
      </c>
      <c r="H7" s="3">
        <v>4933096892.4300003</v>
      </c>
      <c r="I7" s="3">
        <v>6488885346.7299995</v>
      </c>
      <c r="J7" s="3">
        <v>1787811316.79</v>
      </c>
      <c r="K7" s="3">
        <v>2649996215.79</v>
      </c>
      <c r="L7" s="3">
        <f t="shared" si="2"/>
        <v>3838889130.9399996</v>
      </c>
      <c r="M7" s="3">
        <v>608822325.08000004</v>
      </c>
      <c r="N7" s="27">
        <v>211125397.03</v>
      </c>
      <c r="O7" s="28">
        <f>+H7/J7</f>
        <v>2.7592939177090199</v>
      </c>
      <c r="P7" s="29">
        <f>+K7/I7</f>
        <v>0.40839005070808282</v>
      </c>
      <c r="Q7" s="30">
        <f t="shared" si="5"/>
        <v>2.8837000836687072</v>
      </c>
      <c r="R7" s="6">
        <f>H7-J7</f>
        <v>3145285575.6400003</v>
      </c>
      <c r="S7" s="87">
        <f>+SUM(R7:R8)</f>
        <v>4695736715.8999996</v>
      </c>
      <c r="T7" s="9" t="str">
        <f t="shared" si="7"/>
        <v>SI</v>
      </c>
      <c r="U7" s="12" t="str">
        <f t="shared" si="8"/>
        <v>SI</v>
      </c>
      <c r="V7" s="9" t="str">
        <f t="shared" si="9"/>
        <v>SI</v>
      </c>
      <c r="W7" s="59" t="s">
        <v>181</v>
      </c>
      <c r="X7" s="81" t="str">
        <f>IF(ISERROR(SUM(T7:W8)),"ERROR",IF(COUNTIF(T7:W8,"NO")&gt;0,"NO HÁBIL","HÁBIL"))</f>
        <v>HÁBIL</v>
      </c>
      <c r="Y7" s="29">
        <f t="shared" si="0"/>
        <v>9.3825409534598905E-2</v>
      </c>
      <c r="Z7" s="29">
        <f t="shared" si="1"/>
        <v>0.15859335977512909</v>
      </c>
      <c r="AA7" s="103" t="str">
        <f>IF(MAX(Y7:Y8)&gt;0,"SI","NO")</f>
        <v>SI</v>
      </c>
      <c r="AB7" s="103" t="str">
        <f>IF(MAX(Z7:Z8)&gt;0,"SI","NO")</f>
        <v>SI</v>
      </c>
      <c r="AC7" s="81" t="str">
        <f>IF(ISERROR(SUM(AA7:AB8)),"ERROR",IF(COUNTIF(AA7:AB8,"NO")&gt;0,"NO HÁBIL","HÁBIL"))</f>
        <v>HÁBIL</v>
      </c>
      <c r="AD7" s="111"/>
    </row>
    <row r="8" spans="1:30" s="13" customFormat="1" ht="15.75" thickBot="1" x14ac:dyDescent="0.3">
      <c r="A8" s="102"/>
      <c r="B8" s="86"/>
      <c r="C8" s="31" t="s">
        <v>42</v>
      </c>
      <c r="D8" s="32">
        <v>0.4</v>
      </c>
      <c r="E8" s="33" t="s">
        <v>139</v>
      </c>
      <c r="F8" s="34">
        <v>41639</v>
      </c>
      <c r="G8" s="35" t="s">
        <v>120</v>
      </c>
      <c r="H8" s="7">
        <v>3085536053.8899999</v>
      </c>
      <c r="I8" s="7">
        <v>3360873199.7800002</v>
      </c>
      <c r="J8" s="7">
        <v>1535084913.6300001</v>
      </c>
      <c r="K8" s="7">
        <v>1999527620.6300001</v>
      </c>
      <c r="L8" s="7">
        <f t="shared" si="2"/>
        <v>1361345579.1500001</v>
      </c>
      <c r="M8" s="7">
        <v>423142103.06</v>
      </c>
      <c r="N8" s="36">
        <v>53274478</v>
      </c>
      <c r="O8" s="37">
        <f t="shared" ref="O8" si="10">+H8/J8</f>
        <v>2.0100100173570614</v>
      </c>
      <c r="P8" s="38">
        <f t="shared" ref="P8" si="11">+K8/I8</f>
        <v>0.59494289185348836</v>
      </c>
      <c r="Q8" s="43">
        <f>IF(N8=0,"Indeterminado",+M8/N8)</f>
        <v>7.9426794770283813</v>
      </c>
      <c r="R8" s="5">
        <f t="shared" ref="R8" si="12">H8-J8</f>
        <v>1550451140.2599998</v>
      </c>
      <c r="S8" s="88"/>
      <c r="T8" s="10" t="str">
        <f t="shared" si="7"/>
        <v>SI</v>
      </c>
      <c r="U8" s="15" t="str">
        <f t="shared" si="8"/>
        <v>SI</v>
      </c>
      <c r="V8" s="10" t="str">
        <f t="shared" si="9"/>
        <v>SI</v>
      </c>
      <c r="W8" s="60"/>
      <c r="X8" s="82"/>
      <c r="Y8" s="44">
        <f t="shared" si="0"/>
        <v>0.12590243008504412</v>
      </c>
      <c r="Z8" s="44">
        <f t="shared" si="1"/>
        <v>0.31082636880798659</v>
      </c>
      <c r="AA8" s="96"/>
      <c r="AB8" s="96"/>
      <c r="AC8" s="82"/>
      <c r="AD8" s="112"/>
    </row>
    <row r="9" spans="1:30" s="13" customFormat="1" x14ac:dyDescent="0.25">
      <c r="A9" s="101">
        <v>4</v>
      </c>
      <c r="B9" s="85" t="s">
        <v>39</v>
      </c>
      <c r="C9" s="22" t="s">
        <v>44</v>
      </c>
      <c r="D9" s="23">
        <v>0.51</v>
      </c>
      <c r="E9" s="24" t="s">
        <v>141</v>
      </c>
      <c r="F9" s="25">
        <v>41639</v>
      </c>
      <c r="G9" s="26" t="s">
        <v>120</v>
      </c>
      <c r="H9" s="3">
        <v>8833213000</v>
      </c>
      <c r="I9" s="3">
        <v>10333798000</v>
      </c>
      <c r="J9" s="3">
        <v>1159249000</v>
      </c>
      <c r="K9" s="3">
        <v>2704575000</v>
      </c>
      <c r="L9" s="3">
        <f t="shared" si="2"/>
        <v>7629223000</v>
      </c>
      <c r="M9" s="3">
        <v>1592248000</v>
      </c>
      <c r="N9" s="27">
        <v>53596000</v>
      </c>
      <c r="O9" s="28">
        <f>+H9/J9</f>
        <v>7.6197719385567728</v>
      </c>
      <c r="P9" s="29">
        <f>+K9/I9</f>
        <v>0.26172129550045392</v>
      </c>
      <c r="Q9" s="30">
        <f t="shared" si="5"/>
        <v>29.708336443018137</v>
      </c>
      <c r="R9" s="6">
        <f>H9-J9</f>
        <v>7673964000</v>
      </c>
      <c r="S9" s="87">
        <f>+SUM(R9:R10)</f>
        <v>7775828746.0299997</v>
      </c>
      <c r="T9" s="9" t="str">
        <f t="shared" si="7"/>
        <v>SI</v>
      </c>
      <c r="U9" s="12" t="str">
        <f t="shared" si="8"/>
        <v>SI</v>
      </c>
      <c r="V9" s="9" t="str">
        <f t="shared" si="9"/>
        <v>SI</v>
      </c>
      <c r="W9" s="59" t="s">
        <v>181</v>
      </c>
      <c r="X9" s="81" t="str">
        <f>IF(ISERROR(SUM(T9:W10)),"ERROR",IF(COUNTIF(T9:W10,"NO")&gt;0,"NO HÁBIL","HÁBIL"))</f>
        <v>HÁBIL</v>
      </c>
      <c r="Y9" s="29">
        <f t="shared" si="0"/>
        <v>0.15408158742797179</v>
      </c>
      <c r="Z9" s="29">
        <f t="shared" si="1"/>
        <v>0.20870382213234559</v>
      </c>
      <c r="AA9" s="95" t="str">
        <f>IF(MAX(Y9:Y10)&gt;0,"SI","NO")</f>
        <v>SI</v>
      </c>
      <c r="AB9" s="95" t="str">
        <f>IF(MAX(Z9:Z10)&gt;0,"SI","NO")</f>
        <v>SI</v>
      </c>
      <c r="AC9" s="81" t="str">
        <f>IF(ISERROR(SUM(AA9:AB10)),"ERROR",IF(COUNTIF(AA9:AB10,"NO")&gt;0,"NO HÁBIL","HÁBIL"))</f>
        <v>HÁBIL</v>
      </c>
      <c r="AD9" s="9"/>
    </row>
    <row r="10" spans="1:30" s="13" customFormat="1" ht="15.75" thickBot="1" x14ac:dyDescent="0.3">
      <c r="A10" s="102"/>
      <c r="B10" s="86"/>
      <c r="C10" s="31" t="s">
        <v>46</v>
      </c>
      <c r="D10" s="32">
        <v>0.49</v>
      </c>
      <c r="E10" s="33" t="s">
        <v>142</v>
      </c>
      <c r="F10" s="34">
        <v>41639</v>
      </c>
      <c r="G10" s="35" t="s">
        <v>120</v>
      </c>
      <c r="H10" s="7">
        <v>1068329944.03</v>
      </c>
      <c r="I10" s="7">
        <v>1366336142</v>
      </c>
      <c r="J10" s="7">
        <v>966465198</v>
      </c>
      <c r="K10" s="7">
        <v>1067628448</v>
      </c>
      <c r="L10" s="7">
        <f t="shared" si="2"/>
        <v>298707694</v>
      </c>
      <c r="M10" s="7">
        <v>206211782</v>
      </c>
      <c r="N10" s="36">
        <v>32364</v>
      </c>
      <c r="O10" s="37">
        <f t="shared" ref="O10" si="13">+H10/J10</f>
        <v>1.1053992903632728</v>
      </c>
      <c r="P10" s="38">
        <f t="shared" ref="P10" si="14">+K10/I10</f>
        <v>0.78138052209995623</v>
      </c>
      <c r="Q10" s="39">
        <f t="shared" si="5"/>
        <v>6371.6407736991723</v>
      </c>
      <c r="R10" s="5">
        <f t="shared" ref="R10" si="15">H10-J10</f>
        <v>101864746.02999997</v>
      </c>
      <c r="S10" s="88"/>
      <c r="T10" s="10" t="str">
        <f t="shared" si="7"/>
        <v>SI</v>
      </c>
      <c r="U10" s="15" t="str">
        <f t="shared" si="8"/>
        <v>SI</v>
      </c>
      <c r="V10" s="10" t="str">
        <f t="shared" si="9"/>
        <v>SI</v>
      </c>
      <c r="W10" s="60"/>
      <c r="X10" s="82"/>
      <c r="Y10" s="38">
        <f t="shared" si="0"/>
        <v>0.15092317011987524</v>
      </c>
      <c r="Z10" s="38">
        <f t="shared" si="1"/>
        <v>0.69034640266078984</v>
      </c>
      <c r="AA10" s="95"/>
      <c r="AB10" s="95"/>
      <c r="AC10" s="82"/>
      <c r="AD10" s="10"/>
    </row>
    <row r="11" spans="1:30" s="13" customFormat="1" x14ac:dyDescent="0.25">
      <c r="A11" s="101">
        <v>5</v>
      </c>
      <c r="B11" s="85" t="s">
        <v>41</v>
      </c>
      <c r="C11" s="22" t="s">
        <v>48</v>
      </c>
      <c r="D11" s="23">
        <v>0.6</v>
      </c>
      <c r="E11" s="24" t="s">
        <v>121</v>
      </c>
      <c r="F11" s="25">
        <v>41639</v>
      </c>
      <c r="G11" s="26" t="s">
        <v>120</v>
      </c>
      <c r="H11" s="3">
        <v>1311180656</v>
      </c>
      <c r="I11" s="3">
        <v>1415661991</v>
      </c>
      <c r="J11" s="3">
        <v>154356167</v>
      </c>
      <c r="K11" s="3">
        <v>408114140</v>
      </c>
      <c r="L11" s="3">
        <f t="shared" si="2"/>
        <v>1007547851</v>
      </c>
      <c r="M11" s="3">
        <v>128635549</v>
      </c>
      <c r="N11" s="27">
        <v>49930422</v>
      </c>
      <c r="O11" s="28">
        <f>+H11/J11</f>
        <v>8.4945142230695581</v>
      </c>
      <c r="P11" s="29">
        <f>+K11/I11</f>
        <v>0.28828501619353003</v>
      </c>
      <c r="Q11" s="30">
        <f t="shared" si="5"/>
        <v>2.5762960505320782</v>
      </c>
      <c r="R11" s="6">
        <f>H11-J11</f>
        <v>1156824489</v>
      </c>
      <c r="S11" s="87">
        <f>+SUM(R11:R12)</f>
        <v>2177203746</v>
      </c>
      <c r="T11" s="9" t="str">
        <f t="shared" si="7"/>
        <v>SI</v>
      </c>
      <c r="U11" s="12" t="str">
        <f t="shared" si="8"/>
        <v>SI</v>
      </c>
      <c r="V11" s="9" t="str">
        <f t="shared" si="9"/>
        <v>SI</v>
      </c>
      <c r="W11" s="59" t="s">
        <v>181</v>
      </c>
      <c r="X11" s="81" t="str">
        <f>IF(ISERROR(SUM(T11:W12)),"ERROR",IF(COUNTIF(T11:W12,"NO")&gt;0,"NO HÁBIL","HÁBIL"))</f>
        <v>HÁBIL</v>
      </c>
      <c r="Y11" s="29">
        <f t="shared" si="0"/>
        <v>9.0866004609711948E-2</v>
      </c>
      <c r="Z11" s="29">
        <f t="shared" si="1"/>
        <v>0.12767190051800328</v>
      </c>
      <c r="AA11" s="103" t="str">
        <f>IF(MAX(Y11:Y12)&gt;0,"SI","NO")</f>
        <v>SI</v>
      </c>
      <c r="AB11" s="103" t="str">
        <f>IF(MAX(Z11:Z12)&gt;0,"SI","NO")</f>
        <v>SI</v>
      </c>
      <c r="AC11" s="81" t="str">
        <f>IF(ISERROR(SUM(AA11:AB12)),"ERROR",IF(COUNTIF(AA11:AB12,"NO")&gt;0,"NO HÁBIL","HÁBIL"))</f>
        <v>HÁBIL</v>
      </c>
      <c r="AD11" s="9"/>
    </row>
    <row r="12" spans="1:30" s="13" customFormat="1" ht="15.75" thickBot="1" x14ac:dyDescent="0.3">
      <c r="A12" s="102"/>
      <c r="B12" s="86"/>
      <c r="C12" s="31" t="s">
        <v>50</v>
      </c>
      <c r="D12" s="32">
        <v>0.4</v>
      </c>
      <c r="E12" s="33" t="s">
        <v>119</v>
      </c>
      <c r="F12" s="34">
        <v>41639</v>
      </c>
      <c r="G12" s="35" t="s">
        <v>120</v>
      </c>
      <c r="H12" s="7">
        <v>2309321653</v>
      </c>
      <c r="I12" s="7">
        <v>2969600418</v>
      </c>
      <c r="J12" s="7">
        <v>1288942396</v>
      </c>
      <c r="K12" s="7">
        <v>1615805830</v>
      </c>
      <c r="L12" s="7">
        <f t="shared" si="2"/>
        <v>1353794588</v>
      </c>
      <c r="M12" s="7">
        <v>187719856</v>
      </c>
      <c r="N12" s="36">
        <v>43382512</v>
      </c>
      <c r="O12" s="37">
        <f t="shared" ref="O12" si="16">+H12/J12</f>
        <v>1.7916406971844225</v>
      </c>
      <c r="P12" s="38">
        <f t="shared" ref="P12" si="17">+K12/I12</f>
        <v>0.54411557198265459</v>
      </c>
      <c r="Q12" s="39">
        <f t="shared" si="5"/>
        <v>4.3270859004199664</v>
      </c>
      <c r="R12" s="5">
        <f t="shared" ref="R12" si="18">H12-J12</f>
        <v>1020379257</v>
      </c>
      <c r="S12" s="88"/>
      <c r="T12" s="10" t="str">
        <f t="shared" si="7"/>
        <v>SI</v>
      </c>
      <c r="U12" s="15" t="str">
        <f t="shared" si="8"/>
        <v>SI</v>
      </c>
      <c r="V12" s="10" t="str">
        <f t="shared" si="9"/>
        <v>SI</v>
      </c>
      <c r="W12" s="60"/>
      <c r="X12" s="82"/>
      <c r="Y12" s="38">
        <f t="shared" si="0"/>
        <v>6.3213843472728126E-2</v>
      </c>
      <c r="Z12" s="38">
        <f t="shared" si="1"/>
        <v>0.13866199323290543</v>
      </c>
      <c r="AA12" s="96"/>
      <c r="AB12" s="96"/>
      <c r="AC12" s="82"/>
      <c r="AD12" s="10"/>
    </row>
    <row r="13" spans="1:30" s="13" customFormat="1" ht="15.75" thickBot="1" x14ac:dyDescent="0.3">
      <c r="A13" s="18">
        <v>6</v>
      </c>
      <c r="B13" s="40" t="s">
        <v>43</v>
      </c>
      <c r="C13" s="22" t="s">
        <v>43</v>
      </c>
      <c r="D13" s="23">
        <v>1</v>
      </c>
      <c r="E13" s="24" t="s">
        <v>122</v>
      </c>
      <c r="F13" s="25">
        <v>41639</v>
      </c>
      <c r="G13" s="26" t="s">
        <v>120</v>
      </c>
      <c r="H13" s="3">
        <v>3867661014</v>
      </c>
      <c r="I13" s="3">
        <v>3901828912</v>
      </c>
      <c r="J13" s="3">
        <v>3252897</v>
      </c>
      <c r="K13" s="3">
        <v>67248366</v>
      </c>
      <c r="L13" s="3">
        <f t="shared" si="2"/>
        <v>3834580546</v>
      </c>
      <c r="M13" s="3">
        <v>500046920</v>
      </c>
      <c r="N13" s="27">
        <v>0</v>
      </c>
      <c r="O13" s="28">
        <f>+H13/J13</f>
        <v>1188.9896956466805</v>
      </c>
      <c r="P13" s="29">
        <f>+K13/I13</f>
        <v>1.7235088343617255E-2</v>
      </c>
      <c r="Q13" s="30" t="str">
        <f t="shared" si="5"/>
        <v>Indeterminado</v>
      </c>
      <c r="R13" s="6">
        <f>H13-J13</f>
        <v>3864408117</v>
      </c>
      <c r="S13" s="19">
        <f>+SUM(R13:R13)</f>
        <v>3864408117</v>
      </c>
      <c r="T13" s="9" t="str">
        <f t="shared" si="7"/>
        <v>SI</v>
      </c>
      <c r="U13" s="12" t="str">
        <f t="shared" si="8"/>
        <v>SI</v>
      </c>
      <c r="V13" s="9" t="str">
        <f t="shared" si="9"/>
        <v>SI</v>
      </c>
      <c r="W13" s="20" t="s">
        <v>181</v>
      </c>
      <c r="X13" s="41" t="str">
        <f>IF(ISERROR(SUM(T13:W13)),"ERROR",IF(COUNTIF(T13:W13,"NO")&gt;0,"NO HÁBIL","HÁBIL"))</f>
        <v>HÁBIL</v>
      </c>
      <c r="Y13" s="29">
        <f t="shared" si="0"/>
        <v>0.12815705949128506</v>
      </c>
      <c r="Z13" s="29">
        <f t="shared" si="1"/>
        <v>0.13040459419260819</v>
      </c>
      <c r="AA13" s="45" t="str">
        <f>IF(MAX(Y13:Y13)&gt;0,"SI","NO")</f>
        <v>SI</v>
      </c>
      <c r="AB13" s="45" t="str">
        <f>IF(MAX(Z13:Z13)&gt;0,"SI","NO")</f>
        <v>SI</v>
      </c>
      <c r="AC13" s="41" t="str">
        <f>IF(ISERROR(SUM(AA13:AB13)),"ERROR",IF(COUNTIF(AA13:AB13,"NO")&gt;0,"NO HÁBIL","HÁBIL"))</f>
        <v>HÁBIL</v>
      </c>
      <c r="AD13" s="9"/>
    </row>
    <row r="14" spans="1:30" s="13" customFormat="1" x14ac:dyDescent="0.25">
      <c r="A14" s="101">
        <v>7</v>
      </c>
      <c r="B14" s="85" t="s">
        <v>45</v>
      </c>
      <c r="C14" s="22" t="s">
        <v>53</v>
      </c>
      <c r="D14" s="23">
        <v>0.6</v>
      </c>
      <c r="E14" s="24" t="s">
        <v>123</v>
      </c>
      <c r="F14" s="25">
        <v>41639</v>
      </c>
      <c r="G14" s="26" t="s">
        <v>120</v>
      </c>
      <c r="H14" s="3">
        <v>4051093717</v>
      </c>
      <c r="I14" s="3">
        <v>4129009201</v>
      </c>
      <c r="J14" s="3">
        <v>1956228609</v>
      </c>
      <c r="K14" s="3">
        <v>2462210841</v>
      </c>
      <c r="L14" s="3">
        <f t="shared" si="2"/>
        <v>1666798360</v>
      </c>
      <c r="M14" s="3">
        <v>854233776</v>
      </c>
      <c r="N14" s="27">
        <v>103738165</v>
      </c>
      <c r="O14" s="28">
        <f>+H14/J14</f>
        <v>2.0708692728253624</v>
      </c>
      <c r="P14" s="29">
        <f>+K14/I14</f>
        <v>0.59632001798486667</v>
      </c>
      <c r="Q14" s="30">
        <f t="shared" si="5"/>
        <v>8.2345178941617103</v>
      </c>
      <c r="R14" s="6">
        <f>H14-J14</f>
        <v>2094865108</v>
      </c>
      <c r="S14" s="87">
        <f>+SUM(R14:R15)</f>
        <v>2979518499</v>
      </c>
      <c r="T14" s="9" t="str">
        <f t="shared" si="7"/>
        <v>SI</v>
      </c>
      <c r="U14" s="12" t="str">
        <f t="shared" si="8"/>
        <v>SI</v>
      </c>
      <c r="V14" s="9" t="str">
        <f t="shared" si="9"/>
        <v>SI</v>
      </c>
      <c r="W14" s="59" t="s">
        <v>181</v>
      </c>
      <c r="X14" s="81" t="str">
        <f>IF(ISERROR(SUM(T14:W15)),"ERROR",IF(COUNTIF(T14:W15,"NO")&gt;0,"NO HÁBIL","HÁBIL"))</f>
        <v>HÁBIL</v>
      </c>
      <c r="Y14" s="29">
        <f t="shared" si="0"/>
        <v>0.20688589790333092</v>
      </c>
      <c r="Z14" s="29">
        <f t="shared" si="1"/>
        <v>0.51249976991818014</v>
      </c>
      <c r="AA14" s="103" t="str">
        <f>IF(MAX(Y14:Y15)&gt;0,"SI","NO")</f>
        <v>SI</v>
      </c>
      <c r="AB14" s="103" t="str">
        <f>IF(MAX(Z14:Z15)&gt;0,"SI","NO")</f>
        <v>SI</v>
      </c>
      <c r="AC14" s="81" t="str">
        <f>IF(ISERROR(SUM(AA14:AB15)),"ERROR",IF(COUNTIF(AA14:AB15,"NO")&gt;0,"NO HÁBIL","HÁBIL"))</f>
        <v>HÁBIL</v>
      </c>
      <c r="AD14" s="9"/>
    </row>
    <row r="15" spans="1:30" s="13" customFormat="1" ht="15.75" thickBot="1" x14ac:dyDescent="0.3">
      <c r="A15" s="102"/>
      <c r="B15" s="86"/>
      <c r="C15" s="31" t="s">
        <v>55</v>
      </c>
      <c r="D15" s="32">
        <v>0.4</v>
      </c>
      <c r="E15" s="33" t="s">
        <v>124</v>
      </c>
      <c r="F15" s="34">
        <v>41639</v>
      </c>
      <c r="G15" s="35" t="s">
        <v>120</v>
      </c>
      <c r="H15" s="7">
        <v>1082500270</v>
      </c>
      <c r="I15" s="7">
        <v>1667375424</v>
      </c>
      <c r="J15" s="7">
        <v>197846879</v>
      </c>
      <c r="K15" s="7">
        <v>376820989</v>
      </c>
      <c r="L15" s="7">
        <f t="shared" si="2"/>
        <v>1290554435</v>
      </c>
      <c r="M15" s="7">
        <v>421393845</v>
      </c>
      <c r="N15" s="36">
        <v>23718589</v>
      </c>
      <c r="O15" s="37">
        <f t="shared" ref="O15" si="19">+H15/J15</f>
        <v>5.4714043277882594</v>
      </c>
      <c r="P15" s="38">
        <f t="shared" ref="P15" si="20">+K15/I15</f>
        <v>0.22599648739934888</v>
      </c>
      <c r="Q15" s="39">
        <f t="shared" si="5"/>
        <v>17.766396011162385</v>
      </c>
      <c r="R15" s="5">
        <f t="shared" ref="R15" si="21">H15-J15</f>
        <v>884653391</v>
      </c>
      <c r="S15" s="88"/>
      <c r="T15" s="10" t="str">
        <f t="shared" si="7"/>
        <v>SI</v>
      </c>
      <c r="U15" s="15" t="str">
        <f t="shared" si="8"/>
        <v>SI</v>
      </c>
      <c r="V15" s="10" t="str">
        <f t="shared" si="9"/>
        <v>SI</v>
      </c>
      <c r="W15" s="60"/>
      <c r="X15" s="82"/>
      <c r="Y15" s="38">
        <f t="shared" si="0"/>
        <v>0.25272883295178039</v>
      </c>
      <c r="Z15" s="38">
        <f t="shared" si="1"/>
        <v>0.32652155815496464</v>
      </c>
      <c r="AA15" s="96"/>
      <c r="AB15" s="96"/>
      <c r="AC15" s="82"/>
      <c r="AD15" s="10"/>
    </row>
    <row r="16" spans="1:30" s="13" customFormat="1" x14ac:dyDescent="0.25">
      <c r="A16" s="101">
        <v>8</v>
      </c>
      <c r="B16" s="85" t="s">
        <v>47</v>
      </c>
      <c r="C16" s="22" t="s">
        <v>57</v>
      </c>
      <c r="D16" s="23">
        <v>0.51</v>
      </c>
      <c r="E16" s="24" t="s">
        <v>125</v>
      </c>
      <c r="F16" s="25">
        <v>41639</v>
      </c>
      <c r="G16" s="26" t="s">
        <v>120</v>
      </c>
      <c r="H16" s="3">
        <v>4858251114</v>
      </c>
      <c r="I16" s="3">
        <v>5101914034</v>
      </c>
      <c r="J16" s="3">
        <v>932240375</v>
      </c>
      <c r="K16" s="3">
        <v>1725594510</v>
      </c>
      <c r="L16" s="3">
        <f t="shared" si="2"/>
        <v>3376319524</v>
      </c>
      <c r="M16" s="3">
        <v>527269699</v>
      </c>
      <c r="N16" s="27">
        <v>0</v>
      </c>
      <c r="O16" s="28">
        <f>+H16/J16</f>
        <v>5.2113717065729963</v>
      </c>
      <c r="P16" s="29">
        <f>+K16/I16</f>
        <v>0.33822492862489495</v>
      </c>
      <c r="Q16" s="30" t="str">
        <f t="shared" si="5"/>
        <v>Indeterminado</v>
      </c>
      <c r="R16" s="6">
        <f>H16-J16</f>
        <v>3926010739</v>
      </c>
      <c r="S16" s="87">
        <f>+SUM(R16:R17)</f>
        <v>4512805747</v>
      </c>
      <c r="T16" s="9" t="str">
        <f t="shared" si="7"/>
        <v>SI</v>
      </c>
      <c r="U16" s="12" t="str">
        <f t="shared" si="8"/>
        <v>SI</v>
      </c>
      <c r="V16" s="9" t="str">
        <f t="shared" si="9"/>
        <v>SI</v>
      </c>
      <c r="W16" s="59" t="s">
        <v>181</v>
      </c>
      <c r="X16" s="81" t="str">
        <f>IF(ISERROR(SUM(T16:W17)),"ERROR",IF(COUNTIF(T16:W17,"NO")&gt;0,"NO HÁBIL","HÁBIL"))</f>
        <v>HÁBIL</v>
      </c>
      <c r="Y16" s="29">
        <f t="shared" ref="Y16:Y26" si="22">+M16/I16</f>
        <v>0.10334742911899092</v>
      </c>
      <c r="Z16" s="29">
        <f t="shared" ref="Z16:Z26" si="23">+M16/L16</f>
        <v>0.15616700233849076</v>
      </c>
      <c r="AA16" s="103" t="str">
        <f>IF(MAX(Y16:Y17)&gt;0,"SI","NO")</f>
        <v>SI</v>
      </c>
      <c r="AB16" s="103" t="str">
        <f>IF(MAX(Z16:Z17)&gt;0,"SI","NO")</f>
        <v>SI</v>
      </c>
      <c r="AC16" s="81" t="str">
        <f>IF(ISERROR(SUM(AA16:AB17)),"ERROR",IF(COUNTIF(AA16:AB17,"NO")&gt;0,"NO HÁBIL","HÁBIL"))</f>
        <v>HÁBIL</v>
      </c>
      <c r="AD16" s="9"/>
    </row>
    <row r="17" spans="1:30" s="13" customFormat="1" ht="15.75" thickBot="1" x14ac:dyDescent="0.3">
      <c r="A17" s="102"/>
      <c r="B17" s="86"/>
      <c r="C17" s="31" t="s">
        <v>59</v>
      </c>
      <c r="D17" s="32">
        <v>0.49</v>
      </c>
      <c r="E17" s="33" t="s">
        <v>126</v>
      </c>
      <c r="F17" s="34">
        <v>41639</v>
      </c>
      <c r="G17" s="35" t="s">
        <v>120</v>
      </c>
      <c r="H17" s="7">
        <v>632638540</v>
      </c>
      <c r="I17" s="7">
        <v>980481567</v>
      </c>
      <c r="J17" s="7">
        <v>45843532</v>
      </c>
      <c r="K17" s="7">
        <v>45843532</v>
      </c>
      <c r="L17" s="7">
        <f t="shared" si="2"/>
        <v>934638035</v>
      </c>
      <c r="M17" s="7">
        <v>24414157</v>
      </c>
      <c r="N17" s="36">
        <v>0</v>
      </c>
      <c r="O17" s="37">
        <f t="shared" ref="O17" si="24">+H17/J17</f>
        <v>13.799951975777084</v>
      </c>
      <c r="P17" s="38">
        <f t="shared" ref="P17" si="25">+K17/I17</f>
        <v>4.6756138557778722E-2</v>
      </c>
      <c r="Q17" s="39" t="str">
        <f t="shared" si="5"/>
        <v>Indeterminado</v>
      </c>
      <c r="R17" s="5">
        <f t="shared" ref="R17" si="26">H17-J17</f>
        <v>586795008</v>
      </c>
      <c r="S17" s="88"/>
      <c r="T17" s="10" t="str">
        <f t="shared" si="7"/>
        <v>SI</v>
      </c>
      <c r="U17" s="15" t="str">
        <f t="shared" si="8"/>
        <v>SI</v>
      </c>
      <c r="V17" s="10" t="str">
        <f t="shared" si="9"/>
        <v>SI</v>
      </c>
      <c r="W17" s="60"/>
      <c r="X17" s="82"/>
      <c r="Y17" s="38">
        <f t="shared" si="22"/>
        <v>2.4900169285895408E-2</v>
      </c>
      <c r="Z17" s="38">
        <f t="shared" si="23"/>
        <v>2.6121510237917932E-2</v>
      </c>
      <c r="AA17" s="96"/>
      <c r="AB17" s="96"/>
      <c r="AC17" s="82"/>
      <c r="AD17" s="10"/>
    </row>
    <row r="18" spans="1:30" s="13" customFormat="1" x14ac:dyDescent="0.25">
      <c r="A18" s="101">
        <v>9</v>
      </c>
      <c r="B18" s="85" t="s">
        <v>49</v>
      </c>
      <c r="C18" s="22" t="s">
        <v>61</v>
      </c>
      <c r="D18" s="23">
        <v>0.51</v>
      </c>
      <c r="E18" s="24" t="s">
        <v>127</v>
      </c>
      <c r="F18" s="25">
        <v>41639</v>
      </c>
      <c r="G18" s="26" t="s">
        <v>120</v>
      </c>
      <c r="H18" s="3">
        <v>1787265344</v>
      </c>
      <c r="I18" s="3">
        <v>1933168767</v>
      </c>
      <c r="J18" s="3">
        <v>604012215</v>
      </c>
      <c r="K18" s="3">
        <v>840501792</v>
      </c>
      <c r="L18" s="3">
        <f t="shared" si="2"/>
        <v>1092666975</v>
      </c>
      <c r="M18" s="3">
        <v>367660435</v>
      </c>
      <c r="N18" s="27">
        <v>46933748</v>
      </c>
      <c r="O18" s="28">
        <f>+H18/J18</f>
        <v>2.9589887416432465</v>
      </c>
      <c r="P18" s="29">
        <f>+K18/I18</f>
        <v>0.43477931484706217</v>
      </c>
      <c r="Q18" s="30">
        <f t="shared" si="5"/>
        <v>7.8336048295141483</v>
      </c>
      <c r="R18" s="6">
        <f>H18-J18</f>
        <v>1183253129</v>
      </c>
      <c r="S18" s="87">
        <f>+SUM(R18:R19)</f>
        <v>1666310902</v>
      </c>
      <c r="T18" s="9" t="str">
        <f t="shared" si="7"/>
        <v>SI</v>
      </c>
      <c r="U18" s="12" t="str">
        <f t="shared" si="8"/>
        <v>SI</v>
      </c>
      <c r="V18" s="9" t="str">
        <f t="shared" si="9"/>
        <v>SI</v>
      </c>
      <c r="W18" s="59" t="s">
        <v>181</v>
      </c>
      <c r="X18" s="81" t="str">
        <f>IF(ISERROR(SUM(T18:W19)),"ERROR",IF(COUNTIF(T18:W19,"NO")&gt;0,"NO HÁBIL","HÁBIL"))</f>
        <v>HÁBIL</v>
      </c>
      <c r="Y18" s="29">
        <f t="shared" si="22"/>
        <v>0.19018537919509021</v>
      </c>
      <c r="Z18" s="29">
        <f t="shared" si="23"/>
        <v>0.33647986386703049</v>
      </c>
      <c r="AA18" s="103" t="str">
        <f>IF(MAX(Y18:Y19)&gt;0,"SI","NO")</f>
        <v>SI</v>
      </c>
      <c r="AB18" s="103" t="str">
        <f>IF(MAX(Z18:Z19)&gt;0,"SI","NO")</f>
        <v>SI</v>
      </c>
      <c r="AC18" s="81" t="str">
        <f>IF(ISERROR(SUM(AA18:AB19)),"ERROR",IF(COUNTIF(AA18:AB19,"NO")&gt;0,"NO HÁBIL","HÁBIL"))</f>
        <v>HÁBIL</v>
      </c>
      <c r="AD18" s="9"/>
    </row>
    <row r="19" spans="1:30" s="13" customFormat="1" ht="15.75" thickBot="1" x14ac:dyDescent="0.3">
      <c r="A19" s="102"/>
      <c r="B19" s="86"/>
      <c r="C19" s="31" t="s">
        <v>63</v>
      </c>
      <c r="D19" s="32">
        <v>0.49</v>
      </c>
      <c r="E19" s="33" t="s">
        <v>128</v>
      </c>
      <c r="F19" s="34">
        <v>41639</v>
      </c>
      <c r="G19" s="35" t="s">
        <v>120</v>
      </c>
      <c r="H19" s="7">
        <v>568866782</v>
      </c>
      <c r="I19" s="7">
        <v>1950714170</v>
      </c>
      <c r="J19" s="7">
        <v>85809009</v>
      </c>
      <c r="K19" s="7">
        <v>904772060</v>
      </c>
      <c r="L19" s="7">
        <f t="shared" si="2"/>
        <v>1045942110</v>
      </c>
      <c r="M19" s="7">
        <v>212767195</v>
      </c>
      <c r="N19" s="36">
        <v>0</v>
      </c>
      <c r="O19" s="37">
        <f t="shared" ref="O19" si="27">+H19/J19</f>
        <v>6.6294528818063849</v>
      </c>
      <c r="P19" s="38">
        <f t="shared" ref="P19" si="28">+K19/I19</f>
        <v>0.46381580341931899</v>
      </c>
      <c r="Q19" s="39" t="str">
        <f t="shared" si="5"/>
        <v>Indeterminado</v>
      </c>
      <c r="R19" s="5">
        <f t="shared" ref="R19" si="29">H19-J19</f>
        <v>483057773</v>
      </c>
      <c r="S19" s="88"/>
      <c r="T19" s="10" t="str">
        <f t="shared" si="7"/>
        <v>SI</v>
      </c>
      <c r="U19" s="15" t="str">
        <f t="shared" si="8"/>
        <v>SI</v>
      </c>
      <c r="V19" s="10" t="str">
        <f t="shared" si="9"/>
        <v>SI</v>
      </c>
      <c r="W19" s="60"/>
      <c r="X19" s="82"/>
      <c r="Y19" s="38">
        <f t="shared" si="22"/>
        <v>0.10907143561683361</v>
      </c>
      <c r="Z19" s="38">
        <f t="shared" si="23"/>
        <v>0.20342157846575276</v>
      </c>
      <c r="AA19" s="96"/>
      <c r="AB19" s="96"/>
      <c r="AC19" s="82"/>
      <c r="AD19" s="10"/>
    </row>
    <row r="20" spans="1:30" s="13" customFormat="1" x14ac:dyDescent="0.25">
      <c r="A20" s="101">
        <v>10</v>
      </c>
      <c r="B20" s="85" t="s">
        <v>51</v>
      </c>
      <c r="C20" s="22" t="s">
        <v>65</v>
      </c>
      <c r="D20" s="23">
        <v>0.51</v>
      </c>
      <c r="E20" s="24" t="s">
        <v>129</v>
      </c>
      <c r="F20" s="25">
        <v>41639</v>
      </c>
      <c r="G20" s="26" t="s">
        <v>120</v>
      </c>
      <c r="H20" s="3">
        <v>5365180448</v>
      </c>
      <c r="I20" s="3">
        <v>6946086508</v>
      </c>
      <c r="J20" s="3">
        <v>605145683</v>
      </c>
      <c r="K20" s="3">
        <v>2327180158</v>
      </c>
      <c r="L20" s="3">
        <f t="shared" si="2"/>
        <v>4618906350</v>
      </c>
      <c r="M20" s="3">
        <v>823541448</v>
      </c>
      <c r="N20" s="27">
        <v>79540907</v>
      </c>
      <c r="O20" s="28">
        <f>+H20/J20</f>
        <v>8.8659319544381514</v>
      </c>
      <c r="P20" s="29">
        <f>+K20/I20</f>
        <v>0.33503472139595758</v>
      </c>
      <c r="Q20" s="30">
        <f t="shared" si="5"/>
        <v>10.353684400405442</v>
      </c>
      <c r="R20" s="6">
        <f>H20-J20</f>
        <v>4760034765</v>
      </c>
      <c r="S20" s="87">
        <f>+SUM(R20:R21)</f>
        <v>5324409048</v>
      </c>
      <c r="T20" s="9" t="str">
        <f t="shared" si="7"/>
        <v>SI</v>
      </c>
      <c r="U20" s="12" t="str">
        <f t="shared" si="8"/>
        <v>SI</v>
      </c>
      <c r="V20" s="9" t="str">
        <f t="shared" si="9"/>
        <v>SI</v>
      </c>
      <c r="W20" s="59" t="s">
        <v>181</v>
      </c>
      <c r="X20" s="81" t="str">
        <f>IF(ISERROR(SUM(T20:W21)),"ERROR",IF(COUNTIF(T20:W21,"NO")&gt;0,"NO HÁBIL","HÁBIL"))</f>
        <v>HÁBIL</v>
      </c>
      <c r="Y20" s="29">
        <f t="shared" si="22"/>
        <v>0.11856193369482292</v>
      </c>
      <c r="Z20" s="29">
        <f t="shared" si="23"/>
        <v>0.17829793150060294</v>
      </c>
      <c r="AA20" s="103" t="str">
        <f>IF(MAX(Y20:Y21)&gt;0,"SI","NO")</f>
        <v>SI</v>
      </c>
      <c r="AB20" s="103" t="str">
        <f>IF(MAX(Z20:Z21)&gt;0,"SI","NO")</f>
        <v>SI</v>
      </c>
      <c r="AC20" s="81" t="str">
        <f>IF(ISERROR(SUM(AA20:AB21)),"ERROR",IF(COUNTIF(AA20:AB21,"NO")&gt;0,"NO HÁBIL","HÁBIL"))</f>
        <v>HÁBIL</v>
      </c>
      <c r="AD20" s="9"/>
    </row>
    <row r="21" spans="1:30" s="13" customFormat="1" ht="15.75" thickBot="1" x14ac:dyDescent="0.3">
      <c r="A21" s="102"/>
      <c r="B21" s="86"/>
      <c r="C21" s="31" t="s">
        <v>67</v>
      </c>
      <c r="D21" s="32">
        <v>0.49</v>
      </c>
      <c r="E21" s="33" t="s">
        <v>130</v>
      </c>
      <c r="F21" s="34">
        <v>41639</v>
      </c>
      <c r="G21" s="35" t="s">
        <v>120</v>
      </c>
      <c r="H21" s="7">
        <v>1723902753</v>
      </c>
      <c r="I21" s="7">
        <v>2023731033</v>
      </c>
      <c r="J21" s="7">
        <v>1159528470</v>
      </c>
      <c r="K21" s="7">
        <v>1159528470</v>
      </c>
      <c r="L21" s="7">
        <f t="shared" si="2"/>
        <v>864202563</v>
      </c>
      <c r="M21" s="7">
        <v>468998014</v>
      </c>
      <c r="N21" s="36">
        <v>11624553</v>
      </c>
      <c r="O21" s="37">
        <f t="shared" ref="O21" si="30">+H21/J21</f>
        <v>1.4867274048044719</v>
      </c>
      <c r="P21" s="38">
        <f t="shared" ref="P21" si="31">+K21/I21</f>
        <v>0.57296570102060596</v>
      </c>
      <c r="Q21" s="39">
        <f t="shared" si="5"/>
        <v>40.345466531057149</v>
      </c>
      <c r="R21" s="5">
        <f t="shared" ref="R21" si="32">H21-J21</f>
        <v>564374283</v>
      </c>
      <c r="S21" s="88"/>
      <c r="T21" s="10" t="str">
        <f t="shared" si="7"/>
        <v>SI</v>
      </c>
      <c r="U21" s="15" t="str">
        <f t="shared" si="8"/>
        <v>SI</v>
      </c>
      <c r="V21" s="10" t="str">
        <f t="shared" si="9"/>
        <v>SI</v>
      </c>
      <c r="W21" s="60"/>
      <c r="X21" s="82"/>
      <c r="Y21" s="38">
        <f t="shared" si="22"/>
        <v>0.23174918324237606</v>
      </c>
      <c r="Z21" s="38">
        <f t="shared" si="23"/>
        <v>0.54269454185823796</v>
      </c>
      <c r="AA21" s="96"/>
      <c r="AB21" s="96"/>
      <c r="AC21" s="82"/>
      <c r="AD21" s="10"/>
    </row>
    <row r="22" spans="1:30" s="13" customFormat="1" x14ac:dyDescent="0.25">
      <c r="A22" s="101">
        <v>11</v>
      </c>
      <c r="B22" s="85" t="s">
        <v>52</v>
      </c>
      <c r="C22" s="22" t="s">
        <v>69</v>
      </c>
      <c r="D22" s="23">
        <v>0.6</v>
      </c>
      <c r="E22" s="24" t="s">
        <v>131</v>
      </c>
      <c r="F22" s="25">
        <v>41639</v>
      </c>
      <c r="G22" s="26" t="s">
        <v>120</v>
      </c>
      <c r="H22" s="3">
        <v>11890445835</v>
      </c>
      <c r="I22" s="3">
        <v>14801716437</v>
      </c>
      <c r="J22" s="3">
        <v>2332730529</v>
      </c>
      <c r="K22" s="3">
        <v>3793181201</v>
      </c>
      <c r="L22" s="3">
        <f t="shared" si="2"/>
        <v>11008535236</v>
      </c>
      <c r="M22" s="3">
        <v>375781861</v>
      </c>
      <c r="N22" s="27">
        <v>29468528</v>
      </c>
      <c r="O22" s="28">
        <f>+H22/J22</f>
        <v>5.0972221982696055</v>
      </c>
      <c r="P22" s="29">
        <f>+K22/I22</f>
        <v>0.25626630648849258</v>
      </c>
      <c r="Q22" s="30">
        <f t="shared" si="5"/>
        <v>12.751972579017181</v>
      </c>
      <c r="R22" s="6">
        <f>H22-J22</f>
        <v>9557715306</v>
      </c>
      <c r="S22" s="87">
        <f>+SUM(R22:R23)</f>
        <v>10078058127</v>
      </c>
      <c r="T22" s="9" t="str">
        <f t="shared" si="7"/>
        <v>SI</v>
      </c>
      <c r="U22" s="12" t="str">
        <f t="shared" si="8"/>
        <v>SI</v>
      </c>
      <c r="V22" s="9" t="str">
        <f t="shared" si="9"/>
        <v>SI</v>
      </c>
      <c r="W22" s="59" t="s">
        <v>181</v>
      </c>
      <c r="X22" s="81" t="str">
        <f>IF(ISERROR(SUM(T22:W23)),"ERROR",IF(COUNTIF(T22:W23,"NO")&gt;0,"NO HÁBIL","HÁBIL"))</f>
        <v>HÁBIL</v>
      </c>
      <c r="Y22" s="29">
        <f t="shared" si="22"/>
        <v>2.5387721930725162E-2</v>
      </c>
      <c r="Z22" s="29">
        <f t="shared" si="23"/>
        <v>3.4135500586047265E-2</v>
      </c>
      <c r="AA22" s="103" t="str">
        <f>IF(MAX(Y22:Y23)&gt;0,"SI","NO")</f>
        <v>SI</v>
      </c>
      <c r="AB22" s="103" t="str">
        <f>IF(MAX(Z22:Z23)&gt;0,"SI","NO")</f>
        <v>SI</v>
      </c>
      <c r="AC22" s="81" t="str">
        <f>IF(ISERROR(SUM(AA22:AB23)),"ERROR",IF(COUNTIF(AA22:AB23,"NO")&gt;0,"NO HÁBIL","HÁBIL"))</f>
        <v>HÁBIL</v>
      </c>
      <c r="AD22" s="9"/>
    </row>
    <row r="23" spans="1:30" s="13" customFormat="1" ht="15.75" thickBot="1" x14ac:dyDescent="0.3">
      <c r="A23" s="102"/>
      <c r="B23" s="86"/>
      <c r="C23" s="31" t="s">
        <v>71</v>
      </c>
      <c r="D23" s="32">
        <v>0.4</v>
      </c>
      <c r="E23" s="33" t="s">
        <v>132</v>
      </c>
      <c r="F23" s="34">
        <v>41639</v>
      </c>
      <c r="G23" s="35" t="s">
        <v>120</v>
      </c>
      <c r="H23" s="7">
        <v>897435326</v>
      </c>
      <c r="I23" s="7">
        <v>1461230895</v>
      </c>
      <c r="J23" s="7">
        <v>377092505</v>
      </c>
      <c r="K23" s="7">
        <v>377092505</v>
      </c>
      <c r="L23" s="7">
        <f t="shared" si="2"/>
        <v>1084138390</v>
      </c>
      <c r="M23" s="7">
        <v>32021198</v>
      </c>
      <c r="N23" s="36">
        <v>19124898</v>
      </c>
      <c r="O23" s="37">
        <f t="shared" ref="O23" si="33">+H23/J23</f>
        <v>2.3798811010576832</v>
      </c>
      <c r="P23" s="38">
        <f t="shared" ref="P23" si="34">+K23/I23</f>
        <v>0.25806496857568839</v>
      </c>
      <c r="Q23" s="39">
        <f t="shared" si="5"/>
        <v>1.6743199362422743</v>
      </c>
      <c r="R23" s="5">
        <f t="shared" ref="R23" si="35">H23-J23</f>
        <v>520342821</v>
      </c>
      <c r="S23" s="88"/>
      <c r="T23" s="10" t="str">
        <f t="shared" si="7"/>
        <v>SI</v>
      </c>
      <c r="U23" s="15" t="str">
        <f t="shared" si="8"/>
        <v>SI</v>
      </c>
      <c r="V23" s="10" t="str">
        <f t="shared" si="9"/>
        <v>SI</v>
      </c>
      <c r="W23" s="60"/>
      <c r="X23" s="82"/>
      <c r="Y23" s="38">
        <f t="shared" si="22"/>
        <v>2.1913852293685591E-2</v>
      </c>
      <c r="Z23" s="38">
        <f t="shared" si="23"/>
        <v>2.9536079798816089E-2</v>
      </c>
      <c r="AA23" s="96"/>
      <c r="AB23" s="96"/>
      <c r="AC23" s="82"/>
      <c r="AD23" s="10"/>
    </row>
    <row r="24" spans="1:30" s="13" customFormat="1" x14ac:dyDescent="0.25">
      <c r="A24" s="101">
        <v>12</v>
      </c>
      <c r="B24" s="85" t="s">
        <v>54</v>
      </c>
      <c r="C24" s="22" t="s">
        <v>73</v>
      </c>
      <c r="D24" s="23">
        <v>0.51</v>
      </c>
      <c r="E24" s="24" t="s">
        <v>134</v>
      </c>
      <c r="F24" s="25">
        <v>41639</v>
      </c>
      <c r="G24" s="26" t="s">
        <v>120</v>
      </c>
      <c r="H24" s="3">
        <v>1566246031</v>
      </c>
      <c r="I24" s="3">
        <v>2559638750</v>
      </c>
      <c r="J24" s="3">
        <v>292365891</v>
      </c>
      <c r="K24" s="3">
        <v>292365891</v>
      </c>
      <c r="L24" s="3">
        <f t="shared" si="2"/>
        <v>2267272859</v>
      </c>
      <c r="M24" s="3">
        <v>1132968030</v>
      </c>
      <c r="N24" s="27">
        <v>5557082.79</v>
      </c>
      <c r="O24" s="28">
        <f>+H24/J24</f>
        <v>5.3571434945535419</v>
      </c>
      <c r="P24" s="29">
        <f>+K24/I24</f>
        <v>0.11422154434878749</v>
      </c>
      <c r="Q24" s="30">
        <f t="shared" si="5"/>
        <v>203.87819883460833</v>
      </c>
      <c r="R24" s="6">
        <f>H24-J24</f>
        <v>1273880140</v>
      </c>
      <c r="S24" s="87">
        <f>+SUM(R24:R25)</f>
        <v>5339041439</v>
      </c>
      <c r="T24" s="9" t="str">
        <f t="shared" si="7"/>
        <v>SI</v>
      </c>
      <c r="U24" s="12" t="str">
        <f t="shared" si="8"/>
        <v>SI</v>
      </c>
      <c r="V24" s="9" t="str">
        <f t="shared" si="9"/>
        <v>SI</v>
      </c>
      <c r="W24" s="59" t="s">
        <v>181</v>
      </c>
      <c r="X24" s="81" t="str">
        <f>IF(ISERROR(SUM(T24:W25)),"ERROR",IF(COUNTIF(T24:W25,"NO")&gt;0,"NO HÁBIL","HÁBIL"))</f>
        <v>HÁBIL</v>
      </c>
      <c r="Y24" s="29">
        <f t="shared" si="22"/>
        <v>0.44262809742195064</v>
      </c>
      <c r="Z24" s="29">
        <f t="shared" si="23"/>
        <v>0.49970519670918884</v>
      </c>
      <c r="AA24" s="103" t="str">
        <f>IF(MAX(Y24:Y25)&gt;0,"SI","NO")</f>
        <v>SI</v>
      </c>
      <c r="AB24" s="103" t="str">
        <f>IF(MAX(Z24:Z25)&gt;0,"SI","NO")</f>
        <v>SI</v>
      </c>
      <c r="AC24" s="81" t="str">
        <f>IF(ISERROR(SUM(AA24:AB25)),"ERROR",IF(COUNTIF(AA24:AB25,"NO")&gt;0,"NO HÁBIL","HÁBIL"))</f>
        <v>HÁBIL</v>
      </c>
      <c r="AD24" s="9"/>
    </row>
    <row r="25" spans="1:30" s="13" customFormat="1" ht="15.75" thickBot="1" x14ac:dyDescent="0.3">
      <c r="A25" s="102"/>
      <c r="B25" s="86"/>
      <c r="C25" s="31" t="s">
        <v>75</v>
      </c>
      <c r="D25" s="32">
        <v>0.49</v>
      </c>
      <c r="E25" s="33" t="s">
        <v>133</v>
      </c>
      <c r="F25" s="34">
        <v>41639</v>
      </c>
      <c r="G25" s="35" t="s">
        <v>120</v>
      </c>
      <c r="H25" s="7">
        <v>6896274420</v>
      </c>
      <c r="I25" s="7">
        <v>6989870494</v>
      </c>
      <c r="J25" s="7">
        <v>2831113121</v>
      </c>
      <c r="K25" s="7">
        <v>2834767121</v>
      </c>
      <c r="L25" s="7">
        <f t="shared" si="2"/>
        <v>4155103373</v>
      </c>
      <c r="M25" s="7">
        <v>826079480</v>
      </c>
      <c r="N25" s="36">
        <v>5087129</v>
      </c>
      <c r="O25" s="37">
        <f t="shared" ref="O25" si="36">+H25/J25</f>
        <v>2.4358879794828234</v>
      </c>
      <c r="P25" s="38">
        <f t="shared" ref="P25" si="37">+K25/I25</f>
        <v>0.40555359694193499</v>
      </c>
      <c r="Q25" s="39">
        <f t="shared" si="5"/>
        <v>162.38618678629931</v>
      </c>
      <c r="R25" s="5">
        <f t="shared" ref="R25" si="38">H25-J25</f>
        <v>4065161299</v>
      </c>
      <c r="S25" s="88"/>
      <c r="T25" s="10" t="str">
        <f t="shared" si="7"/>
        <v>SI</v>
      </c>
      <c r="U25" s="15" t="str">
        <f t="shared" si="8"/>
        <v>SI</v>
      </c>
      <c r="V25" s="10" t="str">
        <f t="shared" si="9"/>
        <v>SI</v>
      </c>
      <c r="W25" s="60"/>
      <c r="X25" s="82"/>
      <c r="Y25" s="38">
        <f t="shared" si="22"/>
        <v>0.11818237272194017</v>
      </c>
      <c r="Z25" s="38">
        <f t="shared" si="23"/>
        <v>0.19881081307576892</v>
      </c>
      <c r="AA25" s="96"/>
      <c r="AB25" s="96"/>
      <c r="AC25" s="82"/>
      <c r="AD25" s="10"/>
    </row>
    <row r="26" spans="1:30" s="13" customFormat="1" ht="60.75" customHeight="1" thickBot="1" x14ac:dyDescent="0.3">
      <c r="A26" s="18">
        <v>13</v>
      </c>
      <c r="B26" s="40" t="s">
        <v>56</v>
      </c>
      <c r="C26" s="22" t="s">
        <v>56</v>
      </c>
      <c r="D26" s="23">
        <v>1</v>
      </c>
      <c r="E26" s="24" t="s">
        <v>135</v>
      </c>
      <c r="F26" s="25">
        <v>41639</v>
      </c>
      <c r="G26" s="26" t="s">
        <v>120</v>
      </c>
      <c r="H26" s="3">
        <v>2096007114</v>
      </c>
      <c r="I26" s="3">
        <v>2096007114</v>
      </c>
      <c r="J26" s="3">
        <v>143159214</v>
      </c>
      <c r="K26" s="3">
        <v>657650136</v>
      </c>
      <c r="L26" s="3">
        <f t="shared" si="2"/>
        <v>1438356978</v>
      </c>
      <c r="M26" s="3">
        <v>381946677</v>
      </c>
      <c r="N26" s="27">
        <v>694906.9</v>
      </c>
      <c r="O26" s="28">
        <f>+H26/J26</f>
        <v>14.641091239855507</v>
      </c>
      <c r="P26" s="29">
        <f>+K26/I26</f>
        <v>0.3137633129235648</v>
      </c>
      <c r="Q26" s="30">
        <f t="shared" si="5"/>
        <v>549.63719168711668</v>
      </c>
      <c r="R26" s="6">
        <f>H26-J26</f>
        <v>1952847900</v>
      </c>
      <c r="S26" s="19">
        <f>+SUM(R26:R26)</f>
        <v>1952847900</v>
      </c>
      <c r="T26" s="9" t="str">
        <f t="shared" si="7"/>
        <v>SI</v>
      </c>
      <c r="U26" s="12" t="str">
        <f t="shared" si="8"/>
        <v>SI</v>
      </c>
      <c r="V26" s="9" t="str">
        <f t="shared" si="9"/>
        <v>SI</v>
      </c>
      <c r="W26" s="20" t="s">
        <v>181</v>
      </c>
      <c r="X26" s="41" t="str">
        <f>IF(ISERROR(SUM(T26:W26)),"ERROR",IF(COUNTIF(T26:W26,"NO")&gt;0,"NO HÁBIL","HÁBIL"))</f>
        <v>HÁBIL</v>
      </c>
      <c r="Y26" s="29">
        <f t="shared" si="22"/>
        <v>0.18222584954451637</v>
      </c>
      <c r="Z26" s="29">
        <f t="shared" si="23"/>
        <v>0.2655437299932924</v>
      </c>
      <c r="AA26" s="42" t="str">
        <f>IF(MAX(Y26:Y26)&gt;0,"SI","NO")</f>
        <v>SI</v>
      </c>
      <c r="AB26" s="42" t="str">
        <f>IF(MAX(Z26:Z26)&gt;0,"SI","NO")</f>
        <v>SI</v>
      </c>
      <c r="AC26" s="41" t="str">
        <f>IF(ISERROR(SUM(AA26:AB26)),"ERROR",IF(COUNTIF(AA26:AB26,"NO")&gt;0,"NO HÁBIL","HÁBIL"))</f>
        <v>HÁBIL</v>
      </c>
      <c r="AD26" s="57" t="s">
        <v>182</v>
      </c>
    </row>
    <row r="27" spans="1:30" s="13" customFormat="1" x14ac:dyDescent="0.25">
      <c r="A27" s="101">
        <v>14</v>
      </c>
      <c r="B27" s="85" t="s">
        <v>58</v>
      </c>
      <c r="C27" s="22" t="s">
        <v>78</v>
      </c>
      <c r="D27" s="23">
        <v>0.51</v>
      </c>
      <c r="E27" s="24" t="s">
        <v>143</v>
      </c>
      <c r="F27" s="25">
        <v>41639</v>
      </c>
      <c r="G27" s="26" t="s">
        <v>120</v>
      </c>
      <c r="H27" s="3">
        <v>3162466921</v>
      </c>
      <c r="I27" s="3">
        <v>3330475152</v>
      </c>
      <c r="J27" s="3">
        <v>1195270943</v>
      </c>
      <c r="K27" s="3">
        <v>1195270943</v>
      </c>
      <c r="L27" s="3">
        <f t="shared" ref="L27:L42" si="39">+I27-K27</f>
        <v>2135204209</v>
      </c>
      <c r="M27" s="3">
        <v>907263184</v>
      </c>
      <c r="N27" s="27">
        <v>1114288</v>
      </c>
      <c r="O27" s="28">
        <f>+H27/J27</f>
        <v>2.6458159461841784</v>
      </c>
      <c r="P27" s="29">
        <f>+K27/I27</f>
        <v>0.35888901386404937</v>
      </c>
      <c r="Q27" s="30">
        <f t="shared" si="5"/>
        <v>814.20887957152911</v>
      </c>
      <c r="R27" s="6">
        <f>H27-J27</f>
        <v>1967195978</v>
      </c>
      <c r="S27" s="87">
        <f>+SUM(R27:R28)</f>
        <v>2590360193</v>
      </c>
      <c r="T27" s="9" t="str">
        <f t="shared" si="7"/>
        <v>SI</v>
      </c>
      <c r="U27" s="12" t="str">
        <f t="shared" si="8"/>
        <v>SI</v>
      </c>
      <c r="V27" s="9" t="str">
        <f t="shared" si="9"/>
        <v>SI</v>
      </c>
      <c r="W27" s="59" t="s">
        <v>181</v>
      </c>
      <c r="X27" s="81" t="str">
        <f>IF(ISERROR(SUM(T27:W28)),"ERROR",IF(COUNTIF(T27:W28,"NO")&gt;0,"NO HÁBIL","HÁBIL"))</f>
        <v>HÁBIL</v>
      </c>
      <c r="Y27" s="29">
        <f t="shared" ref="Y27:Y42" si="40">+M27/I27</f>
        <v>0.27241253652806113</v>
      </c>
      <c r="Z27" s="29">
        <f t="shared" ref="Z27:Z42" si="41">+M27/L27</f>
        <v>0.42490698555943135</v>
      </c>
      <c r="AA27" s="103" t="str">
        <f>IF(MAX(Y27:Y28)&gt;0,"SI","NO")</f>
        <v>SI</v>
      </c>
      <c r="AB27" s="103" t="str">
        <f>IF(MAX(Z27:Z28)&gt;0,"SI","NO")</f>
        <v>SI</v>
      </c>
      <c r="AC27" s="81" t="str">
        <f>IF(ISERROR(SUM(AA27:AB28)),"ERROR",IF(COUNTIF(AA27:AB28,"NO")&gt;0,"NO HÁBIL","HÁBIL"))</f>
        <v>HÁBIL</v>
      </c>
      <c r="AD27" s="9"/>
    </row>
    <row r="28" spans="1:30" s="13" customFormat="1" ht="15.75" thickBot="1" x14ac:dyDescent="0.3">
      <c r="A28" s="102"/>
      <c r="B28" s="86"/>
      <c r="C28" s="31" t="s">
        <v>80</v>
      </c>
      <c r="D28" s="32">
        <v>0.49</v>
      </c>
      <c r="E28" s="33" t="s">
        <v>144</v>
      </c>
      <c r="F28" s="34">
        <v>41639</v>
      </c>
      <c r="G28" s="35" t="s">
        <v>120</v>
      </c>
      <c r="H28" s="7">
        <v>1476779524</v>
      </c>
      <c r="I28" s="7">
        <v>1567061695</v>
      </c>
      <c r="J28" s="7">
        <v>853615309</v>
      </c>
      <c r="K28" s="7">
        <v>853615309</v>
      </c>
      <c r="L28" s="7">
        <f t="shared" si="39"/>
        <v>713446386</v>
      </c>
      <c r="M28" s="7">
        <v>396444887</v>
      </c>
      <c r="N28" s="36">
        <v>15997043</v>
      </c>
      <c r="O28" s="37">
        <f t="shared" ref="O28" si="42">+H28/J28</f>
        <v>1.7300293333890993</v>
      </c>
      <c r="P28" s="38">
        <f t="shared" ref="P28" si="43">+K28/I28</f>
        <v>0.54472348582293695</v>
      </c>
      <c r="Q28" s="39">
        <f t="shared" si="5"/>
        <v>24.782385532126156</v>
      </c>
      <c r="R28" s="5">
        <f t="shared" ref="R28" si="44">H28-J28</f>
        <v>623164215</v>
      </c>
      <c r="S28" s="88"/>
      <c r="T28" s="10" t="str">
        <f t="shared" si="7"/>
        <v>SI</v>
      </c>
      <c r="U28" s="15" t="str">
        <f t="shared" si="8"/>
        <v>SI</v>
      </c>
      <c r="V28" s="10" t="str">
        <f t="shared" si="9"/>
        <v>SI</v>
      </c>
      <c r="W28" s="60"/>
      <c r="X28" s="82"/>
      <c r="Y28" s="38">
        <f t="shared" si="40"/>
        <v>0.25298613849405593</v>
      </c>
      <c r="Z28" s="38">
        <f t="shared" si="41"/>
        <v>0.55567579397619937</v>
      </c>
      <c r="AA28" s="96"/>
      <c r="AB28" s="96"/>
      <c r="AC28" s="82"/>
      <c r="AD28" s="10"/>
    </row>
    <row r="29" spans="1:30" s="13" customFormat="1" x14ac:dyDescent="0.25">
      <c r="A29" s="101">
        <v>15</v>
      </c>
      <c r="B29" s="85" t="s">
        <v>60</v>
      </c>
      <c r="C29" s="22" t="s">
        <v>146</v>
      </c>
      <c r="D29" s="23">
        <v>0.6</v>
      </c>
      <c r="E29" s="24" t="s">
        <v>145</v>
      </c>
      <c r="F29" s="25">
        <v>41639</v>
      </c>
      <c r="G29" s="26" t="s">
        <v>120</v>
      </c>
      <c r="H29" s="3">
        <v>10457859347</v>
      </c>
      <c r="I29" s="3">
        <v>13538468924</v>
      </c>
      <c r="J29" s="3">
        <v>2881103150</v>
      </c>
      <c r="K29" s="3">
        <v>6231601260</v>
      </c>
      <c r="L29" s="3">
        <f t="shared" si="39"/>
        <v>7306867664</v>
      </c>
      <c r="M29" s="3">
        <v>3285346481</v>
      </c>
      <c r="N29" s="27">
        <v>226511027</v>
      </c>
      <c r="O29" s="28">
        <f>+H29/J29</f>
        <v>3.6298108059754819</v>
      </c>
      <c r="P29" s="29">
        <f>+K29/I29</f>
        <v>0.46028847833399217</v>
      </c>
      <c r="Q29" s="30">
        <f t="shared" ref="Q29:Q62" si="45">IF(N29=0,"Indeterminado",+M29/N29)</f>
        <v>14.504134851677662</v>
      </c>
      <c r="R29" s="6">
        <f>H29-J29</f>
        <v>7576756197</v>
      </c>
      <c r="S29" s="87">
        <f>+SUM(R29:R30)</f>
        <v>8926591197</v>
      </c>
      <c r="T29" s="9" t="str">
        <f t="shared" si="7"/>
        <v>SI</v>
      </c>
      <c r="U29" s="12" t="str">
        <f t="shared" si="8"/>
        <v>SI</v>
      </c>
      <c r="V29" s="9" t="str">
        <f t="shared" si="9"/>
        <v>SI</v>
      </c>
      <c r="W29" s="59" t="s">
        <v>181</v>
      </c>
      <c r="X29" s="81" t="str">
        <f>IF(ISERROR(SUM(T29:W30)),"ERROR",IF(COUNTIF(T29:W30,"NO")&gt;0,"NO HÁBIL","HÁBIL"))</f>
        <v>HÁBIL</v>
      </c>
      <c r="Y29" s="29">
        <f t="shared" si="40"/>
        <v>0.24266750542049698</v>
      </c>
      <c r="Z29" s="29">
        <f t="shared" si="41"/>
        <v>0.44962446729211764</v>
      </c>
      <c r="AA29" s="103" t="str">
        <f>IF(MAX(Y29:Y30)&gt;0,"SI","NO")</f>
        <v>SI</v>
      </c>
      <c r="AB29" s="103" t="str">
        <f>IF(MAX(Z29:Z30)&gt;0,"SI","NO")</f>
        <v>SI</v>
      </c>
      <c r="AC29" s="81" t="str">
        <f>IF(ISERROR(SUM(AA29:AB30)),"ERROR",IF(COUNTIF(AA29:AB30,"NO")&gt;0,"NO HÁBIL","HÁBIL"))</f>
        <v>HÁBIL</v>
      </c>
      <c r="AD29" s="9"/>
    </row>
    <row r="30" spans="1:30" s="13" customFormat="1" ht="15.75" thickBot="1" x14ac:dyDescent="0.3">
      <c r="A30" s="102"/>
      <c r="B30" s="86"/>
      <c r="C30" s="31" t="s">
        <v>83</v>
      </c>
      <c r="D30" s="32">
        <v>0.4</v>
      </c>
      <c r="E30" s="33" t="s">
        <v>147</v>
      </c>
      <c r="F30" s="34">
        <v>41639</v>
      </c>
      <c r="G30" s="35" t="s">
        <v>120</v>
      </c>
      <c r="H30" s="7">
        <v>2220692000</v>
      </c>
      <c r="I30" s="7">
        <v>2267343000</v>
      </c>
      <c r="J30" s="7">
        <v>870857000</v>
      </c>
      <c r="K30" s="7">
        <v>935504000</v>
      </c>
      <c r="L30" s="7">
        <f t="shared" si="39"/>
        <v>1331839000</v>
      </c>
      <c r="M30" s="7">
        <v>410634000</v>
      </c>
      <c r="N30" s="36">
        <v>7736000</v>
      </c>
      <c r="O30" s="37">
        <f t="shared" ref="O30" si="46">+H30/J30</f>
        <v>2.5500076361561081</v>
      </c>
      <c r="P30" s="38">
        <f t="shared" ref="P30" si="47">+K30/I30</f>
        <v>0.41259924060894182</v>
      </c>
      <c r="Q30" s="39">
        <f t="shared" si="45"/>
        <v>53.080920372285419</v>
      </c>
      <c r="R30" s="5">
        <f t="shared" ref="R30" si="48">H30-J30</f>
        <v>1349835000</v>
      </c>
      <c r="S30" s="88"/>
      <c r="T30" s="10" t="str">
        <f t="shared" si="7"/>
        <v>SI</v>
      </c>
      <c r="U30" s="15" t="str">
        <f t="shared" si="8"/>
        <v>SI</v>
      </c>
      <c r="V30" s="10" t="str">
        <f t="shared" si="9"/>
        <v>SI</v>
      </c>
      <c r="W30" s="60"/>
      <c r="X30" s="82"/>
      <c r="Y30" s="38">
        <f t="shared" si="40"/>
        <v>0.18110801938656834</v>
      </c>
      <c r="Z30" s="38">
        <f t="shared" si="41"/>
        <v>0.30832105081770395</v>
      </c>
      <c r="AA30" s="96"/>
      <c r="AB30" s="96"/>
      <c r="AC30" s="82"/>
      <c r="AD30" s="10"/>
    </row>
    <row r="31" spans="1:30" s="13" customFormat="1" x14ac:dyDescent="0.25">
      <c r="A31" s="101">
        <v>16</v>
      </c>
      <c r="B31" s="85" t="s">
        <v>62</v>
      </c>
      <c r="C31" s="22" t="s">
        <v>85</v>
      </c>
      <c r="D31" s="23">
        <v>0.7</v>
      </c>
      <c r="E31" s="24" t="s">
        <v>152</v>
      </c>
      <c r="F31" s="25">
        <v>41639</v>
      </c>
      <c r="G31" s="26" t="s">
        <v>120</v>
      </c>
      <c r="H31" s="3">
        <v>9934971316</v>
      </c>
      <c r="I31" s="3">
        <v>11093564812</v>
      </c>
      <c r="J31" s="3">
        <v>2798320180</v>
      </c>
      <c r="K31" s="3">
        <v>5087888885</v>
      </c>
      <c r="L31" s="3">
        <f t="shared" si="39"/>
        <v>6005675927</v>
      </c>
      <c r="M31" s="3">
        <v>441651590</v>
      </c>
      <c r="N31" s="27">
        <v>45945432</v>
      </c>
      <c r="O31" s="28">
        <f>+H31/J31</f>
        <v>3.550334013600974</v>
      </c>
      <c r="P31" s="29">
        <f>+K31/I31</f>
        <v>0.45863425970129901</v>
      </c>
      <c r="Q31" s="30">
        <f t="shared" si="45"/>
        <v>9.6125244833915158</v>
      </c>
      <c r="R31" s="6">
        <f>H31-J31</f>
        <v>7136651136</v>
      </c>
      <c r="S31" s="87">
        <f>+SUM(R31:R32)</f>
        <v>7687867302</v>
      </c>
      <c r="T31" s="9" t="str">
        <f t="shared" si="7"/>
        <v>SI</v>
      </c>
      <c r="U31" s="12" t="str">
        <f t="shared" si="8"/>
        <v>SI</v>
      </c>
      <c r="V31" s="9" t="str">
        <f t="shared" si="9"/>
        <v>SI</v>
      </c>
      <c r="W31" s="59" t="s">
        <v>181</v>
      </c>
      <c r="X31" s="81" t="str">
        <f>IF(ISERROR(SUM(T31:W32)),"ERROR",IF(COUNTIF(T31:W32,"NO")&gt;0,"NO HÁBIL","HÁBIL"))</f>
        <v>HÁBIL</v>
      </c>
      <c r="Y31" s="29">
        <f t="shared" si="40"/>
        <v>3.9811512122979786E-2</v>
      </c>
      <c r="Z31" s="29">
        <f t="shared" si="41"/>
        <v>7.3539031304444211E-2</v>
      </c>
      <c r="AA31" s="95" t="str">
        <f>IF(MAX(Y31:Y32)&gt;0,"SI","NO")</f>
        <v>SI</v>
      </c>
      <c r="AB31" s="95" t="str">
        <f>IF(MAX(Z31:Z32)&gt;0,"SI","NO")</f>
        <v>SI</v>
      </c>
      <c r="AC31" s="81" t="str">
        <f>IF(ISERROR(SUM(AA31:AB32)),"ERROR",IF(COUNTIF(AA31:AB32,"NO")&gt;0,"NO HÁBIL","HÁBIL"))</f>
        <v>HÁBIL</v>
      </c>
      <c r="AD31" s="9"/>
    </row>
    <row r="32" spans="1:30" s="13" customFormat="1" ht="15.75" thickBot="1" x14ac:dyDescent="0.3">
      <c r="A32" s="102"/>
      <c r="B32" s="86"/>
      <c r="C32" s="31" t="s">
        <v>87</v>
      </c>
      <c r="D32" s="32">
        <v>0.3</v>
      </c>
      <c r="E32" s="33" t="s">
        <v>153</v>
      </c>
      <c r="F32" s="34">
        <v>41639</v>
      </c>
      <c r="G32" s="35" t="s">
        <v>120</v>
      </c>
      <c r="H32" s="7">
        <v>791296597</v>
      </c>
      <c r="I32" s="7">
        <v>1252492741</v>
      </c>
      <c r="J32" s="7">
        <v>240080431</v>
      </c>
      <c r="K32" s="7">
        <v>465742267</v>
      </c>
      <c r="L32" s="7">
        <f t="shared" si="39"/>
        <v>786750474</v>
      </c>
      <c r="M32" s="7">
        <v>191994859</v>
      </c>
      <c r="N32" s="36">
        <v>14326696</v>
      </c>
      <c r="O32" s="37">
        <f t="shared" ref="O32" si="49">+H32/J32</f>
        <v>3.2959645803035067</v>
      </c>
      <c r="P32" s="38">
        <f t="shared" ref="P32" si="50">+K32/I32</f>
        <v>0.37185226848352648</v>
      </c>
      <c r="Q32" s="39">
        <f t="shared" si="45"/>
        <v>13.401195851437066</v>
      </c>
      <c r="R32" s="5">
        <f t="shared" ref="R32" si="51">H32-J32</f>
        <v>551216166</v>
      </c>
      <c r="S32" s="88"/>
      <c r="T32" s="10" t="str">
        <f t="shared" si="7"/>
        <v>SI</v>
      </c>
      <c r="U32" s="15" t="str">
        <f t="shared" si="8"/>
        <v>SI</v>
      </c>
      <c r="V32" s="10" t="str">
        <f t="shared" si="9"/>
        <v>SI</v>
      </c>
      <c r="W32" s="60"/>
      <c r="X32" s="82"/>
      <c r="Y32" s="38">
        <f t="shared" si="40"/>
        <v>0.15329019699284629</v>
      </c>
      <c r="Z32" s="38">
        <f t="shared" si="41"/>
        <v>0.24403526320595517</v>
      </c>
      <c r="AA32" s="95"/>
      <c r="AB32" s="95"/>
      <c r="AC32" s="82"/>
      <c r="AD32" s="10"/>
    </row>
    <row r="33" spans="1:30" s="13" customFormat="1" x14ac:dyDescent="0.25">
      <c r="A33" s="101">
        <v>17</v>
      </c>
      <c r="B33" s="85" t="s">
        <v>64</v>
      </c>
      <c r="C33" s="22" t="s">
        <v>89</v>
      </c>
      <c r="D33" s="23">
        <v>0.51</v>
      </c>
      <c r="E33" s="24" t="s">
        <v>154</v>
      </c>
      <c r="F33" s="25">
        <v>41639</v>
      </c>
      <c r="G33" s="26" t="s">
        <v>120</v>
      </c>
      <c r="H33" s="3">
        <v>2377545634</v>
      </c>
      <c r="I33" s="3">
        <v>2504059174</v>
      </c>
      <c r="J33" s="3">
        <v>475011446</v>
      </c>
      <c r="K33" s="3">
        <v>475011446</v>
      </c>
      <c r="L33" s="3">
        <f t="shared" si="39"/>
        <v>2029047728</v>
      </c>
      <c r="M33" s="3">
        <v>445298582</v>
      </c>
      <c r="N33" s="27">
        <v>51257257</v>
      </c>
      <c r="O33" s="28">
        <f>+H33/J33</f>
        <v>5.0052386190289821</v>
      </c>
      <c r="P33" s="29">
        <f>+K33/I33</f>
        <v>0.1896965738398321</v>
      </c>
      <c r="Q33" s="30">
        <f t="shared" si="45"/>
        <v>8.6875226663026464</v>
      </c>
      <c r="R33" s="6">
        <f>H33-J33</f>
        <v>1902534188</v>
      </c>
      <c r="S33" s="87">
        <f>+SUM(R33:R34)</f>
        <v>2915372234</v>
      </c>
      <c r="T33" s="9" t="str">
        <f t="shared" si="7"/>
        <v>SI</v>
      </c>
      <c r="U33" s="12" t="str">
        <f t="shared" si="8"/>
        <v>SI</v>
      </c>
      <c r="V33" s="9" t="str">
        <f t="shared" si="9"/>
        <v>SI</v>
      </c>
      <c r="W33" s="59" t="s">
        <v>181</v>
      </c>
      <c r="X33" s="81" t="str">
        <f t="shared" ref="X33" si="52">IF(ISERROR(SUM(T33:W34)),"ERROR",IF(COUNTIF(T33:W34,"NO")&gt;0,"NO HÁBIL","HÁBIL"))</f>
        <v>HÁBIL</v>
      </c>
      <c r="Y33" s="29">
        <f t="shared" si="40"/>
        <v>0.17783069450738148</v>
      </c>
      <c r="Z33" s="29">
        <f t="shared" si="41"/>
        <v>0.21946185683809602</v>
      </c>
      <c r="AA33" s="95" t="str">
        <f>IF(MAX(Y33:Y34)&gt;0,"SI","NO")</f>
        <v>SI</v>
      </c>
      <c r="AB33" s="95" t="str">
        <f>IF(MAX(Z33:Z34)&gt;0,"SI","NO")</f>
        <v>SI</v>
      </c>
      <c r="AC33" s="81" t="str">
        <f>IF(ISERROR(SUM(AA33:AB34)),"ERROR",IF(COUNTIF(AA33:AB34,"NO")&gt;0,"NO HÁBIL","HÁBIL"))</f>
        <v>HÁBIL</v>
      </c>
      <c r="AD33" s="9"/>
    </row>
    <row r="34" spans="1:30" s="13" customFormat="1" ht="15.75" thickBot="1" x14ac:dyDescent="0.3">
      <c r="A34" s="102"/>
      <c r="B34" s="86"/>
      <c r="C34" s="31" t="s">
        <v>91</v>
      </c>
      <c r="D34" s="32">
        <v>0.49</v>
      </c>
      <c r="E34" s="33" t="s">
        <v>155</v>
      </c>
      <c r="F34" s="34">
        <v>41639</v>
      </c>
      <c r="G34" s="35" t="s">
        <v>120</v>
      </c>
      <c r="H34" s="7">
        <v>1057093124</v>
      </c>
      <c r="I34" s="7">
        <v>1057093124</v>
      </c>
      <c r="J34" s="7">
        <v>44255078</v>
      </c>
      <c r="K34" s="7">
        <v>44255078</v>
      </c>
      <c r="L34" s="7">
        <f t="shared" si="39"/>
        <v>1012838046</v>
      </c>
      <c r="M34" s="7">
        <v>77639652</v>
      </c>
      <c r="N34" s="36">
        <v>39300</v>
      </c>
      <c r="O34" s="37">
        <f t="shared" ref="O34" si="53">+H34/J34</f>
        <v>23.886369017358867</v>
      </c>
      <c r="P34" s="38">
        <f t="shared" ref="P34" si="54">+K34/I34</f>
        <v>4.1864881149297872E-2</v>
      </c>
      <c r="Q34" s="39">
        <f t="shared" si="45"/>
        <v>1975.5636641221374</v>
      </c>
      <c r="R34" s="5">
        <f t="shared" ref="R34" si="55">H34-J34</f>
        <v>1012838046</v>
      </c>
      <c r="S34" s="88"/>
      <c r="T34" s="10" t="str">
        <f t="shared" si="7"/>
        <v>SI</v>
      </c>
      <c r="U34" s="15" t="str">
        <f t="shared" si="8"/>
        <v>SI</v>
      </c>
      <c r="V34" s="10" t="str">
        <f t="shared" si="9"/>
        <v>SI</v>
      </c>
      <c r="W34" s="60"/>
      <c r="X34" s="82"/>
      <c r="Y34" s="38">
        <f t="shared" si="40"/>
        <v>7.3446369328573929E-2</v>
      </c>
      <c r="Z34" s="38">
        <f t="shared" si="41"/>
        <v>7.6655544592368133E-2</v>
      </c>
      <c r="AA34" s="95"/>
      <c r="AB34" s="95"/>
      <c r="AC34" s="82"/>
      <c r="AD34" s="10"/>
    </row>
    <row r="35" spans="1:30" s="13" customFormat="1" x14ac:dyDescent="0.25">
      <c r="A35" s="101">
        <v>18</v>
      </c>
      <c r="B35" s="85" t="s">
        <v>66</v>
      </c>
      <c r="C35" s="22" t="s">
        <v>92</v>
      </c>
      <c r="D35" s="23">
        <v>0.51</v>
      </c>
      <c r="E35" s="24" t="s">
        <v>156</v>
      </c>
      <c r="F35" s="25">
        <v>41639</v>
      </c>
      <c r="G35" s="26" t="s">
        <v>120</v>
      </c>
      <c r="H35" s="3">
        <v>5065834168</v>
      </c>
      <c r="I35" s="3">
        <v>5535050345</v>
      </c>
      <c r="J35" s="3">
        <v>1152708461</v>
      </c>
      <c r="K35" s="3">
        <v>1353020267</v>
      </c>
      <c r="L35" s="3">
        <f t="shared" si="39"/>
        <v>4182030078</v>
      </c>
      <c r="M35" s="3">
        <v>676588554</v>
      </c>
      <c r="N35" s="27">
        <v>556944</v>
      </c>
      <c r="O35" s="28">
        <f>+H35/J35</f>
        <v>4.394722811009192</v>
      </c>
      <c r="P35" s="29">
        <f>+K35/I35</f>
        <v>0.244445882632708</v>
      </c>
      <c r="Q35" s="30">
        <f t="shared" si="45"/>
        <v>1214.8233107816943</v>
      </c>
      <c r="R35" s="6">
        <f>H35-J35</f>
        <v>3913125707</v>
      </c>
      <c r="S35" s="87">
        <f>+SUM(R35:R36)</f>
        <v>5813258685</v>
      </c>
      <c r="T35" s="9" t="str">
        <f t="shared" si="7"/>
        <v>SI</v>
      </c>
      <c r="U35" s="12" t="str">
        <f t="shared" si="8"/>
        <v>SI</v>
      </c>
      <c r="V35" s="9" t="str">
        <f t="shared" si="9"/>
        <v>SI</v>
      </c>
      <c r="W35" s="59" t="s">
        <v>181</v>
      </c>
      <c r="X35" s="81" t="str">
        <f t="shared" ref="X35" si="56">IF(ISERROR(SUM(T35:W36)),"ERROR",IF(COUNTIF(T35:W36,"NO")&gt;0,"NO HÁBIL","HÁBIL"))</f>
        <v>HÁBIL</v>
      </c>
      <c r="Y35" s="29">
        <f t="shared" si="40"/>
        <v>0.12223710929949996</v>
      </c>
      <c r="Z35" s="29">
        <f t="shared" si="41"/>
        <v>0.16178471732168159</v>
      </c>
      <c r="AA35" s="95" t="str">
        <f>IF(MAX(Y35:Y36)&gt;0,"SI","NO")</f>
        <v>SI</v>
      </c>
      <c r="AB35" s="95" t="str">
        <f>IF(MAX(Z35:Z36)&gt;0,"SI","NO")</f>
        <v>SI</v>
      </c>
      <c r="AC35" s="81" t="str">
        <f>IF(ISERROR(SUM(AA35:AB36)),"ERROR",IF(COUNTIF(AA35:AB36,"NO")&gt;0,"NO HÁBIL","HÁBIL"))</f>
        <v>HÁBIL</v>
      </c>
      <c r="AD35" s="9"/>
    </row>
    <row r="36" spans="1:30" s="13" customFormat="1" ht="15.75" thickBot="1" x14ac:dyDescent="0.3">
      <c r="A36" s="102"/>
      <c r="B36" s="86"/>
      <c r="C36" s="31" t="s">
        <v>93</v>
      </c>
      <c r="D36" s="32">
        <v>0.49</v>
      </c>
      <c r="E36" s="33" t="s">
        <v>157</v>
      </c>
      <c r="F36" s="34">
        <v>41639</v>
      </c>
      <c r="G36" s="35" t="s">
        <v>120</v>
      </c>
      <c r="H36" s="7">
        <v>2173771717</v>
      </c>
      <c r="I36" s="7">
        <v>2261779712</v>
      </c>
      <c r="J36" s="7">
        <v>273638739</v>
      </c>
      <c r="K36" s="7">
        <v>921890011</v>
      </c>
      <c r="L36" s="7">
        <f t="shared" si="39"/>
        <v>1339889701</v>
      </c>
      <c r="M36" s="7">
        <v>712611162</v>
      </c>
      <c r="N36" s="36">
        <v>4989724</v>
      </c>
      <c r="O36" s="37">
        <f t="shared" ref="O36" si="57">+H36/J36</f>
        <v>7.9439472822596215</v>
      </c>
      <c r="P36" s="38">
        <f t="shared" ref="P36" si="58">+K36/I36</f>
        <v>0.40759495989324712</v>
      </c>
      <c r="Q36" s="39">
        <f t="shared" si="45"/>
        <v>142.81574732390007</v>
      </c>
      <c r="R36" s="5">
        <f t="shared" ref="R36" si="59">H36-J36</f>
        <v>1900132978</v>
      </c>
      <c r="S36" s="88"/>
      <c r="T36" s="10" t="str">
        <f t="shared" si="7"/>
        <v>SI</v>
      </c>
      <c r="U36" s="15" t="str">
        <f t="shared" si="8"/>
        <v>SI</v>
      </c>
      <c r="V36" s="10" t="str">
        <f t="shared" si="9"/>
        <v>SI</v>
      </c>
      <c r="W36" s="60"/>
      <c r="X36" s="82"/>
      <c r="Y36" s="38">
        <f t="shared" si="40"/>
        <v>0.31506656382989079</v>
      </c>
      <c r="Z36" s="38">
        <f t="shared" si="41"/>
        <v>0.53184315206554456</v>
      </c>
      <c r="AA36" s="95"/>
      <c r="AB36" s="95"/>
      <c r="AC36" s="82"/>
      <c r="AD36" s="10"/>
    </row>
    <row r="37" spans="1:30" s="13" customFormat="1" x14ac:dyDescent="0.25">
      <c r="A37" s="101">
        <v>19</v>
      </c>
      <c r="B37" s="85" t="s">
        <v>68</v>
      </c>
      <c r="C37" s="22" t="s">
        <v>94</v>
      </c>
      <c r="D37" s="23">
        <v>0.51</v>
      </c>
      <c r="E37" s="24" t="s">
        <v>158</v>
      </c>
      <c r="F37" s="25">
        <v>41639</v>
      </c>
      <c r="G37" s="26" t="s">
        <v>120</v>
      </c>
      <c r="H37" s="3">
        <v>4740841927</v>
      </c>
      <c r="I37" s="3">
        <v>6323833899</v>
      </c>
      <c r="J37" s="3">
        <v>946756213</v>
      </c>
      <c r="K37" s="3">
        <v>946756213</v>
      </c>
      <c r="L37" s="3">
        <f t="shared" si="39"/>
        <v>5377077686</v>
      </c>
      <c r="M37" s="3">
        <v>1268564966</v>
      </c>
      <c r="N37" s="27">
        <v>113640.33</v>
      </c>
      <c r="O37" s="28">
        <f>+H37/J37</f>
        <v>5.0074579515856845</v>
      </c>
      <c r="P37" s="29">
        <f>+K37/I37</f>
        <v>0.14971237830103545</v>
      </c>
      <c r="Q37" s="30">
        <f t="shared" si="45"/>
        <v>11162.982068073896</v>
      </c>
      <c r="R37" s="6">
        <f>H37-J37</f>
        <v>3794085714</v>
      </c>
      <c r="S37" s="87">
        <f>+SUM(R37:R38)</f>
        <v>7026011714</v>
      </c>
      <c r="T37" s="9" t="str">
        <f t="shared" si="7"/>
        <v>SI</v>
      </c>
      <c r="U37" s="12" t="str">
        <f t="shared" si="8"/>
        <v>SI</v>
      </c>
      <c r="V37" s="9" t="str">
        <f t="shared" si="9"/>
        <v>SI</v>
      </c>
      <c r="W37" s="59" t="s">
        <v>181</v>
      </c>
      <c r="X37" s="81" t="str">
        <f t="shared" ref="X37" si="60">IF(ISERROR(SUM(T37:W38)),"ERROR",IF(COUNTIF(T37:W38,"NO")&gt;0,"NO HÁBIL","HÁBIL"))</f>
        <v>HÁBIL</v>
      </c>
      <c r="Y37" s="29">
        <f t="shared" si="40"/>
        <v>0.20060061447859986</v>
      </c>
      <c r="Z37" s="29">
        <f t="shared" si="41"/>
        <v>0.23592089236554875</v>
      </c>
      <c r="AA37" s="95" t="str">
        <f>IF(MAX(Y37:Y38)&gt;0,"SI","NO")</f>
        <v>SI</v>
      </c>
      <c r="AB37" s="95" t="str">
        <f>IF(MAX(Z37:Z38)&gt;0,"SI","NO")</f>
        <v>SI</v>
      </c>
      <c r="AC37" s="81" t="str">
        <f>IF(ISERROR(SUM(AA37:AB38)),"ERROR",IF(COUNTIF(AA37:AB38,"NO")&gt;0,"NO HÁBIL","HÁBIL"))</f>
        <v>HÁBIL</v>
      </c>
      <c r="AD37" s="9"/>
    </row>
    <row r="38" spans="1:30" s="13" customFormat="1" ht="15.75" thickBot="1" x14ac:dyDescent="0.3">
      <c r="A38" s="102"/>
      <c r="B38" s="86"/>
      <c r="C38" s="31" t="s">
        <v>95</v>
      </c>
      <c r="D38" s="32">
        <v>0.49</v>
      </c>
      <c r="E38" s="33" t="s">
        <v>159</v>
      </c>
      <c r="F38" s="34">
        <v>41639</v>
      </c>
      <c r="G38" s="35" t="s">
        <v>120</v>
      </c>
      <c r="H38" s="7">
        <v>3599958000</v>
      </c>
      <c r="I38" s="7">
        <v>3767459000</v>
      </c>
      <c r="J38" s="7">
        <v>368032000</v>
      </c>
      <c r="K38" s="7">
        <v>1091536000</v>
      </c>
      <c r="L38" s="7">
        <f t="shared" si="39"/>
        <v>2675923000</v>
      </c>
      <c r="M38" s="7">
        <v>694341000</v>
      </c>
      <c r="N38" s="36">
        <v>939000</v>
      </c>
      <c r="O38" s="37">
        <f t="shared" ref="O38" si="61">+H38/J38</f>
        <v>9.7816439874793488</v>
      </c>
      <c r="P38" s="38">
        <f t="shared" ref="P38" si="62">+K38/I38</f>
        <v>0.28972737327732034</v>
      </c>
      <c r="Q38" s="39">
        <f t="shared" si="45"/>
        <v>739.44728434504793</v>
      </c>
      <c r="R38" s="5">
        <f t="shared" ref="R38" si="63">H38-J38</f>
        <v>3231926000</v>
      </c>
      <c r="S38" s="88"/>
      <c r="T38" s="10" t="str">
        <f t="shared" si="7"/>
        <v>SI</v>
      </c>
      <c r="U38" s="15" t="str">
        <f t="shared" si="8"/>
        <v>SI</v>
      </c>
      <c r="V38" s="10" t="str">
        <f t="shared" si="9"/>
        <v>SI</v>
      </c>
      <c r="W38" s="60"/>
      <c r="X38" s="82"/>
      <c r="Y38" s="38">
        <f t="shared" si="40"/>
        <v>0.18429955043969953</v>
      </c>
      <c r="Z38" s="38">
        <f t="shared" si="41"/>
        <v>0.25947719721382118</v>
      </c>
      <c r="AA38" s="95"/>
      <c r="AB38" s="95"/>
      <c r="AC38" s="82"/>
      <c r="AD38" s="10"/>
    </row>
    <row r="39" spans="1:30" s="13" customFormat="1" x14ac:dyDescent="0.25">
      <c r="A39" s="101">
        <v>20</v>
      </c>
      <c r="B39" s="85" t="s">
        <v>70</v>
      </c>
      <c r="C39" s="22" t="s">
        <v>96</v>
      </c>
      <c r="D39" s="23">
        <v>0.75</v>
      </c>
      <c r="E39" s="24" t="s">
        <v>160</v>
      </c>
      <c r="F39" s="25">
        <v>41639</v>
      </c>
      <c r="G39" s="26" t="s">
        <v>120</v>
      </c>
      <c r="H39" s="3">
        <v>7157376653</v>
      </c>
      <c r="I39" s="3">
        <v>7337793170</v>
      </c>
      <c r="J39" s="3">
        <v>1939908914</v>
      </c>
      <c r="K39" s="3">
        <v>2456784491</v>
      </c>
      <c r="L39" s="3">
        <f t="shared" si="39"/>
        <v>4881008679</v>
      </c>
      <c r="M39" s="3">
        <v>2582307419</v>
      </c>
      <c r="N39" s="27">
        <v>9890670</v>
      </c>
      <c r="O39" s="28">
        <f>+H39/J39</f>
        <v>3.6895426384952423</v>
      </c>
      <c r="P39" s="29">
        <f>+K39/I39</f>
        <v>0.33481244756861961</v>
      </c>
      <c r="Q39" s="30">
        <f t="shared" si="45"/>
        <v>261.08518624117477</v>
      </c>
      <c r="R39" s="6">
        <f>H39-J39</f>
        <v>5217467739</v>
      </c>
      <c r="S39" s="87">
        <f>+SUM(R39:R40)</f>
        <v>7168623157</v>
      </c>
      <c r="T39" s="9" t="str">
        <f t="shared" si="7"/>
        <v>SI</v>
      </c>
      <c r="U39" s="12" t="str">
        <f t="shared" si="8"/>
        <v>SI</v>
      </c>
      <c r="V39" s="9" t="str">
        <f t="shared" si="9"/>
        <v>SI</v>
      </c>
      <c r="W39" s="59" t="s">
        <v>181</v>
      </c>
      <c r="X39" s="81" t="str">
        <f t="shared" ref="X39" si="64">IF(ISERROR(SUM(T39:W40)),"ERROR",IF(COUNTIF(T39:W40,"NO")&gt;0,"NO HÁBIL","HÁBIL"))</f>
        <v>HÁBIL</v>
      </c>
      <c r="Y39" s="29">
        <f t="shared" si="40"/>
        <v>0.35191880708188455</v>
      </c>
      <c r="Z39" s="29">
        <f t="shared" si="41"/>
        <v>0.52905200314641765</v>
      </c>
      <c r="AA39" s="95" t="str">
        <f>IF(MAX(Y39:Y40)&gt;0,"SI","NO")</f>
        <v>SI</v>
      </c>
      <c r="AB39" s="95" t="str">
        <f>IF(MAX(Z39:Z40)&gt;0,"SI","NO")</f>
        <v>SI</v>
      </c>
      <c r="AC39" s="81" t="str">
        <f>IF(ISERROR(SUM(AA39:AB40)),"ERROR",IF(COUNTIF(AA39:AB40,"NO")&gt;0,"NO HÁBIL","HÁBIL"))</f>
        <v>HÁBIL</v>
      </c>
      <c r="AD39" s="9"/>
    </row>
    <row r="40" spans="1:30" s="13" customFormat="1" ht="15.75" thickBot="1" x14ac:dyDescent="0.3">
      <c r="A40" s="102"/>
      <c r="B40" s="86"/>
      <c r="C40" s="31" t="s">
        <v>97</v>
      </c>
      <c r="D40" s="32">
        <v>0.25</v>
      </c>
      <c r="E40" s="33" t="s">
        <v>161</v>
      </c>
      <c r="F40" s="34">
        <v>41639</v>
      </c>
      <c r="G40" s="35" t="s">
        <v>120</v>
      </c>
      <c r="H40" s="7">
        <v>3030312870</v>
      </c>
      <c r="I40" s="7">
        <v>3154540666</v>
      </c>
      <c r="J40" s="7">
        <v>1079157452</v>
      </c>
      <c r="K40" s="7">
        <v>1079157452</v>
      </c>
      <c r="L40" s="7">
        <f t="shared" si="39"/>
        <v>2075383214</v>
      </c>
      <c r="M40" s="7">
        <v>1385766666</v>
      </c>
      <c r="N40" s="36">
        <v>23193467</v>
      </c>
      <c r="O40" s="37">
        <f t="shared" ref="O40" si="65">+H40/J40</f>
        <v>2.8080359028091113</v>
      </c>
      <c r="P40" s="38">
        <f t="shared" ref="P40" si="66">+K40/I40</f>
        <v>0.34209654154447344</v>
      </c>
      <c r="Q40" s="39">
        <f t="shared" si="45"/>
        <v>59.748146579379444</v>
      </c>
      <c r="R40" s="5">
        <f t="shared" ref="R40" si="67">H40-J40</f>
        <v>1951155418</v>
      </c>
      <c r="S40" s="88"/>
      <c r="T40" s="10" t="str">
        <f t="shared" si="7"/>
        <v>SI</v>
      </c>
      <c r="U40" s="15" t="str">
        <f t="shared" si="8"/>
        <v>SI</v>
      </c>
      <c r="V40" s="10" t="str">
        <f t="shared" si="9"/>
        <v>SI</v>
      </c>
      <c r="W40" s="60"/>
      <c r="X40" s="82"/>
      <c r="Y40" s="38">
        <f t="shared" si="40"/>
        <v>0.43929269352459188</v>
      </c>
      <c r="Z40" s="38">
        <f t="shared" si="41"/>
        <v>0.66771604234436099</v>
      </c>
      <c r="AA40" s="95"/>
      <c r="AB40" s="95"/>
      <c r="AC40" s="82"/>
      <c r="AD40" s="10"/>
    </row>
    <row r="41" spans="1:30" s="13" customFormat="1" x14ac:dyDescent="0.25">
      <c r="A41" s="101">
        <v>21</v>
      </c>
      <c r="B41" s="85" t="s">
        <v>72</v>
      </c>
      <c r="C41" s="22" t="s">
        <v>98</v>
      </c>
      <c r="D41" s="23">
        <v>0.51</v>
      </c>
      <c r="E41" s="24" t="s">
        <v>162</v>
      </c>
      <c r="F41" s="25">
        <v>41639</v>
      </c>
      <c r="G41" s="26" t="s">
        <v>120</v>
      </c>
      <c r="H41" s="3">
        <v>2727747119</v>
      </c>
      <c r="I41" s="3">
        <v>3197338991</v>
      </c>
      <c r="J41" s="3">
        <v>1487479468</v>
      </c>
      <c r="K41" s="3">
        <v>2075894079</v>
      </c>
      <c r="L41" s="3">
        <f t="shared" si="39"/>
        <v>1121444912</v>
      </c>
      <c r="M41" s="3">
        <v>267781611</v>
      </c>
      <c r="N41" s="27">
        <v>40384330</v>
      </c>
      <c r="O41" s="28">
        <f>+H41/J41</f>
        <v>1.8338048878534168</v>
      </c>
      <c r="P41" s="29">
        <f>+K41/I41</f>
        <v>0.64925679912055345</v>
      </c>
      <c r="Q41" s="30">
        <f t="shared" si="45"/>
        <v>6.6308296064339807</v>
      </c>
      <c r="R41" s="6">
        <f>H41-J41</f>
        <v>1240267651</v>
      </c>
      <c r="S41" s="87">
        <f>+SUM(R41:R42)</f>
        <v>2064607914</v>
      </c>
      <c r="T41" s="9" t="str">
        <f t="shared" si="7"/>
        <v>SI</v>
      </c>
      <c r="U41" s="12" t="str">
        <f t="shared" si="8"/>
        <v>SI</v>
      </c>
      <c r="V41" s="9" t="str">
        <f t="shared" si="9"/>
        <v>SI</v>
      </c>
      <c r="W41" s="59" t="s">
        <v>181</v>
      </c>
      <c r="X41" s="81" t="str">
        <f t="shared" ref="X41" si="68">IF(ISERROR(SUM(T41:W42)),"ERROR",IF(COUNTIF(T41:W42,"NO")&gt;0,"NO HÁBIL","HÁBIL"))</f>
        <v>HÁBIL</v>
      </c>
      <c r="Y41" s="29">
        <f t="shared" si="40"/>
        <v>8.3751398195112431E-2</v>
      </c>
      <c r="Z41" s="29">
        <f t="shared" si="41"/>
        <v>0.23878267058382266</v>
      </c>
      <c r="AA41" s="95" t="str">
        <f>IF(MAX(Y41:Y42)&gt;0,"SI","NO")</f>
        <v>SI</v>
      </c>
      <c r="AB41" s="95" t="str">
        <f>IF(MAX(Z41:Z42)&gt;0,"SI","NO")</f>
        <v>SI</v>
      </c>
      <c r="AC41" s="81" t="str">
        <f>IF(ISERROR(SUM(AA41:AB42)),"ERROR",IF(COUNTIF(AA41:AB42,"NO")&gt;0,"NO HÁBIL","HÁBIL"))</f>
        <v>HÁBIL</v>
      </c>
      <c r="AD41" s="9"/>
    </row>
    <row r="42" spans="1:30" s="13" customFormat="1" ht="15.75" thickBot="1" x14ac:dyDescent="0.3">
      <c r="A42" s="102"/>
      <c r="B42" s="86"/>
      <c r="C42" s="31" t="s">
        <v>99</v>
      </c>
      <c r="D42" s="32">
        <v>0.49</v>
      </c>
      <c r="E42" s="33" t="s">
        <v>163</v>
      </c>
      <c r="F42" s="34">
        <v>41639</v>
      </c>
      <c r="G42" s="35" t="s">
        <v>120</v>
      </c>
      <c r="H42" s="7">
        <v>892365116</v>
      </c>
      <c r="I42" s="7">
        <v>989030673</v>
      </c>
      <c r="J42" s="7">
        <v>68024853</v>
      </c>
      <c r="K42" s="7">
        <v>768024853</v>
      </c>
      <c r="L42" s="7">
        <f t="shared" si="39"/>
        <v>221005820</v>
      </c>
      <c r="M42" s="7">
        <v>33313897</v>
      </c>
      <c r="N42" s="36">
        <v>7289886</v>
      </c>
      <c r="O42" s="37">
        <f t="shared" ref="O42" si="69">+H42/J42</f>
        <v>13.118221894577266</v>
      </c>
      <c r="P42" s="38">
        <f t="shared" ref="P42" si="70">+K42/I42</f>
        <v>0.77654300717526892</v>
      </c>
      <c r="Q42" s="39">
        <f t="shared" si="45"/>
        <v>4.5698790077101341</v>
      </c>
      <c r="R42" s="5">
        <f t="shared" ref="R42" si="71">H42-J42</f>
        <v>824340263</v>
      </c>
      <c r="S42" s="88"/>
      <c r="T42" s="10" t="str">
        <f t="shared" si="7"/>
        <v>SI</v>
      </c>
      <c r="U42" s="15" t="str">
        <f t="shared" si="8"/>
        <v>SI</v>
      </c>
      <c r="V42" s="10" t="str">
        <f t="shared" si="9"/>
        <v>SI</v>
      </c>
      <c r="W42" s="60"/>
      <c r="X42" s="82"/>
      <c r="Y42" s="38">
        <f t="shared" si="40"/>
        <v>3.3683381020883668E-2</v>
      </c>
      <c r="Z42" s="38">
        <f t="shared" si="41"/>
        <v>0.15073764573258749</v>
      </c>
      <c r="AA42" s="95"/>
      <c r="AB42" s="95"/>
      <c r="AC42" s="82"/>
      <c r="AD42" s="56" t="s">
        <v>183</v>
      </c>
    </row>
    <row r="43" spans="1:30" s="13" customFormat="1" ht="25.5" x14ac:dyDescent="0.25">
      <c r="A43" s="101">
        <v>22</v>
      </c>
      <c r="B43" s="85" t="s">
        <v>74</v>
      </c>
      <c r="C43" s="22" t="s">
        <v>100</v>
      </c>
      <c r="D43" s="23">
        <v>0.6</v>
      </c>
      <c r="E43" s="24" t="s">
        <v>148</v>
      </c>
      <c r="F43" s="25">
        <v>41639</v>
      </c>
      <c r="G43" s="26" t="s">
        <v>120</v>
      </c>
      <c r="H43" s="3">
        <v>4668125562</v>
      </c>
      <c r="I43" s="3">
        <v>4982651359</v>
      </c>
      <c r="J43" s="3">
        <v>691332364</v>
      </c>
      <c r="K43" s="3">
        <v>980645779</v>
      </c>
      <c r="L43" s="3">
        <f t="shared" ref="L43:L44" si="72">+I43-K43</f>
        <v>4002005580</v>
      </c>
      <c r="M43" s="3">
        <v>1727803854</v>
      </c>
      <c r="N43" s="27">
        <v>44089010</v>
      </c>
      <c r="O43" s="28">
        <f>+H43/J43</f>
        <v>6.7523608109282733</v>
      </c>
      <c r="P43" s="29">
        <f>+K43/I43</f>
        <v>0.19681204008558448</v>
      </c>
      <c r="Q43" s="30">
        <f t="shared" si="45"/>
        <v>39.188991859876189</v>
      </c>
      <c r="R43" s="6">
        <f>H43-J43</f>
        <v>3976793198</v>
      </c>
      <c r="S43" s="87">
        <f>+SUM(R43:R44)</f>
        <v>6256040721.3999996</v>
      </c>
      <c r="T43" s="9" t="str">
        <f t="shared" si="7"/>
        <v>SI</v>
      </c>
      <c r="U43" s="12" t="str">
        <f t="shared" si="8"/>
        <v>SI</v>
      </c>
      <c r="V43" s="9" t="str">
        <f t="shared" si="9"/>
        <v>SI</v>
      </c>
      <c r="W43" s="59" t="s">
        <v>181</v>
      </c>
      <c r="X43" s="81" t="str">
        <f>IF(ISERROR(SUM(T43:W44)),"ERROR",IF(COUNTIF(T43:W44,"NO")&gt;0,"NO HÁBIL","HÁBIL"))</f>
        <v>HÁBIL</v>
      </c>
      <c r="Y43" s="29">
        <f t="shared" ref="Y43:Y44" si="73">+M43/I43</f>
        <v>0.34676394744720085</v>
      </c>
      <c r="Z43" s="29">
        <f t="shared" ref="Z43:Z44" si="74">+M43/L43</f>
        <v>0.4317344939833892</v>
      </c>
      <c r="AA43" s="95" t="str">
        <f>IF(MAX(Y43:Y44)&gt;0,"SI","NO")</f>
        <v>SI</v>
      </c>
      <c r="AB43" s="95" t="str">
        <f>IF(MAX(Z43:Z44)&gt;0,"SI","NO")</f>
        <v>SI</v>
      </c>
      <c r="AC43" s="81" t="str">
        <f>IF(ISERROR(SUM(AA43:AB44)),"ERROR",IF(COUNTIF(AA43:AB44,"NO")&gt;0,"NO HÁBIL","HÁBIL"))</f>
        <v>HÁBIL</v>
      </c>
      <c r="AD43" s="58" t="s">
        <v>184</v>
      </c>
    </row>
    <row r="44" spans="1:30" s="13" customFormat="1" ht="15.75" thickBot="1" x14ac:dyDescent="0.3">
      <c r="A44" s="102"/>
      <c r="B44" s="86"/>
      <c r="C44" s="31" t="s">
        <v>101</v>
      </c>
      <c r="D44" s="32">
        <v>0.4</v>
      </c>
      <c r="E44" s="33" t="s">
        <v>149</v>
      </c>
      <c r="F44" s="34">
        <v>41639</v>
      </c>
      <c r="G44" s="35" t="s">
        <v>120</v>
      </c>
      <c r="H44" s="7">
        <v>2960309872.8200002</v>
      </c>
      <c r="I44" s="7">
        <v>4206969283.1399999</v>
      </c>
      <c r="J44" s="7">
        <v>681062349.41999996</v>
      </c>
      <c r="K44" s="7">
        <v>688365452.22000003</v>
      </c>
      <c r="L44" s="7">
        <f t="shared" si="72"/>
        <v>3518603830.9200001</v>
      </c>
      <c r="M44" s="7">
        <v>19180238.780000001</v>
      </c>
      <c r="N44" s="36">
        <v>6808947.5700000003</v>
      </c>
      <c r="O44" s="37">
        <f t="shared" ref="O44" si="75">+H44/J44</f>
        <v>4.3466062620273052</v>
      </c>
      <c r="P44" s="38">
        <f t="shared" ref="P44" si="76">+K44/I44</f>
        <v>0.16362502454646341</v>
      </c>
      <c r="Q44" s="39">
        <f t="shared" si="45"/>
        <v>2.8169167970256526</v>
      </c>
      <c r="R44" s="5">
        <f t="shared" ref="R44" si="77">H44-J44</f>
        <v>2279247523.4000001</v>
      </c>
      <c r="S44" s="88"/>
      <c r="T44" s="10" t="str">
        <f t="shared" si="7"/>
        <v>SI</v>
      </c>
      <c r="U44" s="15" t="str">
        <f t="shared" si="8"/>
        <v>SI</v>
      </c>
      <c r="V44" s="10" t="str">
        <f t="shared" si="9"/>
        <v>SI</v>
      </c>
      <c r="W44" s="60"/>
      <c r="X44" s="82"/>
      <c r="Y44" s="38">
        <f t="shared" si="73"/>
        <v>4.5591582655160829E-3</v>
      </c>
      <c r="Z44" s="38">
        <f t="shared" si="74"/>
        <v>5.4510935875906764E-3</v>
      </c>
      <c r="AA44" s="95"/>
      <c r="AB44" s="95"/>
      <c r="AC44" s="82"/>
      <c r="AD44" s="10"/>
    </row>
    <row r="45" spans="1:30" s="13" customFormat="1" x14ac:dyDescent="0.25">
      <c r="A45" s="101">
        <v>23</v>
      </c>
      <c r="B45" s="85" t="s">
        <v>76</v>
      </c>
      <c r="C45" s="22" t="s">
        <v>102</v>
      </c>
      <c r="D45" s="23">
        <v>0.6</v>
      </c>
      <c r="E45" s="24" t="s">
        <v>150</v>
      </c>
      <c r="F45" s="25">
        <v>41639</v>
      </c>
      <c r="G45" s="26" t="s">
        <v>120</v>
      </c>
      <c r="H45" s="3">
        <v>7988638439</v>
      </c>
      <c r="I45" s="3">
        <v>12414216938</v>
      </c>
      <c r="J45" s="3">
        <v>5820471452</v>
      </c>
      <c r="K45" s="3">
        <v>7478463622</v>
      </c>
      <c r="L45" s="3">
        <f t="shared" ref="L45:L62" si="78">+I45-K45</f>
        <v>4935753316</v>
      </c>
      <c r="M45" s="3">
        <v>1204119850</v>
      </c>
      <c r="N45" s="27">
        <v>185394992</v>
      </c>
      <c r="O45" s="28">
        <f>+H45/J45</f>
        <v>1.3725071078658047</v>
      </c>
      <c r="P45" s="29">
        <f>+K45/I45</f>
        <v>0.60241122411099268</v>
      </c>
      <c r="Q45" s="30">
        <f t="shared" si="45"/>
        <v>6.4948887616122875</v>
      </c>
      <c r="R45" s="6">
        <f>H45-J45</f>
        <v>2168166987</v>
      </c>
      <c r="S45" s="87">
        <f>+SUM(R45:R46)</f>
        <v>2639729084</v>
      </c>
      <c r="T45" s="9" t="str">
        <f t="shared" si="7"/>
        <v>SI</v>
      </c>
      <c r="U45" s="12" t="str">
        <f t="shared" si="8"/>
        <v>SI</v>
      </c>
      <c r="V45" s="9" t="str">
        <f t="shared" si="9"/>
        <v>SI</v>
      </c>
      <c r="W45" s="59" t="s">
        <v>181</v>
      </c>
      <c r="X45" s="81" t="str">
        <f>IF(ISERROR(SUM(T45:W46)),"ERROR",IF(COUNTIF(T45:W46,"NO")&gt;0,"NO HÁBIL","HÁBIL"))</f>
        <v>HÁBIL</v>
      </c>
      <c r="Y45" s="29">
        <f t="shared" ref="Y45:Y62" si="79">+M45/I45</f>
        <v>9.6995231838923418E-2</v>
      </c>
      <c r="Z45" s="29">
        <f t="shared" ref="Z45:Z62" si="80">+M45/L45</f>
        <v>0.24395867720873754</v>
      </c>
      <c r="AA45" s="95" t="str">
        <f>IF(MAX(Y45:Y46)&gt;0,"SI","NO")</f>
        <v>SI</v>
      </c>
      <c r="AB45" s="95" t="str">
        <f>IF(MAX(Z45:Z46)&gt;0,"SI","NO")</f>
        <v>SI</v>
      </c>
      <c r="AC45" s="81" t="str">
        <f>IF(ISERROR(SUM(AA45:AB46)),"ERROR",IF(COUNTIF(AA45:AB46,"NO")&gt;0,"NO HÁBIL","HÁBIL"))</f>
        <v>HÁBIL</v>
      </c>
      <c r="AD45" s="9"/>
    </row>
    <row r="46" spans="1:30" s="13" customFormat="1" ht="60.75" customHeight="1" thickBot="1" x14ac:dyDescent="0.3">
      <c r="A46" s="102"/>
      <c r="B46" s="86"/>
      <c r="C46" s="31" t="s">
        <v>103</v>
      </c>
      <c r="D46" s="32">
        <v>0.4</v>
      </c>
      <c r="E46" s="33" t="s">
        <v>151</v>
      </c>
      <c r="F46" s="34">
        <v>41639</v>
      </c>
      <c r="G46" s="35" t="s">
        <v>120</v>
      </c>
      <c r="H46" s="7">
        <v>639867914</v>
      </c>
      <c r="I46" s="7">
        <v>718061207</v>
      </c>
      <c r="J46" s="7">
        <v>168305817</v>
      </c>
      <c r="K46" s="7">
        <v>225463968</v>
      </c>
      <c r="L46" s="7">
        <f t="shared" si="78"/>
        <v>492597239</v>
      </c>
      <c r="M46" s="7">
        <v>114706405</v>
      </c>
      <c r="N46" s="36">
        <v>6339188</v>
      </c>
      <c r="O46" s="37">
        <f t="shared" ref="O46" si="81">+H46/J46</f>
        <v>3.801816986515683</v>
      </c>
      <c r="P46" s="38">
        <f t="shared" ref="P46" si="82">+K46/I46</f>
        <v>0.3139899019778129</v>
      </c>
      <c r="Q46" s="39">
        <f t="shared" si="45"/>
        <v>18.094810407894514</v>
      </c>
      <c r="R46" s="5">
        <f t="shared" ref="R46" si="83">H46-J46</f>
        <v>471562097</v>
      </c>
      <c r="S46" s="88"/>
      <c r="T46" s="10" t="str">
        <f t="shared" si="7"/>
        <v>SI</v>
      </c>
      <c r="U46" s="15" t="str">
        <f t="shared" si="8"/>
        <v>SI</v>
      </c>
      <c r="V46" s="10" t="str">
        <f t="shared" si="9"/>
        <v>SI</v>
      </c>
      <c r="W46" s="60"/>
      <c r="X46" s="82"/>
      <c r="Y46" s="38">
        <f t="shared" si="79"/>
        <v>0.15974460656248765</v>
      </c>
      <c r="Z46" s="38">
        <f t="shared" si="80"/>
        <v>0.23286043022259001</v>
      </c>
      <c r="AA46" s="95"/>
      <c r="AB46" s="95"/>
      <c r="AC46" s="82"/>
      <c r="AD46" s="56" t="s">
        <v>185</v>
      </c>
    </row>
    <row r="47" spans="1:30" s="13" customFormat="1" x14ac:dyDescent="0.25">
      <c r="A47" s="101">
        <v>24</v>
      </c>
      <c r="B47" s="85" t="s">
        <v>77</v>
      </c>
      <c r="C47" s="22" t="s">
        <v>104</v>
      </c>
      <c r="D47" s="23">
        <v>0.51</v>
      </c>
      <c r="E47" s="24" t="s">
        <v>164</v>
      </c>
      <c r="F47" s="25">
        <v>41639</v>
      </c>
      <c r="G47" s="26" t="s">
        <v>120</v>
      </c>
      <c r="H47" s="3">
        <v>6929429443</v>
      </c>
      <c r="I47" s="3">
        <v>8583532464</v>
      </c>
      <c r="J47" s="3">
        <v>991434238</v>
      </c>
      <c r="K47" s="3">
        <v>3333011309</v>
      </c>
      <c r="L47" s="3">
        <f t="shared" si="78"/>
        <v>5250521155</v>
      </c>
      <c r="M47" s="3">
        <v>1451285996</v>
      </c>
      <c r="N47" s="27">
        <v>92510818</v>
      </c>
      <c r="O47" s="28">
        <f>+H47/J47</f>
        <v>6.9892981071327496</v>
      </c>
      <c r="P47" s="29">
        <f>+K47/I47</f>
        <v>0.38830298865634955</v>
      </c>
      <c r="Q47" s="30">
        <f t="shared" si="45"/>
        <v>15.687743632317682</v>
      </c>
      <c r="R47" s="6">
        <f>H47-J47</f>
        <v>5937995205</v>
      </c>
      <c r="S47" s="87">
        <f>+SUM(R47:R49)</f>
        <v>8138931428</v>
      </c>
      <c r="T47" s="9" t="str">
        <f t="shared" si="7"/>
        <v>SI</v>
      </c>
      <c r="U47" s="12" t="str">
        <f t="shared" si="8"/>
        <v>SI</v>
      </c>
      <c r="V47" s="9" t="str">
        <f t="shared" si="9"/>
        <v>SI</v>
      </c>
      <c r="W47" s="59" t="s">
        <v>181</v>
      </c>
      <c r="X47" s="81" t="str">
        <f>IF(ISERROR(SUM(T47:W49)),"ERROR",IF(COUNTIF(T47:W48,"NO")&gt;0,"NO HÁBIL","HÁBIL"))</f>
        <v>HÁBIL</v>
      </c>
      <c r="Y47" s="29">
        <f t="shared" si="79"/>
        <v>0.16907794105594706</v>
      </c>
      <c r="Z47" s="29">
        <f t="shared" si="80"/>
        <v>0.27640798944652573</v>
      </c>
      <c r="AA47" s="95" t="str">
        <f>IF(MAX(Y47:Y49)&gt;0,"SI","NO")</f>
        <v>SI</v>
      </c>
      <c r="AB47" s="95" t="str">
        <f>IF(MAX(Z47:Z49)&gt;0,"SI","NO")</f>
        <v>SI</v>
      </c>
      <c r="AC47" s="81" t="str">
        <f>IF(ISERROR(SUM(AA47:AB49)),"ERROR",IF(COUNTIF(AA47:AB49,"NO")&gt;0,"NO HÁBIL","HÁBIL"))</f>
        <v>HÁBIL</v>
      </c>
      <c r="AD47" s="9"/>
    </row>
    <row r="48" spans="1:30" s="13" customFormat="1" x14ac:dyDescent="0.25">
      <c r="A48" s="102"/>
      <c r="B48" s="86"/>
      <c r="C48" s="31" t="s">
        <v>105</v>
      </c>
      <c r="D48" s="32">
        <v>0.24</v>
      </c>
      <c r="E48" s="33" t="s">
        <v>165</v>
      </c>
      <c r="F48" s="34">
        <v>41639</v>
      </c>
      <c r="G48" s="35" t="s">
        <v>120</v>
      </c>
      <c r="H48" s="7">
        <v>1411756495</v>
      </c>
      <c r="I48" s="7">
        <v>2025113304</v>
      </c>
      <c r="J48" s="7">
        <v>84312103</v>
      </c>
      <c r="K48" s="7">
        <v>84312103</v>
      </c>
      <c r="L48" s="7">
        <f t="shared" si="78"/>
        <v>1940801201</v>
      </c>
      <c r="M48" s="7">
        <v>132427662</v>
      </c>
      <c r="N48" s="36">
        <v>0</v>
      </c>
      <c r="O48" s="37">
        <f t="shared" ref="O48:O49" si="84">+H48/J48</f>
        <v>16.74441088250402</v>
      </c>
      <c r="P48" s="38">
        <f t="shared" ref="P48:P49" si="85">+K48/I48</f>
        <v>4.1633276929970729E-2</v>
      </c>
      <c r="Q48" s="39" t="str">
        <f t="shared" si="45"/>
        <v>Indeterminado</v>
      </c>
      <c r="R48" s="5">
        <f t="shared" ref="R48:R49" si="86">H48-J48</f>
        <v>1327444392</v>
      </c>
      <c r="S48" s="88"/>
      <c r="T48" s="10" t="str">
        <f t="shared" si="7"/>
        <v>SI</v>
      </c>
      <c r="U48" s="15" t="str">
        <f t="shared" si="8"/>
        <v>SI</v>
      </c>
      <c r="V48" s="10" t="str">
        <f t="shared" si="9"/>
        <v>SI</v>
      </c>
      <c r="W48" s="60"/>
      <c r="X48" s="82"/>
      <c r="Y48" s="38">
        <f t="shared" si="79"/>
        <v>6.5392717404220854E-2</v>
      </c>
      <c r="Z48" s="38">
        <f t="shared" si="80"/>
        <v>6.8233501675373287E-2</v>
      </c>
      <c r="AA48" s="95"/>
      <c r="AB48" s="95"/>
      <c r="AC48" s="82"/>
      <c r="AD48" s="10"/>
    </row>
    <row r="49" spans="1:30" s="13" customFormat="1" ht="15.75" thickBot="1" x14ac:dyDescent="0.3">
      <c r="A49" s="102"/>
      <c r="B49" s="86"/>
      <c r="C49" s="31" t="s">
        <v>106</v>
      </c>
      <c r="D49" s="32">
        <v>0.26</v>
      </c>
      <c r="E49" s="33" t="s">
        <v>166</v>
      </c>
      <c r="F49" s="34">
        <v>41639</v>
      </c>
      <c r="G49" s="35" t="s">
        <v>120</v>
      </c>
      <c r="H49" s="7">
        <v>942136156</v>
      </c>
      <c r="I49" s="7">
        <v>1893171852</v>
      </c>
      <c r="J49" s="7">
        <v>68644325</v>
      </c>
      <c r="K49" s="7">
        <v>642630861</v>
      </c>
      <c r="L49" s="7">
        <f t="shared" si="78"/>
        <v>1250540991</v>
      </c>
      <c r="M49" s="7">
        <v>364283882</v>
      </c>
      <c r="N49" s="36">
        <v>36655121</v>
      </c>
      <c r="O49" s="37">
        <f t="shared" si="84"/>
        <v>13.724895044127829</v>
      </c>
      <c r="P49" s="38">
        <f t="shared" si="85"/>
        <v>0.33944665948899816</v>
      </c>
      <c r="Q49" s="39">
        <f t="shared" si="45"/>
        <v>9.9381443045843447</v>
      </c>
      <c r="R49" s="5">
        <f t="shared" si="86"/>
        <v>873491831</v>
      </c>
      <c r="S49" s="88"/>
      <c r="T49" s="10" t="str">
        <f t="shared" si="7"/>
        <v>SI</v>
      </c>
      <c r="U49" s="15" t="str">
        <f t="shared" si="8"/>
        <v>SI</v>
      </c>
      <c r="V49" s="10" t="str">
        <f t="shared" si="9"/>
        <v>SI</v>
      </c>
      <c r="W49" s="104"/>
      <c r="X49" s="105"/>
      <c r="Y49" s="38">
        <f t="shared" si="79"/>
        <v>0.19241987018513942</v>
      </c>
      <c r="Z49" s="38">
        <f t="shared" si="80"/>
        <v>0.29130103261045365</v>
      </c>
      <c r="AA49" s="95"/>
      <c r="AB49" s="95"/>
      <c r="AC49" s="82"/>
      <c r="AD49" s="10"/>
    </row>
    <row r="50" spans="1:30" s="13" customFormat="1" x14ac:dyDescent="0.25">
      <c r="A50" s="101">
        <v>25</v>
      </c>
      <c r="B50" s="85" t="s">
        <v>79</v>
      </c>
      <c r="C50" s="22" t="s">
        <v>107</v>
      </c>
      <c r="D50" s="23">
        <v>0.75</v>
      </c>
      <c r="E50" s="24" t="s">
        <v>167</v>
      </c>
      <c r="F50" s="25">
        <v>41639</v>
      </c>
      <c r="G50" s="26" t="s">
        <v>120</v>
      </c>
      <c r="H50" s="3">
        <v>2185367975</v>
      </c>
      <c r="I50" s="3">
        <v>2610568649</v>
      </c>
      <c r="J50" s="3">
        <v>741961746</v>
      </c>
      <c r="K50" s="3">
        <v>808325201</v>
      </c>
      <c r="L50" s="3">
        <f t="shared" si="78"/>
        <v>1802243448</v>
      </c>
      <c r="M50" s="3">
        <v>83711615</v>
      </c>
      <c r="N50" s="27">
        <v>20646986</v>
      </c>
      <c r="O50" s="28">
        <f>+H50/J50</f>
        <v>2.9453917089143298</v>
      </c>
      <c r="P50" s="29">
        <f>+K50/I50</f>
        <v>0.30963568083514514</v>
      </c>
      <c r="Q50" s="30">
        <f t="shared" si="45"/>
        <v>4.0544230039193128</v>
      </c>
      <c r="R50" s="6">
        <f>H50-J50</f>
        <v>1443406229</v>
      </c>
      <c r="S50" s="87">
        <f>+SUM(R50:R51)</f>
        <v>1968406318</v>
      </c>
      <c r="T50" s="9" t="str">
        <f t="shared" si="7"/>
        <v>SI</v>
      </c>
      <c r="U50" s="12" t="str">
        <f t="shared" si="8"/>
        <v>SI</v>
      </c>
      <c r="V50" s="9" t="str">
        <f t="shared" si="9"/>
        <v>SI</v>
      </c>
      <c r="W50" s="59" t="s">
        <v>181</v>
      </c>
      <c r="X50" s="81" t="str">
        <f>IF(ISERROR(SUM(T50:W51)),"ERROR",IF(COUNTIF(T50:W51,"NO")&gt;0,"NO HÁBIL","HÁBIL"))</f>
        <v>HÁBIL</v>
      </c>
      <c r="Y50" s="29">
        <f t="shared" si="79"/>
        <v>3.2066429293888296E-2</v>
      </c>
      <c r="Z50" s="29">
        <f t="shared" si="80"/>
        <v>4.6448561149103978E-2</v>
      </c>
      <c r="AA50" s="95" t="str">
        <f>IF(MAX(Y50:Y51)&gt;0,"SI","NO")</f>
        <v>SI</v>
      </c>
      <c r="AB50" s="95" t="str">
        <f>IF(MAX(Z50:Z51)&gt;0,"SI","NO")</f>
        <v>SI</v>
      </c>
      <c r="AC50" s="81" t="str">
        <f>IF(ISERROR(SUM(AA50:AB51)),"ERROR",IF(COUNTIF(AA50:AB51,"NO")&gt;0,"NO HÁBIL","HÁBIL"))</f>
        <v>HÁBIL</v>
      </c>
      <c r="AD50" s="9"/>
    </row>
    <row r="51" spans="1:30" s="13" customFormat="1" ht="15.75" thickBot="1" x14ac:dyDescent="0.3">
      <c r="A51" s="102"/>
      <c r="B51" s="86"/>
      <c r="C51" s="31" t="s">
        <v>108</v>
      </c>
      <c r="D51" s="32">
        <v>0.25</v>
      </c>
      <c r="E51" s="33" t="s">
        <v>168</v>
      </c>
      <c r="F51" s="34">
        <v>41639</v>
      </c>
      <c r="G51" s="35" t="s">
        <v>120</v>
      </c>
      <c r="H51" s="7">
        <v>860222914</v>
      </c>
      <c r="I51" s="7">
        <v>888722250</v>
      </c>
      <c r="J51" s="7">
        <v>335222825</v>
      </c>
      <c r="K51" s="7">
        <v>351780271</v>
      </c>
      <c r="L51" s="7">
        <f t="shared" si="78"/>
        <v>536941979</v>
      </c>
      <c r="M51" s="7">
        <v>133526626</v>
      </c>
      <c r="N51" s="36">
        <v>3019413</v>
      </c>
      <c r="O51" s="37">
        <f t="shared" ref="O51" si="87">+H51/J51</f>
        <v>2.5661227394047526</v>
      </c>
      <c r="P51" s="38">
        <f t="shared" ref="P51" si="88">+K51/I51</f>
        <v>0.39582701006979404</v>
      </c>
      <c r="Q51" s="39">
        <f t="shared" si="45"/>
        <v>44.222710175785821</v>
      </c>
      <c r="R51" s="5">
        <f t="shared" ref="R51" si="89">H51-J51</f>
        <v>525000089</v>
      </c>
      <c r="S51" s="88"/>
      <c r="T51" s="10" t="str">
        <f t="shared" si="7"/>
        <v>SI</v>
      </c>
      <c r="U51" s="15" t="str">
        <f t="shared" si="8"/>
        <v>SI</v>
      </c>
      <c r="V51" s="10" t="str">
        <f t="shared" si="9"/>
        <v>SI</v>
      </c>
      <c r="W51" s="60"/>
      <c r="X51" s="82"/>
      <c r="Y51" s="38">
        <f t="shared" si="79"/>
        <v>0.15024562060868848</v>
      </c>
      <c r="Z51" s="38">
        <f t="shared" si="80"/>
        <v>0.24867980381917579</v>
      </c>
      <c r="AA51" s="95"/>
      <c r="AB51" s="95"/>
      <c r="AC51" s="82"/>
      <c r="AD51" s="10"/>
    </row>
    <row r="52" spans="1:30" s="13" customFormat="1" x14ac:dyDescent="0.25">
      <c r="A52" s="101">
        <v>26</v>
      </c>
      <c r="B52" s="85" t="s">
        <v>81</v>
      </c>
      <c r="C52" s="22" t="s">
        <v>109</v>
      </c>
      <c r="D52" s="23">
        <v>0.51</v>
      </c>
      <c r="E52" s="24" t="s">
        <v>169</v>
      </c>
      <c r="F52" s="25">
        <v>41639</v>
      </c>
      <c r="G52" s="26" t="s">
        <v>120</v>
      </c>
      <c r="H52" s="3">
        <v>1676408690</v>
      </c>
      <c r="I52" s="3">
        <v>2221818097</v>
      </c>
      <c r="J52" s="3">
        <v>177194424</v>
      </c>
      <c r="K52" s="3">
        <v>575725343</v>
      </c>
      <c r="L52" s="3">
        <f t="shared" si="78"/>
        <v>1646092754</v>
      </c>
      <c r="M52" s="3">
        <v>491145846</v>
      </c>
      <c r="N52" s="27">
        <v>42614049</v>
      </c>
      <c r="O52" s="28">
        <f>+H52/J52</f>
        <v>9.4608433615269973</v>
      </c>
      <c r="P52" s="29">
        <f>+K52/I52</f>
        <v>0.25912352760893009</v>
      </c>
      <c r="Q52" s="30">
        <f t="shared" si="45"/>
        <v>11.525444249618243</v>
      </c>
      <c r="R52" s="6">
        <f>H52-J52</f>
        <v>1499214266</v>
      </c>
      <c r="S52" s="87">
        <f>+SUM(R52:R53)</f>
        <v>2499784135</v>
      </c>
      <c r="T52" s="9" t="str">
        <f t="shared" si="7"/>
        <v>SI</v>
      </c>
      <c r="U52" s="12" t="str">
        <f t="shared" si="8"/>
        <v>SI</v>
      </c>
      <c r="V52" s="9" t="str">
        <f t="shared" si="9"/>
        <v>SI</v>
      </c>
      <c r="W52" s="59" t="s">
        <v>181</v>
      </c>
      <c r="X52" s="81" t="str">
        <f>IF(ISERROR(SUM(T52:W53)),"ERROR",IF(COUNTIF(T52:W53,"NO")&gt;0,"NO HÁBIL","HÁBIL"))</f>
        <v>HÁBIL</v>
      </c>
      <c r="Y52" s="29">
        <f t="shared" si="79"/>
        <v>0.22105583110659127</v>
      </c>
      <c r="Z52" s="29">
        <f t="shared" si="80"/>
        <v>0.29837069922488707</v>
      </c>
      <c r="AA52" s="95" t="str">
        <f>IF(MAX(Y52:Y53)&gt;0,"SI","NO")</f>
        <v>SI</v>
      </c>
      <c r="AB52" s="95" t="str">
        <f>IF(MAX(Z52:Z53)&gt;0,"SI","NO")</f>
        <v>SI</v>
      </c>
      <c r="AC52" s="81" t="str">
        <f>IF(ISERROR(SUM(AA52:AB53)),"ERROR",IF(COUNTIF(AA52:AB53,"NO")&gt;0,"NO HÁBIL","HÁBIL"))</f>
        <v>HÁBIL</v>
      </c>
      <c r="AD52" s="9"/>
    </row>
    <row r="53" spans="1:30" s="13" customFormat="1" ht="15.75" thickBot="1" x14ac:dyDescent="0.3">
      <c r="A53" s="102"/>
      <c r="B53" s="86"/>
      <c r="C53" s="31" t="s">
        <v>110</v>
      </c>
      <c r="D53" s="32">
        <v>0.49</v>
      </c>
      <c r="E53" s="33" t="s">
        <v>170</v>
      </c>
      <c r="F53" s="34">
        <v>41639</v>
      </c>
      <c r="G53" s="35" t="s">
        <v>120</v>
      </c>
      <c r="H53" s="7">
        <v>1768687277</v>
      </c>
      <c r="I53" s="7">
        <v>2087683490</v>
      </c>
      <c r="J53" s="7">
        <v>768117408</v>
      </c>
      <c r="K53" s="7">
        <v>768117408</v>
      </c>
      <c r="L53" s="7">
        <f t="shared" si="78"/>
        <v>1319566082</v>
      </c>
      <c r="M53" s="7">
        <v>737595047</v>
      </c>
      <c r="N53" s="36">
        <v>9965106</v>
      </c>
      <c r="O53" s="37">
        <f t="shared" ref="O53" si="90">+H53/J53</f>
        <v>2.3026262112783673</v>
      </c>
      <c r="P53" s="38">
        <f t="shared" ref="P53" si="91">+K53/I53</f>
        <v>0.36792809431088619</v>
      </c>
      <c r="Q53" s="39">
        <f t="shared" si="45"/>
        <v>74.017782349731149</v>
      </c>
      <c r="R53" s="5">
        <f t="shared" ref="R53" si="92">H53-J53</f>
        <v>1000569869</v>
      </c>
      <c r="S53" s="88"/>
      <c r="T53" s="10" t="str">
        <f t="shared" si="7"/>
        <v>SI</v>
      </c>
      <c r="U53" s="15" t="str">
        <f t="shared" si="8"/>
        <v>SI</v>
      </c>
      <c r="V53" s="10" t="str">
        <f t="shared" si="9"/>
        <v>SI</v>
      </c>
      <c r="W53" s="60"/>
      <c r="X53" s="82"/>
      <c r="Y53" s="38">
        <f t="shared" si="79"/>
        <v>0.35330788911876676</v>
      </c>
      <c r="Z53" s="38">
        <f t="shared" si="80"/>
        <v>0.55896787365287859</v>
      </c>
      <c r="AA53" s="95"/>
      <c r="AB53" s="95"/>
      <c r="AC53" s="82"/>
      <c r="AD53" s="10"/>
    </row>
    <row r="54" spans="1:30" s="13" customFormat="1" x14ac:dyDescent="0.25">
      <c r="A54" s="101">
        <v>27</v>
      </c>
      <c r="B54" s="85" t="s">
        <v>82</v>
      </c>
      <c r="C54" s="22" t="s">
        <v>111</v>
      </c>
      <c r="D54" s="23">
        <v>0.51</v>
      </c>
      <c r="E54" s="24" t="s">
        <v>171</v>
      </c>
      <c r="F54" s="25">
        <v>41639</v>
      </c>
      <c r="G54" s="26" t="s">
        <v>120</v>
      </c>
      <c r="H54" s="3">
        <v>5718584447</v>
      </c>
      <c r="I54" s="3">
        <v>7846736907</v>
      </c>
      <c r="J54" s="3">
        <v>2264648491</v>
      </c>
      <c r="K54" s="3">
        <v>2278353906</v>
      </c>
      <c r="L54" s="3">
        <f t="shared" si="78"/>
        <v>5568383001</v>
      </c>
      <c r="M54" s="3">
        <v>833361202</v>
      </c>
      <c r="N54" s="27">
        <v>22167177</v>
      </c>
      <c r="O54" s="28">
        <f>+H54/J54</f>
        <v>2.5251532278525248</v>
      </c>
      <c r="P54" s="29">
        <f>+K54/I54</f>
        <v>0.29035686209480299</v>
      </c>
      <c r="Q54" s="30">
        <f t="shared" si="45"/>
        <v>37.594376676831693</v>
      </c>
      <c r="R54" s="6">
        <f>H54-J54</f>
        <v>3453935956</v>
      </c>
      <c r="S54" s="87">
        <f>+SUM(R54:R55)</f>
        <v>3659199701</v>
      </c>
      <c r="T54" s="9" t="str">
        <f t="shared" si="7"/>
        <v>SI</v>
      </c>
      <c r="U54" s="12" t="str">
        <f t="shared" si="8"/>
        <v>SI</v>
      </c>
      <c r="V54" s="9" t="str">
        <f t="shared" si="9"/>
        <v>SI</v>
      </c>
      <c r="W54" s="59" t="s">
        <v>181</v>
      </c>
      <c r="X54" s="81" t="str">
        <f>IF(ISERROR(SUM(T54:W55)),"ERROR",IF(COUNTIF(T54:W55,"NO")&gt;0,"NO HÁBIL","HÁBIL"))</f>
        <v>HÁBIL</v>
      </c>
      <c r="Y54" s="29">
        <f t="shared" si="79"/>
        <v>0.10620480995820904</v>
      </c>
      <c r="Z54" s="29">
        <f t="shared" si="80"/>
        <v>0.14965946161575822</v>
      </c>
      <c r="AA54" s="95" t="str">
        <f>IF(MAX(Y54:Y55)&gt;0,"SI","NO")</f>
        <v>SI</v>
      </c>
      <c r="AB54" s="95" t="str">
        <f>IF(MAX(Z54:Z55)&gt;0,"SI","NO")</f>
        <v>SI</v>
      </c>
      <c r="AC54" s="81" t="str">
        <f>IF(ISERROR(SUM(AA54:AB55)),"ERROR",IF(COUNTIF(AA54:AB55,"NO")&gt;0,"NO HÁBIL","HÁBIL"))</f>
        <v>HÁBIL</v>
      </c>
      <c r="AD54" s="9"/>
    </row>
    <row r="55" spans="1:30" s="13" customFormat="1" ht="15.75" thickBot="1" x14ac:dyDescent="0.3">
      <c r="A55" s="102"/>
      <c r="B55" s="86"/>
      <c r="C55" s="31" t="s">
        <v>112</v>
      </c>
      <c r="D55" s="32">
        <v>0.49</v>
      </c>
      <c r="E55" s="33" t="s">
        <v>172</v>
      </c>
      <c r="F55" s="34">
        <v>41639</v>
      </c>
      <c r="G55" s="35" t="s">
        <v>120</v>
      </c>
      <c r="H55" s="7">
        <v>286058449</v>
      </c>
      <c r="I55" s="7">
        <v>341750932</v>
      </c>
      <c r="J55" s="7">
        <v>80794704</v>
      </c>
      <c r="K55" s="7">
        <v>80794704</v>
      </c>
      <c r="L55" s="7">
        <f t="shared" si="78"/>
        <v>260956228</v>
      </c>
      <c r="M55" s="7">
        <v>22619241</v>
      </c>
      <c r="N55" s="36">
        <v>367217.36</v>
      </c>
      <c r="O55" s="37">
        <f t="shared" ref="O55" si="93">+H55/J55</f>
        <v>3.5405594034975363</v>
      </c>
      <c r="P55" s="38">
        <f t="shared" ref="P55" si="94">+K55/I55</f>
        <v>0.23641399754836659</v>
      </c>
      <c r="Q55" s="39">
        <f t="shared" si="45"/>
        <v>61.596328125663781</v>
      </c>
      <c r="R55" s="5">
        <f t="shared" ref="R55" si="95">H55-J55</f>
        <v>205263745</v>
      </c>
      <c r="S55" s="88"/>
      <c r="T55" s="10" t="str">
        <f t="shared" si="7"/>
        <v>SI</v>
      </c>
      <c r="U55" s="15" t="str">
        <f t="shared" si="8"/>
        <v>SI</v>
      </c>
      <c r="V55" s="10" t="str">
        <f t="shared" si="9"/>
        <v>SI</v>
      </c>
      <c r="W55" s="60"/>
      <c r="X55" s="82"/>
      <c r="Y55" s="38">
        <f t="shared" si="79"/>
        <v>6.6186333033906697E-2</v>
      </c>
      <c r="Z55" s="38">
        <f t="shared" si="80"/>
        <v>8.6678295334648991E-2</v>
      </c>
      <c r="AA55" s="95"/>
      <c r="AB55" s="95"/>
      <c r="AC55" s="82"/>
      <c r="AD55" s="10"/>
    </row>
    <row r="56" spans="1:30" s="13" customFormat="1" ht="32.25" customHeight="1" thickBot="1" x14ac:dyDescent="0.3">
      <c r="A56" s="18">
        <v>28</v>
      </c>
      <c r="B56" s="40" t="s">
        <v>84</v>
      </c>
      <c r="C56" s="22" t="s">
        <v>84</v>
      </c>
      <c r="D56" s="23">
        <v>1</v>
      </c>
      <c r="E56" s="24" t="s">
        <v>173</v>
      </c>
      <c r="F56" s="34">
        <v>41639</v>
      </c>
      <c r="G56" s="35" t="s">
        <v>120</v>
      </c>
      <c r="H56" s="3">
        <v>67402960000</v>
      </c>
      <c r="I56" s="3">
        <v>69858355000</v>
      </c>
      <c r="J56" s="3">
        <v>41174726000</v>
      </c>
      <c r="K56" s="3">
        <v>41174726000</v>
      </c>
      <c r="L56" s="3">
        <f t="shared" si="78"/>
        <v>28683629000</v>
      </c>
      <c r="M56" s="3">
        <v>6135954000</v>
      </c>
      <c r="N56" s="27">
        <v>421981000</v>
      </c>
      <c r="O56" s="28">
        <f>+H56/J56</f>
        <v>1.6369983858544681</v>
      </c>
      <c r="P56" s="29">
        <f>+K56/I56</f>
        <v>0.58940302845665349</v>
      </c>
      <c r="Q56" s="30">
        <f t="shared" si="45"/>
        <v>14.54083003737135</v>
      </c>
      <c r="R56" s="6">
        <f>H56-J56</f>
        <v>26228234000</v>
      </c>
      <c r="S56" s="19">
        <f>+SUM(R56:R56)</f>
        <v>26228234000</v>
      </c>
      <c r="T56" s="9" t="str">
        <f t="shared" si="7"/>
        <v>SI</v>
      </c>
      <c r="U56" s="12" t="str">
        <f t="shared" si="8"/>
        <v>SI</v>
      </c>
      <c r="V56" s="9" t="str">
        <f t="shared" si="9"/>
        <v>SI</v>
      </c>
      <c r="W56" s="20" t="s">
        <v>181</v>
      </c>
      <c r="X56" s="41" t="str">
        <f>IF(ISERROR(SUM(T56:W57)),"ERROR",IF(COUNTIF(T56:W57,"NO")&gt;0,"NO HÁBIL","HÁBIL"))</f>
        <v>HÁBIL</v>
      </c>
      <c r="Y56" s="29">
        <f t="shared" si="79"/>
        <v>8.7834218254924559E-2</v>
      </c>
      <c r="Z56" s="29">
        <f t="shared" si="80"/>
        <v>0.21391832951123443</v>
      </c>
      <c r="AA56" s="46" t="str">
        <f>IF(MAX(Y56:Y56)&gt;0,"SI","NO")</f>
        <v>SI</v>
      </c>
      <c r="AB56" s="46" t="str">
        <f>IF(MAX(Z56:Z56)&gt;0,"SI","NO")</f>
        <v>SI</v>
      </c>
      <c r="AC56" s="41" t="str">
        <f>IF(ISERROR(SUM(AA56:AB56)),"ERROR",IF(COUNTIF(AA56:AB56,"NO")&gt;0,"NO HÁBIL","HÁBIL"))</f>
        <v>HÁBIL</v>
      </c>
      <c r="AD56" s="9"/>
    </row>
    <row r="57" spans="1:30" s="13" customFormat="1" x14ac:dyDescent="0.25">
      <c r="A57" s="101">
        <v>29</v>
      </c>
      <c r="B57" s="85" t="s">
        <v>86</v>
      </c>
      <c r="C57" s="22" t="s">
        <v>113</v>
      </c>
      <c r="D57" s="23">
        <v>0.55000000000000004</v>
      </c>
      <c r="E57" s="24" t="s">
        <v>174</v>
      </c>
      <c r="F57" s="25">
        <v>41639</v>
      </c>
      <c r="G57" s="26" t="s">
        <v>120</v>
      </c>
      <c r="H57" s="3">
        <v>1767314283</v>
      </c>
      <c r="I57" s="3">
        <v>1963962576</v>
      </c>
      <c r="J57" s="3">
        <v>288073233</v>
      </c>
      <c r="K57" s="3">
        <v>1046558984</v>
      </c>
      <c r="L57" s="3">
        <f t="shared" si="78"/>
        <v>917403592</v>
      </c>
      <c r="M57" s="3">
        <v>170598028</v>
      </c>
      <c r="N57" s="27">
        <v>556349</v>
      </c>
      <c r="O57" s="28">
        <f>+H57/J57</f>
        <v>6.1349479248563163</v>
      </c>
      <c r="P57" s="29">
        <f>+K57/I57</f>
        <v>0.53288132716435221</v>
      </c>
      <c r="Q57" s="30">
        <f t="shared" si="45"/>
        <v>306.63850928104483</v>
      </c>
      <c r="R57" s="6">
        <f>H57-J57</f>
        <v>1479241050</v>
      </c>
      <c r="S57" s="87">
        <f>+SUM(R57:R58)</f>
        <v>3360554316</v>
      </c>
      <c r="T57" s="9" t="str">
        <f t="shared" si="7"/>
        <v>SI</v>
      </c>
      <c r="U57" s="12" t="str">
        <f t="shared" si="8"/>
        <v>SI</v>
      </c>
      <c r="V57" s="9" t="str">
        <f t="shared" si="9"/>
        <v>SI</v>
      </c>
      <c r="W57" s="59" t="s">
        <v>181</v>
      </c>
      <c r="X57" s="81" t="str">
        <f>IF(ISERROR(SUM(T57:W58)),"ERROR",IF(COUNTIF(T52:W53,"NO")&gt;0,"NO HÁBIL","HÁBIL"))</f>
        <v>HÁBIL</v>
      </c>
      <c r="Y57" s="29">
        <f t="shared" si="79"/>
        <v>8.686419491121708E-2</v>
      </c>
      <c r="Z57" s="29">
        <f t="shared" si="80"/>
        <v>0.18595744499766467</v>
      </c>
      <c r="AA57" s="95" t="str">
        <f>IF(MAX(Y57:Y58)&gt;0,"SI","NO")</f>
        <v>SI</v>
      </c>
      <c r="AB57" s="95" t="str">
        <f>IF(MAX(Z57:Z58)&gt;0,"SI","NO")</f>
        <v>SI</v>
      </c>
      <c r="AC57" s="81" t="str">
        <f>IF(ISERROR(SUM(AA57:AB58)),"ERROR",IF(COUNTIF(AA57:AB58,"NO")&gt;0,"NO HÁBIL","HÁBIL"))</f>
        <v>HÁBIL</v>
      </c>
      <c r="AD57" s="9"/>
    </row>
    <row r="58" spans="1:30" s="13" customFormat="1" ht="15.75" thickBot="1" x14ac:dyDescent="0.3">
      <c r="A58" s="102"/>
      <c r="B58" s="86"/>
      <c r="C58" s="31" t="s">
        <v>114</v>
      </c>
      <c r="D58" s="32">
        <v>0.45</v>
      </c>
      <c r="E58" s="33" t="s">
        <v>175</v>
      </c>
      <c r="F58" s="34">
        <v>41639</v>
      </c>
      <c r="G58" s="35" t="s">
        <v>120</v>
      </c>
      <c r="H58" s="7">
        <v>1941741268</v>
      </c>
      <c r="I58" s="7">
        <v>2376346174</v>
      </c>
      <c r="J58" s="7">
        <v>60428002</v>
      </c>
      <c r="K58" s="7">
        <v>183884002</v>
      </c>
      <c r="L58" s="7">
        <f t="shared" si="78"/>
        <v>2192462172</v>
      </c>
      <c r="M58" s="7">
        <v>519897650</v>
      </c>
      <c r="N58" s="36">
        <v>0</v>
      </c>
      <c r="O58" s="37">
        <f t="shared" ref="O58" si="96">+H58/J58</f>
        <v>32.133137018165847</v>
      </c>
      <c r="P58" s="38">
        <f t="shared" ref="P58" si="97">+K58/I58</f>
        <v>7.7380982624461678E-2</v>
      </c>
      <c r="Q58" s="39" t="str">
        <f t="shared" si="45"/>
        <v>Indeterminado</v>
      </c>
      <c r="R58" s="5">
        <f t="shared" ref="R58" si="98">H58-J58</f>
        <v>1881313266</v>
      </c>
      <c r="S58" s="88"/>
      <c r="T58" s="10" t="str">
        <f t="shared" si="7"/>
        <v>SI</v>
      </c>
      <c r="U58" s="15" t="str">
        <f t="shared" si="8"/>
        <v>SI</v>
      </c>
      <c r="V58" s="10" t="str">
        <f t="shared" si="9"/>
        <v>SI</v>
      </c>
      <c r="W58" s="60"/>
      <c r="X58" s="105"/>
      <c r="Y58" s="38">
        <f t="shared" si="79"/>
        <v>0.21878026681814583</v>
      </c>
      <c r="Z58" s="38">
        <f t="shared" si="80"/>
        <v>0.23712958729214509</v>
      </c>
      <c r="AA58" s="95"/>
      <c r="AB58" s="95"/>
      <c r="AC58" s="82"/>
      <c r="AD58" s="10"/>
    </row>
    <row r="59" spans="1:30" s="13" customFormat="1" x14ac:dyDescent="0.25">
      <c r="A59" s="101">
        <v>30</v>
      </c>
      <c r="B59" s="85" t="s">
        <v>88</v>
      </c>
      <c r="C59" s="22" t="s">
        <v>115</v>
      </c>
      <c r="D59" s="23">
        <v>0.51</v>
      </c>
      <c r="E59" s="24" t="s">
        <v>176</v>
      </c>
      <c r="F59" s="25">
        <v>41639</v>
      </c>
      <c r="G59" s="26" t="s">
        <v>120</v>
      </c>
      <c r="H59" s="3">
        <v>1763858000</v>
      </c>
      <c r="I59" s="3">
        <v>2518160000</v>
      </c>
      <c r="J59" s="3">
        <v>555077000</v>
      </c>
      <c r="K59" s="3">
        <v>1410431000</v>
      </c>
      <c r="L59" s="3">
        <f t="shared" si="78"/>
        <v>1107729000</v>
      </c>
      <c r="M59" s="3">
        <v>244908000</v>
      </c>
      <c r="N59" s="27">
        <v>68259000</v>
      </c>
      <c r="O59" s="28">
        <f>+H59/J59</f>
        <v>3.1776816549775977</v>
      </c>
      <c r="P59" s="29">
        <f>+K59/I59</f>
        <v>0.56010380595355336</v>
      </c>
      <c r="Q59" s="30">
        <f t="shared" si="45"/>
        <v>3.5879224717619653</v>
      </c>
      <c r="R59" s="6">
        <f>H59-J59</f>
        <v>1208781000</v>
      </c>
      <c r="S59" s="87">
        <f>+SUM(R59:R60)</f>
        <v>2687297108</v>
      </c>
      <c r="T59" s="9" t="str">
        <f t="shared" si="7"/>
        <v>SI</v>
      </c>
      <c r="U59" s="12" t="str">
        <f t="shared" si="8"/>
        <v>SI</v>
      </c>
      <c r="V59" s="9" t="str">
        <f t="shared" si="9"/>
        <v>SI</v>
      </c>
      <c r="W59" s="59" t="s">
        <v>181</v>
      </c>
      <c r="X59" s="81" t="str">
        <f t="shared" ref="X59" si="99">IF(ISERROR(SUM(T59:W60)),"ERROR",IF(COUNTIF(T54:W55,"NO")&gt;0,"NO HÁBIL","HÁBIL"))</f>
        <v>HÁBIL</v>
      </c>
      <c r="Y59" s="29">
        <f t="shared" si="79"/>
        <v>9.7256727134097914E-2</v>
      </c>
      <c r="Z59" s="29">
        <f t="shared" si="80"/>
        <v>0.22109017638790715</v>
      </c>
      <c r="AA59" s="95" t="str">
        <f>IF(MAX(Y59:Y60)&gt;0,"SI","NO")</f>
        <v>SI</v>
      </c>
      <c r="AB59" s="95" t="str">
        <f>IF(MAX(Z59:Z60)&gt;0,"SI","NO")</f>
        <v>SI</v>
      </c>
      <c r="AC59" s="81" t="str">
        <f>IF(ISERROR(SUM(AA59:AB60)),"ERROR",IF(COUNTIF(AA59:AB60,"NO")&gt;0,"NO HÁBIL","HÁBIL"))</f>
        <v>HÁBIL</v>
      </c>
      <c r="AD59" s="9"/>
    </row>
    <row r="60" spans="1:30" s="13" customFormat="1" ht="15.75" thickBot="1" x14ac:dyDescent="0.3">
      <c r="A60" s="102"/>
      <c r="B60" s="86"/>
      <c r="C60" s="31" t="s">
        <v>116</v>
      </c>
      <c r="D60" s="32">
        <v>0.49</v>
      </c>
      <c r="E60" s="33" t="s">
        <v>177</v>
      </c>
      <c r="F60" s="34">
        <v>41639</v>
      </c>
      <c r="G60" s="35" t="s">
        <v>120</v>
      </c>
      <c r="H60" s="7">
        <v>1889587911</v>
      </c>
      <c r="I60" s="7">
        <v>2133653822</v>
      </c>
      <c r="J60" s="7">
        <v>411071803</v>
      </c>
      <c r="K60" s="7">
        <v>411071803</v>
      </c>
      <c r="L60" s="7">
        <f t="shared" si="78"/>
        <v>1722582019</v>
      </c>
      <c r="M60" s="7">
        <v>559054952</v>
      </c>
      <c r="N60" s="36">
        <v>11339171</v>
      </c>
      <c r="O60" s="37">
        <f t="shared" ref="O60" si="100">+H60/J60</f>
        <v>4.5967344323054915</v>
      </c>
      <c r="P60" s="38">
        <f t="shared" ref="P60" si="101">+K60/I60</f>
        <v>0.19266096438019081</v>
      </c>
      <c r="Q60" s="39">
        <f t="shared" si="45"/>
        <v>49.302982731277268</v>
      </c>
      <c r="R60" s="5">
        <f t="shared" ref="R60" si="102">H60-J60</f>
        <v>1478516108</v>
      </c>
      <c r="S60" s="88"/>
      <c r="T60" s="10" t="str">
        <f t="shared" si="7"/>
        <v>SI</v>
      </c>
      <c r="U60" s="15" t="str">
        <f t="shared" si="8"/>
        <v>SI</v>
      </c>
      <c r="V60" s="10" t="str">
        <f t="shared" si="9"/>
        <v>SI</v>
      </c>
      <c r="W60" s="60"/>
      <c r="X60" s="105"/>
      <c r="Y60" s="38">
        <f t="shared" si="79"/>
        <v>0.26201764608467026</v>
      </c>
      <c r="Z60" s="38">
        <f t="shared" si="80"/>
        <v>0.32454475074838224</v>
      </c>
      <c r="AA60" s="95"/>
      <c r="AB60" s="95"/>
      <c r="AC60" s="82"/>
      <c r="AD60" s="10"/>
    </row>
    <row r="61" spans="1:30" s="13" customFormat="1" x14ac:dyDescent="0.25">
      <c r="A61" s="101">
        <v>31</v>
      </c>
      <c r="B61" s="85" t="s">
        <v>90</v>
      </c>
      <c r="C61" s="22" t="s">
        <v>117</v>
      </c>
      <c r="D61" s="23">
        <v>0.7</v>
      </c>
      <c r="E61" s="24" t="s">
        <v>178</v>
      </c>
      <c r="F61" s="25">
        <v>41639</v>
      </c>
      <c r="G61" s="26" t="s">
        <v>120</v>
      </c>
      <c r="H61" s="3">
        <v>22112187461</v>
      </c>
      <c r="I61" s="3">
        <v>29901808311</v>
      </c>
      <c r="J61" s="3">
        <v>9704526371</v>
      </c>
      <c r="K61" s="3">
        <v>12000139994</v>
      </c>
      <c r="L61" s="3">
        <f t="shared" si="78"/>
        <v>17901668317</v>
      </c>
      <c r="M61" s="3">
        <v>2543162297</v>
      </c>
      <c r="N61" s="27">
        <v>518505860</v>
      </c>
      <c r="O61" s="28">
        <f>+H61/J61</f>
        <v>2.2785437037996794</v>
      </c>
      <c r="P61" s="29">
        <f>+K61/I61</f>
        <v>0.40131820354107145</v>
      </c>
      <c r="Q61" s="30">
        <f t="shared" si="45"/>
        <v>4.9047898841490429</v>
      </c>
      <c r="R61" s="6">
        <f>H61-J61</f>
        <v>12407661090</v>
      </c>
      <c r="S61" s="87">
        <f>+SUM(R61:R62)</f>
        <v>14909418811.52</v>
      </c>
      <c r="T61" s="9" t="str">
        <f t="shared" si="7"/>
        <v>SI</v>
      </c>
      <c r="U61" s="12" t="str">
        <f t="shared" si="8"/>
        <v>SI</v>
      </c>
      <c r="V61" s="9" t="str">
        <f t="shared" si="9"/>
        <v>SI</v>
      </c>
      <c r="W61" s="59" t="s">
        <v>181</v>
      </c>
      <c r="X61" s="81" t="str">
        <f t="shared" ref="X61" si="103">IF(ISERROR(SUM(T61:W62)),"ERROR",IF(COUNTIF(T56:W57,"NO")&gt;0,"NO HÁBIL","HÁBIL"))</f>
        <v>HÁBIL</v>
      </c>
      <c r="Y61" s="29">
        <f t="shared" si="79"/>
        <v>8.5050451482709996E-2</v>
      </c>
      <c r="Z61" s="29">
        <f t="shared" si="80"/>
        <v>0.14206286542494653</v>
      </c>
      <c r="AA61" s="95" t="str">
        <f>IF(MAX(Y61:Y62)&gt;0,"SI","NO")</f>
        <v>SI</v>
      </c>
      <c r="AB61" s="95" t="str">
        <f>IF(MAX(Z61:Z62)&gt;0,"SI","NO")</f>
        <v>SI</v>
      </c>
      <c r="AC61" s="81" t="str">
        <f>IF(ISERROR(SUM(AA61:AB62)),"ERROR",IF(COUNTIF(AA61:AB62,"NO")&gt;0,"NO HÁBIL","HÁBIL"))</f>
        <v>HÁBIL</v>
      </c>
      <c r="AD61" s="9"/>
    </row>
    <row r="62" spans="1:30" s="13" customFormat="1" ht="15.75" thickBot="1" x14ac:dyDescent="0.3">
      <c r="A62" s="106"/>
      <c r="B62" s="107"/>
      <c r="C62" s="47" t="s">
        <v>118</v>
      </c>
      <c r="D62" s="48">
        <v>0.3</v>
      </c>
      <c r="E62" s="49" t="s">
        <v>179</v>
      </c>
      <c r="F62" s="50">
        <v>41639</v>
      </c>
      <c r="G62" s="51" t="s">
        <v>120</v>
      </c>
      <c r="H62" s="8">
        <v>2768795672.2600002</v>
      </c>
      <c r="I62" s="8">
        <v>3369226483.2600002</v>
      </c>
      <c r="J62" s="8">
        <v>267037950.74000001</v>
      </c>
      <c r="K62" s="8">
        <v>417037950.74000001</v>
      </c>
      <c r="L62" s="8">
        <f t="shared" si="78"/>
        <v>2952188532.5200005</v>
      </c>
      <c r="M62" s="8">
        <v>797068050.25999999</v>
      </c>
      <c r="N62" s="52">
        <v>38003582</v>
      </c>
      <c r="O62" s="53">
        <f t="shared" ref="O62" si="104">+H62/J62</f>
        <v>10.368547483933558</v>
      </c>
      <c r="P62" s="54">
        <f t="shared" ref="P62" si="105">+K62/I62</f>
        <v>0.12377854466360537</v>
      </c>
      <c r="Q62" s="55">
        <f t="shared" si="45"/>
        <v>20.973497978690535</v>
      </c>
      <c r="R62" s="4">
        <f t="shared" ref="R62" si="106">H62-J62</f>
        <v>2501757721.5200005</v>
      </c>
      <c r="S62" s="108"/>
      <c r="T62" s="11" t="str">
        <f t="shared" si="7"/>
        <v>SI</v>
      </c>
      <c r="U62" s="16" t="str">
        <f t="shared" si="8"/>
        <v>SI</v>
      </c>
      <c r="V62" s="11" t="str">
        <f t="shared" si="9"/>
        <v>SI</v>
      </c>
      <c r="W62" s="104"/>
      <c r="X62" s="105"/>
      <c r="Y62" s="54">
        <f t="shared" si="79"/>
        <v>0.23657300992386002</v>
      </c>
      <c r="Z62" s="54">
        <f t="shared" si="80"/>
        <v>0.26999225878694794</v>
      </c>
      <c r="AA62" s="96"/>
      <c r="AB62" s="96"/>
      <c r="AC62" s="105"/>
      <c r="AD62" s="11"/>
    </row>
  </sheetData>
  <mergeCells count="246">
    <mergeCell ref="AD2:AD3"/>
    <mergeCell ref="AD7:AD8"/>
    <mergeCell ref="A57:A58"/>
    <mergeCell ref="B57:B58"/>
    <mergeCell ref="S57:S58"/>
    <mergeCell ref="W57:W58"/>
    <mergeCell ref="X57:X58"/>
    <mergeCell ref="AA57:AA58"/>
    <mergeCell ref="AB57:AB58"/>
    <mergeCell ref="AC57:AC58"/>
    <mergeCell ref="A54:A55"/>
    <mergeCell ref="B54:B55"/>
    <mergeCell ref="S54:S55"/>
    <mergeCell ref="W54:W55"/>
    <mergeCell ref="X54:X55"/>
    <mergeCell ref="AA54:AA55"/>
    <mergeCell ref="AB54:AB55"/>
    <mergeCell ref="AC54:AC55"/>
    <mergeCell ref="A52:A53"/>
    <mergeCell ref="B52:B53"/>
    <mergeCell ref="S52:S53"/>
    <mergeCell ref="A59:A60"/>
    <mergeCell ref="B59:B60"/>
    <mergeCell ref="S59:S60"/>
    <mergeCell ref="W59:W60"/>
    <mergeCell ref="X59:X60"/>
    <mergeCell ref="AA59:AA60"/>
    <mergeCell ref="AB59:AB60"/>
    <mergeCell ref="AC59:AC60"/>
    <mergeCell ref="A61:A62"/>
    <mergeCell ref="B61:B62"/>
    <mergeCell ref="S61:S62"/>
    <mergeCell ref="W61:W62"/>
    <mergeCell ref="X61:X62"/>
    <mergeCell ref="AA61:AA62"/>
    <mergeCell ref="AB61:AB62"/>
    <mergeCell ref="AC61:AC62"/>
    <mergeCell ref="W52:W53"/>
    <mergeCell ref="X52:X53"/>
    <mergeCell ref="AA52:AA53"/>
    <mergeCell ref="AB52:AB53"/>
    <mergeCell ref="AC52:AC53"/>
    <mergeCell ref="AA47:AA49"/>
    <mergeCell ref="AB47:AB49"/>
    <mergeCell ref="AC47:AC49"/>
    <mergeCell ref="A50:A51"/>
    <mergeCell ref="B50:B51"/>
    <mergeCell ref="S50:S51"/>
    <mergeCell ref="W50:W51"/>
    <mergeCell ref="X50:X51"/>
    <mergeCell ref="AA50:AA51"/>
    <mergeCell ref="AB50:AB51"/>
    <mergeCell ref="AC50:AC51"/>
    <mergeCell ref="A47:A49"/>
    <mergeCell ref="B47:B49"/>
    <mergeCell ref="S47:S49"/>
    <mergeCell ref="W47:W49"/>
    <mergeCell ref="X47:X49"/>
    <mergeCell ref="A39:A40"/>
    <mergeCell ref="B39:B40"/>
    <mergeCell ref="S39:S40"/>
    <mergeCell ref="W39:W40"/>
    <mergeCell ref="X39:X40"/>
    <mergeCell ref="AA39:AA40"/>
    <mergeCell ref="AB39:AB40"/>
    <mergeCell ref="AC39:AC40"/>
    <mergeCell ref="A41:A42"/>
    <mergeCell ref="B41:B42"/>
    <mergeCell ref="S41:S42"/>
    <mergeCell ref="W41:W42"/>
    <mergeCell ref="X41:X42"/>
    <mergeCell ref="AA41:AA42"/>
    <mergeCell ref="AB41:AB42"/>
    <mergeCell ref="AC41:AC42"/>
    <mergeCell ref="A35:A36"/>
    <mergeCell ref="B35:B36"/>
    <mergeCell ref="S35:S36"/>
    <mergeCell ref="W35:W36"/>
    <mergeCell ref="X35:X36"/>
    <mergeCell ref="AA35:AA36"/>
    <mergeCell ref="AB35:AB36"/>
    <mergeCell ref="AC35:AC36"/>
    <mergeCell ref="A37:A38"/>
    <mergeCell ref="B37:B38"/>
    <mergeCell ref="S37:S38"/>
    <mergeCell ref="W37:W38"/>
    <mergeCell ref="X37:X38"/>
    <mergeCell ref="AA37:AA38"/>
    <mergeCell ref="AB37:AB38"/>
    <mergeCell ref="AC37:AC38"/>
    <mergeCell ref="AA31:AA32"/>
    <mergeCell ref="AB31:AB32"/>
    <mergeCell ref="AC31:AC32"/>
    <mergeCell ref="A33:A34"/>
    <mergeCell ref="B33:B34"/>
    <mergeCell ref="S33:S34"/>
    <mergeCell ref="W33:W34"/>
    <mergeCell ref="X33:X34"/>
    <mergeCell ref="AA33:AA34"/>
    <mergeCell ref="AB33:AB34"/>
    <mergeCell ref="AC33:AC34"/>
    <mergeCell ref="A31:A32"/>
    <mergeCell ref="B31:B32"/>
    <mergeCell ref="S31:S32"/>
    <mergeCell ref="W31:W32"/>
    <mergeCell ref="X31:X32"/>
    <mergeCell ref="A45:A46"/>
    <mergeCell ref="B45:B46"/>
    <mergeCell ref="S45:S46"/>
    <mergeCell ref="W45:W46"/>
    <mergeCell ref="X45:X46"/>
    <mergeCell ref="AA45:AA46"/>
    <mergeCell ref="AB45:AB46"/>
    <mergeCell ref="AC45:AC46"/>
    <mergeCell ref="A43:A44"/>
    <mergeCell ref="B43:B44"/>
    <mergeCell ref="S43:S44"/>
    <mergeCell ref="W43:W44"/>
    <mergeCell ref="X43:X44"/>
    <mergeCell ref="AA43:AA44"/>
    <mergeCell ref="AB43:AB44"/>
    <mergeCell ref="AC43:AC44"/>
    <mergeCell ref="A27:A28"/>
    <mergeCell ref="B27:B28"/>
    <mergeCell ref="W27:W28"/>
    <mergeCell ref="X27:X28"/>
    <mergeCell ref="AA27:AA28"/>
    <mergeCell ref="AB27:AB28"/>
    <mergeCell ref="AC27:AC28"/>
    <mergeCell ref="S27:S28"/>
    <mergeCell ref="AC29:AC30"/>
    <mergeCell ref="A29:A30"/>
    <mergeCell ref="B29:B30"/>
    <mergeCell ref="S29:S30"/>
    <mergeCell ref="W29:W30"/>
    <mergeCell ref="X29:X30"/>
    <mergeCell ref="AA29:AA30"/>
    <mergeCell ref="AB29:AB30"/>
    <mergeCell ref="AC22:AC23"/>
    <mergeCell ref="A22:A23"/>
    <mergeCell ref="B22:B23"/>
    <mergeCell ref="S22:S23"/>
    <mergeCell ref="A24:A25"/>
    <mergeCell ref="B24:B25"/>
    <mergeCell ref="S24:S25"/>
    <mergeCell ref="W22:W23"/>
    <mergeCell ref="X22:X23"/>
    <mergeCell ref="AA22:AA23"/>
    <mergeCell ref="AB22:AB23"/>
    <mergeCell ref="W24:W25"/>
    <mergeCell ref="X24:X25"/>
    <mergeCell ref="AA24:AA25"/>
    <mergeCell ref="AB24:AB25"/>
    <mergeCell ref="AC24:AC25"/>
    <mergeCell ref="AC16:AC17"/>
    <mergeCell ref="AC18:AC19"/>
    <mergeCell ref="W18:W19"/>
    <mergeCell ref="X18:X19"/>
    <mergeCell ref="AA18:AA19"/>
    <mergeCell ref="AB18:AB19"/>
    <mergeCell ref="A18:A19"/>
    <mergeCell ref="B18:B19"/>
    <mergeCell ref="A20:A21"/>
    <mergeCell ref="B20:B21"/>
    <mergeCell ref="W20:W21"/>
    <mergeCell ref="X20:X21"/>
    <mergeCell ref="AA20:AA21"/>
    <mergeCell ref="AB20:AB21"/>
    <mergeCell ref="AC20:AC21"/>
    <mergeCell ref="S18:S19"/>
    <mergeCell ref="S20:S21"/>
    <mergeCell ref="A16:A17"/>
    <mergeCell ref="B16:B17"/>
    <mergeCell ref="S16:S17"/>
    <mergeCell ref="W14:W15"/>
    <mergeCell ref="X14:X15"/>
    <mergeCell ref="AA14:AA15"/>
    <mergeCell ref="AB14:AB15"/>
    <mergeCell ref="W16:W17"/>
    <mergeCell ref="X16:X17"/>
    <mergeCell ref="AA16:AA17"/>
    <mergeCell ref="AB16:AB17"/>
    <mergeCell ref="AC11:AC12"/>
    <mergeCell ref="W11:W12"/>
    <mergeCell ref="X11:X12"/>
    <mergeCell ref="AA11:AA12"/>
    <mergeCell ref="AB11:AB12"/>
    <mergeCell ref="A11:A12"/>
    <mergeCell ref="B11:B12"/>
    <mergeCell ref="S11:S12"/>
    <mergeCell ref="AC14:AC15"/>
    <mergeCell ref="A14:A15"/>
    <mergeCell ref="B14:B15"/>
    <mergeCell ref="S14:S15"/>
    <mergeCell ref="AC7:AC8"/>
    <mergeCell ref="A7:A8"/>
    <mergeCell ref="B7:B8"/>
    <mergeCell ref="S7:S8"/>
    <mergeCell ref="A9:A10"/>
    <mergeCell ref="B9:B10"/>
    <mergeCell ref="S9:S10"/>
    <mergeCell ref="W7:W8"/>
    <mergeCell ref="X7:X8"/>
    <mergeCell ref="AA7:AA8"/>
    <mergeCell ref="AB7:AB8"/>
    <mergeCell ref="W9:W10"/>
    <mergeCell ref="X9:X10"/>
    <mergeCell ref="AA9:AA10"/>
    <mergeCell ref="AB9:AB10"/>
    <mergeCell ref="AC9:AC10"/>
    <mergeCell ref="T1:X1"/>
    <mergeCell ref="Y1:AC1"/>
    <mergeCell ref="Y2:Y3"/>
    <mergeCell ref="Z2:Z3"/>
    <mergeCell ref="AA2:AA3"/>
    <mergeCell ref="AB2:AB3"/>
    <mergeCell ref="X2:X3"/>
    <mergeCell ref="X4:X5"/>
    <mergeCell ref="A4:A5"/>
    <mergeCell ref="B4:B5"/>
    <mergeCell ref="S4:S5"/>
    <mergeCell ref="T2:T3"/>
    <mergeCell ref="A2:A3"/>
    <mergeCell ref="D2:D3"/>
    <mergeCell ref="AA4:AA5"/>
    <mergeCell ref="AB4:AB5"/>
    <mergeCell ref="AC2:AC3"/>
    <mergeCell ref="W2:W3"/>
    <mergeCell ref="AC4:AC5"/>
    <mergeCell ref="U2:U3"/>
    <mergeCell ref="V2:V3"/>
    <mergeCell ref="B2:B3"/>
    <mergeCell ref="S2:S3"/>
    <mergeCell ref="W4:W5"/>
    <mergeCell ref="F2:F3"/>
    <mergeCell ref="Q2:Q3"/>
    <mergeCell ref="R2:R3"/>
    <mergeCell ref="L2:L3"/>
    <mergeCell ref="C2:C3"/>
    <mergeCell ref="G2:G3"/>
    <mergeCell ref="P2:P3"/>
    <mergeCell ref="O2:O3"/>
    <mergeCell ref="H2:I2"/>
    <mergeCell ref="J2:K2"/>
    <mergeCell ref="E2:E3"/>
    <mergeCell ref="M2:N2"/>
  </mergeCells>
  <conditionalFormatting sqref="T5">
    <cfRule type="containsText" dxfId="380" priority="1208" operator="containsText" text="NO">
      <formula>NOT(ISERROR(SEARCH("NO",T5)))</formula>
    </cfRule>
    <cfRule type="containsText" dxfId="379" priority="1209" operator="containsText" text="SI">
      <formula>NOT(ISERROR(SEARCH("SI",T5)))</formula>
    </cfRule>
  </conditionalFormatting>
  <conditionalFormatting sqref="U5">
    <cfRule type="containsText" dxfId="378" priority="1206" operator="containsText" text="SI">
      <formula>NOT(ISERROR(SEARCH("SI",U5)))</formula>
    </cfRule>
    <cfRule type="containsText" dxfId="377" priority="1207" operator="containsText" text="NO">
      <formula>NOT(ISERROR(SEARCH("NO",U5)))</formula>
    </cfRule>
  </conditionalFormatting>
  <conditionalFormatting sqref="V5">
    <cfRule type="containsText" dxfId="376" priority="1204" operator="containsText" text="SI">
      <formula>NOT(ISERROR(SEARCH("SI",V5)))</formula>
    </cfRule>
    <cfRule type="containsText" dxfId="375" priority="1205" operator="containsText" text="NO">
      <formula>NOT(ISERROR(SEARCH("NO",V5)))</formula>
    </cfRule>
  </conditionalFormatting>
  <conditionalFormatting sqref="AA4:AA5">
    <cfRule type="containsText" dxfId="374" priority="1201" operator="containsText" text="NO">
      <formula>NOT(ISERROR(SEARCH("NO",AA4)))</formula>
    </cfRule>
    <cfRule type="containsText" dxfId="373" priority="1203" operator="containsText" text="SI">
      <formula>NOT(ISERROR(SEARCH("SI",AA4)))</formula>
    </cfRule>
  </conditionalFormatting>
  <conditionalFormatting sqref="AB4:AB5">
    <cfRule type="containsText" dxfId="372" priority="1200" operator="containsText" text="NO">
      <formula>NOT(ISERROR(SEARCH("NO",AB4)))</formula>
    </cfRule>
    <cfRule type="containsText" dxfId="371" priority="1202" operator="containsText" text="SI">
      <formula>NOT(ISERROR(SEARCH("SI",AB4)))</formula>
    </cfRule>
  </conditionalFormatting>
  <conditionalFormatting sqref="W4:W5">
    <cfRule type="containsText" dxfId="370" priority="1198" operator="containsText" text="NO">
      <formula>NOT(ISERROR(SEARCH("NO",W4)))</formula>
    </cfRule>
    <cfRule type="cellIs" dxfId="369" priority="1199" operator="equal">
      <formula>"SI"</formula>
    </cfRule>
  </conditionalFormatting>
  <conditionalFormatting sqref="X4:X5 AC6:AC30">
    <cfRule type="containsText" dxfId="368" priority="887" operator="containsText" text="ERROR">
      <formula>NOT(ISERROR(SEARCH("ERROR",X4)))</formula>
    </cfRule>
    <cfRule type="containsText" dxfId="367" priority="1196" operator="containsText" text="NO HÁBIL">
      <formula>NOT(ISERROR(SEARCH("NO HÁBIL",X4)))</formula>
    </cfRule>
    <cfRule type="containsText" dxfId="366" priority="1197" operator="containsText" text="HÁBIL">
      <formula>NOT(ISERROR(SEARCH("HÁBIL",X4)))</formula>
    </cfRule>
  </conditionalFormatting>
  <conditionalFormatting sqref="AC4:AC5">
    <cfRule type="containsText" dxfId="365" priority="546" operator="containsText" text="ERROR">
      <formula>NOT(ISERROR(SEARCH("ERROR",AC4)))</formula>
    </cfRule>
    <cfRule type="containsText" dxfId="364" priority="1192" operator="containsText" text="NO HÁBIL">
      <formula>NOT(ISERROR(SEARCH("NO HÁBIL",AC4)))</formula>
    </cfRule>
    <cfRule type="containsText" dxfId="363" priority="1193" operator="containsText" text="HÁBIL">
      <formula>NOT(ISERROR(SEARCH("HÁBIL",AC4)))</formula>
    </cfRule>
  </conditionalFormatting>
  <conditionalFormatting sqref="T6">
    <cfRule type="containsText" dxfId="362" priority="885" operator="containsText" text="NO">
      <formula>NOT(ISERROR(SEARCH("NO",T6)))</formula>
    </cfRule>
    <cfRule type="containsText" dxfId="361" priority="886" operator="containsText" text="SI">
      <formula>NOT(ISERROR(SEARCH("SI",T6)))</formula>
    </cfRule>
  </conditionalFormatting>
  <conditionalFormatting sqref="U6">
    <cfRule type="containsText" dxfId="360" priority="883" operator="containsText" text="SI">
      <formula>NOT(ISERROR(SEARCH("SI",U6)))</formula>
    </cfRule>
    <cfRule type="containsText" dxfId="359" priority="884" operator="containsText" text="NO">
      <formula>NOT(ISERROR(SEARCH("NO",U6)))</formula>
    </cfRule>
  </conditionalFormatting>
  <conditionalFormatting sqref="V6">
    <cfRule type="containsText" dxfId="358" priority="881" operator="containsText" text="SI">
      <formula>NOT(ISERROR(SEARCH("SI",V6)))</formula>
    </cfRule>
    <cfRule type="containsText" dxfId="357" priority="882" operator="containsText" text="NO">
      <formula>NOT(ISERROR(SEARCH("NO",V6)))</formula>
    </cfRule>
  </conditionalFormatting>
  <conditionalFormatting sqref="AA6">
    <cfRule type="containsText" dxfId="356" priority="878" operator="containsText" text="NO">
      <formula>NOT(ISERROR(SEARCH("NO",AA6)))</formula>
    </cfRule>
    <cfRule type="containsText" dxfId="355" priority="880" operator="containsText" text="SI">
      <formula>NOT(ISERROR(SEARCH("SI",AA6)))</formula>
    </cfRule>
  </conditionalFormatting>
  <conditionalFormatting sqref="AB6">
    <cfRule type="containsText" dxfId="354" priority="877" operator="containsText" text="NO">
      <formula>NOT(ISERROR(SEARCH("NO",AB6)))</formula>
    </cfRule>
    <cfRule type="containsText" dxfId="353" priority="879" operator="containsText" text="SI">
      <formula>NOT(ISERROR(SEARCH("SI",AB6)))</formula>
    </cfRule>
  </conditionalFormatting>
  <conditionalFormatting sqref="W6">
    <cfRule type="containsText" dxfId="352" priority="875" operator="containsText" text="NO">
      <formula>NOT(ISERROR(SEARCH("NO",W6)))</formula>
    </cfRule>
    <cfRule type="cellIs" dxfId="351" priority="876" operator="equal">
      <formula>"SI"</formula>
    </cfRule>
  </conditionalFormatting>
  <conditionalFormatting sqref="X6">
    <cfRule type="containsText" dxfId="350" priority="870" operator="containsText" text="ERROR">
      <formula>NOT(ISERROR(SEARCH("ERROR",X6)))</formula>
    </cfRule>
    <cfRule type="containsText" dxfId="349" priority="873" operator="containsText" text="NO HÁBIL">
      <formula>NOT(ISERROR(SEARCH("NO HÁBIL",X6)))</formula>
    </cfRule>
    <cfRule type="containsText" dxfId="348" priority="874" operator="containsText" text="HÁBIL">
      <formula>NOT(ISERROR(SEARCH("HÁBIL",X6)))</formula>
    </cfRule>
  </conditionalFormatting>
  <conditionalFormatting sqref="T7:T8">
    <cfRule type="containsText" dxfId="347" priority="868" operator="containsText" text="NO">
      <formula>NOT(ISERROR(SEARCH("NO",T7)))</formula>
    </cfRule>
    <cfRule type="containsText" dxfId="346" priority="869" operator="containsText" text="SI">
      <formula>NOT(ISERROR(SEARCH("SI",T7)))</formula>
    </cfRule>
  </conditionalFormatting>
  <conditionalFormatting sqref="U7:U8">
    <cfRule type="containsText" dxfId="345" priority="866" operator="containsText" text="SI">
      <formula>NOT(ISERROR(SEARCH("SI",U7)))</formula>
    </cfRule>
    <cfRule type="containsText" dxfId="344" priority="867" operator="containsText" text="NO">
      <formula>NOT(ISERROR(SEARCH("NO",U7)))</formula>
    </cfRule>
  </conditionalFormatting>
  <conditionalFormatting sqref="V7:V8">
    <cfRule type="containsText" dxfId="343" priority="864" operator="containsText" text="SI">
      <formula>NOT(ISERROR(SEARCH("SI",V7)))</formula>
    </cfRule>
    <cfRule type="containsText" dxfId="342" priority="865" operator="containsText" text="NO">
      <formula>NOT(ISERROR(SEARCH("NO",V7)))</formula>
    </cfRule>
  </conditionalFormatting>
  <conditionalFormatting sqref="AA7:AA8">
    <cfRule type="containsText" dxfId="341" priority="861" operator="containsText" text="NO">
      <formula>NOT(ISERROR(SEARCH("NO",AA7)))</formula>
    </cfRule>
    <cfRule type="containsText" dxfId="340" priority="863" operator="containsText" text="SI">
      <formula>NOT(ISERROR(SEARCH("SI",AA7)))</formula>
    </cfRule>
  </conditionalFormatting>
  <conditionalFormatting sqref="AB7:AB8">
    <cfRule type="containsText" dxfId="339" priority="860" operator="containsText" text="NO">
      <formula>NOT(ISERROR(SEARCH("NO",AB7)))</formula>
    </cfRule>
    <cfRule type="containsText" dxfId="338" priority="862" operator="containsText" text="SI">
      <formula>NOT(ISERROR(SEARCH("SI",AB7)))</formula>
    </cfRule>
  </conditionalFormatting>
  <conditionalFormatting sqref="W7:W8">
    <cfRule type="containsText" dxfId="337" priority="858" operator="containsText" text="NO">
      <formula>NOT(ISERROR(SEARCH("NO",W7)))</formula>
    </cfRule>
    <cfRule type="cellIs" dxfId="336" priority="859" operator="equal">
      <formula>"SI"</formula>
    </cfRule>
  </conditionalFormatting>
  <conditionalFormatting sqref="X7:X8">
    <cfRule type="containsText" dxfId="335" priority="853" operator="containsText" text="ERROR">
      <formula>NOT(ISERROR(SEARCH("ERROR",X7)))</formula>
    </cfRule>
    <cfRule type="containsText" dxfId="334" priority="856" operator="containsText" text="NO HÁBIL">
      <formula>NOT(ISERROR(SEARCH("NO HÁBIL",X7)))</formula>
    </cfRule>
    <cfRule type="containsText" dxfId="333" priority="857" operator="containsText" text="HÁBIL">
      <formula>NOT(ISERROR(SEARCH("HÁBIL",X7)))</formula>
    </cfRule>
  </conditionalFormatting>
  <conditionalFormatting sqref="T9:T10">
    <cfRule type="containsText" dxfId="332" priority="851" operator="containsText" text="NO">
      <formula>NOT(ISERROR(SEARCH("NO",T9)))</formula>
    </cfRule>
    <cfRule type="containsText" dxfId="331" priority="852" operator="containsText" text="SI">
      <formula>NOT(ISERROR(SEARCH("SI",T9)))</formula>
    </cfRule>
  </conditionalFormatting>
  <conditionalFormatting sqref="U9:U10">
    <cfRule type="containsText" dxfId="330" priority="849" operator="containsText" text="SI">
      <formula>NOT(ISERROR(SEARCH("SI",U9)))</formula>
    </cfRule>
    <cfRule type="containsText" dxfId="329" priority="850" operator="containsText" text="NO">
      <formula>NOT(ISERROR(SEARCH("NO",U9)))</formula>
    </cfRule>
  </conditionalFormatting>
  <conditionalFormatting sqref="V9:V10">
    <cfRule type="containsText" dxfId="328" priority="847" operator="containsText" text="SI">
      <formula>NOT(ISERROR(SEARCH("SI",V9)))</formula>
    </cfRule>
    <cfRule type="containsText" dxfId="327" priority="848" operator="containsText" text="NO">
      <formula>NOT(ISERROR(SEARCH("NO",V9)))</formula>
    </cfRule>
  </conditionalFormatting>
  <conditionalFormatting sqref="AA9:AA10">
    <cfRule type="containsText" dxfId="326" priority="844" operator="containsText" text="NO">
      <formula>NOT(ISERROR(SEARCH("NO",AA9)))</formula>
    </cfRule>
    <cfRule type="containsText" dxfId="325" priority="846" operator="containsText" text="SI">
      <formula>NOT(ISERROR(SEARCH("SI",AA9)))</formula>
    </cfRule>
  </conditionalFormatting>
  <conditionalFormatting sqref="AB9:AB10">
    <cfRule type="containsText" dxfId="324" priority="843" operator="containsText" text="NO">
      <formula>NOT(ISERROR(SEARCH("NO",AB9)))</formula>
    </cfRule>
    <cfRule type="containsText" dxfId="323" priority="845" operator="containsText" text="SI">
      <formula>NOT(ISERROR(SEARCH("SI",AB9)))</formula>
    </cfRule>
  </conditionalFormatting>
  <conditionalFormatting sqref="W9:W10">
    <cfRule type="containsText" dxfId="322" priority="841" operator="containsText" text="NO">
      <formula>NOT(ISERROR(SEARCH("NO",W9)))</formula>
    </cfRule>
    <cfRule type="cellIs" dxfId="321" priority="842" operator="equal">
      <formula>"SI"</formula>
    </cfRule>
  </conditionalFormatting>
  <conditionalFormatting sqref="X9:X10">
    <cfRule type="containsText" dxfId="320" priority="836" operator="containsText" text="ERROR">
      <formula>NOT(ISERROR(SEARCH("ERROR",X9)))</formula>
    </cfRule>
    <cfRule type="containsText" dxfId="319" priority="839" operator="containsText" text="NO HÁBIL">
      <formula>NOT(ISERROR(SEARCH("NO HÁBIL",X9)))</formula>
    </cfRule>
    <cfRule type="containsText" dxfId="318" priority="840" operator="containsText" text="HÁBIL">
      <formula>NOT(ISERROR(SEARCH("HÁBIL",X9)))</formula>
    </cfRule>
  </conditionalFormatting>
  <conditionalFormatting sqref="T11:T12">
    <cfRule type="containsText" dxfId="317" priority="834" operator="containsText" text="NO">
      <formula>NOT(ISERROR(SEARCH("NO",T11)))</formula>
    </cfRule>
    <cfRule type="containsText" dxfId="316" priority="835" operator="containsText" text="SI">
      <formula>NOT(ISERROR(SEARCH("SI",T11)))</formula>
    </cfRule>
  </conditionalFormatting>
  <conditionalFormatting sqref="U11:U12">
    <cfRule type="containsText" dxfId="315" priority="832" operator="containsText" text="SI">
      <formula>NOT(ISERROR(SEARCH("SI",U11)))</formula>
    </cfRule>
    <cfRule type="containsText" dxfId="314" priority="833" operator="containsText" text="NO">
      <formula>NOT(ISERROR(SEARCH("NO",U11)))</formula>
    </cfRule>
  </conditionalFormatting>
  <conditionalFormatting sqref="V11:V12">
    <cfRule type="containsText" dxfId="313" priority="830" operator="containsText" text="SI">
      <formula>NOT(ISERROR(SEARCH("SI",V11)))</formula>
    </cfRule>
    <cfRule type="containsText" dxfId="312" priority="831" operator="containsText" text="NO">
      <formula>NOT(ISERROR(SEARCH("NO",V11)))</formula>
    </cfRule>
  </conditionalFormatting>
  <conditionalFormatting sqref="AA11:AA12">
    <cfRule type="containsText" dxfId="311" priority="827" operator="containsText" text="NO">
      <formula>NOT(ISERROR(SEARCH("NO",AA11)))</formula>
    </cfRule>
    <cfRule type="containsText" dxfId="310" priority="829" operator="containsText" text="SI">
      <formula>NOT(ISERROR(SEARCH("SI",AA11)))</formula>
    </cfRule>
  </conditionalFormatting>
  <conditionalFormatting sqref="AB11:AB12">
    <cfRule type="containsText" dxfId="309" priority="826" operator="containsText" text="NO">
      <formula>NOT(ISERROR(SEARCH("NO",AB11)))</formula>
    </cfRule>
    <cfRule type="containsText" dxfId="308" priority="828" operator="containsText" text="SI">
      <formula>NOT(ISERROR(SEARCH("SI",AB11)))</formula>
    </cfRule>
  </conditionalFormatting>
  <conditionalFormatting sqref="W11:W12">
    <cfRule type="containsText" dxfId="307" priority="824" operator="containsText" text="NO">
      <formula>NOT(ISERROR(SEARCH("NO",W11)))</formula>
    </cfRule>
    <cfRule type="cellIs" dxfId="306" priority="825" operator="equal">
      <formula>"SI"</formula>
    </cfRule>
  </conditionalFormatting>
  <conditionalFormatting sqref="X11:X12">
    <cfRule type="containsText" dxfId="305" priority="819" operator="containsText" text="ERROR">
      <formula>NOT(ISERROR(SEARCH("ERROR",X11)))</formula>
    </cfRule>
    <cfRule type="containsText" dxfId="304" priority="822" operator="containsText" text="NO HÁBIL">
      <formula>NOT(ISERROR(SEARCH("NO HÁBIL",X11)))</formula>
    </cfRule>
    <cfRule type="containsText" dxfId="303" priority="823" operator="containsText" text="HÁBIL">
      <formula>NOT(ISERROR(SEARCH("HÁBIL",X11)))</formula>
    </cfRule>
  </conditionalFormatting>
  <conditionalFormatting sqref="T13">
    <cfRule type="containsText" dxfId="302" priority="817" operator="containsText" text="NO">
      <formula>NOT(ISERROR(SEARCH("NO",T13)))</formula>
    </cfRule>
    <cfRule type="containsText" dxfId="301" priority="818" operator="containsText" text="SI">
      <formula>NOT(ISERROR(SEARCH("SI",T13)))</formula>
    </cfRule>
  </conditionalFormatting>
  <conditionalFormatting sqref="U13">
    <cfRule type="containsText" dxfId="300" priority="815" operator="containsText" text="SI">
      <formula>NOT(ISERROR(SEARCH("SI",U13)))</formula>
    </cfRule>
    <cfRule type="containsText" dxfId="299" priority="816" operator="containsText" text="NO">
      <formula>NOT(ISERROR(SEARCH("NO",U13)))</formula>
    </cfRule>
  </conditionalFormatting>
  <conditionalFormatting sqref="V13">
    <cfRule type="containsText" dxfId="298" priority="813" operator="containsText" text="SI">
      <formula>NOT(ISERROR(SEARCH("SI",V13)))</formula>
    </cfRule>
    <cfRule type="containsText" dxfId="297" priority="814" operator="containsText" text="NO">
      <formula>NOT(ISERROR(SEARCH("NO",V13)))</formula>
    </cfRule>
  </conditionalFormatting>
  <conditionalFormatting sqref="AA13">
    <cfRule type="containsText" dxfId="296" priority="810" operator="containsText" text="NO">
      <formula>NOT(ISERROR(SEARCH("NO",AA13)))</formula>
    </cfRule>
    <cfRule type="containsText" dxfId="295" priority="812" operator="containsText" text="SI">
      <formula>NOT(ISERROR(SEARCH("SI",AA13)))</formula>
    </cfRule>
  </conditionalFormatting>
  <conditionalFormatting sqref="AB13">
    <cfRule type="containsText" dxfId="294" priority="809" operator="containsText" text="NO">
      <formula>NOT(ISERROR(SEARCH("NO",AB13)))</formula>
    </cfRule>
    <cfRule type="containsText" dxfId="293" priority="811" operator="containsText" text="SI">
      <formula>NOT(ISERROR(SEARCH("SI",AB13)))</formula>
    </cfRule>
  </conditionalFormatting>
  <conditionalFormatting sqref="W13">
    <cfRule type="containsText" dxfId="292" priority="807" operator="containsText" text="NO">
      <formula>NOT(ISERROR(SEARCH("NO",W13)))</formula>
    </cfRule>
    <cfRule type="cellIs" dxfId="291" priority="808" operator="equal">
      <formula>"SI"</formula>
    </cfRule>
  </conditionalFormatting>
  <conditionalFormatting sqref="X13">
    <cfRule type="containsText" dxfId="290" priority="802" operator="containsText" text="ERROR">
      <formula>NOT(ISERROR(SEARCH("ERROR",X13)))</formula>
    </cfRule>
    <cfRule type="containsText" dxfId="289" priority="805" operator="containsText" text="NO HÁBIL">
      <formula>NOT(ISERROR(SEARCH("NO HÁBIL",X13)))</formula>
    </cfRule>
    <cfRule type="containsText" dxfId="288" priority="806" operator="containsText" text="HÁBIL">
      <formula>NOT(ISERROR(SEARCH("HÁBIL",X13)))</formula>
    </cfRule>
  </conditionalFormatting>
  <conditionalFormatting sqref="T14:T15">
    <cfRule type="containsText" dxfId="287" priority="800" operator="containsText" text="NO">
      <formula>NOT(ISERROR(SEARCH("NO",T14)))</formula>
    </cfRule>
    <cfRule type="containsText" dxfId="286" priority="801" operator="containsText" text="SI">
      <formula>NOT(ISERROR(SEARCH("SI",T14)))</formula>
    </cfRule>
  </conditionalFormatting>
  <conditionalFormatting sqref="U14:U15">
    <cfRule type="containsText" dxfId="285" priority="798" operator="containsText" text="SI">
      <formula>NOT(ISERROR(SEARCH("SI",U14)))</formula>
    </cfRule>
    <cfRule type="containsText" dxfId="284" priority="799" operator="containsText" text="NO">
      <formula>NOT(ISERROR(SEARCH("NO",U14)))</formula>
    </cfRule>
  </conditionalFormatting>
  <conditionalFormatting sqref="V14:V15">
    <cfRule type="containsText" dxfId="283" priority="796" operator="containsText" text="SI">
      <formula>NOT(ISERROR(SEARCH("SI",V14)))</formula>
    </cfRule>
    <cfRule type="containsText" dxfId="282" priority="797" operator="containsText" text="NO">
      <formula>NOT(ISERROR(SEARCH("NO",V14)))</formula>
    </cfRule>
  </conditionalFormatting>
  <conditionalFormatting sqref="AA14:AA15">
    <cfRule type="containsText" dxfId="281" priority="793" operator="containsText" text="NO">
      <formula>NOT(ISERROR(SEARCH("NO",AA14)))</formula>
    </cfRule>
    <cfRule type="containsText" dxfId="280" priority="795" operator="containsText" text="SI">
      <formula>NOT(ISERROR(SEARCH("SI",AA14)))</formula>
    </cfRule>
  </conditionalFormatting>
  <conditionalFormatting sqref="AB14:AB15">
    <cfRule type="containsText" dxfId="279" priority="792" operator="containsText" text="NO">
      <formula>NOT(ISERROR(SEARCH("NO",AB14)))</formula>
    </cfRule>
    <cfRule type="containsText" dxfId="278" priority="794" operator="containsText" text="SI">
      <formula>NOT(ISERROR(SEARCH("SI",AB14)))</formula>
    </cfRule>
  </conditionalFormatting>
  <conditionalFormatting sqref="W14:W15">
    <cfRule type="containsText" dxfId="277" priority="790" operator="containsText" text="NO">
      <formula>NOT(ISERROR(SEARCH("NO",W14)))</formula>
    </cfRule>
    <cfRule type="cellIs" dxfId="276" priority="791" operator="equal">
      <formula>"SI"</formula>
    </cfRule>
  </conditionalFormatting>
  <conditionalFormatting sqref="X14:X15">
    <cfRule type="containsText" dxfId="275" priority="785" operator="containsText" text="ERROR">
      <formula>NOT(ISERROR(SEARCH("ERROR",X14)))</formula>
    </cfRule>
    <cfRule type="containsText" dxfId="274" priority="788" operator="containsText" text="NO HÁBIL">
      <formula>NOT(ISERROR(SEARCH("NO HÁBIL",X14)))</formula>
    </cfRule>
    <cfRule type="containsText" dxfId="273" priority="789" operator="containsText" text="HÁBIL">
      <formula>NOT(ISERROR(SEARCH("HÁBIL",X14)))</formula>
    </cfRule>
  </conditionalFormatting>
  <conditionalFormatting sqref="T16:T17">
    <cfRule type="containsText" dxfId="272" priority="783" operator="containsText" text="NO">
      <formula>NOT(ISERROR(SEARCH("NO",T16)))</formula>
    </cfRule>
    <cfRule type="containsText" dxfId="271" priority="784" operator="containsText" text="SI">
      <formula>NOT(ISERROR(SEARCH("SI",T16)))</formula>
    </cfRule>
  </conditionalFormatting>
  <conditionalFormatting sqref="U16:U17">
    <cfRule type="containsText" dxfId="270" priority="781" operator="containsText" text="SI">
      <formula>NOT(ISERROR(SEARCH("SI",U16)))</formula>
    </cfRule>
    <cfRule type="containsText" dxfId="269" priority="782" operator="containsText" text="NO">
      <formula>NOT(ISERROR(SEARCH("NO",U16)))</formula>
    </cfRule>
  </conditionalFormatting>
  <conditionalFormatting sqref="V16:V17">
    <cfRule type="containsText" dxfId="268" priority="779" operator="containsText" text="SI">
      <formula>NOT(ISERROR(SEARCH("SI",V16)))</formula>
    </cfRule>
    <cfRule type="containsText" dxfId="267" priority="780" operator="containsText" text="NO">
      <formula>NOT(ISERROR(SEARCH("NO",V16)))</formula>
    </cfRule>
  </conditionalFormatting>
  <conditionalFormatting sqref="AA16:AA17">
    <cfRule type="containsText" dxfId="266" priority="776" operator="containsText" text="NO">
      <formula>NOT(ISERROR(SEARCH("NO",AA16)))</formula>
    </cfRule>
    <cfRule type="containsText" dxfId="265" priority="778" operator="containsText" text="SI">
      <formula>NOT(ISERROR(SEARCH("SI",AA16)))</formula>
    </cfRule>
  </conditionalFormatting>
  <conditionalFormatting sqref="AB16:AB17">
    <cfRule type="containsText" dxfId="264" priority="775" operator="containsText" text="NO">
      <formula>NOT(ISERROR(SEARCH("NO",AB16)))</formula>
    </cfRule>
    <cfRule type="containsText" dxfId="263" priority="777" operator="containsText" text="SI">
      <formula>NOT(ISERROR(SEARCH("SI",AB16)))</formula>
    </cfRule>
  </conditionalFormatting>
  <conditionalFormatting sqref="W16:W17">
    <cfRule type="containsText" dxfId="262" priority="773" operator="containsText" text="NO">
      <formula>NOT(ISERROR(SEARCH("NO",W16)))</formula>
    </cfRule>
    <cfRule type="cellIs" dxfId="261" priority="774" operator="equal">
      <formula>"SI"</formula>
    </cfRule>
  </conditionalFormatting>
  <conditionalFormatting sqref="X16:X17">
    <cfRule type="containsText" dxfId="260" priority="768" operator="containsText" text="ERROR">
      <formula>NOT(ISERROR(SEARCH("ERROR",X16)))</formula>
    </cfRule>
    <cfRule type="containsText" dxfId="259" priority="771" operator="containsText" text="NO HÁBIL">
      <formula>NOT(ISERROR(SEARCH("NO HÁBIL",X16)))</formula>
    </cfRule>
    <cfRule type="containsText" dxfId="258" priority="772" operator="containsText" text="HÁBIL">
      <formula>NOT(ISERROR(SEARCH("HÁBIL",X16)))</formula>
    </cfRule>
  </conditionalFormatting>
  <conditionalFormatting sqref="T18:T19">
    <cfRule type="containsText" dxfId="257" priority="766" operator="containsText" text="NO">
      <formula>NOT(ISERROR(SEARCH("NO",T18)))</formula>
    </cfRule>
    <cfRule type="containsText" dxfId="256" priority="767" operator="containsText" text="SI">
      <formula>NOT(ISERROR(SEARCH("SI",T18)))</formula>
    </cfRule>
  </conditionalFormatting>
  <conditionalFormatting sqref="U18:U19">
    <cfRule type="containsText" dxfId="255" priority="764" operator="containsText" text="SI">
      <formula>NOT(ISERROR(SEARCH("SI",U18)))</formula>
    </cfRule>
    <cfRule type="containsText" dxfId="254" priority="765" operator="containsText" text="NO">
      <formula>NOT(ISERROR(SEARCH("NO",U18)))</formula>
    </cfRule>
  </conditionalFormatting>
  <conditionalFormatting sqref="V18:V19">
    <cfRule type="containsText" dxfId="253" priority="762" operator="containsText" text="SI">
      <formula>NOT(ISERROR(SEARCH("SI",V18)))</formula>
    </cfRule>
    <cfRule type="containsText" dxfId="252" priority="763" operator="containsText" text="NO">
      <formula>NOT(ISERROR(SEARCH("NO",V18)))</formula>
    </cfRule>
  </conditionalFormatting>
  <conditionalFormatting sqref="AA18:AA19">
    <cfRule type="containsText" dxfId="251" priority="759" operator="containsText" text="NO">
      <formula>NOT(ISERROR(SEARCH("NO",AA18)))</formula>
    </cfRule>
    <cfRule type="containsText" dxfId="250" priority="761" operator="containsText" text="SI">
      <formula>NOT(ISERROR(SEARCH("SI",AA18)))</formula>
    </cfRule>
  </conditionalFormatting>
  <conditionalFormatting sqref="AB18:AB19">
    <cfRule type="containsText" dxfId="249" priority="758" operator="containsText" text="NO">
      <formula>NOT(ISERROR(SEARCH("NO",AB18)))</formula>
    </cfRule>
    <cfRule type="containsText" dxfId="248" priority="760" operator="containsText" text="SI">
      <formula>NOT(ISERROR(SEARCH("SI",AB18)))</formula>
    </cfRule>
  </conditionalFormatting>
  <conditionalFormatting sqref="W18:W19">
    <cfRule type="containsText" dxfId="247" priority="756" operator="containsText" text="NO">
      <formula>NOT(ISERROR(SEARCH("NO",W18)))</formula>
    </cfRule>
    <cfRule type="cellIs" dxfId="246" priority="757" operator="equal">
      <formula>"SI"</formula>
    </cfRule>
  </conditionalFormatting>
  <conditionalFormatting sqref="X18:X19">
    <cfRule type="containsText" dxfId="245" priority="751" operator="containsText" text="ERROR">
      <formula>NOT(ISERROR(SEARCH("ERROR",X18)))</formula>
    </cfRule>
    <cfRule type="containsText" dxfId="244" priority="754" operator="containsText" text="NO HÁBIL">
      <formula>NOT(ISERROR(SEARCH("NO HÁBIL",X18)))</formula>
    </cfRule>
    <cfRule type="containsText" dxfId="243" priority="755" operator="containsText" text="HÁBIL">
      <formula>NOT(ISERROR(SEARCH("HÁBIL",X18)))</formula>
    </cfRule>
  </conditionalFormatting>
  <conditionalFormatting sqref="T20:T21">
    <cfRule type="containsText" dxfId="242" priority="749" operator="containsText" text="NO">
      <formula>NOT(ISERROR(SEARCH("NO",T20)))</formula>
    </cfRule>
    <cfRule type="containsText" dxfId="241" priority="750" operator="containsText" text="SI">
      <formula>NOT(ISERROR(SEARCH("SI",T20)))</formula>
    </cfRule>
  </conditionalFormatting>
  <conditionalFormatting sqref="U20:U21">
    <cfRule type="containsText" dxfId="240" priority="747" operator="containsText" text="SI">
      <formula>NOT(ISERROR(SEARCH("SI",U20)))</formula>
    </cfRule>
    <cfRule type="containsText" dxfId="239" priority="748" operator="containsText" text="NO">
      <formula>NOT(ISERROR(SEARCH("NO",U20)))</formula>
    </cfRule>
  </conditionalFormatting>
  <conditionalFormatting sqref="V20:V21">
    <cfRule type="containsText" dxfId="238" priority="745" operator="containsText" text="SI">
      <formula>NOT(ISERROR(SEARCH("SI",V20)))</formula>
    </cfRule>
    <cfRule type="containsText" dxfId="237" priority="746" operator="containsText" text="NO">
      <formula>NOT(ISERROR(SEARCH("NO",V20)))</formula>
    </cfRule>
  </conditionalFormatting>
  <conditionalFormatting sqref="AA20:AA21">
    <cfRule type="containsText" dxfId="236" priority="742" operator="containsText" text="NO">
      <formula>NOT(ISERROR(SEARCH("NO",AA20)))</formula>
    </cfRule>
    <cfRule type="containsText" dxfId="235" priority="744" operator="containsText" text="SI">
      <formula>NOT(ISERROR(SEARCH("SI",AA20)))</formula>
    </cfRule>
  </conditionalFormatting>
  <conditionalFormatting sqref="AB20:AB21">
    <cfRule type="containsText" dxfId="234" priority="741" operator="containsText" text="NO">
      <formula>NOT(ISERROR(SEARCH("NO",AB20)))</formula>
    </cfRule>
    <cfRule type="containsText" dxfId="233" priority="743" operator="containsText" text="SI">
      <formula>NOT(ISERROR(SEARCH("SI",AB20)))</formula>
    </cfRule>
  </conditionalFormatting>
  <conditionalFormatting sqref="W20:W21">
    <cfRule type="containsText" dxfId="232" priority="739" operator="containsText" text="NO">
      <formula>NOT(ISERROR(SEARCH("NO",W20)))</formula>
    </cfRule>
    <cfRule type="cellIs" dxfId="231" priority="740" operator="equal">
      <formula>"SI"</formula>
    </cfRule>
  </conditionalFormatting>
  <conditionalFormatting sqref="X20:X21">
    <cfRule type="containsText" dxfId="230" priority="734" operator="containsText" text="ERROR">
      <formula>NOT(ISERROR(SEARCH("ERROR",X20)))</formula>
    </cfRule>
    <cfRule type="containsText" dxfId="229" priority="737" operator="containsText" text="NO HÁBIL">
      <formula>NOT(ISERROR(SEARCH("NO HÁBIL",X20)))</formula>
    </cfRule>
    <cfRule type="containsText" dxfId="228" priority="738" operator="containsText" text="HÁBIL">
      <formula>NOT(ISERROR(SEARCH("HÁBIL",X20)))</formula>
    </cfRule>
  </conditionalFormatting>
  <conditionalFormatting sqref="T22:T23">
    <cfRule type="containsText" dxfId="227" priority="732" operator="containsText" text="NO">
      <formula>NOT(ISERROR(SEARCH("NO",T22)))</formula>
    </cfRule>
    <cfRule type="containsText" dxfId="226" priority="733" operator="containsText" text="SI">
      <formula>NOT(ISERROR(SEARCH("SI",T22)))</formula>
    </cfRule>
  </conditionalFormatting>
  <conditionalFormatting sqref="U22:U23">
    <cfRule type="containsText" dxfId="225" priority="730" operator="containsText" text="SI">
      <formula>NOT(ISERROR(SEARCH("SI",U22)))</formula>
    </cfRule>
    <cfRule type="containsText" dxfId="224" priority="731" operator="containsText" text="NO">
      <formula>NOT(ISERROR(SEARCH("NO",U22)))</formula>
    </cfRule>
  </conditionalFormatting>
  <conditionalFormatting sqref="V22:V23">
    <cfRule type="containsText" dxfId="223" priority="728" operator="containsText" text="SI">
      <formula>NOT(ISERROR(SEARCH("SI",V22)))</formula>
    </cfRule>
    <cfRule type="containsText" dxfId="222" priority="729" operator="containsText" text="NO">
      <formula>NOT(ISERROR(SEARCH("NO",V22)))</formula>
    </cfRule>
  </conditionalFormatting>
  <conditionalFormatting sqref="AA22:AA23">
    <cfRule type="containsText" dxfId="221" priority="725" operator="containsText" text="NO">
      <formula>NOT(ISERROR(SEARCH("NO",AA22)))</formula>
    </cfRule>
    <cfRule type="containsText" dxfId="220" priority="727" operator="containsText" text="SI">
      <formula>NOT(ISERROR(SEARCH("SI",AA22)))</formula>
    </cfRule>
  </conditionalFormatting>
  <conditionalFormatting sqref="AB22:AB23">
    <cfRule type="containsText" dxfId="219" priority="724" operator="containsText" text="NO">
      <formula>NOT(ISERROR(SEARCH("NO",AB22)))</formula>
    </cfRule>
    <cfRule type="containsText" dxfId="218" priority="726" operator="containsText" text="SI">
      <formula>NOT(ISERROR(SEARCH("SI",AB22)))</formula>
    </cfRule>
  </conditionalFormatting>
  <conditionalFormatting sqref="W22:W23">
    <cfRule type="containsText" dxfId="217" priority="722" operator="containsText" text="NO">
      <formula>NOT(ISERROR(SEARCH("NO",W22)))</formula>
    </cfRule>
    <cfRule type="cellIs" dxfId="216" priority="723" operator="equal">
      <formula>"SI"</formula>
    </cfRule>
  </conditionalFormatting>
  <conditionalFormatting sqref="X22:X23">
    <cfRule type="containsText" dxfId="215" priority="717" operator="containsText" text="ERROR">
      <formula>NOT(ISERROR(SEARCH("ERROR",X22)))</formula>
    </cfRule>
    <cfRule type="containsText" dxfId="214" priority="720" operator="containsText" text="NO HÁBIL">
      <formula>NOT(ISERROR(SEARCH("NO HÁBIL",X22)))</formula>
    </cfRule>
    <cfRule type="containsText" dxfId="213" priority="721" operator="containsText" text="HÁBIL">
      <formula>NOT(ISERROR(SEARCH("HÁBIL",X22)))</formula>
    </cfRule>
  </conditionalFormatting>
  <conditionalFormatting sqref="T24:T25">
    <cfRule type="containsText" dxfId="212" priority="715" operator="containsText" text="NO">
      <formula>NOT(ISERROR(SEARCH("NO",T24)))</formula>
    </cfRule>
    <cfRule type="containsText" dxfId="211" priority="716" operator="containsText" text="SI">
      <formula>NOT(ISERROR(SEARCH("SI",T24)))</formula>
    </cfRule>
  </conditionalFormatting>
  <conditionalFormatting sqref="U24:U25">
    <cfRule type="containsText" dxfId="210" priority="713" operator="containsText" text="SI">
      <formula>NOT(ISERROR(SEARCH("SI",U24)))</formula>
    </cfRule>
    <cfRule type="containsText" dxfId="209" priority="714" operator="containsText" text="NO">
      <formula>NOT(ISERROR(SEARCH("NO",U24)))</formula>
    </cfRule>
  </conditionalFormatting>
  <conditionalFormatting sqref="V24:V25">
    <cfRule type="containsText" dxfId="208" priority="711" operator="containsText" text="SI">
      <formula>NOT(ISERROR(SEARCH("SI",V24)))</formula>
    </cfRule>
    <cfRule type="containsText" dxfId="207" priority="712" operator="containsText" text="NO">
      <formula>NOT(ISERROR(SEARCH("NO",V24)))</formula>
    </cfRule>
  </conditionalFormatting>
  <conditionalFormatting sqref="AA24:AA25">
    <cfRule type="containsText" dxfId="206" priority="708" operator="containsText" text="NO">
      <formula>NOT(ISERROR(SEARCH("NO",AA24)))</formula>
    </cfRule>
    <cfRule type="containsText" dxfId="205" priority="710" operator="containsText" text="SI">
      <formula>NOT(ISERROR(SEARCH("SI",AA24)))</formula>
    </cfRule>
  </conditionalFormatting>
  <conditionalFormatting sqref="AB24:AB25">
    <cfRule type="containsText" dxfId="204" priority="707" operator="containsText" text="NO">
      <formula>NOT(ISERROR(SEARCH("NO",AB24)))</formula>
    </cfRule>
    <cfRule type="containsText" dxfId="203" priority="709" operator="containsText" text="SI">
      <formula>NOT(ISERROR(SEARCH("SI",AB24)))</formula>
    </cfRule>
  </conditionalFormatting>
  <conditionalFormatting sqref="W24:W25">
    <cfRule type="containsText" dxfId="202" priority="705" operator="containsText" text="NO">
      <formula>NOT(ISERROR(SEARCH("NO",W24)))</formula>
    </cfRule>
    <cfRule type="cellIs" dxfId="201" priority="706" operator="equal">
      <formula>"SI"</formula>
    </cfRule>
  </conditionalFormatting>
  <conditionalFormatting sqref="X24:X25">
    <cfRule type="containsText" dxfId="200" priority="700" operator="containsText" text="ERROR">
      <formula>NOT(ISERROR(SEARCH("ERROR",X24)))</formula>
    </cfRule>
    <cfRule type="containsText" dxfId="199" priority="703" operator="containsText" text="NO HÁBIL">
      <formula>NOT(ISERROR(SEARCH("NO HÁBIL",X24)))</formula>
    </cfRule>
    <cfRule type="containsText" dxfId="198" priority="704" operator="containsText" text="HÁBIL">
      <formula>NOT(ISERROR(SEARCH("HÁBIL",X24)))</formula>
    </cfRule>
  </conditionalFormatting>
  <conditionalFormatting sqref="T26">
    <cfRule type="containsText" dxfId="197" priority="698" operator="containsText" text="NO">
      <formula>NOT(ISERROR(SEARCH("NO",T26)))</formula>
    </cfRule>
    <cfRule type="containsText" dxfId="196" priority="699" operator="containsText" text="SI">
      <formula>NOT(ISERROR(SEARCH("SI",T26)))</formula>
    </cfRule>
  </conditionalFormatting>
  <conditionalFormatting sqref="U26">
    <cfRule type="containsText" dxfId="195" priority="696" operator="containsText" text="SI">
      <formula>NOT(ISERROR(SEARCH("SI",U26)))</formula>
    </cfRule>
    <cfRule type="containsText" dxfId="194" priority="697" operator="containsText" text="NO">
      <formula>NOT(ISERROR(SEARCH("NO",U26)))</formula>
    </cfRule>
  </conditionalFormatting>
  <conditionalFormatting sqref="V26">
    <cfRule type="containsText" dxfId="193" priority="694" operator="containsText" text="SI">
      <formula>NOT(ISERROR(SEARCH("SI",V26)))</formula>
    </cfRule>
    <cfRule type="containsText" dxfId="192" priority="695" operator="containsText" text="NO">
      <formula>NOT(ISERROR(SEARCH("NO",V26)))</formula>
    </cfRule>
  </conditionalFormatting>
  <conditionalFormatting sqref="AA26">
    <cfRule type="containsText" dxfId="191" priority="691" operator="containsText" text="NO">
      <formula>NOT(ISERROR(SEARCH("NO",AA26)))</formula>
    </cfRule>
    <cfRule type="containsText" dxfId="190" priority="693" operator="containsText" text="SI">
      <formula>NOT(ISERROR(SEARCH("SI",AA26)))</formula>
    </cfRule>
  </conditionalFormatting>
  <conditionalFormatting sqref="AB26">
    <cfRule type="containsText" dxfId="189" priority="690" operator="containsText" text="NO">
      <formula>NOT(ISERROR(SEARCH("NO",AB26)))</formula>
    </cfRule>
    <cfRule type="containsText" dxfId="188" priority="692" operator="containsText" text="SI">
      <formula>NOT(ISERROR(SEARCH("SI",AB26)))</formula>
    </cfRule>
  </conditionalFormatting>
  <conditionalFormatting sqref="W26">
    <cfRule type="containsText" dxfId="187" priority="688" operator="containsText" text="NO">
      <formula>NOT(ISERROR(SEARCH("NO",W26)))</formula>
    </cfRule>
    <cfRule type="cellIs" dxfId="186" priority="689" operator="equal">
      <formula>"SI"</formula>
    </cfRule>
  </conditionalFormatting>
  <conditionalFormatting sqref="X26">
    <cfRule type="containsText" dxfId="185" priority="683" operator="containsText" text="ERROR">
      <formula>NOT(ISERROR(SEARCH("ERROR",X26)))</formula>
    </cfRule>
    <cfRule type="containsText" dxfId="184" priority="686" operator="containsText" text="NO HÁBIL">
      <formula>NOT(ISERROR(SEARCH("NO HÁBIL",X26)))</formula>
    </cfRule>
    <cfRule type="containsText" dxfId="183" priority="687" operator="containsText" text="HÁBIL">
      <formula>NOT(ISERROR(SEARCH("HÁBIL",X26)))</formula>
    </cfRule>
  </conditionalFormatting>
  <conditionalFormatting sqref="T27:T28">
    <cfRule type="containsText" dxfId="182" priority="681" operator="containsText" text="NO">
      <formula>NOT(ISERROR(SEARCH("NO",T27)))</formula>
    </cfRule>
    <cfRule type="containsText" dxfId="181" priority="682" operator="containsText" text="SI">
      <formula>NOT(ISERROR(SEARCH("SI",T27)))</formula>
    </cfRule>
  </conditionalFormatting>
  <conditionalFormatting sqref="U27:U28">
    <cfRule type="containsText" dxfId="180" priority="679" operator="containsText" text="SI">
      <formula>NOT(ISERROR(SEARCH("SI",U27)))</formula>
    </cfRule>
    <cfRule type="containsText" dxfId="179" priority="680" operator="containsText" text="NO">
      <formula>NOT(ISERROR(SEARCH("NO",U27)))</formula>
    </cfRule>
  </conditionalFormatting>
  <conditionalFormatting sqref="V27:V28">
    <cfRule type="containsText" dxfId="178" priority="677" operator="containsText" text="SI">
      <formula>NOT(ISERROR(SEARCH("SI",V27)))</formula>
    </cfRule>
    <cfRule type="containsText" dxfId="177" priority="678" operator="containsText" text="NO">
      <formula>NOT(ISERROR(SEARCH("NO",V27)))</formula>
    </cfRule>
  </conditionalFormatting>
  <conditionalFormatting sqref="AA27:AA28">
    <cfRule type="containsText" dxfId="176" priority="674" operator="containsText" text="NO">
      <formula>NOT(ISERROR(SEARCH("NO",AA27)))</formula>
    </cfRule>
    <cfRule type="containsText" dxfId="175" priority="676" operator="containsText" text="SI">
      <formula>NOT(ISERROR(SEARCH("SI",AA27)))</formula>
    </cfRule>
  </conditionalFormatting>
  <conditionalFormatting sqref="AB27:AB28">
    <cfRule type="containsText" dxfId="174" priority="673" operator="containsText" text="NO">
      <formula>NOT(ISERROR(SEARCH("NO",AB27)))</formula>
    </cfRule>
    <cfRule type="containsText" dxfId="173" priority="675" operator="containsText" text="SI">
      <formula>NOT(ISERROR(SEARCH("SI",AB27)))</formula>
    </cfRule>
  </conditionalFormatting>
  <conditionalFormatting sqref="W27:W28">
    <cfRule type="containsText" dxfId="172" priority="671" operator="containsText" text="NO">
      <formula>NOT(ISERROR(SEARCH("NO",W27)))</formula>
    </cfRule>
    <cfRule type="cellIs" dxfId="171" priority="672" operator="equal">
      <formula>"SI"</formula>
    </cfRule>
  </conditionalFormatting>
  <conditionalFormatting sqref="X27:X28">
    <cfRule type="containsText" dxfId="170" priority="666" operator="containsText" text="ERROR">
      <formula>NOT(ISERROR(SEARCH("ERROR",X27)))</formula>
    </cfRule>
    <cfRule type="containsText" dxfId="169" priority="669" operator="containsText" text="NO HÁBIL">
      <formula>NOT(ISERROR(SEARCH("NO HÁBIL",X27)))</formula>
    </cfRule>
    <cfRule type="containsText" dxfId="168" priority="670" operator="containsText" text="HÁBIL">
      <formula>NOT(ISERROR(SEARCH("HÁBIL",X27)))</formula>
    </cfRule>
  </conditionalFormatting>
  <conditionalFormatting sqref="T29:T30">
    <cfRule type="containsText" dxfId="167" priority="664" operator="containsText" text="NO">
      <formula>NOT(ISERROR(SEARCH("NO",T29)))</formula>
    </cfRule>
    <cfRule type="containsText" dxfId="166" priority="665" operator="containsText" text="SI">
      <formula>NOT(ISERROR(SEARCH("SI",T29)))</formula>
    </cfRule>
  </conditionalFormatting>
  <conditionalFormatting sqref="U29:U30">
    <cfRule type="containsText" dxfId="165" priority="662" operator="containsText" text="SI">
      <formula>NOT(ISERROR(SEARCH("SI",U29)))</formula>
    </cfRule>
    <cfRule type="containsText" dxfId="164" priority="663" operator="containsText" text="NO">
      <formula>NOT(ISERROR(SEARCH("NO",U29)))</formula>
    </cfRule>
  </conditionalFormatting>
  <conditionalFormatting sqref="V29:V30">
    <cfRule type="containsText" dxfId="163" priority="660" operator="containsText" text="SI">
      <formula>NOT(ISERROR(SEARCH("SI",V29)))</formula>
    </cfRule>
    <cfRule type="containsText" dxfId="162" priority="661" operator="containsText" text="NO">
      <formula>NOT(ISERROR(SEARCH("NO",V29)))</formula>
    </cfRule>
  </conditionalFormatting>
  <conditionalFormatting sqref="AA29:AA30">
    <cfRule type="containsText" dxfId="161" priority="657" operator="containsText" text="NO">
      <formula>NOT(ISERROR(SEARCH("NO",AA29)))</formula>
    </cfRule>
    <cfRule type="containsText" dxfId="160" priority="659" operator="containsText" text="SI">
      <formula>NOT(ISERROR(SEARCH("SI",AA29)))</formula>
    </cfRule>
  </conditionalFormatting>
  <conditionalFormatting sqref="AB29:AB30">
    <cfRule type="containsText" dxfId="159" priority="656" operator="containsText" text="NO">
      <formula>NOT(ISERROR(SEARCH("NO",AB29)))</formula>
    </cfRule>
    <cfRule type="containsText" dxfId="158" priority="658" operator="containsText" text="SI">
      <formula>NOT(ISERROR(SEARCH("SI",AB29)))</formula>
    </cfRule>
  </conditionalFormatting>
  <conditionalFormatting sqref="W29:W30">
    <cfRule type="containsText" dxfId="157" priority="654" operator="containsText" text="NO">
      <formula>NOT(ISERROR(SEARCH("NO",W29)))</formula>
    </cfRule>
    <cfRule type="cellIs" dxfId="156" priority="655" operator="equal">
      <formula>"SI"</formula>
    </cfRule>
  </conditionalFormatting>
  <conditionalFormatting sqref="X29:X30">
    <cfRule type="containsText" dxfId="155" priority="649" operator="containsText" text="ERROR">
      <formula>NOT(ISERROR(SEARCH("ERROR",X29)))</formula>
    </cfRule>
    <cfRule type="containsText" dxfId="154" priority="652" operator="containsText" text="NO HÁBIL">
      <formula>NOT(ISERROR(SEARCH("NO HÁBIL",X29)))</formula>
    </cfRule>
    <cfRule type="containsText" dxfId="153" priority="653" operator="containsText" text="HÁBIL">
      <formula>NOT(ISERROR(SEARCH("HÁBIL",X29)))</formula>
    </cfRule>
  </conditionalFormatting>
  <conditionalFormatting sqref="V4">
    <cfRule type="containsText" dxfId="152" priority="421" operator="containsText" text="SI">
      <formula>NOT(ISERROR(SEARCH("SI",V4)))</formula>
    </cfRule>
    <cfRule type="containsText" dxfId="151" priority="422" operator="containsText" text="NO">
      <formula>NOT(ISERROR(SEARCH("NO",V4)))</formula>
    </cfRule>
  </conditionalFormatting>
  <conditionalFormatting sqref="U31:V42">
    <cfRule type="containsText" dxfId="150" priority="181" operator="containsText" text="SI">
      <formula>NOT(ISERROR(SEARCH("SI",U31)))</formula>
    </cfRule>
    <cfRule type="containsText" dxfId="149" priority="182" operator="containsText" text="NO">
      <formula>NOT(ISERROR(SEARCH("NO",U31)))</formula>
    </cfRule>
  </conditionalFormatting>
  <conditionalFormatting sqref="T4:U4">
    <cfRule type="containsText" dxfId="148" priority="221" operator="containsText" text="SI">
      <formula>NOT(ISERROR(SEARCH("SI",T4)))</formula>
    </cfRule>
    <cfRule type="containsText" dxfId="147" priority="222" operator="containsText" text="NO">
      <formula>NOT(ISERROR(SEARCH("NO",T4)))</formula>
    </cfRule>
  </conditionalFormatting>
  <conditionalFormatting sqref="AC43:AC44">
    <cfRule type="containsText" dxfId="146" priority="218" operator="containsText" text="ERROR">
      <formula>NOT(ISERROR(SEARCH("ERROR",AC43)))</formula>
    </cfRule>
    <cfRule type="containsText" dxfId="145" priority="219" operator="containsText" text="NO HÁBIL">
      <formula>NOT(ISERROR(SEARCH("NO HÁBIL",AC43)))</formula>
    </cfRule>
    <cfRule type="containsText" dxfId="144" priority="220" operator="containsText" text="HÁBIL">
      <formula>NOT(ISERROR(SEARCH("HÁBIL",AC43)))</formula>
    </cfRule>
  </conditionalFormatting>
  <conditionalFormatting sqref="T43:T44">
    <cfRule type="containsText" dxfId="143" priority="216" operator="containsText" text="NO">
      <formula>NOT(ISERROR(SEARCH("NO",T43)))</formula>
    </cfRule>
    <cfRule type="containsText" dxfId="142" priority="217" operator="containsText" text="SI">
      <formula>NOT(ISERROR(SEARCH("SI",T43)))</formula>
    </cfRule>
  </conditionalFormatting>
  <conditionalFormatting sqref="U43:U44">
    <cfRule type="containsText" dxfId="141" priority="214" operator="containsText" text="SI">
      <formula>NOT(ISERROR(SEARCH("SI",U43)))</formula>
    </cfRule>
    <cfRule type="containsText" dxfId="140" priority="215" operator="containsText" text="NO">
      <formula>NOT(ISERROR(SEARCH("NO",U43)))</formula>
    </cfRule>
  </conditionalFormatting>
  <conditionalFormatting sqref="V43:V44">
    <cfRule type="containsText" dxfId="139" priority="212" operator="containsText" text="SI">
      <formula>NOT(ISERROR(SEARCH("SI",V43)))</formula>
    </cfRule>
    <cfRule type="containsText" dxfId="138" priority="213" operator="containsText" text="NO">
      <formula>NOT(ISERROR(SEARCH("NO",V43)))</formula>
    </cfRule>
  </conditionalFormatting>
  <conditionalFormatting sqref="AA43:AA44">
    <cfRule type="containsText" dxfId="137" priority="209" operator="containsText" text="NO">
      <formula>NOT(ISERROR(SEARCH("NO",AA43)))</formula>
    </cfRule>
    <cfRule type="containsText" dxfId="136" priority="211" operator="containsText" text="SI">
      <formula>NOT(ISERROR(SEARCH("SI",AA43)))</formula>
    </cfRule>
  </conditionalFormatting>
  <conditionalFormatting sqref="AB43:AB44">
    <cfRule type="containsText" dxfId="135" priority="208" operator="containsText" text="NO">
      <formula>NOT(ISERROR(SEARCH("NO",AB43)))</formula>
    </cfRule>
    <cfRule type="containsText" dxfId="134" priority="210" operator="containsText" text="SI">
      <formula>NOT(ISERROR(SEARCH("SI",AB43)))</formula>
    </cfRule>
  </conditionalFormatting>
  <conditionalFormatting sqref="AC45:AC46">
    <cfRule type="containsText" dxfId="133" priority="200" operator="containsText" text="ERROR">
      <formula>NOT(ISERROR(SEARCH("ERROR",AC45)))</formula>
    </cfRule>
    <cfRule type="containsText" dxfId="132" priority="201" operator="containsText" text="NO HÁBIL">
      <formula>NOT(ISERROR(SEARCH("NO HÁBIL",AC45)))</formula>
    </cfRule>
    <cfRule type="containsText" dxfId="131" priority="202" operator="containsText" text="HÁBIL">
      <formula>NOT(ISERROR(SEARCH("HÁBIL",AC45)))</formula>
    </cfRule>
  </conditionalFormatting>
  <conditionalFormatting sqref="T45:T46">
    <cfRule type="containsText" dxfId="130" priority="198" operator="containsText" text="NO">
      <formula>NOT(ISERROR(SEARCH("NO",T45)))</formula>
    </cfRule>
    <cfRule type="containsText" dxfId="129" priority="199" operator="containsText" text="SI">
      <formula>NOT(ISERROR(SEARCH("SI",T45)))</formula>
    </cfRule>
  </conditionalFormatting>
  <conditionalFormatting sqref="U45:U46">
    <cfRule type="containsText" dxfId="128" priority="196" operator="containsText" text="SI">
      <formula>NOT(ISERROR(SEARCH("SI",U45)))</formula>
    </cfRule>
    <cfRule type="containsText" dxfId="127" priority="197" operator="containsText" text="NO">
      <formula>NOT(ISERROR(SEARCH("NO",U45)))</formula>
    </cfRule>
  </conditionalFormatting>
  <conditionalFormatting sqref="V45:V46">
    <cfRule type="containsText" dxfId="126" priority="194" operator="containsText" text="SI">
      <formula>NOT(ISERROR(SEARCH("SI",V45)))</formula>
    </cfRule>
    <cfRule type="containsText" dxfId="125" priority="195" operator="containsText" text="NO">
      <formula>NOT(ISERROR(SEARCH("NO",V45)))</formula>
    </cfRule>
  </conditionalFormatting>
  <conditionalFormatting sqref="AA45:AA46">
    <cfRule type="containsText" dxfId="124" priority="191" operator="containsText" text="NO">
      <formula>NOT(ISERROR(SEARCH("NO",AA45)))</formula>
    </cfRule>
    <cfRule type="containsText" dxfId="123" priority="193" operator="containsText" text="SI">
      <formula>NOT(ISERROR(SEARCH("SI",AA45)))</formula>
    </cfRule>
  </conditionalFormatting>
  <conditionalFormatting sqref="AB45:AB46">
    <cfRule type="containsText" dxfId="122" priority="190" operator="containsText" text="NO">
      <formula>NOT(ISERROR(SEARCH("NO",AB45)))</formula>
    </cfRule>
    <cfRule type="containsText" dxfId="121" priority="192" operator="containsText" text="SI">
      <formula>NOT(ISERROR(SEARCH("SI",AB45)))</formula>
    </cfRule>
  </conditionalFormatting>
  <conditionalFormatting sqref="T31:T42 AA31:AB42">
    <cfRule type="containsText" dxfId="120" priority="183" operator="containsText" text="NO">
      <formula>NOT(ISERROR(SEARCH("NO",T31)))</formula>
    </cfRule>
    <cfRule type="containsText" dxfId="119" priority="184" operator="containsText" text="SI">
      <formula>NOT(ISERROR(SEARCH("SI",T31)))</formula>
    </cfRule>
  </conditionalFormatting>
  <conditionalFormatting sqref="AC31:AC42">
    <cfRule type="containsText" dxfId="118" priority="176" operator="containsText" text="ERROR">
      <formula>NOT(ISERROR(SEARCH("ERROR",AC31)))</formula>
    </cfRule>
    <cfRule type="containsText" dxfId="117" priority="177" operator="containsText" text="NO HÁBIL">
      <formula>NOT(ISERROR(SEARCH("NO HÁBIL",AC31)))</formula>
    </cfRule>
    <cfRule type="containsText" dxfId="116" priority="178" operator="containsText" text="HÁBIL">
      <formula>NOT(ISERROR(SEARCH("HÁBIL",AC31)))</formula>
    </cfRule>
  </conditionalFormatting>
  <conditionalFormatting sqref="T47:T56 AA47:AB56">
    <cfRule type="containsText" dxfId="115" priority="174" operator="containsText" text="NO">
      <formula>NOT(ISERROR(SEARCH("NO",T47)))</formula>
    </cfRule>
    <cfRule type="containsText" dxfId="114" priority="175" operator="containsText" text="SI">
      <formula>NOT(ISERROR(SEARCH("SI",T47)))</formula>
    </cfRule>
  </conditionalFormatting>
  <conditionalFormatting sqref="U47:V56">
    <cfRule type="containsText" dxfId="113" priority="172" operator="containsText" text="SI">
      <formula>NOT(ISERROR(SEARCH("SI",U47)))</formula>
    </cfRule>
    <cfRule type="containsText" dxfId="112" priority="173" operator="containsText" text="NO">
      <formula>NOT(ISERROR(SEARCH("NO",U47)))</formula>
    </cfRule>
  </conditionalFormatting>
  <conditionalFormatting sqref="AC47:AC56">
    <cfRule type="containsText" dxfId="111" priority="167" operator="containsText" text="ERROR">
      <formula>NOT(ISERROR(SEARCH("ERROR",AC47)))</formula>
    </cfRule>
    <cfRule type="containsText" dxfId="110" priority="168" operator="containsText" text="NO HÁBIL">
      <formula>NOT(ISERROR(SEARCH("NO HÁBIL",AC47)))</formula>
    </cfRule>
    <cfRule type="containsText" dxfId="109" priority="169" operator="containsText" text="HÁBIL">
      <formula>NOT(ISERROR(SEARCH("HÁBIL",AC47)))</formula>
    </cfRule>
  </conditionalFormatting>
  <conditionalFormatting sqref="W47">
    <cfRule type="containsText" dxfId="108" priority="160" operator="containsText" text="NO">
      <formula>NOT(ISERROR(SEARCH("NO",W47)))</formula>
    </cfRule>
    <cfRule type="cellIs" dxfId="107" priority="161" operator="equal">
      <formula>"SI"</formula>
    </cfRule>
  </conditionalFormatting>
  <conditionalFormatting sqref="W47">
    <cfRule type="containsText" dxfId="106" priority="155" operator="containsText" text="NO">
      <formula>NOT(ISERROR(SEARCH("NO",W47)))</formula>
    </cfRule>
    <cfRule type="cellIs" dxfId="105" priority="156" operator="equal">
      <formula>"SI"</formula>
    </cfRule>
  </conditionalFormatting>
  <conditionalFormatting sqref="X47">
    <cfRule type="containsText" dxfId="104" priority="149" operator="containsText" text="ERROR">
      <formula>NOT(ISERROR(SEARCH("ERROR",X47)))</formula>
    </cfRule>
    <cfRule type="containsText" dxfId="103" priority="150" operator="containsText" text="NO HÁBIL">
      <formula>NOT(ISERROR(SEARCH("NO HÁBIL",X47)))</formula>
    </cfRule>
    <cfRule type="containsText" dxfId="102" priority="151" operator="containsText" text="HÁBIL">
      <formula>NOT(ISERROR(SEARCH("HÁBIL",X47)))</formula>
    </cfRule>
  </conditionalFormatting>
  <conditionalFormatting sqref="X47">
    <cfRule type="containsText" dxfId="101" priority="146" operator="containsText" text="ERROR">
      <formula>NOT(ISERROR(SEARCH("ERROR",X47)))</formula>
    </cfRule>
    <cfRule type="containsText" dxfId="100" priority="147" operator="containsText" text="NO HÁBIL">
      <formula>NOT(ISERROR(SEARCH("NO HÁBIL",X47)))</formula>
    </cfRule>
    <cfRule type="containsText" dxfId="99" priority="148" operator="containsText" text="HÁBIL">
      <formula>NOT(ISERROR(SEARCH("HÁBIL",X47)))</formula>
    </cfRule>
  </conditionalFormatting>
  <conditionalFormatting sqref="W50:W51">
    <cfRule type="containsText" dxfId="98" priority="144" operator="containsText" text="NO">
      <formula>NOT(ISERROR(SEARCH("NO",W50)))</formula>
    </cfRule>
    <cfRule type="cellIs" dxfId="97" priority="145" operator="equal">
      <formula>"SI"</formula>
    </cfRule>
  </conditionalFormatting>
  <conditionalFormatting sqref="X50:X51">
    <cfRule type="containsText" dxfId="96" priority="141" operator="containsText" text="ERROR">
      <formula>NOT(ISERROR(SEARCH("ERROR",X50)))</formula>
    </cfRule>
    <cfRule type="containsText" dxfId="95" priority="142" operator="containsText" text="NO HÁBIL">
      <formula>NOT(ISERROR(SEARCH("NO HÁBIL",X50)))</formula>
    </cfRule>
    <cfRule type="containsText" dxfId="94" priority="143" operator="containsText" text="HÁBIL">
      <formula>NOT(ISERROR(SEARCH("HÁBIL",X50)))</formula>
    </cfRule>
  </conditionalFormatting>
  <conditionalFormatting sqref="W52:W53">
    <cfRule type="containsText" dxfId="93" priority="139" operator="containsText" text="NO">
      <formula>NOT(ISERROR(SEARCH("NO",W52)))</formula>
    </cfRule>
    <cfRule type="cellIs" dxfId="92" priority="140" operator="equal">
      <formula>"SI"</formula>
    </cfRule>
  </conditionalFormatting>
  <conditionalFormatting sqref="X52:X53">
    <cfRule type="containsText" dxfId="91" priority="136" operator="containsText" text="ERROR">
      <formula>NOT(ISERROR(SEARCH("ERROR",X52)))</formula>
    </cfRule>
    <cfRule type="containsText" dxfId="90" priority="137" operator="containsText" text="NO HÁBIL">
      <formula>NOT(ISERROR(SEARCH("NO HÁBIL",X52)))</formula>
    </cfRule>
    <cfRule type="containsText" dxfId="89" priority="138" operator="containsText" text="HÁBIL">
      <formula>NOT(ISERROR(SEARCH("HÁBIL",X52)))</formula>
    </cfRule>
  </conditionalFormatting>
  <conditionalFormatting sqref="W54:W55">
    <cfRule type="containsText" dxfId="88" priority="134" operator="containsText" text="NO">
      <formula>NOT(ISERROR(SEARCH("NO",W54)))</formula>
    </cfRule>
    <cfRule type="cellIs" dxfId="87" priority="135" operator="equal">
      <formula>"SI"</formula>
    </cfRule>
  </conditionalFormatting>
  <conditionalFormatting sqref="X54:X55">
    <cfRule type="containsText" dxfId="86" priority="131" operator="containsText" text="ERROR">
      <formula>NOT(ISERROR(SEARCH("ERROR",X54)))</formula>
    </cfRule>
    <cfRule type="containsText" dxfId="85" priority="132" operator="containsText" text="NO HÁBIL">
      <formula>NOT(ISERROR(SEARCH("NO HÁBIL",X54)))</formula>
    </cfRule>
    <cfRule type="containsText" dxfId="84" priority="133" operator="containsText" text="HÁBIL">
      <formula>NOT(ISERROR(SEARCH("HÁBIL",X54)))</formula>
    </cfRule>
  </conditionalFormatting>
  <conditionalFormatting sqref="W56">
    <cfRule type="containsText" dxfId="83" priority="129" operator="containsText" text="NO">
      <formula>NOT(ISERROR(SEARCH("NO",W56)))</formula>
    </cfRule>
    <cfRule type="cellIs" dxfId="82" priority="130" operator="equal">
      <formula>"SI"</formula>
    </cfRule>
  </conditionalFormatting>
  <conditionalFormatting sqref="X56">
    <cfRule type="containsText" dxfId="81" priority="126" operator="containsText" text="ERROR">
      <formula>NOT(ISERROR(SEARCH("ERROR",X56)))</formula>
    </cfRule>
    <cfRule type="containsText" dxfId="80" priority="127" operator="containsText" text="NO HÁBIL">
      <formula>NOT(ISERROR(SEARCH("NO HÁBIL",X56)))</formula>
    </cfRule>
    <cfRule type="containsText" dxfId="79" priority="128" operator="containsText" text="HÁBIL">
      <formula>NOT(ISERROR(SEARCH("HÁBIL",X56)))</formula>
    </cfRule>
  </conditionalFormatting>
  <conditionalFormatting sqref="W56">
    <cfRule type="containsText" dxfId="78" priority="124" operator="containsText" text="NO">
      <formula>NOT(ISERROR(SEARCH("NO",W56)))</formula>
    </cfRule>
    <cfRule type="cellIs" dxfId="77" priority="125" operator="equal">
      <formula>"SI"</formula>
    </cfRule>
  </conditionalFormatting>
  <conditionalFormatting sqref="X56">
    <cfRule type="containsText" dxfId="76" priority="121" operator="containsText" text="ERROR">
      <formula>NOT(ISERROR(SEARCH("ERROR",X56)))</formula>
    </cfRule>
    <cfRule type="containsText" dxfId="75" priority="122" operator="containsText" text="NO HÁBIL">
      <formula>NOT(ISERROR(SEARCH("NO HÁBIL",X56)))</formula>
    </cfRule>
    <cfRule type="containsText" dxfId="74" priority="123" operator="containsText" text="HÁBIL">
      <formula>NOT(ISERROR(SEARCH("HÁBIL",X56)))</formula>
    </cfRule>
  </conditionalFormatting>
  <conditionalFormatting sqref="W31:W32">
    <cfRule type="containsText" dxfId="73" priority="89" operator="containsText" text="NO">
      <formula>NOT(ISERROR(SEARCH("NO",W31)))</formula>
    </cfRule>
    <cfRule type="cellIs" dxfId="72" priority="90" operator="equal">
      <formula>"SI"</formula>
    </cfRule>
  </conditionalFormatting>
  <conditionalFormatting sqref="X31:X32">
    <cfRule type="containsText" dxfId="71" priority="86" operator="containsText" text="ERROR">
      <formula>NOT(ISERROR(SEARCH("ERROR",X31)))</formula>
    </cfRule>
    <cfRule type="containsText" dxfId="70" priority="87" operator="containsText" text="NO HÁBIL">
      <formula>NOT(ISERROR(SEARCH("NO HÁBIL",X31)))</formula>
    </cfRule>
    <cfRule type="containsText" dxfId="69" priority="88" operator="containsText" text="HÁBIL">
      <formula>NOT(ISERROR(SEARCH("HÁBIL",X31)))</formula>
    </cfRule>
  </conditionalFormatting>
  <conditionalFormatting sqref="W33:W46">
    <cfRule type="containsText" dxfId="68" priority="84" operator="containsText" text="NO">
      <formula>NOT(ISERROR(SEARCH("NO",W33)))</formula>
    </cfRule>
    <cfRule type="cellIs" dxfId="67" priority="85" operator="equal">
      <formula>"SI"</formula>
    </cfRule>
  </conditionalFormatting>
  <conditionalFormatting sqref="X33:X46">
    <cfRule type="containsText" dxfId="66" priority="81" operator="containsText" text="ERROR">
      <formula>NOT(ISERROR(SEARCH("ERROR",X33)))</formula>
    </cfRule>
    <cfRule type="containsText" dxfId="65" priority="82" operator="containsText" text="NO HÁBIL">
      <formula>NOT(ISERROR(SEARCH("NO HÁBIL",X33)))</formula>
    </cfRule>
    <cfRule type="containsText" dxfId="64" priority="83" operator="containsText" text="HÁBIL">
      <formula>NOT(ISERROR(SEARCH("HÁBIL",X33)))</formula>
    </cfRule>
  </conditionalFormatting>
  <conditionalFormatting sqref="T57:T62 AA57:AB62">
    <cfRule type="containsText" dxfId="63" priority="65" operator="containsText" text="NO">
      <formula>NOT(ISERROR(SEARCH("NO",T57)))</formula>
    </cfRule>
    <cfRule type="containsText" dxfId="62" priority="66" operator="containsText" text="SI">
      <formula>NOT(ISERROR(SEARCH("SI",T57)))</formula>
    </cfRule>
  </conditionalFormatting>
  <conditionalFormatting sqref="U57:V62">
    <cfRule type="containsText" dxfId="61" priority="63" operator="containsText" text="SI">
      <formula>NOT(ISERROR(SEARCH("SI",U57)))</formula>
    </cfRule>
    <cfRule type="containsText" dxfId="60" priority="64" operator="containsText" text="NO">
      <formula>NOT(ISERROR(SEARCH("NO",U57)))</formula>
    </cfRule>
  </conditionalFormatting>
  <conditionalFormatting sqref="AC57:AC62">
    <cfRule type="containsText" dxfId="59" priority="60" operator="containsText" text="ERROR">
      <formula>NOT(ISERROR(SEARCH("ERROR",AC57)))</formula>
    </cfRule>
    <cfRule type="containsText" dxfId="58" priority="61" operator="containsText" text="NO HÁBIL">
      <formula>NOT(ISERROR(SEARCH("NO HÁBIL",AC57)))</formula>
    </cfRule>
    <cfRule type="containsText" dxfId="57" priority="62" operator="containsText" text="HÁBIL">
      <formula>NOT(ISERROR(SEARCH("HÁBIL",AC57)))</formula>
    </cfRule>
  </conditionalFormatting>
  <conditionalFormatting sqref="X57 X59 X61">
    <cfRule type="containsText" dxfId="56" priority="55" operator="containsText" text="ERROR">
      <formula>NOT(ISERROR(SEARCH("ERROR",X57)))</formula>
    </cfRule>
    <cfRule type="containsText" dxfId="55" priority="56" operator="containsText" text="NO HÁBIL">
      <formula>NOT(ISERROR(SEARCH("NO HÁBIL",X57)))</formula>
    </cfRule>
    <cfRule type="containsText" dxfId="54" priority="57" operator="containsText" text="HÁBIL">
      <formula>NOT(ISERROR(SEARCH("HÁBIL",X57)))</formula>
    </cfRule>
  </conditionalFormatting>
  <conditionalFormatting sqref="W57:W58">
    <cfRule type="containsText" dxfId="53" priority="53" operator="containsText" text="NO">
      <formula>NOT(ISERROR(SEARCH("NO",W57)))</formula>
    </cfRule>
    <cfRule type="cellIs" dxfId="52" priority="54" operator="equal">
      <formula>"SI"</formula>
    </cfRule>
  </conditionalFormatting>
  <conditionalFormatting sqref="W59:W60">
    <cfRule type="containsText" dxfId="51" priority="51" operator="containsText" text="NO">
      <formula>NOT(ISERROR(SEARCH("NO",W59)))</formula>
    </cfRule>
    <cfRule type="cellIs" dxfId="50" priority="52" operator="equal">
      <formula>"SI"</formula>
    </cfRule>
  </conditionalFormatting>
  <conditionalFormatting sqref="W61:W62">
    <cfRule type="containsText" dxfId="49" priority="49" operator="containsText" text="NO">
      <formula>NOT(ISERROR(SEARCH("NO",W61)))</formula>
    </cfRule>
    <cfRule type="cellIs" dxfId="48" priority="50" operator="equal">
      <formula>"SI"</formula>
    </cfRule>
  </conditionalFormatting>
  <conditionalFormatting sqref="AD5">
    <cfRule type="containsText" dxfId="47" priority="47" operator="containsText" text="SI">
      <formula>NOT(ISERROR(SEARCH("SI",AD5)))</formula>
    </cfRule>
    <cfRule type="containsText" dxfId="46" priority="48" operator="containsText" text="NO">
      <formula>NOT(ISERROR(SEARCH("NO",AD5)))</formula>
    </cfRule>
  </conditionalFormatting>
  <conditionalFormatting sqref="AD6">
    <cfRule type="containsText" dxfId="45" priority="45" operator="containsText" text="SI">
      <formula>NOT(ISERROR(SEARCH("SI",AD6)))</formula>
    </cfRule>
    <cfRule type="containsText" dxfId="44" priority="46" operator="containsText" text="NO">
      <formula>NOT(ISERROR(SEARCH("NO",AD6)))</formula>
    </cfRule>
  </conditionalFormatting>
  <conditionalFormatting sqref="AD7">
    <cfRule type="containsText" dxfId="43" priority="43" operator="containsText" text="SI">
      <formula>NOT(ISERROR(SEARCH("SI",AD7)))</formula>
    </cfRule>
    <cfRule type="containsText" dxfId="42" priority="44" operator="containsText" text="NO">
      <formula>NOT(ISERROR(SEARCH("NO",AD7)))</formula>
    </cfRule>
  </conditionalFormatting>
  <conditionalFormatting sqref="AD9:AD10">
    <cfRule type="containsText" dxfId="41" priority="41" operator="containsText" text="SI">
      <formula>NOT(ISERROR(SEARCH("SI",AD9)))</formula>
    </cfRule>
    <cfRule type="containsText" dxfId="40" priority="42" operator="containsText" text="NO">
      <formula>NOT(ISERROR(SEARCH("NO",AD9)))</formula>
    </cfRule>
  </conditionalFormatting>
  <conditionalFormatting sqref="AD11:AD12">
    <cfRule type="containsText" dxfId="39" priority="39" operator="containsText" text="SI">
      <formula>NOT(ISERROR(SEARCH("SI",AD11)))</formula>
    </cfRule>
    <cfRule type="containsText" dxfId="38" priority="40" operator="containsText" text="NO">
      <formula>NOT(ISERROR(SEARCH("NO",AD11)))</formula>
    </cfRule>
  </conditionalFormatting>
  <conditionalFormatting sqref="AD13">
    <cfRule type="containsText" dxfId="37" priority="37" operator="containsText" text="SI">
      <formula>NOT(ISERROR(SEARCH("SI",AD13)))</formula>
    </cfRule>
    <cfRule type="containsText" dxfId="36" priority="38" operator="containsText" text="NO">
      <formula>NOT(ISERROR(SEARCH("NO",AD13)))</formula>
    </cfRule>
  </conditionalFormatting>
  <conditionalFormatting sqref="AD14:AD15">
    <cfRule type="containsText" dxfId="35" priority="35" operator="containsText" text="SI">
      <formula>NOT(ISERROR(SEARCH("SI",AD14)))</formula>
    </cfRule>
    <cfRule type="containsText" dxfId="34" priority="36" operator="containsText" text="NO">
      <formula>NOT(ISERROR(SEARCH("NO",AD14)))</formula>
    </cfRule>
  </conditionalFormatting>
  <conditionalFormatting sqref="AD16:AD17">
    <cfRule type="containsText" dxfId="33" priority="33" operator="containsText" text="SI">
      <formula>NOT(ISERROR(SEARCH("SI",AD16)))</formula>
    </cfRule>
    <cfRule type="containsText" dxfId="32" priority="34" operator="containsText" text="NO">
      <formula>NOT(ISERROR(SEARCH("NO",AD16)))</formula>
    </cfRule>
  </conditionalFormatting>
  <conditionalFormatting sqref="AD18:AD19">
    <cfRule type="containsText" dxfId="31" priority="31" operator="containsText" text="SI">
      <formula>NOT(ISERROR(SEARCH("SI",AD18)))</formula>
    </cfRule>
    <cfRule type="containsText" dxfId="30" priority="32" operator="containsText" text="NO">
      <formula>NOT(ISERROR(SEARCH("NO",AD18)))</formula>
    </cfRule>
  </conditionalFormatting>
  <conditionalFormatting sqref="AD20:AD21">
    <cfRule type="containsText" dxfId="29" priority="29" operator="containsText" text="SI">
      <formula>NOT(ISERROR(SEARCH("SI",AD20)))</formula>
    </cfRule>
    <cfRule type="containsText" dxfId="28" priority="30" operator="containsText" text="NO">
      <formula>NOT(ISERROR(SEARCH("NO",AD20)))</formula>
    </cfRule>
  </conditionalFormatting>
  <conditionalFormatting sqref="AD22:AD23">
    <cfRule type="containsText" dxfId="27" priority="27" operator="containsText" text="SI">
      <formula>NOT(ISERROR(SEARCH("SI",AD22)))</formula>
    </cfRule>
    <cfRule type="containsText" dxfId="26" priority="28" operator="containsText" text="NO">
      <formula>NOT(ISERROR(SEARCH("NO",AD22)))</formula>
    </cfRule>
  </conditionalFormatting>
  <conditionalFormatting sqref="AD24:AD25">
    <cfRule type="containsText" dxfId="25" priority="25" operator="containsText" text="SI">
      <formula>NOT(ISERROR(SEARCH("SI",AD24)))</formula>
    </cfRule>
    <cfRule type="containsText" dxfId="24" priority="26" operator="containsText" text="NO">
      <formula>NOT(ISERROR(SEARCH("NO",AD24)))</formula>
    </cfRule>
  </conditionalFormatting>
  <conditionalFormatting sqref="AD26">
    <cfRule type="containsText" dxfId="23" priority="23" operator="containsText" text="SI">
      <formula>NOT(ISERROR(SEARCH("SI",AD26)))</formula>
    </cfRule>
    <cfRule type="containsText" dxfId="22" priority="24" operator="containsText" text="NO">
      <formula>NOT(ISERROR(SEARCH("NO",AD26)))</formula>
    </cfRule>
  </conditionalFormatting>
  <conditionalFormatting sqref="AD27:AD28">
    <cfRule type="containsText" dxfId="21" priority="21" operator="containsText" text="SI">
      <formula>NOT(ISERROR(SEARCH("SI",AD27)))</formula>
    </cfRule>
    <cfRule type="containsText" dxfId="20" priority="22" operator="containsText" text="NO">
      <formula>NOT(ISERROR(SEARCH("NO",AD27)))</formula>
    </cfRule>
  </conditionalFormatting>
  <conditionalFormatting sqref="AD29:AD30">
    <cfRule type="containsText" dxfId="19" priority="19" operator="containsText" text="SI">
      <formula>NOT(ISERROR(SEARCH("SI",AD29)))</formula>
    </cfRule>
    <cfRule type="containsText" dxfId="18" priority="20" operator="containsText" text="NO">
      <formula>NOT(ISERROR(SEARCH("NO",AD29)))</formula>
    </cfRule>
  </conditionalFormatting>
  <conditionalFormatting sqref="AD4">
    <cfRule type="containsText" dxfId="17" priority="17" operator="containsText" text="SI">
      <formula>NOT(ISERROR(SEARCH("SI",AD4)))</formula>
    </cfRule>
    <cfRule type="containsText" dxfId="16" priority="18" operator="containsText" text="NO">
      <formula>NOT(ISERROR(SEARCH("NO",AD4)))</formula>
    </cfRule>
  </conditionalFormatting>
  <conditionalFormatting sqref="AD31:AD41">
    <cfRule type="containsText" dxfId="15" priority="11" operator="containsText" text="SI">
      <formula>NOT(ISERROR(SEARCH("SI",AD31)))</formula>
    </cfRule>
    <cfRule type="containsText" dxfId="14" priority="12" operator="containsText" text="NO">
      <formula>NOT(ISERROR(SEARCH("NO",AD31)))</formula>
    </cfRule>
  </conditionalFormatting>
  <conditionalFormatting sqref="AD44">
    <cfRule type="containsText" dxfId="13" priority="15" operator="containsText" text="SI">
      <formula>NOT(ISERROR(SEARCH("SI",AD44)))</formula>
    </cfRule>
    <cfRule type="containsText" dxfId="12" priority="16" operator="containsText" text="NO">
      <formula>NOT(ISERROR(SEARCH("NO",AD44)))</formula>
    </cfRule>
  </conditionalFormatting>
  <conditionalFormatting sqref="AD45">
    <cfRule type="containsText" dxfId="11" priority="13" operator="containsText" text="SI">
      <formula>NOT(ISERROR(SEARCH("SI",AD45)))</formula>
    </cfRule>
    <cfRule type="containsText" dxfId="10" priority="14" operator="containsText" text="NO">
      <formula>NOT(ISERROR(SEARCH("NO",AD45)))</formula>
    </cfRule>
  </conditionalFormatting>
  <conditionalFormatting sqref="AD47:AD56">
    <cfRule type="containsText" dxfId="9" priority="9" operator="containsText" text="SI">
      <formula>NOT(ISERROR(SEARCH("SI",AD47)))</formula>
    </cfRule>
    <cfRule type="containsText" dxfId="8" priority="10" operator="containsText" text="NO">
      <formula>NOT(ISERROR(SEARCH("NO",AD47)))</formula>
    </cfRule>
  </conditionalFormatting>
  <conditionalFormatting sqref="AD57:AD62">
    <cfRule type="containsText" dxfId="7" priority="7" operator="containsText" text="SI">
      <formula>NOT(ISERROR(SEARCH("SI",AD57)))</formula>
    </cfRule>
    <cfRule type="containsText" dxfId="6" priority="8" operator="containsText" text="NO">
      <formula>NOT(ISERROR(SEARCH("NO",AD57)))</formula>
    </cfRule>
  </conditionalFormatting>
  <conditionalFormatting sqref="AD46">
    <cfRule type="containsText" dxfId="5" priority="5" operator="containsText" text="SI">
      <formula>NOT(ISERROR(SEARCH("SI",AD46)))</formula>
    </cfRule>
    <cfRule type="containsText" dxfId="4" priority="6" operator="containsText" text="NO">
      <formula>NOT(ISERROR(SEARCH("NO",AD46)))</formula>
    </cfRule>
  </conditionalFormatting>
  <conditionalFormatting sqref="AD42">
    <cfRule type="containsText" dxfId="3" priority="3" operator="containsText" text="SI">
      <formula>NOT(ISERROR(SEARCH("SI",AD42)))</formula>
    </cfRule>
    <cfRule type="containsText" dxfId="2" priority="4" operator="containsText" text="NO">
      <formula>NOT(ISERROR(SEARCH("NO",AD42)))</formula>
    </cfRule>
  </conditionalFormatting>
  <conditionalFormatting sqref="AD43">
    <cfRule type="containsText" dxfId="1" priority="1" operator="containsText" text="SI">
      <formula>NOT(ISERROR(SEARCH("SI",AD43)))</formula>
    </cfRule>
    <cfRule type="containsText" dxfId="0" priority="2" operator="containsText" text="NO">
      <formula>NOT(ISERROR(SEARCH("NO",AD43)))</formula>
    </cfRule>
  </conditionalFormatting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Matriz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Nathalie Valencia Barrera</dc:creator>
  <cp:lastModifiedBy>Javier Hernando Parada Sanchez</cp:lastModifiedBy>
  <dcterms:created xsi:type="dcterms:W3CDTF">2014-05-27T20:50:42Z</dcterms:created>
  <dcterms:modified xsi:type="dcterms:W3CDTF">2014-08-06T00:29:19Z</dcterms:modified>
</cp:coreProperties>
</file>