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120" windowWidth="20460" windowHeight="7560" tabRatio="863" activeTab="6"/>
  </bookViews>
  <sheets>
    <sheet name="LISTA PROPONENTES" sheetId="2" r:id="rId1"/>
    <sheet name="PRESUPUESTOS" sheetId="3" r:id="rId2"/>
    <sheet name="KRC" sheetId="20" state="hidden" r:id="rId3"/>
    <sheet name="EXPER.GRAL" sheetId="5" r:id="rId4"/>
    <sheet name="RESUMEN EXP. GENERAL" sheetId="6" r:id="rId5"/>
    <sheet name="EXP.ESPECIFICA" sheetId="7" r:id="rId6"/>
    <sheet name="RES. EVAL TÉCNICA" sheetId="8" r:id="rId7"/>
    <sheet name="Resumen de profesionales" sheetId="18" state="hidden" r:id="rId8"/>
  </sheets>
  <externalReferences>
    <externalReference r:id="rId9"/>
  </externalReferences>
  <definedNames>
    <definedName name="acarg1">#REF!</definedName>
    <definedName name="acarg2">#REF!</definedName>
    <definedName name="acarg3">#REF!</definedName>
    <definedName name="area">#REF!</definedName>
    <definedName name="_xlnm.Print_Area" localSheetId="5">EXP.ESPECIFICA!$B$1:$R$23</definedName>
    <definedName name="_xlnm.Print_Area" localSheetId="3">EXPER.GRAL!$B$1:$S$38</definedName>
    <definedName name="_xlnm.Print_Area" localSheetId="2">KRC!$B$1:$J$21</definedName>
    <definedName name="_xlnm.Print_Area" localSheetId="0">'LISTA PROPONENTES'!$B$1:$D$23</definedName>
    <definedName name="_xlnm.Print_Area" localSheetId="1">PRESUPUESTOS!$B$1:$E$17</definedName>
    <definedName name="_xlnm.Print_Area" localSheetId="6">'RES. EVAL TÉCNICA'!$B$1:$E$24</definedName>
    <definedName name="_xlnm.Print_Area" localSheetId="4">'RESUMEN EXP. GENERAL'!$B$1:$G$20</definedName>
    <definedName name="bcarg1">#REF!</definedName>
    <definedName name="bcarg2">#REF!</definedName>
    <definedName name="bcarg3">#REF!</definedName>
    <definedName name="CARGO1">#REF!</definedName>
    <definedName name="CARGO2">#REF!</definedName>
    <definedName name="CARGO3">#REF!</definedName>
    <definedName name="CARGO4">#REF!</definedName>
    <definedName name="CARGO5">#REF!</definedName>
    <definedName name="CARGO6">#REF!</definedName>
    <definedName name="CARGO7">#REF!</definedName>
    <definedName name="ccarg1">#REF!</definedName>
    <definedName name="ccarg2">#REF!</definedName>
    <definedName name="ccarg3">#REF!</definedName>
    <definedName name="CONSORCIO" localSheetId="2">[1]LISTAS!$C$2:$C$4</definedName>
    <definedName name="CONSORCIO">#REF!</definedName>
    <definedName name="CUMPLIMIENTO">#REF!</definedName>
    <definedName name="dcarg1">#REF!</definedName>
    <definedName name="dcarg2">#REF!</definedName>
    <definedName name="dcarg3">#REF!</definedName>
    <definedName name="dependencias" localSheetId="2">[1]LISTAS!$B$2:$B$12</definedName>
    <definedName name="DEPENDENCIAS">#REF!</definedName>
    <definedName name="DIRECTOR">#REF!</definedName>
    <definedName name="ESPECIALISTA_EN_PAVIMENTOS">#REF!</definedName>
    <definedName name="exespcargo1">#REF!</definedName>
    <definedName name="exespcargo2">#REF!</definedName>
    <definedName name="exespcargo3">#REF!</definedName>
    <definedName name="exespcargo4">#REF!</definedName>
    <definedName name="exespcargo5">#REF!</definedName>
    <definedName name="exespcargo6">#REF!</definedName>
    <definedName name="exgencargo1">#REF!</definedName>
    <definedName name="exgencargo2">#REF!</definedName>
    <definedName name="exgencargo3">#REF!</definedName>
    <definedName name="exgencargo4">#REF!</definedName>
    <definedName name="exgencargo5">#REF!</definedName>
    <definedName name="exgencargo6">#REF!</definedName>
    <definedName name="fcierrecal">#REF!</definedName>
    <definedName name="fcierrepre">#REF!</definedName>
    <definedName name="FORMACIONACADEMICA">#REF!</definedName>
    <definedName name="modulo">#REF!</definedName>
    <definedName name="NIVELACADEMICO">#REF!</definedName>
    <definedName name="numproceso">#REF!</definedName>
    <definedName name="objproceso">#REF!</definedName>
    <definedName name="oevalexpesp">#REF!</definedName>
    <definedName name="oevalexpgen">#REF!</definedName>
    <definedName name="PORPOM" localSheetId="2">'[1]EXPER.GRAL-PRECAL'!$P$14</definedName>
    <definedName name="PORPOM">EXPER.GRAL!$O$12</definedName>
    <definedName name="POSTGRADOS">#REF!</definedName>
    <definedName name="PROF_REQUE">[1]LISTAS!$D$2:$D$31</definedName>
    <definedName name="PROFESIONALES">#REF!</definedName>
    <definedName name="PROFESIONES">[1]LISTAS!$E$2:$E$31</definedName>
    <definedName name="RESIDENTE">#REF!</definedName>
    <definedName name="SALACTUAL">#REF!</definedName>
    <definedName name="SINO">#REF!</definedName>
    <definedName name="_xlnm.Print_Titles" localSheetId="5">EXP.ESPECIFICA!$1:$12</definedName>
    <definedName name="_xlnm.Print_Titles" localSheetId="3">EXPER.GRAL!$1:$13</definedName>
    <definedName name="_xlnm.Print_Titles" localSheetId="2">KRC!$12:$14</definedName>
    <definedName name="VALIDACION">[1]SMLM!$G$17:$G$18</definedName>
    <definedName name="Z_09646EC9_1302_4CDE_9F53_F9EF320FA9A0_.wvu.Cols" localSheetId="6" hidden="1">'RES. EVAL TÉCNICA'!$F:$F</definedName>
    <definedName name="Z_09646EC9_1302_4CDE_9F53_F9EF320FA9A0_.wvu.PrintArea" localSheetId="5" hidden="1">EXP.ESPECIFICA!$B$1:$R$23</definedName>
    <definedName name="Z_09646EC9_1302_4CDE_9F53_F9EF320FA9A0_.wvu.PrintArea" localSheetId="3" hidden="1">EXPER.GRAL!$B$1:$S$38</definedName>
    <definedName name="Z_09646EC9_1302_4CDE_9F53_F9EF320FA9A0_.wvu.PrintArea" localSheetId="0" hidden="1">'LISTA PROPONENTES'!$B$1:$D$23</definedName>
    <definedName name="Z_09646EC9_1302_4CDE_9F53_F9EF320FA9A0_.wvu.PrintArea" localSheetId="1" hidden="1">PRESUPUESTOS!$B$1:$E$17</definedName>
    <definedName name="Z_09646EC9_1302_4CDE_9F53_F9EF320FA9A0_.wvu.PrintArea" localSheetId="6" hidden="1">'RES. EVAL TÉCNICA'!$B$1:$E$24</definedName>
    <definedName name="Z_09646EC9_1302_4CDE_9F53_F9EF320FA9A0_.wvu.PrintArea" localSheetId="4" hidden="1">'RESUMEN EXP. GENERAL'!$B$1:$G$20</definedName>
    <definedName name="Z_09646EC9_1302_4CDE_9F53_F9EF320FA9A0_.wvu.PrintTitles" localSheetId="5" hidden="1">EXP.ESPECIFICA!$1:$12</definedName>
    <definedName name="Z_09646EC9_1302_4CDE_9F53_F9EF320FA9A0_.wvu.PrintTitles" localSheetId="3" hidden="1">EXPER.GRAL!$1:$13</definedName>
    <definedName name="Z_09646EC9_1302_4CDE_9F53_F9EF320FA9A0_.wvu.Rows" localSheetId="1" hidden="1">PRESUPUESTOS!$12:$15</definedName>
    <definedName name="Z_1355A562_08A2_4C67_98FA_278E0027327A_.wvu.Cols" localSheetId="6" hidden="1">'RES. EVAL TÉCNICA'!$F:$F</definedName>
    <definedName name="Z_1355A562_08A2_4C67_98FA_278E0027327A_.wvu.PrintArea" localSheetId="5" hidden="1">EXP.ESPECIFICA!$B$1:$R$23</definedName>
    <definedName name="Z_1355A562_08A2_4C67_98FA_278E0027327A_.wvu.PrintArea" localSheetId="3" hidden="1">EXPER.GRAL!$B$1:$S$38</definedName>
    <definedName name="Z_1355A562_08A2_4C67_98FA_278E0027327A_.wvu.PrintArea" localSheetId="0" hidden="1">'LISTA PROPONENTES'!$B$1:$D$23</definedName>
    <definedName name="Z_1355A562_08A2_4C67_98FA_278E0027327A_.wvu.PrintArea" localSheetId="1" hidden="1">PRESUPUESTOS!$B$1:$E$17</definedName>
    <definedName name="Z_1355A562_08A2_4C67_98FA_278E0027327A_.wvu.PrintArea" localSheetId="6" hidden="1">'RES. EVAL TÉCNICA'!$B$1:$E$24</definedName>
    <definedName name="Z_1355A562_08A2_4C67_98FA_278E0027327A_.wvu.PrintArea" localSheetId="4" hidden="1">'RESUMEN EXP. GENERAL'!$B$1:$G$20</definedName>
    <definedName name="Z_1355A562_08A2_4C67_98FA_278E0027327A_.wvu.PrintTitles" localSheetId="5" hidden="1">EXP.ESPECIFICA!$1:$12</definedName>
    <definedName name="Z_1355A562_08A2_4C67_98FA_278E0027327A_.wvu.PrintTitles" localSheetId="3" hidden="1">EXPER.GRAL!$1:$13</definedName>
    <definedName name="Z_1355A562_08A2_4C67_98FA_278E0027327A_.wvu.Rows" localSheetId="1" hidden="1">PRESUPUESTOS!$12:$15</definedName>
    <definedName name="Z_17D947CE_F2D4_4C8A_B400_607E8101687E_.wvu.PrintArea" localSheetId="2" hidden="1">KRC!$B$1:$J$21</definedName>
    <definedName name="Z_17D947CE_F2D4_4C8A_B400_607E8101687E_.wvu.PrintTitles" localSheetId="2" hidden="1">KRC!$12:$14</definedName>
    <definedName name="Z_4FD7B380_97FE_41A2_99C1_9E1A481B7C5B_.wvu.Rows" localSheetId="1" hidden="1">PRESUPUESTOS!#REF!</definedName>
    <definedName name="Z_5C1A9AEF_CD7F_43E2_BF95_F3A089BEC7D3_.wvu.PrintArea" localSheetId="0" hidden="1">'LISTA PROPONENTES'!$B$1:$C$24</definedName>
    <definedName name="Z_5C1A9AEF_CD7F_43E2_BF95_F3A089BEC7D3_.wvu.PrintArea" localSheetId="1" hidden="1">PRESUPUESTOS!$B$1:$E$17</definedName>
    <definedName name="Z_755FB10F_FFB6_4918_A0A8_C683CAE36D69_.wvu.PrintArea" localSheetId="2" hidden="1">KRC!$B$1:$J$21</definedName>
    <definedName name="Z_755FB10F_FFB6_4918_A0A8_C683CAE36D69_.wvu.PrintTitles" localSheetId="2" hidden="1">KRC!$12:$14</definedName>
    <definedName name="Z_8CB7EC72_D5E6_4CF4_9399_CD3070D62381_.wvu.PrintArea" localSheetId="2" hidden="1">KRC!$B$1:$J$21</definedName>
    <definedName name="Z_8CB7EC72_D5E6_4CF4_9399_CD3070D62381_.wvu.PrintTitles" localSheetId="2" hidden="1">KRC!$12:$14</definedName>
    <definedName name="Z_9CC5D698_35BA_48A3_9431_4DC98C8C0F3E_.wvu.PrintArea" localSheetId="2" hidden="1">KRC!$B$1:$J$21</definedName>
    <definedName name="Z_9CC5D698_35BA_48A3_9431_4DC98C8C0F3E_.wvu.PrintTitles" localSheetId="2" hidden="1">KRC!$12:$14</definedName>
    <definedName name="Z_AA6F2C79_8DA5_4CA1_95BC_2A048E5ED719_.wvu.PrintArea" localSheetId="2" hidden="1">KRC!$B$1:$J$21</definedName>
    <definedName name="Z_AA6F2C79_8DA5_4CA1_95BC_2A048E5ED719_.wvu.PrintTitles" localSheetId="2" hidden="1">KRC!$12:$14</definedName>
    <definedName name="Z_ACD0E0F3_A661_4A3C_8869_DE63D82491A8_.wvu.PrintArea" localSheetId="2" hidden="1">KRC!$B$1:$J$21</definedName>
    <definedName name="Z_ACD0E0F3_A661_4A3C_8869_DE63D82491A8_.wvu.PrintTitles" localSheetId="2" hidden="1">KRC!$12:$14</definedName>
    <definedName name="Z_DD3548A9_35D0_41AB_8304_691BB7FCE730_.wvu.Cols" localSheetId="6" hidden="1">'RES. EVAL TÉCNICA'!$F:$F</definedName>
    <definedName name="Z_DD3548A9_35D0_41AB_8304_691BB7FCE730_.wvu.PrintArea" localSheetId="5" hidden="1">EXP.ESPECIFICA!$B$1:$R$23</definedName>
    <definedName name="Z_DD3548A9_35D0_41AB_8304_691BB7FCE730_.wvu.PrintArea" localSheetId="3" hidden="1">EXPER.GRAL!$B$1:$S$38</definedName>
    <definedName name="Z_DD3548A9_35D0_41AB_8304_691BB7FCE730_.wvu.PrintArea" localSheetId="0" hidden="1">'LISTA PROPONENTES'!$B$1:$D$23</definedName>
    <definedName name="Z_DD3548A9_35D0_41AB_8304_691BB7FCE730_.wvu.PrintArea" localSheetId="1" hidden="1">PRESUPUESTOS!$B$1:$E$17</definedName>
    <definedName name="Z_DD3548A9_35D0_41AB_8304_691BB7FCE730_.wvu.PrintArea" localSheetId="6" hidden="1">'RES. EVAL TÉCNICA'!$B$1:$E$24</definedName>
    <definedName name="Z_DD3548A9_35D0_41AB_8304_691BB7FCE730_.wvu.PrintArea" localSheetId="4" hidden="1">'RESUMEN EXP. GENERAL'!$B$1:$G$20</definedName>
    <definedName name="Z_DD3548A9_35D0_41AB_8304_691BB7FCE730_.wvu.PrintTitles" localSheetId="5" hidden="1">EXP.ESPECIFICA!$1:$12</definedName>
    <definedName name="Z_DD3548A9_35D0_41AB_8304_691BB7FCE730_.wvu.PrintTitles" localSheetId="3" hidden="1">EXPER.GRAL!$1:$13</definedName>
    <definedName name="Z_DD3548A9_35D0_41AB_8304_691BB7FCE730_.wvu.Rows" localSheetId="1" hidden="1">PRESUPUESTOS!$12:$15</definedName>
    <definedName name="Z_DDA08836_FFF7_4F47_B058_4616FC9BD320_.wvu.Rows" localSheetId="1" hidden="1">PRESUPUESTOS!#REF!</definedName>
    <definedName name="Z_DDCC0555_B88A_482E_A8CA_61AA8F4754D7_.wvu.Cols" localSheetId="6" hidden="1">'RES. EVAL TÉCNICA'!$F:$F</definedName>
    <definedName name="Z_DDCC0555_B88A_482E_A8CA_61AA8F4754D7_.wvu.PrintArea" localSheetId="5" hidden="1">EXP.ESPECIFICA!$B$1:$R$23</definedName>
    <definedName name="Z_DDCC0555_B88A_482E_A8CA_61AA8F4754D7_.wvu.PrintArea" localSheetId="3" hidden="1">EXPER.GRAL!$B$1:$S$38</definedName>
    <definedName name="Z_DDCC0555_B88A_482E_A8CA_61AA8F4754D7_.wvu.PrintArea" localSheetId="0" hidden="1">'LISTA PROPONENTES'!$B$1:$D$23</definedName>
    <definedName name="Z_DDCC0555_B88A_482E_A8CA_61AA8F4754D7_.wvu.PrintArea" localSheetId="1" hidden="1">PRESUPUESTOS!$B$1:$E$17</definedName>
    <definedName name="Z_DDCC0555_B88A_482E_A8CA_61AA8F4754D7_.wvu.PrintArea" localSheetId="6" hidden="1">'RES. EVAL TÉCNICA'!$B$1:$E$24</definedName>
    <definedName name="Z_DDCC0555_B88A_482E_A8CA_61AA8F4754D7_.wvu.PrintArea" localSheetId="4" hidden="1">'RESUMEN EXP. GENERAL'!$B$1:$G$20</definedName>
    <definedName name="Z_DDCC0555_B88A_482E_A8CA_61AA8F4754D7_.wvu.PrintTitles" localSheetId="5" hidden="1">EXP.ESPECIFICA!$1:$12</definedName>
    <definedName name="Z_DDCC0555_B88A_482E_A8CA_61AA8F4754D7_.wvu.PrintTitles" localSheetId="3" hidden="1">EXPER.GRAL!$1:$13</definedName>
    <definedName name="Z_DDCC0555_B88A_482E_A8CA_61AA8F4754D7_.wvu.Rows" localSheetId="1" hidden="1">PRESUPUESTOS!$12:$15</definedName>
  </definedNames>
  <calcPr calcId="152511"/>
  <customWorkbookViews>
    <customWorkbookView name="IVÁN - Vista personalizada" guid="{DD3548A9-35D0-41AB-8304-691BB7FCE730}" mergeInterval="0" personalView="1" maximized="1" xWindow="1" yWindow="1" windowWidth="1436" windowHeight="680" tabRatio="863" activeSheetId="5"/>
    <customWorkbookView name="Iván Alberto López Luna - Vista personalizada" guid="{1355A562-08A2-4C67-98FA-278E0027327A}" mergeInterval="0" personalView="1" maximized="1" xWindow="1" yWindow="1" windowWidth="1152" windowHeight="561" tabRatio="863" activeSheetId="11"/>
    <customWorkbookView name="Iván - Personal View" guid="{DDCC0555-B88A-482E-A8CA-61AA8F4754D7}" mergeInterval="0" personalView="1" maximized="1" xWindow="1" yWindow="1" windowWidth="1436" windowHeight="598" tabRatio="863" activeSheetId="12"/>
    <customWorkbookView name="Ivan Alberto López Luna - Vista personalizada" guid="{09646EC9-1302-4CDE-9F53-F9EF320FA9A0}" mergeInterval="0" personalView="1" maximized="1" windowWidth="1436" windowHeight="675" tabRatio="863" activeSheetId="9"/>
  </customWorkbookViews>
  <fileRecoveryPr repairLoad="1"/>
</workbook>
</file>

<file path=xl/calcChain.xml><?xml version="1.0" encoding="utf-8"?>
<calcChain xmlns="http://schemas.openxmlformats.org/spreadsheetml/2006/main">
  <c r="E18" i="20" l="1"/>
  <c r="F15" i="20"/>
  <c r="E15" i="20"/>
  <c r="G15" i="20" s="1"/>
  <c r="B6" i="20"/>
  <c r="B5" i="20"/>
  <c r="B18" i="20"/>
  <c r="B15" i="20"/>
  <c r="J10" i="20"/>
  <c r="B3" i="20"/>
  <c r="B1" i="20"/>
  <c r="A2" i="18"/>
  <c r="B2" i="18"/>
  <c r="H2" i="18" s="1"/>
  <c r="C2" i="18"/>
  <c r="D2" i="18"/>
  <c r="A3" i="18"/>
  <c r="B3" i="18"/>
  <c r="F3" i="18" s="1"/>
  <c r="C3" i="18"/>
  <c r="D3" i="18"/>
  <c r="A4" i="18"/>
  <c r="B4" i="18"/>
  <c r="H4" i="18" s="1"/>
  <c r="C4" i="18"/>
  <c r="D4" i="18"/>
  <c r="A5" i="18"/>
  <c r="B5" i="18"/>
  <c r="F5" i="18" s="1"/>
  <c r="C5" i="18"/>
  <c r="D5" i="18"/>
  <c r="A6" i="18"/>
  <c r="B6" i="18"/>
  <c r="H6" i="18"/>
  <c r="C6" i="18"/>
  <c r="D6" i="18"/>
  <c r="A7" i="18"/>
  <c r="B7" i="18"/>
  <c r="G7" i="18" s="1"/>
  <c r="C7" i="18"/>
  <c r="D7" i="18"/>
  <c r="A8" i="18"/>
  <c r="B8" i="18"/>
  <c r="H8" i="18" s="1"/>
  <c r="C8" i="18"/>
  <c r="D8" i="18"/>
  <c r="A9" i="18"/>
  <c r="B9" i="18"/>
  <c r="F9" i="18" s="1"/>
  <c r="C9" i="18"/>
  <c r="D9" i="18"/>
  <c r="A10" i="18"/>
  <c r="B10" i="18"/>
  <c r="F10" i="18" s="1"/>
  <c r="C10" i="18"/>
  <c r="D10" i="18"/>
  <c r="A11" i="18"/>
  <c r="B11" i="18"/>
  <c r="G11" i="18" s="1"/>
  <c r="H11" i="18"/>
  <c r="C11" i="18"/>
  <c r="D11" i="18"/>
  <c r="A12" i="18"/>
  <c r="B12" i="18"/>
  <c r="G12" i="18" s="1"/>
  <c r="C12" i="18"/>
  <c r="D12" i="18"/>
  <c r="A13" i="18"/>
  <c r="B13" i="18"/>
  <c r="H13" i="18" s="1"/>
  <c r="C13" i="18"/>
  <c r="D13" i="18"/>
  <c r="A14" i="18"/>
  <c r="B14" i="18"/>
  <c r="G14" i="18"/>
  <c r="C14" i="18"/>
  <c r="D14" i="18"/>
  <c r="A15" i="18"/>
  <c r="B15" i="18"/>
  <c r="F15" i="18" s="1"/>
  <c r="H15" i="18"/>
  <c r="C15" i="18"/>
  <c r="D15" i="18"/>
  <c r="A16" i="18"/>
  <c r="B16" i="18"/>
  <c r="F16" i="18" s="1"/>
  <c r="C16" i="18"/>
  <c r="D16" i="18"/>
  <c r="A17" i="18"/>
  <c r="B17" i="18"/>
  <c r="G17" i="18" s="1"/>
  <c r="C17" i="18"/>
  <c r="D17" i="18"/>
  <c r="A18" i="18"/>
  <c r="B18" i="18"/>
  <c r="F18" i="18" s="1"/>
  <c r="C18" i="18"/>
  <c r="D18" i="18"/>
  <c r="A19" i="18"/>
  <c r="B19" i="18"/>
  <c r="G19" i="18" s="1"/>
  <c r="C19" i="18"/>
  <c r="D19" i="18"/>
  <c r="C15" i="20"/>
  <c r="H9" i="18"/>
  <c r="H3" i="18"/>
  <c r="F8" i="18"/>
  <c r="F4" i="18"/>
  <c r="F14" i="18"/>
  <c r="H14" i="18"/>
  <c r="G10" i="18"/>
  <c r="H10" i="18"/>
  <c r="G18" i="18"/>
  <c r="H18" i="18"/>
  <c r="H12" i="18"/>
  <c r="G16" i="18"/>
  <c r="F6" i="18"/>
  <c r="F19" i="18"/>
  <c r="H19" i="18"/>
  <c r="G15" i="18"/>
  <c r="G4" i="18"/>
  <c r="F12" i="18"/>
  <c r="G6" i="18"/>
  <c r="G18" i="20"/>
  <c r="G3" i="18"/>
  <c r="F7" i="18"/>
  <c r="F13" i="18"/>
  <c r="G13" i="18"/>
  <c r="F2" i="18"/>
  <c r="G2" i="18" l="1"/>
  <c r="H16" i="18"/>
  <c r="G8" i="18"/>
  <c r="F17" i="18"/>
  <c r="H17" i="18"/>
  <c r="H5" i="18"/>
  <c r="G9" i="18"/>
  <c r="G5" i="18"/>
  <c r="F11" i="18"/>
  <c r="C18" i="20"/>
  <c r="H7" i="18"/>
  <c r="H15" i="20"/>
  <c r="I15" i="20" s="1"/>
  <c r="H18" i="20"/>
  <c r="I18" i="20" s="1"/>
</calcChain>
</file>

<file path=xl/comments1.xml><?xml version="1.0" encoding="utf-8"?>
<comments xmlns="http://schemas.openxmlformats.org/spreadsheetml/2006/main">
  <authors>
    <author>USUARIO</author>
  </authors>
  <commentList>
    <comment ref="E19" authorId="0">
      <text>
        <r>
          <rPr>
            <b/>
            <sz val="9"/>
            <color indexed="81"/>
            <rFont val="Tahoma"/>
            <family val="2"/>
          </rPr>
          <t>USUARIO:</t>
        </r>
        <r>
          <rPr>
            <sz val="9"/>
            <color indexed="81"/>
            <rFont val="Tahoma"/>
            <family val="2"/>
          </rPr>
          <t xml:space="preserve">
FOLIO 097</t>
        </r>
      </text>
    </comment>
    <comment ref="G19" authorId="0">
      <text>
        <r>
          <rPr>
            <b/>
            <sz val="9"/>
            <color indexed="81"/>
            <rFont val="Tahoma"/>
            <family val="2"/>
          </rPr>
          <t>USUARIO:</t>
        </r>
        <r>
          <rPr>
            <sz val="9"/>
            <color indexed="81"/>
            <rFont val="Tahoma"/>
            <family val="2"/>
          </rPr>
          <t xml:space="preserve">
FOLIO 097</t>
        </r>
      </text>
    </comment>
    <comment ref="J19" authorId="0">
      <text>
        <r>
          <rPr>
            <b/>
            <sz val="9"/>
            <color indexed="81"/>
            <rFont val="Tahoma"/>
            <family val="2"/>
          </rPr>
          <t>USUARIO:</t>
        </r>
        <r>
          <rPr>
            <sz val="9"/>
            <color indexed="81"/>
            <rFont val="Tahoma"/>
            <family val="2"/>
          </rPr>
          <t xml:space="preserve">
FOLIO 097</t>
        </r>
      </text>
    </comment>
    <comment ref="L19" authorId="0">
      <text>
        <r>
          <rPr>
            <b/>
            <sz val="9"/>
            <color indexed="81"/>
            <rFont val="Tahoma"/>
            <family val="2"/>
          </rPr>
          <t>USUARIO:</t>
        </r>
        <r>
          <rPr>
            <sz val="9"/>
            <color indexed="81"/>
            <rFont val="Tahoma"/>
            <family val="2"/>
          </rPr>
          <t xml:space="preserve">
FOLIO 097</t>
        </r>
      </text>
    </comment>
    <comment ref="O19" authorId="0">
      <text>
        <r>
          <rPr>
            <b/>
            <sz val="9"/>
            <color indexed="81"/>
            <rFont val="Tahoma"/>
            <family val="2"/>
          </rPr>
          <t>USUARIO:</t>
        </r>
        <r>
          <rPr>
            <sz val="9"/>
            <color indexed="81"/>
            <rFont val="Tahoma"/>
            <family val="2"/>
          </rPr>
          <t xml:space="preserve">
FOLIO 097</t>
        </r>
      </text>
    </comment>
    <comment ref="C22" authorId="0">
      <text>
        <r>
          <rPr>
            <b/>
            <sz val="9"/>
            <color indexed="81"/>
            <rFont val="Tahoma"/>
            <charset val="1"/>
          </rPr>
          <t>USUARIO:</t>
        </r>
        <r>
          <rPr>
            <sz val="9"/>
            <color indexed="81"/>
            <rFont val="Tahoma"/>
            <charset val="1"/>
          </rPr>
          <t xml:space="preserve">
Folio 106</t>
        </r>
      </text>
    </comment>
    <comment ref="E47" authorId="0">
      <text>
        <r>
          <rPr>
            <b/>
            <sz val="9"/>
            <color indexed="81"/>
            <rFont val="Tahoma"/>
            <charset val="1"/>
          </rPr>
          <t>USUARIO:</t>
        </r>
        <r>
          <rPr>
            <sz val="9"/>
            <color indexed="81"/>
            <rFont val="Tahoma"/>
            <charset val="1"/>
          </rPr>
          <t xml:space="preserve">
Folio 121</t>
        </r>
      </text>
    </comment>
    <comment ref="G47" authorId="0">
      <text>
        <r>
          <rPr>
            <b/>
            <sz val="9"/>
            <color indexed="81"/>
            <rFont val="Tahoma"/>
            <charset val="1"/>
          </rPr>
          <t>USUARIO:</t>
        </r>
        <r>
          <rPr>
            <sz val="9"/>
            <color indexed="81"/>
            <rFont val="Tahoma"/>
            <charset val="1"/>
          </rPr>
          <t xml:space="preserve">
Folio 121</t>
        </r>
      </text>
    </comment>
    <comment ref="I47" authorId="0">
      <text>
        <r>
          <rPr>
            <b/>
            <sz val="9"/>
            <color indexed="81"/>
            <rFont val="Tahoma"/>
            <charset val="1"/>
          </rPr>
          <t>USUARIO:</t>
        </r>
        <r>
          <rPr>
            <sz val="9"/>
            <color indexed="81"/>
            <rFont val="Tahoma"/>
            <charset val="1"/>
          </rPr>
          <t xml:space="preserve">
Folio 121</t>
        </r>
      </text>
    </comment>
    <comment ref="J47" authorId="0">
      <text>
        <r>
          <rPr>
            <b/>
            <sz val="9"/>
            <color indexed="81"/>
            <rFont val="Tahoma"/>
            <charset val="1"/>
          </rPr>
          <t>USUARIO:</t>
        </r>
        <r>
          <rPr>
            <sz val="9"/>
            <color indexed="81"/>
            <rFont val="Tahoma"/>
            <charset val="1"/>
          </rPr>
          <t xml:space="preserve">
Folio 121</t>
        </r>
      </text>
    </comment>
    <comment ref="L47" authorId="0">
      <text>
        <r>
          <rPr>
            <b/>
            <sz val="9"/>
            <color indexed="81"/>
            <rFont val="Tahoma"/>
            <charset val="1"/>
          </rPr>
          <t>USUARIO:</t>
        </r>
        <r>
          <rPr>
            <sz val="9"/>
            <color indexed="81"/>
            <rFont val="Tahoma"/>
            <charset val="1"/>
          </rPr>
          <t xml:space="preserve">
Folio 121</t>
        </r>
      </text>
    </comment>
    <comment ref="E48" authorId="0">
      <text>
        <r>
          <rPr>
            <b/>
            <sz val="9"/>
            <color indexed="81"/>
            <rFont val="Tahoma"/>
            <charset val="1"/>
          </rPr>
          <t>USUARIO:</t>
        </r>
        <r>
          <rPr>
            <sz val="9"/>
            <color indexed="81"/>
            <rFont val="Tahoma"/>
            <charset val="1"/>
          </rPr>
          <t xml:space="preserve">
folio 124</t>
        </r>
      </text>
    </comment>
    <comment ref="G48" authorId="0">
      <text>
        <r>
          <rPr>
            <b/>
            <sz val="9"/>
            <color indexed="81"/>
            <rFont val="Tahoma"/>
            <charset val="1"/>
          </rPr>
          <t>USUARIO:</t>
        </r>
        <r>
          <rPr>
            <sz val="9"/>
            <color indexed="81"/>
            <rFont val="Tahoma"/>
            <charset val="1"/>
          </rPr>
          <t xml:space="preserve">
folio 124</t>
        </r>
      </text>
    </comment>
    <comment ref="I48" authorId="0">
      <text>
        <r>
          <rPr>
            <b/>
            <sz val="9"/>
            <color indexed="81"/>
            <rFont val="Tahoma"/>
            <charset val="1"/>
          </rPr>
          <t>USUARIO:</t>
        </r>
        <r>
          <rPr>
            <sz val="9"/>
            <color indexed="81"/>
            <rFont val="Tahoma"/>
            <charset val="1"/>
          </rPr>
          <t xml:space="preserve">
folio 124</t>
        </r>
      </text>
    </comment>
    <comment ref="J48" authorId="0">
      <text>
        <r>
          <rPr>
            <b/>
            <sz val="9"/>
            <color indexed="81"/>
            <rFont val="Tahoma"/>
            <charset val="1"/>
          </rPr>
          <t>USUARIO:</t>
        </r>
        <r>
          <rPr>
            <sz val="9"/>
            <color indexed="81"/>
            <rFont val="Tahoma"/>
            <charset val="1"/>
          </rPr>
          <t xml:space="preserve">
folio 124</t>
        </r>
      </text>
    </comment>
    <comment ref="L48" authorId="0">
      <text>
        <r>
          <rPr>
            <b/>
            <sz val="9"/>
            <color indexed="81"/>
            <rFont val="Tahoma"/>
            <charset val="1"/>
          </rPr>
          <t>USUARIO:</t>
        </r>
        <r>
          <rPr>
            <sz val="9"/>
            <color indexed="81"/>
            <rFont val="Tahoma"/>
            <charset val="1"/>
          </rPr>
          <t xml:space="preserve">
folio 124</t>
        </r>
      </text>
    </comment>
    <comment ref="E49" authorId="0">
      <text>
        <r>
          <rPr>
            <b/>
            <sz val="9"/>
            <color indexed="81"/>
            <rFont val="Tahoma"/>
            <charset val="1"/>
          </rPr>
          <t>USUARIO:</t>
        </r>
        <r>
          <rPr>
            <sz val="9"/>
            <color indexed="81"/>
            <rFont val="Tahoma"/>
            <charset val="1"/>
          </rPr>
          <t xml:space="preserve">
FOLIO 126</t>
        </r>
      </text>
    </comment>
    <comment ref="F49" authorId="0">
      <text>
        <r>
          <rPr>
            <b/>
            <sz val="9"/>
            <color indexed="81"/>
            <rFont val="Tahoma"/>
            <charset val="1"/>
          </rPr>
          <t>USUARIO:</t>
        </r>
        <r>
          <rPr>
            <sz val="9"/>
            <color indexed="81"/>
            <rFont val="Tahoma"/>
            <charset val="1"/>
          </rPr>
          <t xml:space="preserve">
FOLIO 126</t>
        </r>
      </text>
    </comment>
    <comment ref="I49" authorId="0">
      <text>
        <r>
          <rPr>
            <b/>
            <sz val="9"/>
            <color indexed="81"/>
            <rFont val="Tahoma"/>
            <charset val="1"/>
          </rPr>
          <t>USUARIO:</t>
        </r>
        <r>
          <rPr>
            <sz val="9"/>
            <color indexed="81"/>
            <rFont val="Tahoma"/>
            <charset val="1"/>
          </rPr>
          <t xml:space="preserve">
FOLIO 126</t>
        </r>
      </text>
    </comment>
    <comment ref="J49" authorId="0">
      <text>
        <r>
          <rPr>
            <b/>
            <sz val="9"/>
            <color indexed="81"/>
            <rFont val="Tahoma"/>
            <charset val="1"/>
          </rPr>
          <t>USUARIO:</t>
        </r>
        <r>
          <rPr>
            <sz val="9"/>
            <color indexed="81"/>
            <rFont val="Tahoma"/>
            <charset val="1"/>
          </rPr>
          <t xml:space="preserve">
FOLIO 126</t>
        </r>
      </text>
    </comment>
    <comment ref="L49" authorId="0">
      <text>
        <r>
          <rPr>
            <b/>
            <sz val="9"/>
            <color indexed="81"/>
            <rFont val="Tahoma"/>
            <charset val="1"/>
          </rPr>
          <t>USUARIO:</t>
        </r>
        <r>
          <rPr>
            <sz val="9"/>
            <color indexed="81"/>
            <rFont val="Tahoma"/>
            <charset val="1"/>
          </rPr>
          <t xml:space="preserve">
FOLIO 126</t>
        </r>
      </text>
    </comment>
    <comment ref="E50" authorId="0">
      <text>
        <r>
          <rPr>
            <b/>
            <sz val="9"/>
            <color indexed="81"/>
            <rFont val="Tahoma"/>
            <charset val="1"/>
          </rPr>
          <t>USUARIO:</t>
        </r>
        <r>
          <rPr>
            <sz val="9"/>
            <color indexed="81"/>
            <rFont val="Tahoma"/>
            <charset val="1"/>
          </rPr>
          <t xml:space="preserve">
FOLIO 192</t>
        </r>
      </text>
    </comment>
    <comment ref="F50" authorId="0">
      <text>
        <r>
          <rPr>
            <b/>
            <sz val="9"/>
            <color indexed="81"/>
            <rFont val="Tahoma"/>
            <charset val="1"/>
          </rPr>
          <t>USUARIO:</t>
        </r>
        <r>
          <rPr>
            <sz val="9"/>
            <color indexed="81"/>
            <rFont val="Tahoma"/>
            <charset val="1"/>
          </rPr>
          <t xml:space="preserve">
FOLIO 192</t>
        </r>
      </text>
    </comment>
    <comment ref="G50" authorId="0">
      <text>
        <r>
          <rPr>
            <b/>
            <sz val="9"/>
            <color indexed="81"/>
            <rFont val="Tahoma"/>
            <charset val="1"/>
          </rPr>
          <t>USUARIO:</t>
        </r>
        <r>
          <rPr>
            <sz val="9"/>
            <color indexed="81"/>
            <rFont val="Tahoma"/>
            <charset val="1"/>
          </rPr>
          <t xml:space="preserve">
FOLIO 192</t>
        </r>
      </text>
    </comment>
    <comment ref="I50" authorId="0">
      <text>
        <r>
          <rPr>
            <b/>
            <sz val="9"/>
            <color indexed="81"/>
            <rFont val="Tahoma"/>
            <charset val="1"/>
          </rPr>
          <t>USUARIO:</t>
        </r>
        <r>
          <rPr>
            <sz val="9"/>
            <color indexed="81"/>
            <rFont val="Tahoma"/>
            <charset val="1"/>
          </rPr>
          <t xml:space="preserve">
FOLIO 192</t>
        </r>
      </text>
    </comment>
    <comment ref="J50" authorId="0">
      <text>
        <r>
          <rPr>
            <b/>
            <sz val="9"/>
            <color indexed="81"/>
            <rFont val="Tahoma"/>
            <charset val="1"/>
          </rPr>
          <t>USUARIO:</t>
        </r>
        <r>
          <rPr>
            <sz val="9"/>
            <color indexed="81"/>
            <rFont val="Tahoma"/>
            <charset val="1"/>
          </rPr>
          <t xml:space="preserve">
FOLIO 192</t>
        </r>
      </text>
    </comment>
    <comment ref="L50" authorId="0">
      <text>
        <r>
          <rPr>
            <b/>
            <sz val="9"/>
            <color indexed="81"/>
            <rFont val="Tahoma"/>
            <charset val="1"/>
          </rPr>
          <t>USUARIO:</t>
        </r>
        <r>
          <rPr>
            <sz val="9"/>
            <color indexed="81"/>
            <rFont val="Tahoma"/>
            <charset val="1"/>
          </rPr>
          <t xml:space="preserve">
FOLIO 192</t>
        </r>
      </text>
    </comment>
    <comment ref="E69" authorId="0">
      <text>
        <r>
          <rPr>
            <b/>
            <sz val="9"/>
            <color indexed="81"/>
            <rFont val="Tahoma"/>
            <charset val="1"/>
          </rPr>
          <t>USUARIO:</t>
        </r>
        <r>
          <rPr>
            <sz val="9"/>
            <color indexed="81"/>
            <rFont val="Tahoma"/>
            <charset val="1"/>
          </rPr>
          <t xml:space="preserve">
FOLIO 084</t>
        </r>
      </text>
    </comment>
    <comment ref="J69" authorId="0">
      <text>
        <r>
          <rPr>
            <b/>
            <sz val="9"/>
            <color indexed="81"/>
            <rFont val="Tahoma"/>
            <charset val="1"/>
          </rPr>
          <t>USUARIO:</t>
        </r>
        <r>
          <rPr>
            <sz val="9"/>
            <color indexed="81"/>
            <rFont val="Tahoma"/>
            <charset val="1"/>
          </rPr>
          <t xml:space="preserve">
FOLIO 084</t>
        </r>
      </text>
    </comment>
    <comment ref="L69" authorId="0">
      <text>
        <r>
          <rPr>
            <b/>
            <sz val="9"/>
            <color indexed="81"/>
            <rFont val="Tahoma"/>
            <charset val="1"/>
          </rPr>
          <t>USUARIO:</t>
        </r>
        <r>
          <rPr>
            <sz val="9"/>
            <color indexed="81"/>
            <rFont val="Tahoma"/>
            <charset val="1"/>
          </rPr>
          <t xml:space="preserve">
FOLIO 084</t>
        </r>
      </text>
    </comment>
    <comment ref="E70" authorId="0">
      <text>
        <r>
          <rPr>
            <b/>
            <sz val="9"/>
            <color indexed="81"/>
            <rFont val="Tahoma"/>
            <charset val="1"/>
          </rPr>
          <t>USUARIO:</t>
        </r>
        <r>
          <rPr>
            <sz val="9"/>
            <color indexed="81"/>
            <rFont val="Tahoma"/>
            <charset val="1"/>
          </rPr>
          <t xml:space="preserve">
FOLIO 087</t>
        </r>
      </text>
    </comment>
    <comment ref="G70" authorId="0">
      <text>
        <r>
          <rPr>
            <b/>
            <sz val="9"/>
            <color indexed="81"/>
            <rFont val="Tahoma"/>
            <charset val="1"/>
          </rPr>
          <t>USUARIO:</t>
        </r>
        <r>
          <rPr>
            <sz val="9"/>
            <color indexed="81"/>
            <rFont val="Tahoma"/>
            <charset val="1"/>
          </rPr>
          <t xml:space="preserve">
FOLIO 087</t>
        </r>
      </text>
    </comment>
    <comment ref="J70" authorId="0">
      <text>
        <r>
          <rPr>
            <b/>
            <sz val="9"/>
            <color indexed="81"/>
            <rFont val="Tahoma"/>
            <charset val="1"/>
          </rPr>
          <t>USUARIO:</t>
        </r>
        <r>
          <rPr>
            <sz val="9"/>
            <color indexed="81"/>
            <rFont val="Tahoma"/>
            <charset val="1"/>
          </rPr>
          <t xml:space="preserve">
FOLIO 087</t>
        </r>
      </text>
    </comment>
    <comment ref="L70" authorId="0">
      <text>
        <r>
          <rPr>
            <b/>
            <sz val="9"/>
            <color indexed="81"/>
            <rFont val="Tahoma"/>
            <charset val="1"/>
          </rPr>
          <t>USUARIO:</t>
        </r>
        <r>
          <rPr>
            <sz val="9"/>
            <color indexed="81"/>
            <rFont val="Tahoma"/>
            <charset val="1"/>
          </rPr>
          <t xml:space="preserve">
FOLIO 087</t>
        </r>
      </text>
    </comment>
    <comment ref="E72" authorId="0">
      <text>
        <r>
          <rPr>
            <b/>
            <sz val="9"/>
            <color indexed="81"/>
            <rFont val="Tahoma"/>
            <family val="2"/>
          </rPr>
          <t>USUARIO:</t>
        </r>
        <r>
          <rPr>
            <sz val="9"/>
            <color indexed="81"/>
            <rFont val="Tahoma"/>
            <family val="2"/>
          </rPr>
          <t xml:space="preserve">
FOLIO 064</t>
        </r>
      </text>
    </comment>
    <comment ref="G72" authorId="0">
      <text>
        <r>
          <rPr>
            <b/>
            <sz val="9"/>
            <color indexed="81"/>
            <rFont val="Tahoma"/>
            <family val="2"/>
          </rPr>
          <t>USUARIO:</t>
        </r>
        <r>
          <rPr>
            <sz val="9"/>
            <color indexed="81"/>
            <rFont val="Tahoma"/>
            <family val="2"/>
          </rPr>
          <t xml:space="preserve">
FOLIO 064</t>
        </r>
      </text>
    </comment>
    <comment ref="J72" authorId="0">
      <text>
        <r>
          <rPr>
            <b/>
            <sz val="9"/>
            <color indexed="81"/>
            <rFont val="Tahoma"/>
            <family val="2"/>
          </rPr>
          <t>USUARIO:</t>
        </r>
        <r>
          <rPr>
            <sz val="9"/>
            <color indexed="81"/>
            <rFont val="Tahoma"/>
            <family val="2"/>
          </rPr>
          <t xml:space="preserve">
FOLIO 064</t>
        </r>
      </text>
    </comment>
    <comment ref="L72" authorId="0">
      <text>
        <r>
          <rPr>
            <b/>
            <sz val="9"/>
            <color indexed="81"/>
            <rFont val="Tahoma"/>
            <family val="2"/>
          </rPr>
          <t>USUARIO:</t>
        </r>
        <r>
          <rPr>
            <sz val="9"/>
            <color indexed="81"/>
            <rFont val="Tahoma"/>
            <family val="2"/>
          </rPr>
          <t xml:space="preserve">
FOLIO 064</t>
        </r>
      </text>
    </comment>
    <comment ref="E73" authorId="0">
      <text>
        <r>
          <rPr>
            <b/>
            <sz val="9"/>
            <color indexed="81"/>
            <rFont val="Tahoma"/>
            <charset val="1"/>
          </rPr>
          <t>USUARIO:</t>
        </r>
        <r>
          <rPr>
            <sz val="9"/>
            <color indexed="81"/>
            <rFont val="Tahoma"/>
            <charset val="1"/>
          </rPr>
          <t xml:space="preserve">
FOLIO 073</t>
        </r>
      </text>
    </comment>
    <comment ref="G73" authorId="0">
      <text>
        <r>
          <rPr>
            <b/>
            <sz val="9"/>
            <color indexed="81"/>
            <rFont val="Tahoma"/>
            <charset val="1"/>
          </rPr>
          <t>USUARIO:</t>
        </r>
        <r>
          <rPr>
            <sz val="9"/>
            <color indexed="81"/>
            <rFont val="Tahoma"/>
            <charset val="1"/>
          </rPr>
          <t xml:space="preserve">
FOLIO 073</t>
        </r>
      </text>
    </comment>
    <comment ref="J73" authorId="0">
      <text>
        <r>
          <rPr>
            <b/>
            <sz val="9"/>
            <color indexed="81"/>
            <rFont val="Tahoma"/>
            <charset val="1"/>
          </rPr>
          <t>USUARIO:</t>
        </r>
        <r>
          <rPr>
            <sz val="9"/>
            <color indexed="81"/>
            <rFont val="Tahoma"/>
            <charset val="1"/>
          </rPr>
          <t xml:space="preserve">
FOLIO 073</t>
        </r>
      </text>
    </comment>
    <comment ref="L73" authorId="0">
      <text>
        <r>
          <rPr>
            <b/>
            <sz val="9"/>
            <color indexed="81"/>
            <rFont val="Tahoma"/>
            <charset val="1"/>
          </rPr>
          <t>USUARIO:</t>
        </r>
        <r>
          <rPr>
            <sz val="9"/>
            <color indexed="81"/>
            <rFont val="Tahoma"/>
            <charset val="1"/>
          </rPr>
          <t xml:space="preserve">
FOLIO 073</t>
        </r>
      </text>
    </comment>
    <comment ref="E74" authorId="0">
      <text>
        <r>
          <rPr>
            <b/>
            <sz val="9"/>
            <color indexed="81"/>
            <rFont val="Tahoma"/>
            <charset val="1"/>
          </rPr>
          <t>USUARIO:
FOLIO 079</t>
        </r>
      </text>
    </comment>
    <comment ref="G74" authorId="0">
      <text>
        <r>
          <rPr>
            <b/>
            <sz val="9"/>
            <color indexed="81"/>
            <rFont val="Tahoma"/>
            <charset val="1"/>
          </rPr>
          <t>USUARIO:</t>
        </r>
        <r>
          <rPr>
            <sz val="9"/>
            <color indexed="81"/>
            <rFont val="Tahoma"/>
            <charset val="1"/>
          </rPr>
          <t xml:space="preserve">
FOLIO 079</t>
        </r>
      </text>
    </comment>
    <comment ref="J74" authorId="0">
      <text>
        <r>
          <rPr>
            <b/>
            <sz val="9"/>
            <color indexed="81"/>
            <rFont val="Tahoma"/>
            <charset val="1"/>
          </rPr>
          <t>USUARIO:</t>
        </r>
        <r>
          <rPr>
            <sz val="9"/>
            <color indexed="81"/>
            <rFont val="Tahoma"/>
            <charset val="1"/>
          </rPr>
          <t xml:space="preserve">
FOLIO 079</t>
        </r>
      </text>
    </comment>
    <comment ref="L74" authorId="0">
      <text>
        <r>
          <rPr>
            <b/>
            <sz val="9"/>
            <color indexed="81"/>
            <rFont val="Tahoma"/>
            <charset val="1"/>
          </rPr>
          <t>USUARIO:</t>
        </r>
        <r>
          <rPr>
            <sz val="9"/>
            <color indexed="81"/>
            <rFont val="Tahoma"/>
            <charset val="1"/>
          </rPr>
          <t xml:space="preserve">
FOLIO 079</t>
        </r>
      </text>
    </comment>
  </commentList>
</comments>
</file>

<file path=xl/comments2.xml><?xml version="1.0" encoding="utf-8"?>
<comments xmlns="http://schemas.openxmlformats.org/spreadsheetml/2006/main">
  <authors>
    <author>USUARIO</author>
  </authors>
  <commentList>
    <comment ref="E17" authorId="0">
      <text>
        <r>
          <rPr>
            <b/>
            <sz val="9"/>
            <color indexed="81"/>
            <rFont val="Tahoma"/>
            <charset val="1"/>
          </rPr>
          <t>USUARIO:</t>
        </r>
        <r>
          <rPr>
            <sz val="9"/>
            <color indexed="81"/>
            <rFont val="Tahoma"/>
            <charset val="1"/>
          </rPr>
          <t xml:space="preserve">
Folio 31</t>
        </r>
      </text>
    </comment>
    <comment ref="I17" authorId="0">
      <text>
        <r>
          <rPr>
            <b/>
            <sz val="9"/>
            <color indexed="81"/>
            <rFont val="Tahoma"/>
            <charset val="1"/>
          </rPr>
          <t>USUARIO:</t>
        </r>
        <r>
          <rPr>
            <sz val="9"/>
            <color indexed="81"/>
            <rFont val="Tahoma"/>
            <charset val="1"/>
          </rPr>
          <t xml:space="preserve">
Folio 31</t>
        </r>
      </text>
    </comment>
    <comment ref="K17" authorId="0">
      <text>
        <r>
          <rPr>
            <b/>
            <sz val="9"/>
            <color indexed="81"/>
            <rFont val="Tahoma"/>
            <charset val="1"/>
          </rPr>
          <t>USUARIO:</t>
        </r>
        <r>
          <rPr>
            <sz val="9"/>
            <color indexed="81"/>
            <rFont val="Tahoma"/>
            <charset val="1"/>
          </rPr>
          <t xml:space="preserve">
Folio 31</t>
        </r>
      </text>
    </comment>
    <comment ref="E21" authorId="0">
      <text>
        <r>
          <rPr>
            <b/>
            <sz val="9"/>
            <color indexed="81"/>
            <rFont val="Tahoma"/>
            <charset val="1"/>
          </rPr>
          <t>USUARIO:</t>
        </r>
        <r>
          <rPr>
            <sz val="9"/>
            <color indexed="81"/>
            <rFont val="Tahoma"/>
            <charset val="1"/>
          </rPr>
          <t xml:space="preserve">
Folio 05</t>
        </r>
      </text>
    </comment>
    <comment ref="F21" authorId="0">
      <text>
        <r>
          <rPr>
            <b/>
            <sz val="9"/>
            <color indexed="81"/>
            <rFont val="Tahoma"/>
            <charset val="1"/>
          </rPr>
          <t>USUARIO:</t>
        </r>
        <r>
          <rPr>
            <sz val="9"/>
            <color indexed="81"/>
            <rFont val="Tahoma"/>
            <charset val="1"/>
          </rPr>
          <t xml:space="preserve">
Folio 05</t>
        </r>
      </text>
    </comment>
    <comment ref="H21" authorId="0">
      <text>
        <r>
          <rPr>
            <b/>
            <sz val="9"/>
            <color indexed="81"/>
            <rFont val="Tahoma"/>
            <charset val="1"/>
          </rPr>
          <t>USUARIO:</t>
        </r>
        <r>
          <rPr>
            <sz val="9"/>
            <color indexed="81"/>
            <rFont val="Tahoma"/>
            <charset val="1"/>
          </rPr>
          <t xml:space="preserve">
Folio 05</t>
        </r>
      </text>
    </comment>
    <comment ref="I21" authorId="0">
      <text>
        <r>
          <rPr>
            <b/>
            <sz val="9"/>
            <color indexed="81"/>
            <rFont val="Tahoma"/>
            <charset val="1"/>
          </rPr>
          <t>USUARIO:</t>
        </r>
        <r>
          <rPr>
            <sz val="9"/>
            <color indexed="81"/>
            <rFont val="Tahoma"/>
            <charset val="1"/>
          </rPr>
          <t xml:space="preserve">
Folio 05</t>
        </r>
      </text>
    </comment>
    <comment ref="K21" authorId="0">
      <text>
        <r>
          <rPr>
            <b/>
            <sz val="9"/>
            <color indexed="81"/>
            <rFont val="Tahoma"/>
            <charset val="1"/>
          </rPr>
          <t>USUARIO:</t>
        </r>
        <r>
          <rPr>
            <sz val="9"/>
            <color indexed="81"/>
            <rFont val="Tahoma"/>
            <charset val="1"/>
          </rPr>
          <t xml:space="preserve">
Folio 05</t>
        </r>
      </text>
    </comment>
    <comment ref="E22" authorId="0">
      <text>
        <r>
          <rPr>
            <b/>
            <sz val="9"/>
            <color indexed="81"/>
            <rFont val="Tahoma"/>
            <charset val="1"/>
          </rPr>
          <t>USUARIO:</t>
        </r>
        <r>
          <rPr>
            <sz val="9"/>
            <color indexed="81"/>
            <rFont val="Tahoma"/>
            <charset val="1"/>
          </rPr>
          <t xml:space="preserve">
Folio 22</t>
        </r>
      </text>
    </comment>
    <comment ref="F22" authorId="0">
      <text>
        <r>
          <rPr>
            <b/>
            <sz val="9"/>
            <color indexed="81"/>
            <rFont val="Tahoma"/>
            <charset val="1"/>
          </rPr>
          <t>USUARIO:</t>
        </r>
        <r>
          <rPr>
            <sz val="9"/>
            <color indexed="81"/>
            <rFont val="Tahoma"/>
            <charset val="1"/>
          </rPr>
          <t xml:space="preserve">
Folio 22</t>
        </r>
      </text>
    </comment>
    <comment ref="H22" authorId="0">
      <text>
        <r>
          <rPr>
            <b/>
            <sz val="9"/>
            <color indexed="81"/>
            <rFont val="Tahoma"/>
            <charset val="1"/>
          </rPr>
          <t>USUARIO:</t>
        </r>
        <r>
          <rPr>
            <sz val="9"/>
            <color indexed="81"/>
            <rFont val="Tahoma"/>
            <charset val="1"/>
          </rPr>
          <t xml:space="preserve">
Folio 22</t>
        </r>
      </text>
    </comment>
    <comment ref="I22" authorId="0">
      <text>
        <r>
          <rPr>
            <b/>
            <sz val="9"/>
            <color indexed="81"/>
            <rFont val="Tahoma"/>
            <charset val="1"/>
          </rPr>
          <t>USUARIO:</t>
        </r>
        <r>
          <rPr>
            <sz val="9"/>
            <color indexed="81"/>
            <rFont val="Tahoma"/>
            <charset val="1"/>
          </rPr>
          <t xml:space="preserve">
Folio22</t>
        </r>
      </text>
    </comment>
    <comment ref="K22" authorId="0">
      <text>
        <r>
          <rPr>
            <b/>
            <sz val="9"/>
            <color indexed="81"/>
            <rFont val="Tahoma"/>
            <charset val="1"/>
          </rPr>
          <t>USUARIO:</t>
        </r>
        <r>
          <rPr>
            <sz val="9"/>
            <color indexed="81"/>
            <rFont val="Tahoma"/>
            <charset val="1"/>
          </rPr>
          <t xml:space="preserve">
Folio 22</t>
        </r>
      </text>
    </comment>
    <comment ref="M22" authorId="0">
      <text>
        <r>
          <rPr>
            <b/>
            <sz val="9"/>
            <color indexed="81"/>
            <rFont val="Tahoma"/>
            <charset val="1"/>
          </rPr>
          <t>USUARIO:</t>
        </r>
        <r>
          <rPr>
            <sz val="9"/>
            <color indexed="81"/>
            <rFont val="Tahoma"/>
            <charset val="1"/>
          </rPr>
          <t xml:space="preserve">
Folio 22</t>
        </r>
      </text>
    </comment>
    <comment ref="E30" authorId="0">
      <text>
        <r>
          <rPr>
            <b/>
            <sz val="9"/>
            <color indexed="81"/>
            <rFont val="Tahoma"/>
            <charset val="1"/>
          </rPr>
          <t>USUARIO:</t>
        </r>
        <r>
          <rPr>
            <sz val="9"/>
            <color indexed="81"/>
            <rFont val="Tahoma"/>
            <charset val="1"/>
          </rPr>
          <t xml:space="preserve">
FOLIO 004</t>
        </r>
      </text>
    </comment>
    <comment ref="F30" authorId="0">
      <text>
        <r>
          <rPr>
            <b/>
            <sz val="9"/>
            <color indexed="81"/>
            <rFont val="Tahoma"/>
            <charset val="1"/>
          </rPr>
          <t>USUARIO:</t>
        </r>
        <r>
          <rPr>
            <sz val="9"/>
            <color indexed="81"/>
            <rFont val="Tahoma"/>
            <charset val="1"/>
          </rPr>
          <t xml:space="preserve">
FOLIO 004</t>
        </r>
      </text>
    </comment>
    <comment ref="I30" authorId="0">
      <text>
        <r>
          <rPr>
            <b/>
            <sz val="9"/>
            <color indexed="81"/>
            <rFont val="Tahoma"/>
            <charset val="1"/>
          </rPr>
          <t>USUARIO:</t>
        </r>
        <r>
          <rPr>
            <sz val="9"/>
            <color indexed="81"/>
            <rFont val="Tahoma"/>
            <charset val="1"/>
          </rPr>
          <t xml:space="preserve">
FOLIO 005</t>
        </r>
      </text>
    </comment>
    <comment ref="E31" authorId="0">
      <text>
        <r>
          <rPr>
            <b/>
            <sz val="9"/>
            <color indexed="81"/>
            <rFont val="Tahoma"/>
            <charset val="1"/>
          </rPr>
          <t>USUARIO:</t>
        </r>
        <r>
          <rPr>
            <sz val="9"/>
            <color indexed="81"/>
            <rFont val="Tahoma"/>
            <charset val="1"/>
          </rPr>
          <t xml:space="preserve">
FOLIO 011</t>
        </r>
      </text>
    </comment>
    <comment ref="F31" authorId="0">
      <text>
        <r>
          <rPr>
            <b/>
            <sz val="9"/>
            <color indexed="81"/>
            <rFont val="Tahoma"/>
            <charset val="1"/>
          </rPr>
          <t>USUARIO:</t>
        </r>
        <r>
          <rPr>
            <sz val="9"/>
            <color indexed="81"/>
            <rFont val="Tahoma"/>
            <charset val="1"/>
          </rPr>
          <t xml:space="preserve">
FOLIO 011</t>
        </r>
      </text>
    </comment>
    <comment ref="I31" authorId="0">
      <text>
        <r>
          <rPr>
            <b/>
            <sz val="9"/>
            <color indexed="81"/>
            <rFont val="Tahoma"/>
            <charset val="1"/>
          </rPr>
          <t>USUARIO:</t>
        </r>
        <r>
          <rPr>
            <sz val="9"/>
            <color indexed="81"/>
            <rFont val="Tahoma"/>
            <charset val="1"/>
          </rPr>
          <t xml:space="preserve">
FOLIO 011</t>
        </r>
      </text>
    </comment>
    <comment ref="E32" authorId="0">
      <text>
        <r>
          <rPr>
            <b/>
            <sz val="9"/>
            <color indexed="81"/>
            <rFont val="Tahoma"/>
            <charset val="1"/>
          </rPr>
          <t>USUARIO:</t>
        </r>
        <r>
          <rPr>
            <sz val="9"/>
            <color indexed="81"/>
            <rFont val="Tahoma"/>
            <charset val="1"/>
          </rPr>
          <t xml:space="preserve">
FOLIO 014</t>
        </r>
      </text>
    </comment>
  </commentList>
</comments>
</file>

<file path=xl/sharedStrings.xml><?xml version="1.0" encoding="utf-8"?>
<sst xmlns="http://schemas.openxmlformats.org/spreadsheetml/2006/main" count="1549" uniqueCount="486">
  <si>
    <t>No.</t>
  </si>
  <si>
    <t>INTERESADO SELECCIONADO</t>
  </si>
  <si>
    <t>CUMPLE</t>
  </si>
  <si>
    <t>NO APLICA</t>
  </si>
  <si>
    <t>PROFESIONAL</t>
  </si>
  <si>
    <t>MODULO
No.</t>
  </si>
  <si>
    <t>PRESUPUESTO
OFICIAL</t>
  </si>
  <si>
    <t>PLAZO</t>
  </si>
  <si>
    <t>LISTADO DE PROPONENTES</t>
  </si>
  <si>
    <t>PROPONENTE</t>
  </si>
  <si>
    <t>DETERMINACIÓN DEL PROMEDIO DE LA FACTURACIÓN MENSUAL PARA ACREDITACION DE LA EXPERIENCIA GENERAL</t>
  </si>
  <si>
    <t>CUADRO No. 2</t>
  </si>
  <si>
    <t>No. de</t>
  </si>
  <si>
    <t>Entidad</t>
  </si>
  <si>
    <t>Contrato o Resolución</t>
  </si>
  <si>
    <t>Integrante que aporta experiencia</t>
  </si>
  <si>
    <t>VFA</t>
  </si>
  <si>
    <t>Orden</t>
  </si>
  <si>
    <t>Contratante</t>
  </si>
  <si>
    <t>Objeto</t>
  </si>
  <si>
    <t>(smml)</t>
  </si>
  <si>
    <t>Fecha mini1</t>
  </si>
  <si>
    <t>RESUMEN EVALUACIÓN EXPERIENCIA GENERAL</t>
  </si>
  <si>
    <t>No. CALIFICACIÓN</t>
  </si>
  <si>
    <t>No. CALIFICACIÓN:</t>
  </si>
  <si>
    <t>CUADRO No. 4</t>
  </si>
  <si>
    <t>OBSERVACIONES A LOS CONTRATOS</t>
  </si>
  <si>
    <t>FECHA MÍNIMA</t>
  </si>
  <si>
    <t>FECHA CIERRE</t>
  </si>
  <si>
    <t>PUNTAJE</t>
  </si>
  <si>
    <t>OBTENIDO</t>
  </si>
  <si>
    <t>CUADRO No. 5</t>
  </si>
  <si>
    <t>OBSERVACIONES</t>
  </si>
  <si>
    <t>NO</t>
  </si>
  <si>
    <t>SI</t>
  </si>
  <si>
    <t>CUADRO No. 6</t>
  </si>
  <si>
    <t>NOTAS:</t>
  </si>
  <si>
    <t>CUADRO No. 7</t>
  </si>
  <si>
    <t>EXPERIENCIA GENERAL</t>
  </si>
  <si>
    <t>CARGO</t>
  </si>
  <si>
    <t>MODULO</t>
  </si>
  <si>
    <t>No PRECALIFICACION</t>
  </si>
  <si>
    <t>No CALIFICACION</t>
  </si>
  <si>
    <t xml:space="preserve">NOMBRE </t>
  </si>
  <si>
    <t>CEDULA</t>
  </si>
  <si>
    <t>PROPONENTE:</t>
  </si>
  <si>
    <t>FORMAS DE EJECUCION</t>
  </si>
  <si>
    <t>HÁBIL Experiencia General (SI/NO)</t>
  </si>
  <si>
    <t>Tiempo Total Empleado en Meses</t>
  </si>
  <si>
    <t>I,C,UT</t>
  </si>
  <si>
    <t>CONDICIONES DE HABILIDAD EXPERIENCIA GENERAL</t>
  </si>
  <si>
    <t>CONDICIÓN FINAL EXPERIENCIA GENERAL:</t>
  </si>
  <si>
    <t>IDENTIFICACIÓN MODULO O TRAMO
PRESUPUESTAL</t>
  </si>
  <si>
    <t>CONSECUTIVO</t>
  </si>
  <si>
    <t>CUADRO No. 1</t>
  </si>
  <si>
    <t>Fecha cierre</t>
  </si>
  <si>
    <t>No. De Orden</t>
  </si>
  <si>
    <t>Entidad Contratante</t>
  </si>
  <si>
    <t>Fecha de Iniciación
(DD-MM-AA)</t>
  </si>
  <si>
    <t>Fecha de Terminación
(DD-MM-AA)</t>
  </si>
  <si>
    <t>Tiempo de Suspensión (meses)</t>
  </si>
  <si>
    <t>Tiempo Total
(meses)</t>
  </si>
  <si>
    <t>Valor total del Contrato (Bas+Ajs+IVA)
($)</t>
  </si>
  <si>
    <t>NO CUMPLE</t>
  </si>
  <si>
    <t>Porcentaje de Participación</t>
  </si>
  <si>
    <t>Tiempo de Suspensión en Meses</t>
  </si>
  <si>
    <t>Porcentaje de Participación
(%)</t>
  </si>
  <si>
    <t>Valor total FACTURADO (Básico+IVA)</t>
  </si>
  <si>
    <t>VERIFICACIÓN DE CAPACIDAD DE CONTRATACIÓN DISPONIBLE</t>
  </si>
  <si>
    <t>PROPUESTA No.</t>
  </si>
  <si>
    <t>Porcentaje de participación para este proceso(%)</t>
  </si>
  <si>
    <t>Capacidad de Contratacion como Consultor (K)    (TOMADO DEL RUP)</t>
  </si>
  <si>
    <t>Capacidad de Contratacion Comprometida Como Consultor (Kc)</t>
  </si>
  <si>
    <t xml:space="preserve">Capacidad Residual de Contratacion como Consultor (Kr) </t>
  </si>
  <si>
    <t>Capacidad Residual de Contratacion Solicitada</t>
  </si>
  <si>
    <t>HÁBIL?</t>
  </si>
  <si>
    <t>NUMERO</t>
  </si>
  <si>
    <t>(SMMLV)</t>
  </si>
  <si>
    <t>VFA 
REQUERIDO</t>
  </si>
  <si>
    <t>VFA PROPONENTE</t>
  </si>
  <si>
    <t>PRESUPUESTO OFICIAL</t>
  </si>
  <si>
    <t>Cumple Experiencia Específica (SI/NO)</t>
  </si>
  <si>
    <t>Valor Facturado(Bas+Ajs+IVA) ($)</t>
  </si>
  <si>
    <t>VICEPRESIDENCIA DE ESTRUCTURACIÓN</t>
  </si>
  <si>
    <t>AGENCIA NACIONAL DE INFRAESTRUCTURA</t>
  </si>
  <si>
    <t>PUNTAJE OBTENIDO</t>
  </si>
  <si>
    <t>CONDICIÓN</t>
  </si>
  <si>
    <t>HABILIDAD</t>
  </si>
  <si>
    <t>ASESORÍA TÉCNICA, ADMINISTRATIVA, SOCIAL, PREDIAL, AMBIENTAL, FINANCIERA, CONTABLE, JURÍDICA Y DE RIESGOS PARA LA REVISIÓN, ANALISIS, VERIFICACIÓN, EVALUACIÓN Y RECOMENDACIÓN DE VIABILIDAD O RECHAZO DE DOS PROYECTOS FERROVIARIOS DE ASOCIACIÓN PÚBLICA PRIVADA DE INICIATIVA PRIVADA</t>
  </si>
  <si>
    <t>Valor del Contrato es superior al 25% del PO?</t>
  </si>
  <si>
    <t>AREA FINANCIERA</t>
  </si>
  <si>
    <t>AREA TÉCNICA</t>
  </si>
  <si>
    <t>Contrato aportado por:</t>
  </si>
  <si>
    <t>LIDER</t>
  </si>
  <si>
    <t>NO LIDER</t>
  </si>
  <si>
    <r>
      <rPr>
        <sz val="12"/>
        <rFont val="Symbol"/>
        <family val="1"/>
        <charset val="2"/>
      </rPr>
      <t>S</t>
    </r>
    <r>
      <rPr>
        <b/>
        <sz val="12"/>
        <rFont val="Arial Narrow"/>
        <family val="2"/>
      </rPr>
      <t xml:space="preserve"> VFA =</t>
    </r>
  </si>
  <si>
    <t>CUMPLE CON LA CONDICIÓN DE VALOR FACTURADO</t>
  </si>
  <si>
    <t>CONDICIONES DE HABILIDAD</t>
  </si>
  <si>
    <t>CONTRATOS APORTADOS POR MIEMBRO LIDER</t>
  </si>
  <si>
    <t>LOS MIEMBROS NO LIDERES RELACIONAN AL MENOS UN CONTRATO?</t>
  </si>
  <si>
    <t>Cumple con el Valor facturado (Mayor al 30% del PO)</t>
  </si>
  <si>
    <t>PUNTAJE POR CONTRATO</t>
  </si>
  <si>
    <t>ACREDITACION Y OTORGAMIENTO DE PUNTAJE EN LA EXPERIENCIA ESPECIFICA</t>
  </si>
  <si>
    <t>ASIGNACIÓN DE PUNTAJE EN LA EXPERIENCIA ESPECÍFICA</t>
  </si>
  <si>
    <t>CLASIFICACIÓN UNSPSC</t>
  </si>
  <si>
    <t>CONSORCIO FERROVIARIO C&amp;B</t>
  </si>
  <si>
    <t>UNIÓN TEMPORAL EPYPSA - FONSECA - SELFINVER</t>
  </si>
  <si>
    <t>UNIÓN TEMPORAL EUROESTUDIOS - DURAN &amp; OSORIO</t>
  </si>
  <si>
    <t>CRA SERVICIOS S.A.S.</t>
  </si>
  <si>
    <t>ADMINISTRACION NACIONAL DE TRANSPORTE SUECA</t>
  </si>
  <si>
    <t>LINEA DE LA CIUDAD DE ESTOCOLMO - DISEÑO PRLIMINAR Y DISEÑO DEFINITIVO</t>
  </si>
  <si>
    <t>CRA SERVICIOS SAS A TRAVES DE LA MATRIZ GENIVAR</t>
  </si>
  <si>
    <t>NO SE REQUIERE POR TRATARSE DE UNA EXPERIENCIA APORTADA POR LA FIRMA MATRIZ</t>
  </si>
  <si>
    <t>811022 - INGENIERIA DE TRANSPORTE</t>
  </si>
  <si>
    <t>ALCALDIA DE BARRANQUILLA</t>
  </si>
  <si>
    <t>PS-0112-2010-000001</t>
  </si>
  <si>
    <t>PRESTACIÓN DE SERVICIOS PROFESIONALES PARA LA ESTRUCTURACIÓN TÉCNICA, LEGAL Y FINANCIERA Y ACOMPAÑAMIENTO EN EL PROCESO PRECONTRACTUAL DEL PROYECTO CORREDOR PORTUARIO DEL DISTRITO DE BARRANQUILLA</t>
  </si>
  <si>
    <t>I</t>
  </si>
  <si>
    <t>BONUS</t>
  </si>
  <si>
    <t>PRINCIPAL CONSULTOR PARA LOS ESTUDIOS DE PREFACTIBILIDAD , ESTUDIOS DE FACTIBILIDAD Y DISEÑO PRELIMINAR, PREPARACION DEL DISEÑO DE DETALLE Y DOCUMENTOS DE LICITACION , PROYECTOS FERROVIARIOS MODERNOS EN SUECIA DESDE KRAMFORS A UMEA</t>
  </si>
  <si>
    <t>EMPRESA MUNICIPAL DE RENOVACIÓN URBANA E.I.C.</t>
  </si>
  <si>
    <t>ASESORÍA TÉCNICA, ECONÓMICA, FINANCIERA Y JURÍDICA PARA LA ESTRUCTURACIÓN E IMPLEMENTACIÓN DEL PLAN 21 MEGA OBRAS 2008-2011 PARA EL MUNICIPIO DE CALI BAJO LA MODALIDAD DE CONTRATOS DE CONCESIÓN</t>
  </si>
  <si>
    <t>BONUS BANCA DE INVERSIÓN S.A.</t>
  </si>
  <si>
    <t>ALCALDIA DEL DISTRITO ESPECIAL, INDUSTRIA Y PORTUARIO DE BARRANQUILLA</t>
  </si>
  <si>
    <t>PRESTACIÓN DE SERVICIOS PROFESIONALES PARA LA ESTRUCTURACIÓN TÉCNICA, LEGAL Y FINANCIERA Y ACOMPAÑAMIENTO EN EL PROCESO PRECONTRACTUAL DEL PROYECTO CORREDOR PORTUARIO DEL DISTRITO DE BARRANQUILLA DE CONFORMIDAD CON EL ESTUDIO PREVIO Y LA PROPUESTA</t>
  </si>
  <si>
    <t>TRAFIK VERKET</t>
  </si>
  <si>
    <t>MODELO DEL SISTEMA DE DEMANDA DE VIAJES NACIONALES E INTERNACIONALES PARA SUECIA</t>
  </si>
  <si>
    <t>Se corrige el valor facturado con base en los valores relacionados en el Folio 05 del Sobre 1A</t>
  </si>
  <si>
    <t>PS-0015-2009</t>
  </si>
  <si>
    <t>VFA (Participación del Proponente en el contrato)</t>
  </si>
  <si>
    <t>PROYECTO DE CONSTRUCCIÓN Y ESTUDIO DE IMPACTO AMBIENTAL DE LA AUTOVÍA CANALS - AGULLENT</t>
  </si>
  <si>
    <t>OFICINA DEL PLAN DE CARRETERAS DE LA CONSELLERIA DÓBRES PÚBLIQUES URBANISME I TRANSPORTE GENERALITAT VALENCIANA</t>
  </si>
  <si>
    <t>EPYPSA</t>
  </si>
  <si>
    <t>PROYECTO BÁSICO DE CONSTRUCCIÓN Y ESTUDIO DE IMPACTO AMBIENTAL DE LA AUTOVÍA LIRIO - CASINOS</t>
  </si>
  <si>
    <t>811015 - INGENIERÍA CIVIL</t>
  </si>
  <si>
    <t>IDU</t>
  </si>
  <si>
    <t>PNUD</t>
  </si>
  <si>
    <t>ESTRUCTRUACIÓN TÉCNICA, LEGAL Y FINANCIERA Y PUESTA EN MARCHA DE LA CONCESIÓN VIAL PEREIRA - LA PAILA</t>
  </si>
  <si>
    <t>SELFINVER BANCA DE INVERSIÓN LTDA.</t>
  </si>
  <si>
    <t>DIEGO FERNANDO FONSECA CHAVES</t>
  </si>
  <si>
    <t>ESTUDIOS Y DISEÑOS PARA LA REHABILITACIÓN Y ADECUACIÓN GEOMÉTRICA DE LA AVENIDA CIRCUNVALAR DESDE LA AVENIDA LOS COMUNEROS HASTA LA AVENIDA CIUDAD DE VILLAVICENCIO</t>
  </si>
  <si>
    <t>ELABORACIÓN DE UN ESTUDIO PARA LA DETERMINACIÓN DEFINITIVA DE LA TÁRIFA PARA EL SISTEMA INTEGRADO DE TRANSPORTE MASIVO DE LA CIUDAD DE MANIZALES</t>
  </si>
  <si>
    <t>UT</t>
  </si>
  <si>
    <t>843 DE 1999</t>
  </si>
  <si>
    <t>Se realizó el calculo de la conversión de dólares a pesos de la comisión de éxito con la tasa del día 08/03/01 que correspondía a 1USD = 2.262,06COP</t>
  </si>
  <si>
    <t>CUATRO ESTUDIOS DE VIABILIDAD D ELAS ALTERNATIVAS DE TRAZADO DE LOS ITINERARIOS DE LAS LÍNEAS 2, 3 Y 4 Y DE LA CONEXIÓN DE LA LÍNEA 1 CON LA ESTACIÓN DEL CÁRMEN</t>
  </si>
  <si>
    <t>REDACCIÓN DEL ESTUDIO: PROGNÓSIS DE DEMANDA Y RENTABILIDAD DE LAS ALTERNATIVAS DEL NUEVO ACCESO FERROVIARIO DE ALTA VELOCIDAD A TOLEDO</t>
  </si>
  <si>
    <t>SUPERVISIÓN TÉCNICA Y CONTROL DE CALIDAD EN LA REHABILITACIÓN Y RECUPERACIÓN DEL CORREDOR FÉRREO CONCESIONADO EN EL SECTOR ZARAGOZA - LA FELISA</t>
  </si>
  <si>
    <t>ESTRUCTURAR E IMPLEMENTAR UN ESQUEMA QUE PERMITA LA REESTRUCTURACIÓN DE LA IES CUCUTA ESP Y QUE GARANTICE LA PRESTACIÓN DE LOS SERVICIOS DE ACUEDUCTO Y ALCANTARILLADO EN EL AREA DE INFLUENCIA DE LA INTERVENIDA</t>
  </si>
  <si>
    <t>TRANVIA DE MURCIA</t>
  </si>
  <si>
    <t>MINISTERIO DE FOMENTO</t>
  </si>
  <si>
    <t>TREN DE OCCIDENTE S.A.</t>
  </si>
  <si>
    <t>SUPERINTENDENCIA DE SERVICIOS PUBLICOS DOMICILIARIOS</t>
  </si>
  <si>
    <r>
      <t xml:space="preserve">No se evidencia en la documentación relacionada en el sobre 1A que el objeto del contrato haya incluido la estructuración financiera o la asesoría financiera o la asesoria en banca de inversión en </t>
    </r>
    <r>
      <rPr>
        <u/>
        <sz val="10"/>
        <rFont val="Arial"/>
        <family val="2"/>
      </rPr>
      <t>PROYECTOS APP DE INFRAESTRUCTURA</t>
    </r>
  </si>
  <si>
    <t>EUROESTUDIOS</t>
  </si>
  <si>
    <t>ADIF</t>
  </si>
  <si>
    <t>AEROCIVIL</t>
  </si>
  <si>
    <t>ESTRUCTURACIÓN FINANCIERA, LEGAL Y TECNICA Y PUESTA EN MARCHA DEL ESQUEMA DE VINCULACIÓN DE CAPITAL PRIVADO PARA EL MEJORAMIENTO, MANTENIMIENTO Y OPERACIÓN DEL AEROPUERTO INTERNACIONAL EL DORADO</t>
  </si>
  <si>
    <t>ESTRUCTURACIÓN LEGAL CON ACOMPAÑAMIENTO FINANCIERO DEL ESQUEMA DE CONTRATACIÓN DEL SISTEMA TRANSMILENIO - TRONCALES NQS Y AV. SUBA</t>
  </si>
  <si>
    <t>DURAN &amp; OSORIO ABOGADOS</t>
  </si>
  <si>
    <t>CONSULTORIA Y ASISTENCIA PARA LA REDACCIÓN DEL PROYECTO Y EL CONTROL DE OBRAS DE PLATAFORMA DEL TRAMO BUÑOL - CHESTE DEL NUEVO ACCESO FERROVIARIO DE ALTA VELOCIDAD DE LEVANTE -MADRID-CASTILLA-LA MANCHA-COMUNIDAD VALENCACA-REGIÓN DE MURCIA</t>
  </si>
  <si>
    <t>CONSULTORIA Y ASISTENCIA PARA LA REDACCIÓN DEL PROYECTO Y EL CONTROL DE LAS OBRAS DE LA PLATAFORMA DEL TRAMO ARCAS DEL VILLAR - FUENTES DEL NUEVO ACCESO FERROVIARIO DE ALTA VELOCIDAD DE LEVANTE.</t>
  </si>
  <si>
    <t>CONSULTORIA Y ASISTENCIA PARA LA REDACCIÓN DEL "ESTUDIO INFORMATIVO DEL PROYECTO DE ALTA VELOCIDAD MADRID - EXTREMADURA. TRAMO CACERES - ALJUDCEN-MERIDA</t>
  </si>
  <si>
    <t>011 de 2003</t>
  </si>
  <si>
    <t>0000000247 DEL 15 DE JULIO DE 2004</t>
  </si>
  <si>
    <t>801015 - Servicios de consultoría de negocios y administración corporativa</t>
  </si>
  <si>
    <r>
      <t>NOTA: EL PROPONENTE NO CUMPLE CON LA CONDICIÓN b) AREA TÉCNICA EN EL SIGUIENTE ASPECTO: II)</t>
    </r>
    <r>
      <rPr>
        <b/>
        <u/>
        <sz val="8"/>
        <rFont val="Arial"/>
        <family val="2"/>
      </rPr>
      <t xml:space="preserve"> AL MENOS UNO DE LOS CONTRATOS</t>
    </r>
    <r>
      <rPr>
        <sz val="8"/>
        <rFont val="Arial"/>
        <family val="2"/>
      </rPr>
      <t xml:space="preserve"> DEBERÁ TENER COMO OBJETO Y/O ALCANCE, </t>
    </r>
    <r>
      <rPr>
        <b/>
        <u/>
        <sz val="8"/>
        <rFont val="Arial"/>
        <family val="2"/>
      </rPr>
      <t>EL ESTUDIO DE DEMANDA DE UN PROYECTO FERROVIARIO DE PASAJEROS O LA ELABORACIÓN DE UN ESTUDIO O MODELO DE TRANSPORTE PARA UNA CIUDAD O REGIÓN</t>
    </r>
    <r>
      <rPr>
        <sz val="8"/>
        <rFont val="Arial"/>
        <family val="2"/>
      </rPr>
      <t xml:space="preserve"> QUE INVOLUCRE EL DESARROLLO DE PROYECTOS FERROVIARIOS DEDICADOS A PASAJEROS.</t>
    </r>
  </si>
  <si>
    <t>No se valida el contrato debido a que no se evidencia en la certificación relacionada en la propuesta corresponde a la Estructuración financiera en proyectos de APP o  Asesoría para el financiamiento de proyectos (Project Finance) de APP o Asesoría en Banca de Inversión en proyectos APP.</t>
  </si>
  <si>
    <t>Se corrige el valor facturado de acuerdo al cálculo del mismo con base en la tasa de cambio del 01/01/1999 (1EUR = 1,167USD), día en que se introdujo la divisa a nivel mundial y se realizó la conversión a pesos con la TRM del 12/07/97 (1 USD = 1.098,46 COP).</t>
  </si>
  <si>
    <t>Se corrige el valor facturado de acuerdo al cálculo del mismo con base en la tasa de cambio del 01/01/1999 (1EUR = 1,167USD), día en que se introdujo la divisa a nivel mundial y se realizó la conversión a pesos con la TRM del 04/05/98 (1 USD = 1.364,07 COP).</t>
  </si>
  <si>
    <t>NOTA: TENIENDO EN CUENTA QUE EL PROPONENTE RELACIONÓ 4 CONTRATOS EN EL FORMATO 6 PARA LA VALIDACIÓN DEL AREA TÉCNICA, LA ENTIDAD UNICAMENTE TUVO EN CUENTA LOS 3 PRIMEROS RELACIONADOS.</t>
  </si>
  <si>
    <t>EL CONTRATO ES VÁLIDO PERO EL PROPONENTE NO OBTIENE PUNTAJE EN EL AREA TÉCNICA DE LA EXPERIENCIA ESPECÍFICA POR NO HABER PRESENTADO UN CONTRATO QUE DEMUESTRE EXPERIENCIA EN ESTUDIOS DE DEMANDA O ESTUDIOS O MODELOS DE TRANSPORTE EN UNA CIUDAD O REGIÓN</t>
  </si>
  <si>
    <t>CONSORCIO XICON</t>
  </si>
  <si>
    <t>UNION TEMPORAL REVISION PROYECTOS FERREOS DE LA SABANA</t>
  </si>
  <si>
    <t>AFH Consultores de ingenieria, proyectos y obras SL Sucursal Colombia</t>
  </si>
  <si>
    <t xml:space="preserve">SECRETARIA DE COMUNICACIONES Y TRANSPORTES </t>
  </si>
  <si>
    <t>3-7-AC-A-022-Y-0-3</t>
  </si>
  <si>
    <t>INTEGRACION LEGAL, TECNICA, ECONOMICA Y FINANCIERA DE LAS BASES Y DOCUMENTOS DE LICITACION, INCLUYENDO LA EVALUACION DE LAS PROPUESTAS, ASI COMO PARA LA GESTION Y LA DETERMINACION DEL PROGRAMA DE LIBERACION DEL DERECHO DE VIA, PARA EL OTORGAMIENTO DE UNA CONCESION PARA CONCESION PARA CONSTRUIR Y EXPLOTAR LA AUTOPISTA DE CUOTA: ARCO NORTE DE LA CIUDAD DE MEXICO.</t>
  </si>
  <si>
    <t>ESTRUCTURA PLURAL</t>
  </si>
  <si>
    <t>8-I-CF-A-012-Y-0-8</t>
  </si>
  <si>
    <t>ASESORIA ESPECIALIZADA EN MATERIA TÉCNICA, LEGAL Y ECONOMICA - FINANCIERA DURANTE LA ETAPA DE PREPARACION DE LOS PROYECTOS DE CONCURSO PARA EL OTORGAMIENTO DE UNA CONCESION Y EL SEGUIMIENTO DEL CUMPLIMIENTO DE LAS OBLIGACIONES DERIVADAS DEL TITULO DEL DE CONCESION Y DEL SEGUIMIENTO DEL CUMPLIMIENTO DE LAS OBLIGACIONES DERIVADAS DEL TITULO DE CONCESION PARA LAS AUTOPISTAS QUE INTEGREN EL PAQUETE DEL CENTRO.</t>
  </si>
  <si>
    <t>CERTIFICACION A FOLIOS 000101 AL 000126
CONVERSION PRESENTADA POR PROPONENTE DIFIERE AL VERIFICADO EN OANDA.COM, SE DEJA EL VALOR VERIFICADO POR LA ANI</t>
  </si>
  <si>
    <t>811015
811022</t>
  </si>
  <si>
    <t>CERTIFICACION A FOLIOS 000127 AL 000141</t>
  </si>
  <si>
    <t>CONCESIONARIA SAN SIMÒN</t>
  </si>
  <si>
    <t>SCSR-OC-001-2007</t>
  </si>
  <si>
    <t>ELABORAR TODOS LOS ESTUDIOS Y DISEÑOS PARA CONSTRUCCION REQUERIDOS CON EL FIN DE EJECUTAR Y/O REALIZAR LAS OBRAS QUE COMPRENDEN EL ALCANCE INICIAL O BASICO DEL PROYECTO DE CONCESION VIAL "GIRARDOT-IBAGUE-CAJAMARCA" ESTABLECIDO EN EL APENDICE A DEL CONTRATO DE CONCESION No. 007DE 2007.</t>
  </si>
  <si>
    <t>PRODEINCOL S.A.S.</t>
  </si>
  <si>
    <t>ADIF - ADMINISTRADOR DE INFRAESTRUCTURAS FERROVIARIAS</t>
  </si>
  <si>
    <t>P021/09 3.9/5500.0181/3-00000</t>
  </si>
  <si>
    <t>PROYECTO DE PLATAFORMA DE LA LÍNEA DE ALTA VELOCIDAD MADRID - EXTREMADURA. TRAMO CÁCERES - TAYUELA. SUBTRAMO: ARROYO DE LA CHARCA - GRIMALDO. ALCANCE: ESTUDIOS Y DISEÑOS DE LA CONSTRUCCION DE INFRAESTRUCTURA FERROVIARIA</t>
  </si>
  <si>
    <t>KV CONSULTORES DE INGENIERIA PROYECTOS Y OBRAS SL SUCURSAL COLOMBIA</t>
  </si>
  <si>
    <t>CERTIFICACION A FOLIOS 000142 AL 000155</t>
  </si>
  <si>
    <t>CERTIFICACION A FOLIOS 000156 AL 000163
CONSIDERANDO LO ESTABLECIDO EN LA CERTIFICACION, SE TOMA COMO FECHA DE INICIO DEL CONTRATO EL 5 DE NOVIEMBRE DE 2009, Y CON ESA FECHA SE REALIZA LA CONVERSION DE MONEDAS, LA CUAL GENERA UNA MODIFICACION FRENTE A LO PRESENTADO POR EL PROPONENTE</t>
  </si>
  <si>
    <t xml:space="preserve">811015
</t>
  </si>
  <si>
    <t>TRANSCARIBE</t>
  </si>
  <si>
    <t>073 DE 2009</t>
  </si>
  <si>
    <t>LA ASESORIA PARA LA ESTRUCTURACION FINANCIERA Y POSTERIOR COLOCACION DE UN CREDITO SINDICADO PARA LA FINANCIACION DE LA ESTRUCTURA DEL PROYECTO TRANSCARIBE Y LA CHATARRIZACION DE LOS VEHICULOS A DESVINCULAR POR LA ENTRADA DEL SISTEMA, ASI COMO LA ESTRUCTURACION FINANCIERA DE ALTERNATIVAS DE VINCULACION DEL SECTOR PRIVADO PARA EL DESARROLLO DE LA INFRAESTRUCTURA DEL SISTEMA, Y QUE DEBEN FINANCIARSE CON RECURSOS DIFERENTES DEL CREDITO SINDICADO</t>
  </si>
  <si>
    <t>IKON - BANCA DE INVERSION</t>
  </si>
  <si>
    <t>CERTIFICACION A FOLIOS 000090</t>
  </si>
  <si>
    <t>801015
811416</t>
  </si>
  <si>
    <t>MINISTERIO DE FOMENTO DE ESPAÑA</t>
  </si>
  <si>
    <t>PR-530/06</t>
  </si>
  <si>
    <t>REDACCION DEL PROYECTO (CORRESPONDIENTE A ESTUDIO Y DISEÑO) DE LAS OBRAS: AMPLIACION DE CAPACIDAD Y OTRAS MEJORAS LOCALES Y SEGURIDAD VIAL, AUTOVIA DE SIERRA NEVADA A-44 PK 116 A 140. TRAMO: ALBOLOTE - OTURA.</t>
  </si>
  <si>
    <t>CEMOSA (CENTRO DE ESTUDIOS DE MATERIALES Y CONTROL DE OBRA S.A.)</t>
  </si>
  <si>
    <t>REDACCION DEL PROYECTO (CORRESPONDIENTE A ESTUDIO Y DISEÑO) DE LAS OBRAS: AUTOVIA N-120 DEL CAMINO DE SANTIAGO N-120 DE LOGROÑO A VIGO, PK DEL 22,5 AL 28,6. TRAMO: NAJERA-HORMILLA. PROVINCIA DE LA RIOJA.</t>
  </si>
  <si>
    <t>REDACCION DEL PROYECTO(CORRESPONDIENTE A ESTUDIOS Y DISEÑO) DE LAS OBRAS: A-66 DE LA PLATA, N-630 DE GIJON A SEVILLA, PK 389,500 AL 401,500, TRAMO: GUIJUELO-SORIHUELA, PROVINCIA DE SALAMANCA</t>
  </si>
  <si>
    <t>CERTIFICACION A FOLIOS 000077 AL 000079
CONVERSION PRESENTADA POR PROPONENTE DIFIERE AL VERIFICADO EN OANDA.COM, SE DEJA EL VALOR VERIFICADO POR LA ANI</t>
  </si>
  <si>
    <t>CERTIFICACION A FOLIOS 000081 AL 000084
CONVERSION PRESENTADA POR PROPONENTE DIFIERE AL VERIFICADO EN OANDA.COM, SE DEJA EL VALOR VERIFICADO POR LA ANI</t>
  </si>
  <si>
    <t>CERTIFICACION A FOLIOS 000086 AL 000088
CONVERSION PRESENTADA POR PROPONENTE DIFIERE AL VERIFICADO EN OANDA.COM, SE DEJA EL VALOR VERIFICADO POR LA ANI</t>
  </si>
  <si>
    <t>COMUNIDAD DE MADRID - CONSEJERÍA DE TRANSPORTES E INFRAESTRUCTURA</t>
  </si>
  <si>
    <t>PROYECTO CONSTRUCTIVO DE LA INFRAESTRUCTURA DE PROLONGACION DE LA LINEA 9 DEL METRO DE MADRID A MIRASIERRA. ALCANCE: ESTUDIOS Y DISEÑOS DE LA CONSTRUCCION DE INFRAESTRUCTURA FERROVIARIA</t>
  </si>
  <si>
    <t xml:space="preserve">PKP POLSKIE LINIE KOLEJOWE S.A. </t>
  </si>
  <si>
    <t>IRR-23-2-0814-TEN-T-2010-PL-92245-S/89/2013</t>
  </si>
  <si>
    <t>ESTUDIO DE VIABILIDAD PARA LA MODERNIZACION Y AMPLICIACION DEL NUDO FERROVIARIO DE KATOWICE. ALCANCE: ESTUDIOS Y DISEÑOS DE INFRAESTRUCTURA FERROVIARIA. INCLUYE ESTUDIO DE DEMANDA DEL PROYECTO FERROVIARIO</t>
  </si>
  <si>
    <t>CONVERSION PRESENTADA POR PROPONENTE DIFIERE AL VERIFICADO EN OANDA.COM Y BANCO DE LA REPUBLICA POR LA FECHA DE INICIO DEL CONTRATO, SE DEJA EL VALOR VERIFICADO POR LA ANI</t>
  </si>
  <si>
    <t>AGENCIA DE OBRA PUBLICA DE LA JUNTA DE ANDALUCIA</t>
  </si>
  <si>
    <t>C-C05215/PPRO</t>
  </si>
  <si>
    <t>DISEÑO DE LAS OBRAS: CONEXIÓN DE LA AUTOVIA A-4 CON LA CARRETERA A-306, VARIANTE EL CARPIO</t>
  </si>
  <si>
    <t>T-MA0004/PPRO</t>
  </si>
  <si>
    <t>PC023/01</t>
  </si>
  <si>
    <t>CONSULTORIA Y ASISTENCIA TECNICA PARA LA RECACCION DEL PROYECTO Y CONTROL DE LAS OBRAS DE PLATAFORMA DEL NUEVO ACCESO FERROVIARIO DE ALTA VELOCIDAD DE LEVANTE. TRAMO: MONTILLA DEL PALANCAR - INIESTA</t>
  </si>
  <si>
    <t>IKON . BANCA DE INVERSION S.A.S.</t>
  </si>
  <si>
    <t>TRANSMETRO</t>
  </si>
  <si>
    <t>00014</t>
  </si>
  <si>
    <t>LA ASESORIA PARA LA ESTRUCTURACION FINANCIERA Y POSTERIOR COLOCACION DE UN CREDITO SINDICADO PARA LA FINANCIACION DE LA INFRAESTRUCTURA Y DESVINCULACION DE VEHICULOS QUE SALDRAN DE LA OFERTA DE TRANSPORTE PÙBLICO POR LA ENTRADA DEL PROYECTO DE SISTEMA INTEGRADO DE TRANSPORTE MASIVO DE LA CIUDAD DE BARRANQUILLA . TRANSMETRO. ASI MISMO EL ACOMPAÑAMIENTO EN LA CONTRATACION DE LOS SERVICIOS FIDUCIARIOS PARA EL PROCESO DE DESVINCULACION DE LA SOBREOFERTA</t>
  </si>
  <si>
    <t>CERTIFICACION A FOLIO 000023</t>
  </si>
  <si>
    <t>CERTIFICACION A FOLIO 000025</t>
  </si>
  <si>
    <t xml:space="preserve">336-2010 </t>
  </si>
  <si>
    <t>SERVICIO DE ASESORIA DE TRANSACCION PARA LA PROMOCION DEL CONCURSO DE PROYECTOS INTEGRALES DE LA CONCESION DEL TRAMO 2 DE LA CARRETERA IIRSA CENTRO</t>
  </si>
  <si>
    <t>C</t>
  </si>
  <si>
    <t>TPC INVEST S.AC</t>
  </si>
  <si>
    <t>PROINVERSION</t>
  </si>
  <si>
    <t>007-2013</t>
  </si>
  <si>
    <t>ASESORIA DE TRANSACCION PARA EL PROCESO DE CONCESION DEL TRAMO 2 DE LA LONGITUDINAL DE LA SIERRA: CIUDAD DE DIOS - CAJAMARCA - CHIPLE, CAJAMARCA - TRUJILLO Y DV CHILETE - EMP.EP-3N</t>
  </si>
  <si>
    <t>CERTIFICACION A FOLIOS 114. LA CONVERSION DE DIVISA DE USD A PESOS DEBE HACERSE USANDO LA SERIE HISTORICA DEL BANCO DE LA REPUBLICA SEGUN EL PLIEGO DE CONDICIONES.</t>
  </si>
  <si>
    <t>CUMPLE (UNSPSC) (SI/NO)</t>
  </si>
  <si>
    <t>30.76/97-3</t>
  </si>
  <si>
    <t>CONSULTORIA Y ASISTENCIA PARA EL SEGUIMIENTO, COMPROBACION Y ELABORACION DE INFORMES PREVIOS A LA SUPERVISION DE PROYECTOS DE TRAZADO Y CONSTRUCCION DE LAS AUTOVIAS: SALAMANCA - FUENTES DE OÑORO, MERIDA - SEVILLA, CUARTO CINTURON DE ZARAGOZA Y CANTABRICO - MESETA</t>
  </si>
  <si>
    <t>ESTEYCO SUCURSAL COLOMBIA</t>
  </si>
  <si>
    <t>021/03</t>
  </si>
  <si>
    <t>CONSULTORIA Y ASISTENCIA PARA LA REDACCION DEL PROYECTO Y CONTROL DE LAS OBRAS DE PLATAFORMA DEL TRAMO: RED ARTERIAL FERROVIARIA DE VALENCIA, NUDO SUR DEL NUEVO ACCESO FEROVIARIO DE ALTA VELOCIDAD DE LEVANTE. MADRID - CASTILLA LA MANCHA - COMUNIDAD VALENCIANA - REGION DE MURCIA</t>
  </si>
  <si>
    <t>UKSAL TRNBDE SAREA</t>
  </si>
  <si>
    <t>33A/03</t>
  </si>
  <si>
    <t>ASISTENCIA TECNICA A LA DIRECCION DE LOS PROYECTOS CONSTRUCTIVOS DE LA PLATAFORMA DE CUATRO TRAMOS DE LA LINEA DE ALTA VELOCIDAD EN EL TERRITORIO HISTORICO DE GIPUZKOA</t>
  </si>
  <si>
    <t>30.10/03-6</t>
  </si>
  <si>
    <t>CONTROL Y VIGILANCIA DE LAS OBRAS "AUTOVIA DE GRANADA. N-233 DE BAILEN A MOTRIL. TRAMO IZBOR - VELEZ DE BANAUDALLA</t>
  </si>
  <si>
    <t>CERTIFICACIONES A FOLIOS 93 A 95 DE LA PROPUESTA. SE CORRIGE EL VALOR FACTURADO DE ACUERDO AL CALCULO DEL MISMO, CON BASE EN LA TASA DE CAMBIO DEL 01-ENE-99 (1 EUR=1,167 USD), DIA EN QUE SE INTRODUJO LA DIVISA A NIVEL ,MUNDIAL. EL CONTRATO APORTADO HACE REFERENCIA A SEGUMINIENTO, CONTROL, REVISION Y SUPERVISION DE ESTUDIOS Y NO A LO ESTABLECIDO EN EL NUMERAL 4.15 EXPERIENCIA GENERAL DEL PLIEGO DE CONDICIONES</t>
  </si>
  <si>
    <t>CERTIFICACIONES A FOLIOS 97 A 98 DE LA PROPUESTA. SE CORRIGE EL VALOR DEL CONTRATO DE ACUERDO CON EL PORCENTAJE DE PARTICIPACION EN LA UTE DEL 40%</t>
  </si>
  <si>
    <t>CERTIFICACION A FOLIO 100 DE LA PROPUESTA. EL CONTRATO APORTADO PRESENTA EXPERIENCIA EN SUPERVISION DE PROYECTOS DE CONSTRUCCION, REHABILITACION, MEJORAMIENTO Y OPERACIÓN QUE NO CUMPLEN CON LO ESTABLECIDO EN EL NUMERAL 4.15 EXPERIENCIA GENERAL DEL PLIEGO DE CONDICIONES</t>
  </si>
  <si>
    <t>CERTIFICACIONES A FOLIOS 102 A 103 DE LA PROPUESTA. EL CONTRATO APORTADO PRESENTA EXPERIENCIA EN CONTROL Y VIGILANCIA DE OBRAS QUE NO CUMPLEN CON LO ESTABLECIDO EN EL NUMERAL 4.15 EXPERIENCIA GENERAL DEL PLIEGO DE CONDICIONES</t>
  </si>
  <si>
    <t>DEPARTAMENTO DE TRANSPORTE DE FLORIDA</t>
  </si>
  <si>
    <t>SN</t>
  </si>
  <si>
    <t>ESTRUCTURACION FINANCIERA PARA UN PROYECTO APP REALTIVO AL CORREDOR INTERESTATAL I-95</t>
  </si>
  <si>
    <t xml:space="preserve">DELOITTE ADVISORY </t>
  </si>
  <si>
    <t xml:space="preserve">ESTRUCTURACION FINANCIERA PARA UN PROYECTO DE APP RELATIVO PORT-OF MIAMI TUNNEL BAJO ESQUEMA APP Y ELABORACION DE DOCUMENTOS DE LICITACION </t>
  </si>
  <si>
    <t>CONSELLERIA DE INFRAESTRUCTURAS TERRITORIO Y AMBIENTE</t>
  </si>
  <si>
    <t>E08/13</t>
  </si>
  <si>
    <t>REDACCION DEL PROYECTO DE CONSTRUCCION (ESTUDIOS Y DISEÑOS - FASE III) DEL SOTERRAMIENTO DE LA LINEA 1 DE METROVALENCIA, EMPALME BETERA EN EL AMBITO URBANO DE BURJASSOT Y GODELLA</t>
  </si>
  <si>
    <t>IVICSA</t>
  </si>
  <si>
    <t>CONSELLERIA DE INFRAESTRUCTURAS TERRITORIO Y MEDIO AMBIENTE DE LA GENERALITAT VALENCIANA</t>
  </si>
  <si>
    <t>SIN</t>
  </si>
  <si>
    <t>REDACCION DEL PROYECTO DE CONSTRUCCION (ESTUDIOS Y DISEÑOS FASE III) DEL SOTERRAMIENTO DE LA LINEA 3 DE METROVALENCIA, A SU PASO POR TERMINO MUNICIPAL DE ALBORAYA</t>
  </si>
  <si>
    <t>AT/2006/13/93</t>
  </si>
  <si>
    <t>REDACCION DEL PROYECTO DE TRAZADO DE INFRAESTRUCTURA DE TRANSPORTE EN EL CORREDOR MEDITERRANEO ENTRE CASTELLON Y LIMITE DE PROVIDENCIA</t>
  </si>
  <si>
    <t>CERTIFICACIONES A FOLIOS 332 A 338 DE LA PROPUESTA.</t>
  </si>
  <si>
    <r>
      <t>CERTIFICACIONES A FOLIOS 339 A 343 DE LA PROPUESTA.</t>
    </r>
    <r>
      <rPr>
        <sz val="10"/>
        <color rgb="FFFF0000"/>
        <rFont val="Arial"/>
        <family val="2"/>
      </rPr>
      <t xml:space="preserve"> </t>
    </r>
  </si>
  <si>
    <t>CERTIFICACIONES A FOLIOS 344 A 348 DE LA PROPUESTA. EL CONTRATO NO ESTA RELACIONADO EN EL RUP</t>
  </si>
  <si>
    <t xml:space="preserve">UNION TEMPORAL DELOITTE - IVICSA </t>
  </si>
  <si>
    <t>CONSULTORIA INTEGRAL Y ESTUDIOS S.A.S</t>
  </si>
  <si>
    <t>CONSORCIO TREN 149</t>
  </si>
  <si>
    <t>INCO</t>
  </si>
  <si>
    <t>GG-090</t>
  </si>
  <si>
    <t xml:space="preserve">ELABORAR Y ACTUALIZAR LOS ESTUDIOS TECNICOS Y REALIZAR LA ESTRUCTURACION TECNICA, LEGAL Y FINANCIERA DEL PROYECTO DE CONCESION VIAL RUMICHACA - PASTO - CHACHAGUI (AEROPUERTO) </t>
  </si>
  <si>
    <t>CINEA</t>
  </si>
  <si>
    <t>MINISTERIO DE TRANSPORTE</t>
  </si>
  <si>
    <t>128 DE 2007</t>
  </si>
  <si>
    <t>ESTRUCTURACION TECNICA, LEGAL Y FINANCIERADEL PROYECTO TREN DE CERCANIAS PARA LA SABANA DE BOGOTA Y EL DISTRITO CAPITAL</t>
  </si>
  <si>
    <r>
      <t>CERTIFICACIONES A FOLIOS 98 A 105 DEL LA PROPUESTA.</t>
    </r>
    <r>
      <rPr>
        <sz val="10"/>
        <color rgb="FFFF0000"/>
        <rFont val="Arial"/>
        <family val="2"/>
      </rPr>
      <t xml:space="preserve"> </t>
    </r>
  </si>
  <si>
    <r>
      <t>CERTIFICACIONES A FOLIOS 107 A 114 DEL LA PROPUESTA.</t>
    </r>
    <r>
      <rPr>
        <sz val="10"/>
        <color rgb="FFFF0000"/>
        <rFont val="Arial"/>
        <family val="2"/>
      </rPr>
      <t xml:space="preserve"> </t>
    </r>
  </si>
  <si>
    <t>FONADE</t>
  </si>
  <si>
    <t>ESTUDIOS DEFINITIVOS PARA LA CONSTRUCCION DE LA CARRETERA CARTAGENA-TURBO. SECTOR CARTAGENA TOLU</t>
  </si>
  <si>
    <t>151/98</t>
  </si>
  <si>
    <t>ESTUDIOS Y DISEÑOS A PRECIO GLOBAL FIJO DE PAVIMENTOS LOCALES Y ACCESOS A BARRIOS DE LA LOCALIDAD DE CIUDAD BOLIVAR - GRUPO II</t>
  </si>
  <si>
    <t>150/98</t>
  </si>
  <si>
    <t>ESTUDIOS Y DISEÑOS A PRECIO GLOBAL FIJO DE PAVIMENTOS LOCALES Y ACCESOS A BARRIOS DE LA LOCALIDAD DE CIUDAD BOLIVAR - GRUPO I</t>
  </si>
  <si>
    <t>FENOCO</t>
  </si>
  <si>
    <t>ACTUALIZACION DE ESTUDIOS TECNICOS Y LA ESTRUCTURACION TECNICA LEGAL Y FINANCIERA DE LOS CONTRATOS A CELEBRAR EN LOS TRAMOS DE VIA FERREA: CHIRIGUANA - DORADA; FACATATIVA - BELENCITO; DORADA - FACATATIVA; LA CARO - LENGUAZAQUE Y PUERTO BERRIO - ENVIGADO</t>
  </si>
  <si>
    <t xml:space="preserve">CERTIFICACIONES A FOLIOS 85 A 89 DEL LA PROPUESTA. </t>
  </si>
  <si>
    <t xml:space="preserve">CERTIFICACION A FOLIO 91 DE LA PROPUESTA. </t>
  </si>
  <si>
    <t xml:space="preserve">CERTIFICACION A FOLIO 93 DE LA PROPUESTA. </t>
  </si>
  <si>
    <t xml:space="preserve">CERTIFICACIONES A FOLIOS 95 A 96 DE LA PROPUESTA. </t>
  </si>
  <si>
    <t>CONSULTORIA Y ASISTENCIA PARA LA REDACCION DEL PROYECTO Y CONTROL DE LAS OBRAS DE PLATAFORMA DEL TRAMO: RED ARTERIAL FERROVIARIA DE VALENCIA, NUDO SUR DEL NUEVO ACCESO FERROVIARIO DE ALTA VELOCIDAD DE LEVANTE, MADRID - CASTILLA LA MANCHA - COMUNIDAD VALENCIANA - REGION DE MURCIA</t>
  </si>
  <si>
    <t>PC 013/1</t>
  </si>
  <si>
    <t>CONSULTORIA Y ASISTENCIA PARA LA REDACCION DEL PROYECTO Y CONTROL DE LAS OBRAS DEL NUEVO ACCESO FERROVIARIO AL NORTE Y NOROESTE DE ESPAÑA. MADRID - SEGOVIA - VALLADOLID / MEDINA DEL CAMPO TRAMO: FUENCARRAL - CANTO BLANCO</t>
  </si>
  <si>
    <t>CARBON DE SANTA MARTA</t>
  </si>
  <si>
    <t>ESTUDIO DE PREFACTIBILIDAD Y PROYECTO DE INGENIERIA BASICA AVANZADA PARA LA REACTIVACION DEL TRANSPORTE FERROVIARIO AL PUERTO DE SANTA MARTA</t>
  </si>
  <si>
    <t>CERTIFICACIONES A FOLIOS 145 A 146 DEL SOBRE 1A. SE CORRIGE EL VALOR DEL CONTRATO DE ACUERDO CON EL PORCENTAJE DE PARTICIPACION EN LA UTE DEL 40%. NO SE OTORGA PUNTAJE POR EXPERIENCIA ESPECIFICA POR CUANTO EL PROPONENTE NO CUMPLE CON LA EXPERIENCIA GENERAL</t>
  </si>
  <si>
    <t>CERTIFICACIONES A FOLIOS 148 A 149 DEL SOBRE 1A. SE CORRIGE EXPERIENCIA A LA APORTADA EN EL FORMATO 6 (EXPERIENCIA ESPECIFICA) Y EL VALOR DEL CONTRATO DE ACUERDO CON EL PORCENTAJE DE PARTICIPACION. NO SE OTORGA PUNTAJE POR EXPERIENCIA ESPECIFICA POR CUANTO EL PROPONENTE NO CUMPLE CON LA EXPERIENCIA GENERAL</t>
  </si>
  <si>
    <t>CERTIFICACIONES A FOLIOS 151 A 153 DEL SOBRE 1A. LA ANI SOLICITA AL PROPONENTE ENTREGAR COPIA DEL OTRO SI No. 2 PARA VALIDAR LA EXPERIENCIA EN PASAJEROS. PENDIENTE DE PUNTAJE</t>
  </si>
  <si>
    <t>004-2013</t>
  </si>
  <si>
    <t>ASESORIA PARA LA ESTRUCTURACION Y PROMOCION DEL PROCESO DE LA INVERSION PRIVADA DEL PROYECTO "IMPLEMENTACION DE TELECABINAS ENTRE LA LOCALIDAD DE TINGO NUEVO Y LA FORTALEZA DEL KUELAP-AMAZONAS" (INFRAESTRUCTURA DE TRANSPORTE POR CABLE)</t>
  </si>
  <si>
    <t>TP INVEST SAC</t>
  </si>
  <si>
    <t>336-2010</t>
  </si>
  <si>
    <t>ASESORIA DE TRANSACCION PARA EL PROCESO DE CONCESION DEL TRAMO 2 DE LA LONGITUDINAL DE LA SIERRA: CIUDAD DE DIOS - CAJAMARCA - CHIPLE, CAJAMARCA - TRUJILLO Y DV CHILLETE- EMP. EP-3N</t>
  </si>
  <si>
    <t>CERTIFICACIONES A FOLIOS 155 A 162 DEL SOBRE 1A. DENTRO DE LA INFORMACION APORTADA POR EL PROPONENTE NO SE EVIDENCIA EL PORCENTAJE DE PARTICIPACION DE TP INVEST SAC</t>
  </si>
  <si>
    <t>CONSELLERA DE INFRAESTRUCTURA TERRITORIO Y AMBIENTE</t>
  </si>
  <si>
    <t>AT/2003/13/250</t>
  </si>
  <si>
    <t>REDACCION DEL PROYECTO DE CONSTRUCCION DE LA PROLONGACION DE LA LINEA 5 DE METROVALENCIA, TRAMO AEROPUERTO - RIBAROJA DEL TURIA</t>
  </si>
  <si>
    <r>
      <t xml:space="preserve">CERTIFICACIONES A FOLIOS 4 A 10 DEL SOBRE 1A. </t>
    </r>
    <r>
      <rPr>
        <sz val="10"/>
        <color rgb="FFFF0000"/>
        <rFont val="Arial"/>
        <family val="2"/>
      </rPr>
      <t>NO SE OTORGA PUNTAJE POR EXPERIENCIA ESPECIFICA POR CUANTO EL PROPONENTE NO CUMPLE CON LA EXPERIENCIA GENERAL</t>
    </r>
  </si>
  <si>
    <r>
      <t xml:space="preserve">CERTIFICACIONES A FOLIOS 11 A 14 DEL SOBRE 1A. EL PROYECTO CONTEMPLA ESTUDIO DE DEMANDA EN EL CORTO, MEDIANO Y LARGO PLAZO. </t>
    </r>
    <r>
      <rPr>
        <sz val="10"/>
        <color rgb="FFFF0000"/>
        <rFont val="Arial"/>
        <family val="2"/>
      </rPr>
      <t>NO SE OTORGA PUNTAJE POR EXPERIENCIA ESPECIFICA POR CUANTO EL PROPONENTE NO CUMPLE CON LA EXPERIENCIA GENERAL</t>
    </r>
  </si>
  <si>
    <r>
      <t xml:space="preserve">CERTIFICACIONES A FOLIOS 15 A 19 DEL SOBRE 1A.  </t>
    </r>
    <r>
      <rPr>
        <sz val="10"/>
        <color rgb="FFFF0000"/>
        <rFont val="Arial"/>
        <family val="2"/>
      </rPr>
      <t>NO SE OTORGA PUNTAJE POR EXPERIENCIA ESPECIFICA POR CUANTO EL PROPONENTE NO CUMPLE CON LA EXPERIENCIA GENERAL</t>
    </r>
  </si>
  <si>
    <t>FERROCARRILES DE LA JUNTA DE ANDALUCIA</t>
  </si>
  <si>
    <t>T-C06000/PRO</t>
  </si>
  <si>
    <t>REDACCION DEL ESTUDIO DE TRAZADO Y PROYECTO DE CONSTRUCCION DEL SISTEMA TRANVIARIO DE CORDOBA</t>
  </si>
  <si>
    <t>DELOITTE ADVISORY S.L</t>
  </si>
  <si>
    <t>ASESORAMIENTO EN LA ESTRUCTURACION DEL CORREDOR INTERESTATAL I-595</t>
  </si>
  <si>
    <t>FERROATLANTICO</t>
  </si>
  <si>
    <t>SB80402/GG-009/2001</t>
  </si>
  <si>
    <t>DISEÑOS DE LA RED FERREA DEL ATLANTICO QUE INCLUIAN LA VIA DE BOGOTA A SANTA MARTA, LOS TRAMOS DE GRECIA A MEDELLIN, BOGOTA A BELENCITO Y LA CARO A LENGUAZAQUE</t>
  </si>
  <si>
    <t>CERTIFICACIONES A FOLIO 024 A 031 DEL SOBRE 1A. EN FOLIO 030 DEMUESTRA ESTUDIO DE DEMANDA DEL PROYECTO DE PASAJEROS</t>
  </si>
  <si>
    <t xml:space="preserve">CERTIFICACIONES A FOLIO 033 A 034 DEL SOBRE 1A. </t>
  </si>
  <si>
    <t>CERTIFICACIONES A FOLIO 036 A 037 DEL SOBRE 1A.</t>
  </si>
  <si>
    <t xml:space="preserve">CERTIFICACIONES A FOLIOS 6 A 13 DEL SOBRE 1A. </t>
  </si>
  <si>
    <t xml:space="preserve">CERTIFICACIONES A FOLIOS 15 A 22 DEL SOBRE 1A. </t>
  </si>
  <si>
    <t>Se corrige el valor del contrato utilizando la TRM del día 19/07/04 (1 USD = 2628,3 COP).</t>
  </si>
  <si>
    <t>CONSULTORIA Y ASISTENCIA PARA LA REDACCION DEL ESTUDIO INFORMATIVO DEL CORREDOR FERROVIARIO DE LA COSTA DE MÀLAGA, TRAMO NERJA- MALAGA. INCLUYE EL ESTUDIO DE DEMANDA DE TRANSPORTE EXISTENTE EN EL CORREDOR</t>
  </si>
  <si>
    <t>Se corrige el valor facturado que se calculó con la TRM del banco de la republica del día 07/04/1995 (COP$868,96).
No es válido el contrato debido a que la experiencia aportada no proviene de la firma matriz GENIVAR sino de una empresa que hace parte GENIVAR llamada WSP Y no cumple con lo establecido en el numeral 4.1 del pliego de condiciones</t>
  </si>
  <si>
    <t>Se corrige el valor facturado que se calculó con la TRM del banco de la republica del día 15/01/2007 (COP$2.221,35).
No es válido el contrato debido a que la experiencia aportada no proviene de la firma matriz GENIVAR sino de una empresa que hace parte GENIVAR llamada WSP Y no cumple con lo establecido en el numeral 4.1 del pliego de condiciones</t>
  </si>
  <si>
    <t xml:space="preserve">CERTIFICACIONES A FOLIOS 164 A 174 DEL SOBRE 1A. </t>
  </si>
  <si>
    <r>
      <t xml:space="preserve">CERTIFICACIONES A FOLIOS 349 A 358 DE LA PROPUESTA. </t>
    </r>
    <r>
      <rPr>
        <b/>
        <sz val="10"/>
        <rFont val="Arial"/>
        <family val="2"/>
      </rPr>
      <t>NO SE VALIDA LA EXPERIENCIA DEBIDO A QUE LA CERTIFICACION DEL TRABAJO ES PARA ASESORES DE INFRAESTRUCTURA S.L. EL PROPONENTE NO ACREDITA LA EXPERIENCIA DE FORMA DIRECTA O EN LA FORMA DESCRITA EN EL NUMERAL 4.15.1 DEL PLIEGO DE CONDICIONES</t>
    </r>
  </si>
  <si>
    <r>
      <t xml:space="preserve">CERTIFICACIONES A FOLIOS 359 A 368 DE LA PROPUESTA. </t>
    </r>
    <r>
      <rPr>
        <b/>
        <sz val="10"/>
        <rFont val="Arial"/>
        <family val="2"/>
      </rPr>
      <t>NO SE VALIDA LA EXPERIENCIA DEBIDO A QUE LA CERTIFICACION DEL TRABAJO ES PARA ASESORES DE INFRAESTRUCTURA S.L. EL PROPONENTE NO ACREDITA LA EXPERIENCIA DE FORMA DIRECTA O EN LA FORMA DESCRITA EN EL NUMERAL 4.15.1 DEL PLIEGO DE CONDICIONES</t>
    </r>
  </si>
  <si>
    <t>DE ACUERDO CON LO ESTABLECIDO EN EL PLIEGO "LA EXPERIENCIA ESPECIFICA SERA ACREDITADA POR LOS PROPONENTES A TRAVES DE MAXIMO 5 CONTRATOS" PARA EL AREA FINANCIERA EL PLIEGO ESTABLECE "ACREDITAR DOS (2) CONTRATOS". EL PROPONENTE RELACIONO 11 CONTRATOS CON LO CUAL SE EVALUARON LOS PRIMEROS 5 CONTRATOS RELACIONADOS EN EL FORMATO 6. CERTIFICACIONES A FOLIO 20 A 22 DEL SOBRE 1A. LA CERTIFICACION APORTADA NO CUMPLE CON LO SOLICITADO EN EL PLIEGO DE CONDICIONES PARA EL AREA FINANCIERA Y NO TIENE PORCENTAJE DE PARTICIPACION DEL PROPONENTE EN LA UNION TEMPORAL Y TAMPOCO FECHA DE INICIO DEL CONTRATO</t>
  </si>
  <si>
    <t>DE ACUERDO CON LO ESTABLECIDO EN EL PLIEGO "LA EXPERIENCIA ESPECIFICA SERA ACREDITADA POR LOS PROPONENTES A TRAVES DE MAXIMO 5 CONTRATOS" PARA EL  AREA FINANCIERA EL PLIEGO ESTABLECE "ACREDITAR DOS (2) CONTRATOS". EL PROPONENTE RELACIONO 11 CONTRATOS CON LO CUAL SE EVALUARON LOS PRIMEROS 5 CONTRATOS RELACIONADOS EN EL FORMATO 6. CERTIFICACIONES A FOLIO 23 A 36 DEL SOBRE 1A. NO SE VALIDA LA EXPERIENCIA DEBIDO A QUE LA CERTIFICACION DEL TRABAJO ES PARA ASESORES DE INFRAESTRUCTURA S.L. EL PROPONENTE NO ACREDITA LA EXPERIENCIA DE FORMA DIRECTA O EN LA FORMA DESCRITA EN EL NUMERAL 4.15.1 DEL PLIEGO DE CONDICIONES</t>
  </si>
  <si>
    <t>CERTIFICACIONES A FOLIOS 105 A 112 DE LA PROPUESTA. EL CONTRATO NO ES VALIDO DEBIDO A QUE EL CONTRATO ESTA ACREDITADO POR UNA EMPRESA PRIVADA, EN ESTE CASO EL CONSORCIO TPC CONSULTING S.A - QURSOR S.A.C - LOGIT ENGENHARIA CONSULTIVA LTA, LO CUAL NO ES VALIDO DE ACUERDO CON LOS PLIEGOS DE CONDICIONES DEL NUMERAL 4.15</t>
  </si>
  <si>
    <t>CONVERSION PRESENTADA POR PROPONENTE DIFIERE AL VERIFICADO EN OANDA.COM Y BANCO DE LA REPUBLICA POR LA FECHA DE INICIO DEL CONTRATO, SE DEJA EL VALOR VERIFICADO POR LA ANI
NO SE ENCUENTRA REGISTRO DEL PORCENTAJE DE PARTICIPACION DE KV CONSULTORES DE INGENIERIA PROYECTOS Y OBRAS SL DENTRO DEL CONSORCIO</t>
  </si>
  <si>
    <t>Se corrige el valor facturado del contrato de acuerdo al valor relacionado en Euros del Folio No. 066 que corresponde unicamente a la redacción del proyecto (934,733,14 EUR) y convertido con base en la tasa del día 07/06/03 (1 EUR = 1,1697 USD) y (1 USD = 2828,2 COP).</t>
  </si>
  <si>
    <t>Se corrige el valor facturado del contrato de acuerdo al valor relacionado en Euros del Folio No. 074 que corresponde unicamente a la redacción del proyecto (1,792,075,15 EUR) y convertido con base en la tasa del día 03/03/04 (1 EUR = 1,2214 USD) y (1 USD = 2660,42 COP)</t>
  </si>
  <si>
    <t>Se corrige el valor facturado del contrato de acuerdo al valor relacionado en Euros del Folio No. 079 y convertido con base en la tasa del día 01/01/99 (1 EUR = 1,167 USD), día en que el Euro se introdujó a nivel mundial y para el cambio a pesos con la fecha 18/04/97 (1 USD = 2660,42 COP).</t>
  </si>
  <si>
    <t>Se corrige el valor facturado que se calculó con la TRM del banco de la republica del día 07/04/1995 (COP$868,96).
No es válido el contrato debido a que la experiencia aportada no proviene de la firma matriz GENIVAR sino de una empresa que hace parte de GENIVAR llamada WSP Y no cumple con lo establecido en el numeral 4.1 del pliego de condiciones</t>
  </si>
  <si>
    <t>Se corrige el valor facturado que se calculó con la TRM del banco de la republica del día 15/01/2007 (COP$2.221,35).
No es válido el contrato debido a que la experiencia aportada no proviene de la firma matriz GENIVAR sino de una empresa que hace parte de GENIVAR llamada WSP Y no cumple con lo establecido en el numeral 4.1 del pliego de condiciones</t>
  </si>
  <si>
    <t>No es válido el contrato debido a que la experiencia aportada no proviene de la firma matriz GENIVAR sino de una empresa que hace parte de GENIVAR llamada WSP Y no cumple con lo establecido en el numeral 4.1 del pliego de condiciones</t>
  </si>
  <si>
    <t>OTORGADO</t>
  </si>
  <si>
    <t>NO SE LE OTORGA PUNTAJE POR SU CONDICIÓN DE INHABILIDAD</t>
  </si>
  <si>
    <t>PROPUESTA RECHAZADA - NOTA A - NUMERAL 5.2: PUNTAJE MÍNIMO</t>
  </si>
  <si>
    <t>NO HÁBIL</t>
  </si>
  <si>
    <t>HÁBIL</t>
  </si>
  <si>
    <t>CONCURSO DE MÉRITOS VJ-VE-CM-008-2014</t>
  </si>
  <si>
    <t>A1</t>
  </si>
  <si>
    <t/>
  </si>
  <si>
    <t>B1</t>
  </si>
  <si>
    <t>C1</t>
  </si>
  <si>
    <t>D1</t>
  </si>
  <si>
    <t>E1</t>
  </si>
  <si>
    <t>F1</t>
  </si>
  <si>
    <t>A2</t>
  </si>
  <si>
    <t>B2</t>
  </si>
  <si>
    <t>C2</t>
  </si>
  <si>
    <t>D2</t>
  </si>
  <si>
    <t>E2</t>
  </si>
  <si>
    <t>F2</t>
  </si>
  <si>
    <t>A3</t>
  </si>
  <si>
    <t>B3</t>
  </si>
  <si>
    <t>C3</t>
  </si>
  <si>
    <t>D3</t>
  </si>
  <si>
    <t>E3</t>
  </si>
  <si>
    <t>F3</t>
  </si>
  <si>
    <t>A4</t>
  </si>
  <si>
    <t>B4</t>
  </si>
  <si>
    <t>C4</t>
  </si>
  <si>
    <t>D4</t>
  </si>
  <si>
    <t>E4</t>
  </si>
  <si>
    <t>F4</t>
  </si>
  <si>
    <t>A5</t>
  </si>
  <si>
    <t>B5</t>
  </si>
  <si>
    <t>C5</t>
  </si>
  <si>
    <t>D5</t>
  </si>
  <si>
    <t>E5</t>
  </si>
  <si>
    <t>F5</t>
  </si>
  <si>
    <t>A6</t>
  </si>
  <si>
    <t>B6</t>
  </si>
  <si>
    <t>C6</t>
  </si>
  <si>
    <t>D6</t>
  </si>
  <si>
    <t>E6</t>
  </si>
  <si>
    <t>F6</t>
  </si>
  <si>
    <t>A7</t>
  </si>
  <si>
    <t>B7</t>
  </si>
  <si>
    <t>C7</t>
  </si>
  <si>
    <t>D7</t>
  </si>
  <si>
    <t>E7</t>
  </si>
  <si>
    <t>F7</t>
  </si>
  <si>
    <t>A8</t>
  </si>
  <si>
    <t>B8</t>
  </si>
  <si>
    <t>C8</t>
  </si>
  <si>
    <t>D8</t>
  </si>
  <si>
    <t>E8</t>
  </si>
  <si>
    <t>F8</t>
  </si>
  <si>
    <t>G1</t>
  </si>
  <si>
    <t>H1</t>
  </si>
  <si>
    <t>I1</t>
  </si>
  <si>
    <t>J1</t>
  </si>
  <si>
    <t>K1</t>
  </si>
  <si>
    <t>L1</t>
  </si>
  <si>
    <t>M1</t>
  </si>
  <si>
    <t>N1</t>
  </si>
  <si>
    <t>O1</t>
  </si>
  <si>
    <t>P1</t>
  </si>
  <si>
    <t>Q1</t>
  </si>
  <si>
    <t>G2</t>
  </si>
  <si>
    <t>H2</t>
  </si>
  <si>
    <t>I2</t>
  </si>
  <si>
    <t>J2</t>
  </si>
  <si>
    <t>K2</t>
  </si>
  <si>
    <t>L2</t>
  </si>
  <si>
    <t>M2</t>
  </si>
  <si>
    <t>N2</t>
  </si>
  <si>
    <t>O2</t>
  </si>
  <si>
    <t>P2</t>
  </si>
  <si>
    <t>Q2</t>
  </si>
  <si>
    <t>G3</t>
  </si>
  <si>
    <t>H3</t>
  </si>
  <si>
    <t>I3</t>
  </si>
  <si>
    <t>J3</t>
  </si>
  <si>
    <t>K3</t>
  </si>
  <si>
    <t>L3</t>
  </si>
  <si>
    <t>M3</t>
  </si>
  <si>
    <t>N3</t>
  </si>
  <si>
    <t>O3</t>
  </si>
  <si>
    <t>P3</t>
  </si>
  <si>
    <t>Q3</t>
  </si>
  <si>
    <t>G4</t>
  </si>
  <si>
    <t>H4</t>
  </si>
  <si>
    <t>I4</t>
  </si>
  <si>
    <t>J4</t>
  </si>
  <si>
    <t>K4</t>
  </si>
  <si>
    <t>L4</t>
  </si>
  <si>
    <t>M4</t>
  </si>
  <si>
    <t>N4</t>
  </si>
  <si>
    <t>O4</t>
  </si>
  <si>
    <t>P4</t>
  </si>
  <si>
    <t>Q4</t>
  </si>
  <si>
    <t>G5</t>
  </si>
  <si>
    <t>H5</t>
  </si>
  <si>
    <t>I5</t>
  </si>
  <si>
    <t>J5</t>
  </si>
  <si>
    <t>K5</t>
  </si>
  <si>
    <t>L5</t>
  </si>
  <si>
    <t>M5</t>
  </si>
  <si>
    <t>N5</t>
  </si>
  <si>
    <t>O5</t>
  </si>
  <si>
    <t>P5</t>
  </si>
  <si>
    <t>Q5</t>
  </si>
  <si>
    <t>G6</t>
  </si>
  <si>
    <t>H6</t>
  </si>
  <si>
    <t>I6</t>
  </si>
  <si>
    <t>J6</t>
  </si>
  <si>
    <t>K6</t>
  </si>
  <si>
    <t>L6</t>
  </si>
  <si>
    <t>M6</t>
  </si>
  <si>
    <t>N6</t>
  </si>
  <si>
    <t>O6</t>
  </si>
  <si>
    <t>P6</t>
  </si>
  <si>
    <t>Q6</t>
  </si>
  <si>
    <t>G7</t>
  </si>
  <si>
    <t>H7</t>
  </si>
  <si>
    <t>I7</t>
  </si>
  <si>
    <t>J7</t>
  </si>
  <si>
    <t>K7</t>
  </si>
  <si>
    <t>L7</t>
  </si>
  <si>
    <t>M7</t>
  </si>
  <si>
    <t>N7</t>
  </si>
  <si>
    <t>O7</t>
  </si>
  <si>
    <t>P7</t>
  </si>
  <si>
    <t>Q7</t>
  </si>
  <si>
    <t>G8</t>
  </si>
  <si>
    <t>H8</t>
  </si>
  <si>
    <t>I8</t>
  </si>
  <si>
    <t>J8</t>
  </si>
  <si>
    <t>K8</t>
  </si>
  <si>
    <t>L8</t>
  </si>
  <si>
    <t>M8</t>
  </si>
  <si>
    <t>N8</t>
  </si>
  <si>
    <t>O8</t>
  </si>
  <si>
    <t>P8</t>
  </si>
  <si>
    <t>Q8</t>
  </si>
  <si>
    <t>OBJETO: ASESORÍA TÉCNICA, ADMINISTRATIVA, SOCIAL, PREDIAL, AMBIENTAL, FINANCIERA, CONTABLE, JURÍDICA Y DE RIESGOS PARA LA REVISIÓN, ANALISIS, VERIFICACIÓN, EVALUACIÓN Y RECOMENDACIÓN DE VIABILIDAD O RECHAZO DE DOS PROYECTOS FERROVIARIOS DE ASOCIACIÓN PÚBLICA PRIVADA DE INICIATIVA PRIVADA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</si>
</sst>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_(* \(#,##0.00\);_(* &quot;-&quot;??_);_(@_)"/>
    <numFmt numFmtId="165" formatCode="_ * #,##0.00_ ;_ * \-#,##0.00_ ;_ * &quot;-&quot;??_ ;_ @_ "/>
    <numFmt numFmtId="166" formatCode="&quot;TOT.MOD=&quot;\ 0"/>
    <numFmt numFmtId="167" formatCode="&quot;NN&quot;\ 0"/>
    <numFmt numFmtId="168" formatCode="#,##0.0"/>
    <numFmt numFmtId="169" formatCode="0.0"/>
    <numFmt numFmtId="170" formatCode="&quot;No. &quot;#,##0"/>
    <numFmt numFmtId="171" formatCode="mmmm\ d\,\ yyyy"/>
    <numFmt numFmtId="172" formatCode="\ #,##0.00\ &quot;smmlv&quot;"/>
    <numFmt numFmtId="173" formatCode="&quot;MODULO &quot;#,##0"/>
    <numFmt numFmtId="174" formatCode="dd\-mm\-yy;@"/>
    <numFmt numFmtId="175" formatCode="&quot;KI.C. Como &quot;"/>
  </numFmts>
  <fonts count="58">
    <font>
      <sz val="11"/>
      <color theme="1"/>
      <name val="Calibri"/>
      <family val="2"/>
      <scheme val="minor"/>
    </font>
    <font>
      <sz val="10"/>
      <name val="Arial"/>
      <family val="2"/>
    </font>
    <font>
      <b/>
      <sz val="14"/>
      <name val="Arial"/>
      <family val="2"/>
    </font>
    <font>
      <sz val="8"/>
      <name val="Arial"/>
      <family val="2"/>
    </font>
    <font>
      <b/>
      <sz val="10"/>
      <name val="Arial"/>
      <family val="2"/>
    </font>
    <font>
      <sz val="10"/>
      <color indexed="10"/>
      <name val="Arial"/>
      <family val="2"/>
    </font>
    <font>
      <b/>
      <sz val="16"/>
      <name val="Arial"/>
      <family val="2"/>
    </font>
    <font>
      <b/>
      <sz val="12"/>
      <name val="Arial"/>
      <family val="2"/>
    </font>
    <font>
      <b/>
      <sz val="8"/>
      <name val="Arial"/>
      <family val="2"/>
    </font>
    <font>
      <b/>
      <sz val="8"/>
      <name val="Sans Serif 10cpi"/>
      <family val="3"/>
    </font>
    <font>
      <sz val="8"/>
      <color indexed="8"/>
      <name val="Arial"/>
      <family val="2"/>
    </font>
    <font>
      <sz val="8"/>
      <color indexed="33"/>
      <name val="Arial"/>
      <family val="2"/>
    </font>
    <font>
      <sz val="12"/>
      <color indexed="8"/>
      <name val="Calibri"/>
      <family val="2"/>
    </font>
    <font>
      <b/>
      <sz val="14"/>
      <name val="Times New Roman"/>
      <family val="1"/>
    </font>
    <font>
      <b/>
      <sz val="12"/>
      <name val="Times New Roman"/>
      <family val="1"/>
    </font>
    <font>
      <b/>
      <sz val="10"/>
      <name val="Times New Roman"/>
      <family val="1"/>
    </font>
    <font>
      <b/>
      <sz val="9"/>
      <color indexed="10"/>
      <name val="Times New Roman"/>
      <family val="1"/>
    </font>
    <font>
      <b/>
      <sz val="9"/>
      <color indexed="10"/>
      <name val="Arial"/>
      <family val="2"/>
    </font>
    <font>
      <b/>
      <sz val="10"/>
      <color indexed="10"/>
      <name val="Times New Roman"/>
      <family val="1"/>
    </font>
    <font>
      <b/>
      <sz val="10"/>
      <color indexed="10"/>
      <name val="Arial"/>
      <family val="2"/>
    </font>
    <font>
      <sz val="1"/>
      <name val="Arial"/>
      <family val="2"/>
    </font>
    <font>
      <b/>
      <sz val="16"/>
      <name val="Times New Roman"/>
      <family val="1"/>
    </font>
    <font>
      <sz val="8"/>
      <color indexed="56"/>
      <name val="Arial"/>
      <family val="2"/>
    </font>
    <font>
      <b/>
      <sz val="18"/>
      <name val="Arial"/>
      <family val="2"/>
    </font>
    <font>
      <sz val="10"/>
      <color indexed="9"/>
      <name val="Arial"/>
      <family val="2"/>
    </font>
    <font>
      <sz val="8"/>
      <color indexed="18"/>
      <name val="Arial"/>
      <family val="2"/>
    </font>
    <font>
      <sz val="5"/>
      <name val="Arial"/>
      <family val="2"/>
    </font>
    <font>
      <b/>
      <sz val="8"/>
      <color indexed="9"/>
      <name val="Arial"/>
      <family val="2"/>
    </font>
    <font>
      <b/>
      <sz val="9"/>
      <name val="Arial"/>
      <family val="2"/>
    </font>
    <font>
      <sz val="9"/>
      <name val="Arial"/>
      <family val="2"/>
    </font>
    <font>
      <sz val="5"/>
      <color indexed="9"/>
      <name val="Arial"/>
      <family val="2"/>
    </font>
    <font>
      <sz val="4"/>
      <name val="Arial"/>
      <family val="2"/>
    </font>
    <font>
      <sz val="12"/>
      <name val="Arial"/>
      <family val="2"/>
    </font>
    <font>
      <sz val="12"/>
      <name val="Symbol"/>
      <family val="1"/>
      <charset val="2"/>
    </font>
    <font>
      <b/>
      <sz val="12"/>
      <name val="Arial Narrow"/>
      <family val="2"/>
    </font>
    <font>
      <sz val="40"/>
      <name val="Arial"/>
      <family val="2"/>
    </font>
    <font>
      <b/>
      <u/>
      <sz val="12"/>
      <name val="Arial"/>
      <family val="2"/>
    </font>
    <font>
      <b/>
      <sz val="10"/>
      <color indexed="56"/>
      <name val="Arial"/>
      <family val="2"/>
    </font>
    <font>
      <sz val="16"/>
      <color indexed="9"/>
      <name val="Arial"/>
      <family val="2"/>
    </font>
    <font>
      <b/>
      <sz val="11"/>
      <name val="Arial"/>
      <family val="2"/>
    </font>
    <font>
      <sz val="6"/>
      <color indexed="10"/>
      <name val="Arial"/>
      <family val="2"/>
    </font>
    <font>
      <sz val="10"/>
      <name val="Times New Roman"/>
      <family val="1"/>
    </font>
    <font>
      <b/>
      <sz val="10"/>
      <color indexed="12"/>
      <name val="Arial"/>
      <family val="2"/>
    </font>
    <font>
      <b/>
      <sz val="8"/>
      <color indexed="12"/>
      <name val="Arial"/>
      <family val="2"/>
    </font>
    <font>
      <sz val="11"/>
      <color theme="1"/>
      <name val="Calibri"/>
      <family val="2"/>
      <scheme val="minor"/>
    </font>
    <font>
      <sz val="12"/>
      <color theme="1"/>
      <name val="Calibri"/>
      <family val="2"/>
    </font>
    <font>
      <sz val="5"/>
      <color theme="1"/>
      <name val="Calibri"/>
      <family val="2"/>
      <scheme val="minor"/>
    </font>
    <font>
      <sz val="5"/>
      <color theme="1"/>
      <name val="Arial"/>
      <family val="2"/>
    </font>
    <font>
      <b/>
      <sz val="10"/>
      <color theme="1"/>
      <name val="Arial"/>
      <family val="2"/>
    </font>
    <font>
      <sz val="10"/>
      <color theme="1"/>
      <name val="Calibri"/>
      <family val="2"/>
      <scheme val="minor"/>
    </font>
    <font>
      <sz val="9"/>
      <color indexed="81"/>
      <name val="Tahoma"/>
      <charset val="1"/>
    </font>
    <font>
      <b/>
      <sz val="9"/>
      <color indexed="81"/>
      <name val="Tahoma"/>
      <charset val="1"/>
    </font>
    <font>
      <u/>
      <sz val="10"/>
      <name val="Arial"/>
      <family val="2"/>
    </font>
    <font>
      <sz val="9"/>
      <color indexed="81"/>
      <name val="Tahoma"/>
      <family val="2"/>
    </font>
    <font>
      <b/>
      <sz val="9"/>
      <color indexed="81"/>
      <name val="Tahoma"/>
      <family val="2"/>
    </font>
    <font>
      <b/>
      <u/>
      <sz val="8"/>
      <name val="Arial"/>
      <family val="2"/>
    </font>
    <font>
      <sz val="10"/>
      <color rgb="FFFF0000"/>
      <name val="Arial"/>
      <family val="2"/>
    </font>
    <font>
      <sz val="9"/>
      <color theme="1"/>
      <name val="Calibri"/>
      <family val="2"/>
      <scheme val="minor"/>
    </font>
  </fonts>
  <fills count="21">
    <fill>
      <patternFill patternType="none"/>
    </fill>
    <fill>
      <patternFill patternType="gray125"/>
    </fill>
    <fill>
      <patternFill patternType="solid">
        <fgColor indexed="11"/>
        <bgColor indexed="64"/>
      </patternFill>
    </fill>
    <fill>
      <patternFill patternType="solid">
        <fgColor indexed="47"/>
        <bgColor indexed="64"/>
      </patternFill>
    </fill>
    <fill>
      <patternFill patternType="solid">
        <fgColor indexed="41"/>
        <bgColor indexed="64"/>
      </patternFill>
    </fill>
    <fill>
      <patternFill patternType="solid">
        <fgColor rgb="FF33CCFF"/>
        <bgColor indexed="64"/>
      </patternFill>
    </fill>
    <fill>
      <patternFill patternType="solid">
        <fgColor rgb="FF9BFFFF"/>
        <bgColor indexed="64"/>
      </patternFill>
    </fill>
    <fill>
      <patternFill patternType="solid">
        <fgColor rgb="FFFFCC81"/>
        <bgColor indexed="64"/>
      </patternFill>
    </fill>
    <fill>
      <patternFill patternType="solid">
        <fgColor rgb="FF00FF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DDDDDD"/>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D8D8D8"/>
        <bgColor indexed="64"/>
      </patternFill>
    </fill>
    <fill>
      <patternFill patternType="solid">
        <fgColor theme="3" tint="0.59999389629810485"/>
        <bgColor indexed="64"/>
      </patternFill>
    </fill>
    <fill>
      <patternFill patternType="solid">
        <fgColor rgb="FFD0C5DD"/>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03">
    <border>
      <left/>
      <right/>
      <top/>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style="dashed">
        <color indexed="64"/>
      </bottom>
      <diagonal/>
    </border>
    <border>
      <left/>
      <right style="double">
        <color indexed="64"/>
      </right>
      <top/>
      <bottom style="hair">
        <color indexed="64"/>
      </bottom>
      <diagonal/>
    </border>
    <border>
      <left/>
      <right style="double">
        <color indexed="64"/>
      </right>
      <top style="hair">
        <color indexed="64"/>
      </top>
      <bottom style="double">
        <color indexed="64"/>
      </bottom>
      <diagonal/>
    </border>
    <border>
      <left style="thin">
        <color indexed="64"/>
      </left>
      <right style="thin">
        <color indexed="64"/>
      </right>
      <top/>
      <bottom style="dotted">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dashed">
        <color indexed="64"/>
      </top>
      <bottom style="dashed">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top style="hair">
        <color indexed="64"/>
      </top>
      <bottom style="hair">
        <color indexed="64"/>
      </bottom>
      <diagonal/>
    </border>
    <border>
      <left/>
      <right style="double">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8"/>
      </left>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8"/>
      </left>
      <right/>
      <top style="thin">
        <color indexed="64"/>
      </top>
      <bottom style="double">
        <color indexed="8"/>
      </bottom>
      <diagonal/>
    </border>
    <border>
      <left/>
      <right/>
      <top style="thin">
        <color indexed="64"/>
      </top>
      <bottom style="double">
        <color indexed="8"/>
      </bottom>
      <diagonal/>
    </border>
    <border>
      <left/>
      <right style="double">
        <color indexed="64"/>
      </right>
      <top style="thin">
        <color indexed="64"/>
      </top>
      <bottom style="double">
        <color indexed="8"/>
      </bottom>
      <diagonal/>
    </border>
    <border>
      <left style="double">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double">
        <color indexed="64"/>
      </right>
      <top/>
      <bottom style="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double">
        <color indexed="64"/>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double">
        <color indexed="64"/>
      </right>
      <top style="double">
        <color indexed="64"/>
      </top>
      <bottom style="dashed">
        <color indexed="64"/>
      </bottom>
      <diagonal/>
    </border>
    <border>
      <left style="double">
        <color indexed="64"/>
      </left>
      <right style="double">
        <color indexed="64"/>
      </right>
      <top/>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indexed="64"/>
      </top>
      <bottom style="double">
        <color indexed="64"/>
      </bottom>
      <diagonal/>
    </border>
    <border>
      <left/>
      <right style="medium">
        <color indexed="64"/>
      </right>
      <top style="double">
        <color indexed="64"/>
      </top>
      <bottom style="double">
        <color indexed="64"/>
      </bottom>
      <diagonal/>
    </border>
  </borders>
  <cellStyleXfs count="13">
    <xf numFmtId="0" fontId="0" fillId="0" borderId="0"/>
    <xf numFmtId="164" fontId="12"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5" fillId="0" borderId="0"/>
    <xf numFmtId="0" fontId="1" fillId="0" borderId="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407">
    <xf numFmtId="0" fontId="0" fillId="0" borderId="0" xfId="0"/>
    <xf numFmtId="0" fontId="2" fillId="0" borderId="0" xfId="3" applyFont="1" applyAlignment="1">
      <alignment horizontal="centerContinuous" vertical="center" wrapText="1"/>
    </xf>
    <xf numFmtId="0" fontId="1" fillId="0" borderId="0" xfId="3" applyFont="1" applyAlignment="1">
      <alignment horizontal="centerContinuous" vertical="center" wrapText="1"/>
    </xf>
    <xf numFmtId="0" fontId="1" fillId="0" borderId="0" xfId="3" applyFont="1"/>
    <xf numFmtId="0" fontId="4" fillId="0" borderId="0" xfId="3" applyFont="1" applyAlignment="1">
      <alignment horizontal="centerContinuous" vertical="center" wrapText="1"/>
    </xf>
    <xf numFmtId="0" fontId="5" fillId="0" borderId="0" xfId="3" applyFont="1"/>
    <xf numFmtId="0" fontId="1" fillId="0" borderId="0" xfId="3" applyAlignment="1">
      <alignment horizontal="centerContinuous" vertical="center" wrapText="1"/>
    </xf>
    <xf numFmtId="0" fontId="1" fillId="0" borderId="0" xfId="3"/>
    <xf numFmtId="0" fontId="7" fillId="0" borderId="0" xfId="3" applyFont="1" applyAlignment="1">
      <alignment horizontal="centerContinuous" vertical="center"/>
    </xf>
    <xf numFmtId="0" fontId="8" fillId="0" borderId="1" xfId="3" applyFont="1" applyFill="1" applyBorder="1" applyAlignment="1">
      <alignment vertical="center"/>
    </xf>
    <xf numFmtId="0" fontId="8" fillId="0" borderId="2" xfId="3" applyFont="1" applyFill="1" applyBorder="1" applyAlignment="1">
      <alignment vertical="center"/>
    </xf>
    <xf numFmtId="0" fontId="8" fillId="0" borderId="3" xfId="3" applyFont="1" applyFill="1" applyBorder="1" applyAlignment="1">
      <alignment vertical="center"/>
    </xf>
    <xf numFmtId="0" fontId="9" fillId="0" borderId="0" xfId="3" applyFont="1"/>
    <xf numFmtId="1" fontId="10" fillId="0" borderId="4" xfId="3" applyNumberFormat="1" applyFont="1" applyBorder="1" applyAlignment="1">
      <alignment horizontal="center" vertical="center"/>
    </xf>
    <xf numFmtId="0" fontId="11" fillId="0" borderId="5" xfId="3" applyFont="1" applyBorder="1" applyAlignment="1">
      <alignment horizontal="center"/>
    </xf>
    <xf numFmtId="9" fontId="10" fillId="0" borderId="6" xfId="11" applyNumberFormat="1" applyFont="1" applyFill="1" applyBorder="1" applyAlignment="1">
      <alignment horizontal="center" vertical="center"/>
    </xf>
    <xf numFmtId="0" fontId="1" fillId="0" borderId="0" xfId="3" applyFont="1" applyFill="1"/>
    <xf numFmtId="0" fontId="3" fillId="2" borderId="7" xfId="3" applyFont="1" applyFill="1" applyBorder="1" applyAlignment="1">
      <alignment horizontal="center" vertical="center" wrapText="1"/>
    </xf>
    <xf numFmtId="0" fontId="3" fillId="2" borderId="8" xfId="3" applyFont="1" applyFill="1" applyBorder="1" applyAlignment="1">
      <alignment horizontal="center" vertical="center" wrapText="1"/>
    </xf>
    <xf numFmtId="1" fontId="3" fillId="2" borderId="9" xfId="3" applyNumberFormat="1" applyFont="1" applyFill="1" applyBorder="1" applyAlignment="1">
      <alignment horizontal="center" vertical="center" wrapText="1"/>
    </xf>
    <xf numFmtId="1" fontId="13" fillId="0" borderId="0" xfId="7" applyNumberFormat="1" applyFont="1" applyAlignment="1">
      <alignment horizontal="centerContinuous" vertical="center" wrapText="1"/>
    </xf>
    <xf numFmtId="1" fontId="2" fillId="0" borderId="0" xfId="7" applyNumberFormat="1" applyFont="1" applyAlignment="1">
      <alignment vertical="center" wrapText="1"/>
    </xf>
    <xf numFmtId="0" fontId="3" fillId="0" borderId="0" xfId="7" applyFont="1"/>
    <xf numFmtId="1" fontId="14" fillId="0" borderId="0" xfId="7" applyNumberFormat="1" applyFont="1" applyAlignment="1">
      <alignment horizontal="centerContinuous" vertical="center" wrapText="1"/>
    </xf>
    <xf numFmtId="1" fontId="7" fillId="0" borderId="0" xfId="7" applyNumberFormat="1" applyFont="1" applyAlignment="1">
      <alignment vertical="center" wrapText="1"/>
    </xf>
    <xf numFmtId="1" fontId="15" fillId="0" borderId="0" xfId="7" applyNumberFormat="1" applyFont="1" applyAlignment="1">
      <alignment horizontal="centerContinuous" vertical="center" wrapText="1"/>
    </xf>
    <xf numFmtId="1" fontId="4" fillId="0" borderId="0" xfId="7" applyNumberFormat="1" applyFont="1" applyAlignment="1">
      <alignment vertical="center" wrapText="1"/>
    </xf>
    <xf numFmtId="1" fontId="16" fillId="0" borderId="0" xfId="7" applyNumberFormat="1" applyFont="1" applyAlignment="1">
      <alignment horizontal="centerContinuous" vertical="center" wrapText="1"/>
    </xf>
    <xf numFmtId="1" fontId="17" fillId="0" borderId="0" xfId="7" applyNumberFormat="1" applyFont="1" applyAlignment="1">
      <alignment vertical="center" wrapText="1"/>
    </xf>
    <xf numFmtId="1" fontId="18" fillId="0" borderId="0" xfId="7" applyNumberFormat="1" applyFont="1" applyAlignment="1">
      <alignment horizontal="centerContinuous" vertical="center" wrapText="1"/>
    </xf>
    <xf numFmtId="1" fontId="19" fillId="0" borderId="0" xfId="7" applyNumberFormat="1" applyFont="1" applyAlignment="1">
      <alignment vertical="center" wrapText="1"/>
    </xf>
    <xf numFmtId="0" fontId="3" fillId="0" borderId="0" xfId="7" applyFont="1" applyAlignment="1">
      <alignment horizontal="center" vertical="center"/>
    </xf>
    <xf numFmtId="4" fontId="3" fillId="0" borderId="0" xfId="7" applyNumberFormat="1" applyFont="1"/>
    <xf numFmtId="4" fontId="3" fillId="0" borderId="10" xfId="7" applyNumberFormat="1" applyFont="1" applyBorder="1" applyAlignment="1">
      <alignment horizontal="justify" vertical="center" wrapText="1"/>
    </xf>
    <xf numFmtId="1" fontId="4" fillId="0" borderId="0" xfId="7" applyNumberFormat="1" applyFont="1" applyAlignment="1">
      <alignment horizontal="centerContinuous" vertical="center" wrapText="1"/>
    </xf>
    <xf numFmtId="0" fontId="1" fillId="0" borderId="0" xfId="7"/>
    <xf numFmtId="1" fontId="21" fillId="0" borderId="0" xfId="7" applyNumberFormat="1" applyFont="1" applyAlignment="1">
      <alignment horizontal="centerContinuous" vertical="center" wrapText="1"/>
    </xf>
    <xf numFmtId="0" fontId="7" fillId="0" borderId="0" xfId="3" applyFont="1" applyAlignment="1">
      <alignment horizontal="centerContinuous" vertical="center" wrapText="1"/>
    </xf>
    <xf numFmtId="1" fontId="2" fillId="0" borderId="0" xfId="7" applyNumberFormat="1" applyFont="1" applyAlignment="1">
      <alignment horizontal="centerContinuous" vertical="center" wrapText="1"/>
    </xf>
    <xf numFmtId="1" fontId="7" fillId="0" borderId="0" xfId="7" applyNumberFormat="1" applyFont="1" applyAlignment="1">
      <alignment horizontal="centerContinuous" vertical="center" wrapText="1"/>
    </xf>
    <xf numFmtId="1" fontId="17" fillId="0" borderId="0" xfId="7" applyNumberFormat="1" applyFont="1" applyAlignment="1">
      <alignment horizontal="centerContinuous" vertical="center" wrapText="1"/>
    </xf>
    <xf numFmtId="1" fontId="19" fillId="0" borderId="0" xfId="7" applyNumberFormat="1" applyFont="1" applyAlignment="1">
      <alignment horizontal="centerContinuous" vertical="center" wrapText="1"/>
    </xf>
    <xf numFmtId="0" fontId="0" fillId="0" borderId="0" xfId="0" applyAlignment="1">
      <alignment horizontal="centerContinuous"/>
    </xf>
    <xf numFmtId="0" fontId="26" fillId="0" borderId="0" xfId="7" applyFont="1" applyAlignment="1">
      <alignment horizontal="center" vertical="center"/>
    </xf>
    <xf numFmtId="0" fontId="46" fillId="0" borderId="0" xfId="0" applyFont="1" applyAlignment="1">
      <alignment horizontal="center" vertical="center"/>
    </xf>
    <xf numFmtId="0" fontId="6" fillId="5" borderId="0" xfId="3" applyFont="1" applyFill="1" applyAlignment="1">
      <alignment horizontal="left" vertical="center"/>
    </xf>
    <xf numFmtId="0" fontId="1" fillId="0" borderId="0" xfId="3" applyFont="1" applyAlignment="1">
      <alignment horizontal="centerContinuous"/>
    </xf>
    <xf numFmtId="0" fontId="1" fillId="0" borderId="0" xfId="3" applyAlignment="1">
      <alignment horizontal="centerContinuous"/>
    </xf>
    <xf numFmtId="1" fontId="1" fillId="0" borderId="0" xfId="7" applyNumberFormat="1" applyAlignment="1">
      <alignment horizontal="centerContinuous"/>
    </xf>
    <xf numFmtId="1" fontId="6" fillId="0" borderId="0" xfId="7" applyNumberFormat="1" applyFont="1" applyAlignment="1">
      <alignmen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7" applyFont="1" applyAlignment="1">
      <alignment horizontal="centerContinuous"/>
    </xf>
    <xf numFmtId="0" fontId="8" fillId="0" borderId="13" xfId="3" applyFont="1" applyFill="1" applyBorder="1"/>
    <xf numFmtId="0" fontId="1" fillId="0" borderId="14" xfId="3" applyFill="1" applyBorder="1" applyAlignment="1">
      <alignment wrapText="1"/>
    </xf>
    <xf numFmtId="0" fontId="1" fillId="0" borderId="14" xfId="3" applyFill="1" applyBorder="1"/>
    <xf numFmtId="9" fontId="28" fillId="0" borderId="15" xfId="11" applyFont="1" applyFill="1" applyBorder="1" applyAlignment="1">
      <alignment horizontal="center" vertical="center"/>
    </xf>
    <xf numFmtId="15" fontId="28" fillId="0" borderId="16" xfId="4" applyNumberFormat="1" applyFont="1" applyFill="1" applyBorder="1" applyAlignment="1">
      <alignment horizontal="center" vertical="center"/>
    </xf>
    <xf numFmtId="0" fontId="47" fillId="0" borderId="0" xfId="0" applyFont="1" applyAlignment="1">
      <alignment horizontal="center" vertical="center"/>
    </xf>
    <xf numFmtId="170" fontId="47" fillId="0" borderId="0" xfId="0" applyNumberFormat="1" applyFont="1" applyAlignment="1">
      <alignment horizontal="center" vertical="center"/>
    </xf>
    <xf numFmtId="172" fontId="8" fillId="0" borderId="0" xfId="3" applyNumberFormat="1" applyFont="1" applyBorder="1" applyAlignment="1">
      <alignment horizontal="center" vertical="center"/>
    </xf>
    <xf numFmtId="0" fontId="1" fillId="0" borderId="0" xfId="7" applyAlignment="1">
      <alignment horizontal="center" vertical="center"/>
    </xf>
    <xf numFmtId="0" fontId="8" fillId="0" borderId="0" xfId="3" applyFont="1" applyBorder="1" applyAlignment="1">
      <alignment horizontal="center" vertical="center"/>
    </xf>
    <xf numFmtId="0" fontId="8" fillId="0" borderId="23" xfId="3" applyFont="1" applyBorder="1" applyAlignment="1">
      <alignment horizontal="centerContinuous"/>
    </xf>
    <xf numFmtId="0" fontId="8" fillId="0" borderId="23" xfId="3" applyFont="1" applyBorder="1" applyAlignment="1">
      <alignment horizontal="center" vertical="center"/>
    </xf>
    <xf numFmtId="0" fontId="8" fillId="0" borderId="24" xfId="3" applyFont="1" applyBorder="1" applyAlignment="1">
      <alignment horizontal="center" vertical="center"/>
    </xf>
    <xf numFmtId="1" fontId="3" fillId="0" borderId="11" xfId="3" applyNumberFormat="1" applyFont="1" applyBorder="1" applyAlignment="1">
      <alignment horizontal="center" vertical="center"/>
    </xf>
    <xf numFmtId="0" fontId="3" fillId="0" borderId="11" xfId="3" applyFont="1" applyBorder="1" applyAlignment="1">
      <alignment horizontal="centerContinuous" vertical="center" wrapText="1"/>
    </xf>
    <xf numFmtId="3" fontId="3" fillId="0" borderId="12" xfId="3" applyNumberFormat="1" applyFont="1" applyBorder="1" applyAlignment="1">
      <alignment horizontal="center"/>
    </xf>
    <xf numFmtId="173" fontId="7" fillId="0" borderId="0" xfId="3" applyNumberFormat="1" applyFont="1" applyAlignment="1">
      <alignment horizontal="centerContinuous" vertical="center"/>
    </xf>
    <xf numFmtId="1" fontId="0" fillId="0" borderId="0" xfId="0" applyNumberFormat="1"/>
    <xf numFmtId="15" fontId="0" fillId="0" borderId="0" xfId="0" applyNumberFormat="1"/>
    <xf numFmtId="0" fontId="26" fillId="0" borderId="0" xfId="3" applyFont="1" applyFill="1" applyAlignment="1">
      <alignment horizontal="center" vertical="center"/>
    </xf>
    <xf numFmtId="171" fontId="3" fillId="0" borderId="0" xfId="3" applyNumberFormat="1" applyFont="1" applyFill="1" applyAlignment="1">
      <alignment horizontal="center"/>
    </xf>
    <xf numFmtId="171" fontId="3" fillId="0" borderId="0" xfId="3" applyNumberFormat="1" applyFont="1" applyFill="1" applyAlignment="1">
      <alignment horizontal="center" wrapText="1"/>
    </xf>
    <xf numFmtId="171" fontId="3" fillId="0" borderId="0" xfId="3" applyNumberFormat="1" applyFont="1" applyFill="1" applyBorder="1" applyAlignment="1">
      <alignment horizontal="center"/>
    </xf>
    <xf numFmtId="0" fontId="1" fillId="0" borderId="0" xfId="3" applyAlignment="1">
      <alignment horizontal="center" vertical="center"/>
    </xf>
    <xf numFmtId="0" fontId="1" fillId="0" borderId="0" xfId="3" applyFont="1" applyFill="1" applyAlignment="1">
      <alignment wrapText="1"/>
    </xf>
    <xf numFmtId="2" fontId="1" fillId="0" borderId="0" xfId="3" applyNumberFormat="1"/>
    <xf numFmtId="0" fontId="1" fillId="0" borderId="0" xfId="3" quotePrefix="1"/>
    <xf numFmtId="0" fontId="8" fillId="0" borderId="0" xfId="3" applyFont="1"/>
    <xf numFmtId="0" fontId="8" fillId="0" borderId="0" xfId="3" applyFont="1" applyAlignment="1">
      <alignment wrapText="1"/>
    </xf>
    <xf numFmtId="0" fontId="8" fillId="0" borderId="0" xfId="3" applyFont="1" applyAlignment="1">
      <alignment horizontal="center" vertical="center"/>
    </xf>
    <xf numFmtId="0" fontId="8" fillId="0" borderId="0" xfId="3" quotePrefix="1" applyFont="1" applyAlignment="1">
      <alignment horizontal="center" vertical="center"/>
    </xf>
    <xf numFmtId="170" fontId="30" fillId="0" borderId="0" xfId="3" applyNumberFormat="1" applyFont="1" applyFill="1" applyAlignment="1">
      <alignment horizontal="center" vertical="center"/>
    </xf>
    <xf numFmtId="170" fontId="23" fillId="6" borderId="0" xfId="3" applyNumberFormat="1" applyFont="1" applyFill="1" applyAlignment="1">
      <alignment horizontal="center"/>
    </xf>
    <xf numFmtId="0" fontId="6" fillId="6" borderId="0" xfId="3" applyFont="1" applyFill="1" applyAlignment="1">
      <alignment horizontal="left" vertical="center"/>
    </xf>
    <xf numFmtId="0" fontId="24" fillId="6" borderId="0" xfId="3" applyFont="1" applyFill="1" applyAlignment="1">
      <alignment horizontal="center" vertical="center"/>
    </xf>
    <xf numFmtId="0" fontId="8" fillId="7" borderId="25" xfId="3" applyFont="1" applyFill="1" applyBorder="1" applyAlignment="1">
      <alignment horizontal="center" vertical="center" wrapText="1"/>
    </xf>
    <xf numFmtId="0" fontId="8" fillId="7" borderId="26" xfId="3" applyFont="1" applyFill="1" applyBorder="1" applyAlignment="1">
      <alignment horizontal="center" vertical="center" wrapText="1"/>
    </xf>
    <xf numFmtId="9" fontId="8" fillId="7" borderId="27" xfId="11" applyFont="1" applyFill="1" applyBorder="1" applyAlignment="1">
      <alignment horizontal="center" vertical="center" wrapText="1"/>
    </xf>
    <xf numFmtId="0" fontId="1" fillId="0" borderId="28" xfId="3" applyBorder="1"/>
    <xf numFmtId="0" fontId="31" fillId="0" borderId="0" xfId="3" applyFont="1" applyFill="1" applyAlignment="1">
      <alignment horizontal="center" vertical="center"/>
    </xf>
    <xf numFmtId="4" fontId="3" fillId="8" borderId="8" xfId="3" applyNumberFormat="1" applyFont="1" applyFill="1" applyBorder="1" applyAlignment="1">
      <alignment horizontal="center" vertical="center" wrapText="1"/>
    </xf>
    <xf numFmtId="0" fontId="0" fillId="0" borderId="0" xfId="0" quotePrefix="1"/>
    <xf numFmtId="0" fontId="8" fillId="7" borderId="35" xfId="3" applyFont="1" applyFill="1" applyBorder="1" applyAlignment="1">
      <alignment horizontal="center" vertical="center"/>
    </xf>
    <xf numFmtId="173" fontId="2" fillId="0" borderId="0" xfId="7" applyNumberFormat="1" applyFont="1" applyAlignment="1">
      <alignment horizontal="centerContinuous" vertical="center" wrapText="1"/>
    </xf>
    <xf numFmtId="0" fontId="20" fillId="0" borderId="36" xfId="7" applyFont="1" applyBorder="1" applyAlignment="1">
      <alignment horizontal="center" vertical="center" wrapText="1"/>
    </xf>
    <xf numFmtId="0" fontId="8" fillId="0" borderId="37" xfId="7" applyFont="1" applyBorder="1" applyAlignment="1">
      <alignment horizontal="center" vertical="center" wrapText="1"/>
    </xf>
    <xf numFmtId="4" fontId="8" fillId="0" borderId="37" xfId="7" applyNumberFormat="1" applyFont="1" applyBorder="1" applyAlignment="1">
      <alignment horizontal="center" vertical="center" wrapText="1"/>
    </xf>
    <xf numFmtId="4" fontId="8" fillId="0" borderId="29" xfId="7" applyNumberFormat="1" applyFont="1" applyBorder="1" applyAlignment="1">
      <alignment horizontal="center" vertical="center" wrapText="1"/>
    </xf>
    <xf numFmtId="0" fontId="3" fillId="0" borderId="22" xfId="7" applyFont="1" applyBorder="1" applyAlignment="1">
      <alignment horizontal="center" vertical="center"/>
    </xf>
    <xf numFmtId="0" fontId="3" fillId="0" borderId="38" xfId="7" applyNumberFormat="1" applyFont="1" applyBorder="1" applyAlignment="1">
      <alignment horizontal="center" vertical="center"/>
    </xf>
    <xf numFmtId="4" fontId="3" fillId="0" borderId="10" xfId="7" applyNumberFormat="1" applyFont="1" applyBorder="1" applyAlignment="1">
      <alignment horizontal="right" vertical="center"/>
    </xf>
    <xf numFmtId="0" fontId="36" fillId="0" borderId="0" xfId="7" applyFont="1" applyAlignment="1">
      <alignment horizontal="centerContinuous" vertical="center"/>
    </xf>
    <xf numFmtId="0" fontId="28" fillId="0" borderId="0" xfId="3" applyFont="1" applyAlignment="1">
      <alignment horizontal="centerContinuous" vertical="center" wrapText="1"/>
    </xf>
    <xf numFmtId="0" fontId="3" fillId="0" borderId="0" xfId="7" applyFont="1" applyAlignment="1">
      <alignment horizontal="centerContinuous" vertical="center"/>
    </xf>
    <xf numFmtId="4" fontId="3" fillId="0" borderId="0" xfId="7" applyNumberFormat="1" applyFont="1" applyAlignment="1">
      <alignment horizontal="centerContinuous"/>
    </xf>
    <xf numFmtId="0" fontId="7" fillId="0" borderId="0" xfId="7" applyFont="1" applyAlignment="1">
      <alignment horizontal="centerContinuous" vertical="center"/>
    </xf>
    <xf numFmtId="1" fontId="4" fillId="0" borderId="0" xfId="3" applyNumberFormat="1" applyFont="1" applyAlignment="1">
      <alignment horizontal="centerContinuous" vertical="center" wrapText="1"/>
    </xf>
    <xf numFmtId="0" fontId="1" fillId="0" borderId="0" xfId="3" applyAlignment="1">
      <alignment horizontal="centerContinuous" vertical="center"/>
    </xf>
    <xf numFmtId="0" fontId="37" fillId="0" borderId="0" xfId="3" applyFont="1" applyAlignment="1">
      <alignment horizontal="centerContinuous" vertical="center" wrapText="1"/>
    </xf>
    <xf numFmtId="0" fontId="1" fillId="0" borderId="0" xfId="3" applyAlignment="1">
      <alignment wrapText="1"/>
    </xf>
    <xf numFmtId="0" fontId="3" fillId="2" borderId="41" xfId="3" applyFont="1" applyFill="1" applyBorder="1" applyAlignment="1">
      <alignment horizontal="center" vertical="center" wrapText="1"/>
    </xf>
    <xf numFmtId="9" fontId="3" fillId="2" borderId="41" xfId="11" applyFont="1" applyFill="1" applyBorder="1" applyAlignment="1">
      <alignment horizontal="center" vertical="center" wrapText="1"/>
    </xf>
    <xf numFmtId="174" fontId="3" fillId="2" borderId="41" xfId="11" applyNumberFormat="1" applyFont="1" applyFill="1" applyBorder="1" applyAlignment="1">
      <alignment horizontal="center" vertical="center" wrapText="1"/>
    </xf>
    <xf numFmtId="15" fontId="3" fillId="2" borderId="8" xfId="3" applyNumberFormat="1" applyFont="1" applyFill="1" applyBorder="1" applyAlignment="1">
      <alignment horizontal="center" vertical="center" wrapText="1"/>
    </xf>
    <xf numFmtId="2" fontId="3" fillId="2" borderId="8" xfId="3" applyNumberFormat="1" applyFont="1" applyFill="1" applyBorder="1" applyAlignment="1">
      <alignment horizontal="center" vertical="center" wrapText="1"/>
    </xf>
    <xf numFmtId="168" fontId="3" fillId="10" borderId="8" xfId="3" applyNumberFormat="1" applyFont="1" applyFill="1" applyBorder="1" applyAlignment="1">
      <alignment horizontal="center" vertical="center" wrapText="1"/>
    </xf>
    <xf numFmtId="168" fontId="3" fillId="10" borderId="42" xfId="3" applyNumberFormat="1" applyFont="1" applyFill="1" applyBorder="1" applyAlignment="1">
      <alignment horizontal="center" vertical="center" wrapText="1"/>
    </xf>
    <xf numFmtId="0" fontId="1" fillId="0" borderId="43" xfId="3" applyFont="1" applyBorder="1"/>
    <xf numFmtId="0" fontId="31" fillId="0" borderId="0" xfId="3" applyFont="1" applyFill="1" applyAlignment="1">
      <alignment horizontal="center" vertical="center" wrapText="1"/>
    </xf>
    <xf numFmtId="0" fontId="28" fillId="11" borderId="40" xfId="3" applyFont="1" applyFill="1" applyBorder="1" applyAlignment="1">
      <alignment horizontal="center" vertical="center" wrapText="1"/>
    </xf>
    <xf numFmtId="0" fontId="1" fillId="0" borderId="0" xfId="3" applyNumberFormat="1"/>
    <xf numFmtId="0" fontId="49" fillId="0" borderId="0" xfId="0" applyFont="1" applyAlignment="1">
      <alignment horizontal="centerContinuous"/>
    </xf>
    <xf numFmtId="1" fontId="3" fillId="0" borderId="8" xfId="4" applyNumberFormat="1" applyFont="1" applyBorder="1" applyAlignment="1" applyProtection="1">
      <alignment horizontal="center" vertical="center"/>
      <protection hidden="1"/>
    </xf>
    <xf numFmtId="4" fontId="8" fillId="0" borderId="8" xfId="4" applyNumberFormat="1" applyFont="1" applyBorder="1" applyAlignment="1" applyProtection="1">
      <alignment horizontal="center" vertical="center" wrapText="1"/>
      <protection hidden="1"/>
    </xf>
    <xf numFmtId="4" fontId="3" fillId="0" borderId="8" xfId="4" applyNumberFormat="1" applyFont="1" applyBorder="1" applyAlignment="1" applyProtection="1">
      <alignment horizontal="center" vertical="center"/>
      <protection hidden="1"/>
    </xf>
    <xf numFmtId="3" fontId="3" fillId="0" borderId="8" xfId="4" applyNumberFormat="1" applyFont="1" applyBorder="1" applyAlignment="1" applyProtection="1">
      <alignment horizontal="center" vertical="center"/>
      <protection hidden="1"/>
    </xf>
    <xf numFmtId="1" fontId="3" fillId="0" borderId="9" xfId="7" applyNumberFormat="1" applyFont="1" applyBorder="1" applyAlignment="1">
      <alignment horizontal="center" vertical="center"/>
    </xf>
    <xf numFmtId="0" fontId="0" fillId="0" borderId="44" xfId="0" applyBorder="1"/>
    <xf numFmtId="1" fontId="10" fillId="0" borderId="45" xfId="7" applyNumberFormat="1" applyFont="1" applyBorder="1" applyAlignment="1">
      <alignment horizontal="center" vertical="center"/>
    </xf>
    <xf numFmtId="1" fontId="3" fillId="0" borderId="8" xfId="4" applyNumberFormat="1" applyFont="1" applyBorder="1" applyAlignment="1" applyProtection="1">
      <alignment horizontal="center" vertical="center" wrapText="1"/>
      <protection hidden="1"/>
    </xf>
    <xf numFmtId="0" fontId="27" fillId="0" borderId="46" xfId="4" applyFont="1" applyBorder="1" applyAlignment="1" applyProtection="1">
      <alignment horizontal="centerContinuous"/>
      <protection hidden="1"/>
    </xf>
    <xf numFmtId="0" fontId="8" fillId="0" borderId="46" xfId="4" applyFont="1" applyBorder="1" applyAlignment="1" applyProtection="1">
      <alignment horizontal="center" vertical="center"/>
      <protection hidden="1"/>
    </xf>
    <xf numFmtId="3" fontId="8" fillId="0" borderId="46" xfId="4" applyNumberFormat="1" applyFont="1" applyBorder="1" applyAlignment="1" applyProtection="1">
      <alignment horizontal="center" vertical="center"/>
      <protection hidden="1"/>
    </xf>
    <xf numFmtId="1" fontId="8" fillId="0" borderId="47" xfId="7" applyNumberFormat="1" applyFont="1" applyFill="1" applyBorder="1" applyAlignment="1">
      <alignment vertical="center"/>
    </xf>
    <xf numFmtId="0" fontId="48" fillId="0" borderId="0" xfId="0" applyFont="1" applyAlignment="1">
      <alignment horizontal="centerContinuous"/>
    </xf>
    <xf numFmtId="170" fontId="6" fillId="5" borderId="0" xfId="3" applyNumberFormat="1" applyFont="1" applyFill="1" applyAlignment="1">
      <alignment horizontal="center"/>
    </xf>
    <xf numFmtId="0" fontId="38" fillId="5" borderId="0" xfId="3" applyFont="1" applyFill="1" applyAlignment="1">
      <alignment horizontal="center" vertical="center"/>
    </xf>
    <xf numFmtId="0" fontId="38" fillId="5" borderId="0" xfId="3" applyFont="1" applyFill="1" applyAlignment="1">
      <alignment horizontal="centerContinuous" vertical="center"/>
    </xf>
    <xf numFmtId="15" fontId="28" fillId="0" borderId="39" xfId="11" applyNumberFormat="1" applyFont="1" applyFill="1" applyBorder="1" applyAlignment="1">
      <alignment horizontal="center" vertical="center"/>
    </xf>
    <xf numFmtId="15" fontId="28" fillId="0" borderId="40" xfId="4" applyNumberFormat="1" applyFont="1" applyFill="1" applyBorder="1" applyAlignment="1">
      <alignment horizontal="center" vertical="center"/>
    </xf>
    <xf numFmtId="1" fontId="3" fillId="0" borderId="48" xfId="3" applyNumberFormat="1" applyFont="1" applyFill="1" applyBorder="1" applyAlignment="1">
      <alignment horizontal="center" vertical="center"/>
    </xf>
    <xf numFmtId="3" fontId="10" fillId="0" borderId="49" xfId="3" quotePrefix="1" applyNumberFormat="1" applyFont="1" applyFill="1" applyBorder="1" applyAlignment="1">
      <alignment horizontal="center" vertical="center"/>
    </xf>
    <xf numFmtId="0" fontId="8" fillId="7" borderId="50" xfId="3" applyFont="1" applyFill="1" applyBorder="1" applyAlignment="1">
      <alignment horizontal="center" vertical="center"/>
    </xf>
    <xf numFmtId="0" fontId="8" fillId="7" borderId="51" xfId="3" applyFont="1" applyFill="1" applyBorder="1" applyAlignment="1">
      <alignment horizontal="center" vertical="center"/>
    </xf>
    <xf numFmtId="172" fontId="8" fillId="7" borderId="51" xfId="3" applyNumberFormat="1" applyFont="1" applyFill="1" applyBorder="1" applyAlignment="1">
      <alignment horizontal="center" vertical="center"/>
    </xf>
    <xf numFmtId="0" fontId="1" fillId="0" borderId="43" xfId="3" applyFont="1" applyBorder="1" applyAlignment="1">
      <alignment vertical="center" wrapText="1"/>
    </xf>
    <xf numFmtId="0" fontId="28" fillId="0" borderId="54" xfId="3" applyFont="1" applyFill="1" applyBorder="1" applyAlignment="1">
      <alignment horizontal="center" vertical="center"/>
    </xf>
    <xf numFmtId="0" fontId="29" fillId="0" borderId="0" xfId="3" applyFont="1" applyFill="1" applyBorder="1" applyAlignment="1">
      <alignment wrapText="1"/>
    </xf>
    <xf numFmtId="0" fontId="29" fillId="0" borderId="0" xfId="3" applyFont="1" applyFill="1" applyBorder="1"/>
    <xf numFmtId="0" fontId="28" fillId="0" borderId="0" xfId="3" applyFont="1" applyFill="1" applyBorder="1" applyAlignment="1">
      <alignment horizontal="right" vertical="center"/>
    </xf>
    <xf numFmtId="0" fontId="28" fillId="0" borderId="0" xfId="3" applyFont="1" applyFill="1" applyBorder="1" applyAlignment="1">
      <alignment horizontal="center" vertical="center" wrapText="1"/>
    </xf>
    <xf numFmtId="0" fontId="28" fillId="0" borderId="54" xfId="3" applyFont="1" applyFill="1" applyBorder="1" applyAlignment="1">
      <alignment horizontal="center" vertical="center" wrapText="1"/>
    </xf>
    <xf numFmtId="0" fontId="3" fillId="0" borderId="0" xfId="3" applyFont="1" applyFill="1" applyBorder="1" applyAlignment="1">
      <alignment horizontal="center" vertical="center" wrapText="1"/>
    </xf>
    <xf numFmtId="10" fontId="3" fillId="0" borderId="0" xfId="3" applyNumberFormat="1" applyFont="1" applyFill="1" applyBorder="1" applyAlignment="1">
      <alignment horizontal="center" vertical="center" wrapText="1"/>
    </xf>
    <xf numFmtId="0" fontId="3" fillId="0" borderId="54" xfId="3" applyFont="1" applyFill="1" applyBorder="1" applyAlignment="1">
      <alignment horizontal="center" vertical="center" wrapText="1"/>
    </xf>
    <xf numFmtId="0" fontId="3" fillId="0" borderId="0" xfId="3" applyFont="1" applyFill="1" applyBorder="1" applyAlignment="1">
      <alignment horizontal="center" vertical="center"/>
    </xf>
    <xf numFmtId="10" fontId="3" fillId="0" borderId="0" xfId="3" applyNumberFormat="1" applyFont="1" applyFill="1" applyBorder="1" applyAlignment="1">
      <alignment horizontal="center" vertical="center"/>
    </xf>
    <xf numFmtId="0" fontId="3" fillId="0" borderId="54" xfId="3" applyFont="1" applyFill="1" applyBorder="1" applyAlignment="1">
      <alignment horizontal="center" vertical="center"/>
    </xf>
    <xf numFmtId="0" fontId="28" fillId="0" borderId="54" xfId="3" quotePrefix="1" applyFont="1" applyFill="1" applyBorder="1" applyAlignment="1">
      <alignment horizontal="center" vertical="center"/>
    </xf>
    <xf numFmtId="2" fontId="3" fillId="0" borderId="0" xfId="3" applyNumberFormat="1" applyFont="1" applyFill="1" applyBorder="1" applyAlignment="1">
      <alignment horizontal="center"/>
    </xf>
    <xf numFmtId="0" fontId="0" fillId="0" borderId="0" xfId="0"/>
    <xf numFmtId="0" fontId="8" fillId="9" borderId="35" xfId="3" applyFont="1" applyFill="1" applyBorder="1" applyAlignment="1">
      <alignment horizontal="center" vertical="center"/>
    </xf>
    <xf numFmtId="0" fontId="8" fillId="9" borderId="35" xfId="3" applyFont="1" applyFill="1" applyBorder="1" applyAlignment="1">
      <alignment horizontal="center" vertical="center" wrapText="1"/>
    </xf>
    <xf numFmtId="0" fontId="8" fillId="9" borderId="15" xfId="7" applyFont="1" applyFill="1" applyBorder="1" applyAlignment="1">
      <alignment horizontal="center" vertical="center" wrapText="1"/>
    </xf>
    <xf numFmtId="0" fontId="8" fillId="9" borderId="55" xfId="7" applyFont="1" applyFill="1" applyBorder="1" applyAlignment="1">
      <alignment horizontal="center" vertical="center" wrapText="1"/>
    </xf>
    <xf numFmtId="4" fontId="8" fillId="9" borderId="55" xfId="7" applyNumberFormat="1" applyFont="1" applyFill="1" applyBorder="1" applyAlignment="1">
      <alignment horizontal="center" vertical="center" wrapText="1"/>
    </xf>
    <xf numFmtId="4" fontId="8" fillId="9" borderId="16" xfId="7" applyNumberFormat="1" applyFont="1" applyFill="1" applyBorder="1" applyAlignment="1">
      <alignment horizontal="center" vertical="center" wrapText="1"/>
    </xf>
    <xf numFmtId="166" fontId="8" fillId="9" borderId="56" xfId="7" applyNumberFormat="1" applyFont="1" applyFill="1" applyBorder="1" applyAlignment="1">
      <alignment horizontal="center" vertical="center"/>
    </xf>
    <xf numFmtId="0" fontId="8" fillId="9" borderId="57" xfId="7" applyFont="1" applyFill="1" applyBorder="1" applyAlignment="1">
      <alignment horizontal="center" vertical="center"/>
    </xf>
    <xf numFmtId="4" fontId="8" fillId="9" borderId="58" xfId="7" applyNumberFormat="1" applyFont="1" applyFill="1" applyBorder="1" applyAlignment="1">
      <alignment horizontal="right"/>
    </xf>
    <xf numFmtId="4" fontId="8" fillId="9" borderId="58" xfId="7" applyNumberFormat="1" applyFont="1" applyFill="1" applyBorder="1" applyAlignment="1">
      <alignment horizontal="center" vertical="center"/>
    </xf>
    <xf numFmtId="0" fontId="6" fillId="12" borderId="60" xfId="3" applyFont="1" applyFill="1" applyBorder="1" applyAlignment="1">
      <alignment horizontal="center" vertical="center"/>
    </xf>
    <xf numFmtId="0" fontId="1" fillId="0" borderId="0" xfId="3" applyBorder="1"/>
    <xf numFmtId="9" fontId="8" fillId="0" borderId="0" xfId="11" applyFont="1" applyFill="1" applyBorder="1" applyAlignment="1">
      <alignment horizontal="center" vertical="center" wrapText="1"/>
    </xf>
    <xf numFmtId="9" fontId="8" fillId="0" borderId="0" xfId="11" applyFont="1" applyFill="1" applyBorder="1" applyAlignment="1">
      <alignment horizontal="center" vertical="center"/>
    </xf>
    <xf numFmtId="15" fontId="8" fillId="0" borderId="61" xfId="3" applyNumberFormat="1" applyFont="1" applyFill="1" applyBorder="1" applyAlignment="1">
      <alignment horizontal="center" vertical="center"/>
    </xf>
    <xf numFmtId="15" fontId="22" fillId="0" borderId="62" xfId="3" applyNumberFormat="1" applyFont="1" applyFill="1" applyBorder="1" applyAlignment="1">
      <alignment horizontal="center" vertical="center"/>
    </xf>
    <xf numFmtId="4" fontId="1" fillId="0" borderId="43" xfId="3" applyNumberFormat="1" applyFont="1" applyBorder="1" applyAlignment="1">
      <alignment vertical="center" wrapText="1"/>
    </xf>
    <xf numFmtId="0" fontId="8" fillId="7" borderId="35" xfId="3" applyFont="1" applyFill="1" applyBorder="1" applyAlignment="1">
      <alignment horizontal="center" vertical="center" wrapText="1"/>
    </xf>
    <xf numFmtId="0" fontId="8" fillId="7" borderId="50" xfId="3" applyFont="1" applyFill="1" applyBorder="1" applyAlignment="1">
      <alignment horizontal="center" vertical="center" wrapText="1"/>
    </xf>
    <xf numFmtId="0" fontId="40" fillId="0" borderId="0" xfId="9" applyFont="1" applyAlignment="1" applyProtection="1">
      <alignment horizontal="justify" vertical="center"/>
      <protection locked="0"/>
    </xf>
    <xf numFmtId="1" fontId="4" fillId="0" borderId="0" xfId="9" applyNumberFormat="1" applyFont="1" applyAlignment="1" applyProtection="1">
      <alignment horizontal="centerContinuous" vertical="center" wrapText="1"/>
      <protection hidden="1"/>
    </xf>
    <xf numFmtId="0" fontId="14" fillId="0" borderId="0" xfId="9" applyFont="1" applyAlignment="1" applyProtection="1">
      <alignment horizontal="centerContinuous" vertical="center" wrapText="1"/>
      <protection hidden="1"/>
    </xf>
    <xf numFmtId="4" fontId="14" fillId="0" borderId="0" xfId="9" applyNumberFormat="1" applyFont="1" applyAlignment="1" applyProtection="1">
      <alignment horizontal="centerContinuous" vertical="center" wrapText="1"/>
      <protection hidden="1"/>
    </xf>
    <xf numFmtId="0" fontId="1" fillId="0" borderId="0" xfId="9" applyAlignment="1" applyProtection="1">
      <alignment horizontal="centerContinuous"/>
      <protection hidden="1"/>
    </xf>
    <xf numFmtId="0" fontId="1" fillId="0" borderId="0" xfId="9" applyProtection="1">
      <protection hidden="1"/>
    </xf>
    <xf numFmtId="0" fontId="5" fillId="0" borderId="0" xfId="9" applyFont="1" applyAlignment="1" applyProtection="1">
      <alignment horizontal="centerContinuous"/>
      <protection hidden="1"/>
    </xf>
    <xf numFmtId="0" fontId="5" fillId="0" borderId="0" xfId="9" applyFont="1" applyProtection="1">
      <protection hidden="1"/>
    </xf>
    <xf numFmtId="0" fontId="41" fillId="0" borderId="0" xfId="9" applyFont="1" applyAlignment="1" applyProtection="1">
      <alignment horizontal="centerContinuous" vertical="center" wrapText="1"/>
      <protection hidden="1"/>
    </xf>
    <xf numFmtId="4" fontId="41" fillId="0" borderId="0" xfId="9" applyNumberFormat="1" applyFont="1" applyAlignment="1" applyProtection="1">
      <alignment horizontal="centerContinuous" vertical="center" wrapText="1"/>
      <protection hidden="1"/>
    </xf>
    <xf numFmtId="0" fontId="4" fillId="0" borderId="0" xfId="9" applyFont="1" applyAlignment="1" applyProtection="1">
      <alignment horizontal="centerContinuous" vertical="center" wrapText="1"/>
      <protection hidden="1"/>
    </xf>
    <xf numFmtId="0" fontId="4" fillId="0" borderId="0" xfId="9" applyFont="1" applyAlignment="1" applyProtection="1">
      <alignment horizontal="centerContinuous" vertical="center"/>
      <protection hidden="1"/>
    </xf>
    <xf numFmtId="4" fontId="42" fillId="0" borderId="0" xfId="9" applyNumberFormat="1" applyFont="1" applyFill="1" applyBorder="1" applyAlignment="1" applyProtection="1">
      <alignment horizontal="centerContinuous" vertical="center" wrapText="1"/>
      <protection locked="0"/>
    </xf>
    <xf numFmtId="0" fontId="42" fillId="0" borderId="0" xfId="9" applyNumberFormat="1" applyFont="1" applyFill="1" applyBorder="1" applyAlignment="1" applyProtection="1">
      <alignment horizontal="centerContinuous" vertical="center" wrapText="1"/>
      <protection locked="0"/>
    </xf>
    <xf numFmtId="4" fontId="1" fillId="0" borderId="0" xfId="9" applyNumberFormat="1" applyProtection="1">
      <protection hidden="1"/>
    </xf>
    <xf numFmtId="0" fontId="42" fillId="4" borderId="51" xfId="9" applyNumberFormat="1" applyFont="1" applyFill="1" applyBorder="1" applyAlignment="1" applyProtection="1">
      <alignment horizontal="centerContinuous" vertical="center" wrapText="1"/>
      <protection locked="0"/>
    </xf>
    <xf numFmtId="175" fontId="43" fillId="0" borderId="51" xfId="9" applyNumberFormat="1" applyFont="1" applyBorder="1" applyAlignment="1" applyProtection="1">
      <alignment horizontal="center" vertical="center" wrapText="1"/>
      <protection hidden="1"/>
    </xf>
    <xf numFmtId="0" fontId="1" fillId="0" borderId="0" xfId="9" applyAlignment="1" applyProtection="1">
      <alignment horizontal="centerContinuous" vertical="center"/>
      <protection hidden="1"/>
    </xf>
    <xf numFmtId="4" fontId="1" fillId="0" borderId="0" xfId="9" applyNumberFormat="1" applyAlignment="1" applyProtection="1">
      <alignment horizontal="centerContinuous" vertical="center"/>
      <protection hidden="1"/>
    </xf>
    <xf numFmtId="0" fontId="8" fillId="0" borderId="63" xfId="9" applyFont="1" applyBorder="1" applyAlignment="1" applyProtection="1">
      <alignment horizontal="center"/>
      <protection hidden="1"/>
    </xf>
    <xf numFmtId="0" fontId="8" fillId="0" borderId="23" xfId="9" applyFont="1" applyBorder="1" applyAlignment="1" applyProtection="1">
      <alignment horizontal="center" vertical="center"/>
      <protection hidden="1"/>
    </xf>
    <xf numFmtId="4" fontId="8" fillId="0" borderId="23" xfId="9" applyNumberFormat="1" applyFont="1" applyBorder="1" applyAlignment="1" applyProtection="1">
      <alignment horizontal="center" vertical="center"/>
      <protection hidden="1"/>
    </xf>
    <xf numFmtId="0" fontId="1" fillId="0" borderId="24" xfId="9" applyBorder="1" applyProtection="1">
      <protection hidden="1"/>
    </xf>
    <xf numFmtId="0" fontId="8" fillId="0" borderId="20" xfId="3" applyNumberFormat="1" applyFont="1" applyFill="1" applyBorder="1" applyAlignment="1">
      <alignment horizontal="center" vertical="center" wrapText="1"/>
    </xf>
    <xf numFmtId="0" fontId="8" fillId="0" borderId="20" xfId="3" applyFont="1" applyFill="1" applyBorder="1" applyAlignment="1">
      <alignment horizontal="center" vertical="center" wrapText="1"/>
    </xf>
    <xf numFmtId="10" fontId="8" fillId="0" borderId="20" xfId="3" applyNumberFormat="1" applyFont="1" applyFill="1" applyBorder="1" applyAlignment="1">
      <alignment horizontal="center" vertical="center" wrapText="1"/>
    </xf>
    <xf numFmtId="4" fontId="8" fillId="0" borderId="20" xfId="3" applyNumberFormat="1" applyFont="1" applyFill="1" applyBorder="1" applyAlignment="1">
      <alignment horizontal="center" vertical="center" wrapText="1"/>
    </xf>
    <xf numFmtId="3" fontId="8" fillId="0" borderId="20" xfId="3" applyNumberFormat="1" applyFont="1" applyFill="1" applyBorder="1" applyAlignment="1">
      <alignment horizontal="center" vertical="center" wrapText="1"/>
    </xf>
    <xf numFmtId="3" fontId="8" fillId="0" borderId="32" xfId="3" applyNumberFormat="1" applyFont="1" applyFill="1" applyBorder="1" applyAlignment="1">
      <alignment horizontal="center" vertical="center" wrapText="1"/>
    </xf>
    <xf numFmtId="0" fontId="8" fillId="0" borderId="20" xfId="4" applyFont="1" applyFill="1" applyBorder="1" applyAlignment="1">
      <alignment horizontal="center" vertical="center" wrapText="1"/>
    </xf>
    <xf numFmtId="0" fontId="1" fillId="0" borderId="64" xfId="9" applyFont="1" applyBorder="1" applyAlignment="1" applyProtection="1">
      <alignment wrapText="1"/>
      <protection hidden="1"/>
    </xf>
    <xf numFmtId="0" fontId="40" fillId="0" borderId="0" xfId="9" applyFont="1" applyFill="1" applyAlignment="1" applyProtection="1">
      <alignment horizontal="justify" vertical="center"/>
      <protection locked="0"/>
    </xf>
    <xf numFmtId="0" fontId="1" fillId="0" borderId="64" xfId="9" applyFont="1" applyFill="1" applyBorder="1" applyAlignment="1" applyProtection="1">
      <alignment wrapText="1"/>
      <protection hidden="1"/>
    </xf>
    <xf numFmtId="0" fontId="1" fillId="0" borderId="0" xfId="9" applyFill="1" applyProtection="1">
      <protection hidden="1"/>
    </xf>
    <xf numFmtId="0" fontId="25" fillId="0" borderId="65" xfId="9" applyNumberFormat="1" applyFont="1" applyBorder="1" applyAlignment="1" applyProtection="1">
      <alignment horizontal="center" vertical="center"/>
      <protection hidden="1"/>
    </xf>
    <xf numFmtId="3" fontId="3" fillId="0" borderId="66" xfId="9" applyNumberFormat="1" applyFont="1" applyBorder="1" applyProtection="1">
      <protection hidden="1"/>
    </xf>
    <xf numFmtId="4" fontId="3" fillId="0" borderId="66" xfId="9" applyNumberFormat="1" applyFont="1" applyBorder="1" applyProtection="1">
      <protection hidden="1"/>
    </xf>
    <xf numFmtId="2" fontId="3" fillId="0" borderId="66" xfId="9" applyNumberFormat="1" applyFont="1" applyBorder="1" applyAlignment="1" applyProtection="1">
      <alignment horizontal="center"/>
      <protection hidden="1"/>
    </xf>
    <xf numFmtId="0" fontId="1" fillId="0" borderId="67" xfId="9" applyBorder="1" applyProtection="1">
      <protection hidden="1"/>
    </xf>
    <xf numFmtId="49" fontId="25" fillId="0" borderId="0" xfId="9" applyNumberFormat="1" applyFont="1" applyBorder="1" applyAlignment="1" applyProtection="1">
      <alignment vertical="center"/>
      <protection hidden="1"/>
    </xf>
    <xf numFmtId="170" fontId="23" fillId="6" borderId="0" xfId="3" applyNumberFormat="1" applyFont="1" applyFill="1" applyAlignment="1">
      <alignment horizontal="left"/>
    </xf>
    <xf numFmtId="0" fontId="0" fillId="0" borderId="0" xfId="0" applyAlignment="1">
      <alignment horizontal="center"/>
    </xf>
    <xf numFmtId="1" fontId="21" fillId="0" borderId="0" xfId="7" applyNumberFormat="1" applyFont="1" applyAlignment="1">
      <alignment horizontal="center" vertical="center" wrapText="1"/>
    </xf>
    <xf numFmtId="0" fontId="8" fillId="7" borderId="27" xfId="3" applyFont="1" applyFill="1" applyBorder="1" applyAlignment="1">
      <alignment horizontal="center" vertical="center"/>
    </xf>
    <xf numFmtId="0" fontId="8" fillId="7" borderId="59" xfId="3" applyFont="1" applyFill="1" applyBorder="1" applyAlignment="1">
      <alignment horizontal="center" vertical="center" wrapText="1"/>
    </xf>
    <xf numFmtId="0" fontId="8" fillId="7" borderId="17" xfId="3" applyFont="1" applyFill="1" applyBorder="1" applyAlignment="1">
      <alignment horizontal="center" vertical="center"/>
    </xf>
    <xf numFmtId="0" fontId="8" fillId="7" borderId="68" xfId="3" applyFont="1" applyFill="1" applyBorder="1" applyAlignment="1">
      <alignment horizontal="center" vertical="center"/>
    </xf>
    <xf numFmtId="0" fontId="8" fillId="7" borderId="59" xfId="3" applyFont="1" applyFill="1" applyBorder="1" applyAlignment="1">
      <alignment horizontal="center" vertical="center"/>
    </xf>
    <xf numFmtId="0" fontId="1" fillId="13" borderId="13" xfId="3" applyFill="1" applyBorder="1"/>
    <xf numFmtId="0" fontId="32" fillId="13" borderId="14" xfId="3" applyFont="1" applyFill="1" applyBorder="1" applyAlignment="1">
      <alignment horizontal="right" vertical="center"/>
    </xf>
    <xf numFmtId="169" fontId="4" fillId="13" borderId="60" xfId="3" applyNumberFormat="1" applyFont="1" applyFill="1" applyBorder="1" applyAlignment="1">
      <alignment horizontal="center" vertical="center"/>
    </xf>
    <xf numFmtId="0" fontId="1" fillId="7" borderId="60" xfId="3" applyFill="1" applyBorder="1"/>
    <xf numFmtId="0" fontId="8" fillId="7" borderId="69" xfId="3" applyFont="1" applyFill="1" applyBorder="1" applyAlignment="1">
      <alignment horizontal="center" vertical="center"/>
    </xf>
    <xf numFmtId="0" fontId="8" fillId="7" borderId="70" xfId="3" applyFont="1" applyFill="1" applyBorder="1" applyAlignment="1">
      <alignment horizontal="center" vertical="center"/>
    </xf>
    <xf numFmtId="9" fontId="8" fillId="7" borderId="70" xfId="11" applyFont="1" applyFill="1" applyBorder="1" applyAlignment="1">
      <alignment horizontal="center" vertical="center" wrapText="1"/>
    </xf>
    <xf numFmtId="0" fontId="8" fillId="14" borderId="69" xfId="3" applyFont="1" applyFill="1" applyBorder="1" applyAlignment="1">
      <alignment horizontal="centerContinuous" vertical="center" wrapText="1"/>
    </xf>
    <xf numFmtId="0" fontId="8" fillId="14" borderId="23" xfId="3" applyFont="1" applyFill="1" applyBorder="1" applyAlignment="1">
      <alignment horizontal="centerContinuous" vertical="center" wrapText="1"/>
    </xf>
    <xf numFmtId="9" fontId="8" fillId="14" borderId="70" xfId="11" applyFont="1" applyFill="1" applyBorder="1" applyAlignment="1">
      <alignment horizontal="centerContinuous" vertical="center" wrapText="1"/>
    </xf>
    <xf numFmtId="0" fontId="8" fillId="14" borderId="55" xfId="3" applyFont="1" applyFill="1" applyBorder="1" applyAlignment="1">
      <alignment horizontal="centerContinuous" wrapText="1"/>
    </xf>
    <xf numFmtId="0" fontId="8" fillId="14" borderId="55" xfId="3" applyFont="1" applyFill="1" applyBorder="1" applyAlignment="1">
      <alignment horizontal="centerContinuous" vertical="center" wrapText="1"/>
    </xf>
    <xf numFmtId="9" fontId="8" fillId="14" borderId="27" xfId="11" applyFont="1" applyFill="1" applyBorder="1" applyAlignment="1">
      <alignment vertical="center" wrapText="1"/>
    </xf>
    <xf numFmtId="0" fontId="6" fillId="14" borderId="0" xfId="3" applyFont="1" applyFill="1" applyAlignment="1">
      <alignment horizontal="centerContinuous" vertical="center"/>
    </xf>
    <xf numFmtId="0" fontId="3" fillId="2" borderId="71" xfId="3" applyFont="1" applyFill="1" applyBorder="1" applyAlignment="1">
      <alignment horizontal="center" vertical="center" wrapText="1"/>
    </xf>
    <xf numFmtId="0" fontId="3" fillId="2" borderId="72" xfId="3" applyFont="1" applyFill="1" applyBorder="1" applyAlignment="1">
      <alignment horizontal="center" vertical="center" wrapText="1"/>
    </xf>
    <xf numFmtId="9" fontId="3" fillId="2" borderId="72" xfId="11" applyFont="1" applyFill="1" applyBorder="1" applyAlignment="1">
      <alignment horizontal="center" vertical="center" wrapText="1"/>
    </xf>
    <xf numFmtId="174" fontId="3" fillId="2" borderId="72" xfId="11" applyNumberFormat="1" applyFont="1" applyFill="1" applyBorder="1" applyAlignment="1">
      <alignment horizontal="center" vertical="center" wrapText="1"/>
    </xf>
    <xf numFmtId="15" fontId="3" fillId="2" borderId="31" xfId="3" applyNumberFormat="1" applyFont="1" applyFill="1" applyBorder="1" applyAlignment="1">
      <alignment horizontal="center" vertical="center" wrapText="1"/>
    </xf>
    <xf numFmtId="2" fontId="3" fillId="2" borderId="31" xfId="3" applyNumberFormat="1" applyFont="1" applyFill="1" applyBorder="1" applyAlignment="1">
      <alignment horizontal="center" vertical="center" wrapText="1"/>
    </xf>
    <xf numFmtId="168" fontId="3" fillId="15" borderId="31" xfId="3" applyNumberFormat="1" applyFont="1" applyFill="1" applyBorder="1" applyAlignment="1">
      <alignment horizontal="center" vertical="center" wrapText="1"/>
    </xf>
    <xf numFmtId="4" fontId="3" fillId="8" borderId="31" xfId="3" applyNumberFormat="1" applyFont="1" applyFill="1" applyBorder="1" applyAlignment="1">
      <alignment horizontal="center" vertical="center" wrapText="1"/>
    </xf>
    <xf numFmtId="4" fontId="3" fillId="10" borderId="31" xfId="3" applyNumberFormat="1" applyFont="1" applyFill="1" applyBorder="1" applyAlignment="1">
      <alignment horizontal="center" vertical="center" wrapText="1"/>
    </xf>
    <xf numFmtId="0" fontId="1" fillId="0" borderId="73" xfId="3" applyFont="1" applyBorder="1" applyAlignment="1">
      <alignment vertical="center" wrapText="1"/>
    </xf>
    <xf numFmtId="0" fontId="3" fillId="8" borderId="31" xfId="3" applyNumberFormat="1" applyFont="1" applyFill="1" applyBorder="1" applyAlignment="1">
      <alignment horizontal="center" vertical="center" wrapText="1"/>
    </xf>
    <xf numFmtId="10" fontId="3" fillId="2" borderId="41" xfId="11" applyNumberFormat="1" applyFont="1" applyFill="1" applyBorder="1" applyAlignment="1">
      <alignment horizontal="center" vertical="center" wrapText="1"/>
    </xf>
    <xf numFmtId="9" fontId="3" fillId="8" borderId="8" xfId="10" applyFont="1" applyFill="1" applyBorder="1" applyAlignment="1">
      <alignment horizontal="center" vertical="center" wrapText="1"/>
    </xf>
    <xf numFmtId="0" fontId="8" fillId="0" borderId="0" xfId="3" applyFont="1" applyAlignment="1">
      <alignment horizontal="centerContinuous" vertical="center" wrapText="1"/>
    </xf>
    <xf numFmtId="0" fontId="39" fillId="0" borderId="0" xfId="3" applyFont="1" applyAlignment="1">
      <alignment horizontal="centerContinuous" vertical="center" wrapText="1"/>
    </xf>
    <xf numFmtId="0" fontId="8" fillId="7" borderId="35" xfId="3" applyFont="1" applyFill="1" applyBorder="1" applyAlignment="1">
      <alignment horizontal="center" vertical="center"/>
    </xf>
    <xf numFmtId="0" fontId="8" fillId="7" borderId="50" xfId="3" applyFont="1" applyFill="1" applyBorder="1" applyAlignment="1">
      <alignment horizontal="center" vertical="center"/>
    </xf>
    <xf numFmtId="0" fontId="0" fillId="0" borderId="21" xfId="0" applyBorder="1"/>
    <xf numFmtId="0" fontId="8" fillId="7" borderId="27" xfId="3" applyFont="1" applyFill="1" applyBorder="1" applyAlignment="1">
      <alignment horizontal="center" vertical="center"/>
    </xf>
    <xf numFmtId="0" fontId="8" fillId="14" borderId="59" xfId="3" applyFont="1" applyFill="1" applyBorder="1" applyAlignment="1">
      <alignment horizontal="center" vertical="center" wrapText="1"/>
    </xf>
    <xf numFmtId="0" fontId="8" fillId="14" borderId="27" xfId="3" applyFont="1" applyFill="1" applyBorder="1" applyAlignment="1">
      <alignment horizontal="center" vertical="center" wrapText="1"/>
    </xf>
    <xf numFmtId="2" fontId="8" fillId="11" borderId="34" xfId="3" applyNumberFormat="1" applyFont="1" applyFill="1" applyBorder="1" applyAlignment="1">
      <alignment horizontal="center" vertical="center"/>
    </xf>
    <xf numFmtId="1" fontId="8" fillId="11" borderId="34" xfId="3" applyNumberFormat="1" applyFont="1" applyFill="1" applyBorder="1" applyAlignment="1">
      <alignment horizontal="center" vertical="center"/>
    </xf>
    <xf numFmtId="0" fontId="0" fillId="0" borderId="60" xfId="0" applyBorder="1"/>
    <xf numFmtId="4" fontId="3" fillId="8" borderId="93" xfId="3" applyNumberFormat="1" applyFont="1" applyFill="1" applyBorder="1" applyAlignment="1">
      <alignment horizontal="center" vertical="center" wrapText="1"/>
    </xf>
    <xf numFmtId="4" fontId="3" fillId="10" borderId="94" xfId="3" applyNumberFormat="1" applyFont="1" applyFill="1" applyBorder="1" applyAlignment="1">
      <alignment horizontal="center" vertical="center" wrapText="1"/>
    </xf>
    <xf numFmtId="0" fontId="3" fillId="8" borderId="94" xfId="3" applyNumberFormat="1" applyFont="1" applyFill="1" applyBorder="1" applyAlignment="1">
      <alignment horizontal="center" vertical="center" wrapText="1"/>
    </xf>
    <xf numFmtId="4" fontId="4" fillId="13" borderId="97" xfId="3" applyNumberFormat="1" applyFont="1" applyFill="1" applyBorder="1" applyAlignment="1">
      <alignment horizontal="center" vertical="center"/>
    </xf>
    <xf numFmtId="172" fontId="8" fillId="18" borderId="58" xfId="7" applyNumberFormat="1" applyFont="1" applyFill="1" applyBorder="1" applyAlignment="1">
      <alignment horizontal="right"/>
    </xf>
    <xf numFmtId="0" fontId="1" fillId="0" borderId="98" xfId="3" applyBorder="1"/>
    <xf numFmtId="0" fontId="4" fillId="16" borderId="99" xfId="3" applyFont="1" applyFill="1" applyBorder="1" applyAlignment="1">
      <alignment horizontal="left" vertical="center"/>
    </xf>
    <xf numFmtId="4" fontId="1" fillId="0" borderId="100" xfId="3" applyNumberFormat="1" applyFont="1" applyBorder="1" applyAlignment="1">
      <alignment vertical="center" wrapText="1"/>
    </xf>
    <xf numFmtId="4" fontId="1" fillId="0" borderId="101" xfId="3" applyNumberFormat="1" applyFont="1" applyBorder="1" applyAlignment="1">
      <alignment vertical="center" wrapText="1"/>
    </xf>
    <xf numFmtId="4" fontId="8" fillId="0" borderId="100" xfId="3" applyNumberFormat="1" applyFont="1" applyBorder="1" applyAlignment="1">
      <alignment horizontal="center" vertical="center" wrapText="1"/>
    </xf>
    <xf numFmtId="4" fontId="8" fillId="0" borderId="101" xfId="3" applyNumberFormat="1" applyFont="1" applyBorder="1" applyAlignment="1">
      <alignment horizontal="center" vertical="center" wrapText="1"/>
    </xf>
    <xf numFmtId="0" fontId="1" fillId="0" borderId="100" xfId="3" applyNumberFormat="1" applyFont="1" applyBorder="1" applyAlignment="1">
      <alignment horizontal="center" vertical="center" wrapText="1"/>
    </xf>
    <xf numFmtId="3" fontId="3" fillId="8" borderId="8" xfId="3" applyNumberFormat="1" applyFont="1" applyFill="1" applyBorder="1" applyAlignment="1">
      <alignment horizontal="center" vertical="center" wrapText="1"/>
    </xf>
    <xf numFmtId="4" fontId="1" fillId="19" borderId="43" xfId="3" applyNumberFormat="1" applyFont="1" applyFill="1" applyBorder="1" applyAlignment="1">
      <alignment vertical="center" wrapText="1"/>
    </xf>
    <xf numFmtId="3" fontId="1" fillId="0" borderId="100" xfId="3" applyNumberFormat="1" applyFont="1" applyBorder="1" applyAlignment="1">
      <alignment vertical="center" wrapText="1"/>
    </xf>
    <xf numFmtId="167" fontId="3" fillId="0" borderId="53" xfId="7" applyNumberFormat="1" applyFont="1" applyBorder="1" applyAlignment="1">
      <alignment horizontal="center" vertical="center" wrapText="1"/>
    </xf>
    <xf numFmtId="0" fontId="1" fillId="19" borderId="73" xfId="3" applyFont="1" applyFill="1" applyBorder="1" applyAlignment="1">
      <alignment vertical="center" wrapText="1"/>
    </xf>
    <xf numFmtId="0" fontId="1" fillId="19" borderId="43" xfId="3" applyFont="1" applyFill="1" applyBorder="1" applyAlignment="1">
      <alignment vertical="center" wrapText="1"/>
    </xf>
    <xf numFmtId="9" fontId="3" fillId="20" borderId="41" xfId="11" applyFont="1" applyFill="1" applyBorder="1" applyAlignment="1">
      <alignment horizontal="center" vertical="center" wrapText="1"/>
    </xf>
    <xf numFmtId="0" fontId="1" fillId="0" borderId="43" xfId="3" applyFont="1" applyBorder="1" applyAlignment="1">
      <alignment wrapText="1"/>
    </xf>
    <xf numFmtId="0" fontId="8" fillId="7" borderId="35" xfId="3" applyFont="1" applyFill="1" applyBorder="1" applyAlignment="1">
      <alignment horizontal="center" vertical="center"/>
    </xf>
    <xf numFmtId="0" fontId="8" fillId="7" borderId="50" xfId="3" applyFont="1" applyFill="1" applyBorder="1" applyAlignment="1">
      <alignment horizontal="center" vertical="center"/>
    </xf>
    <xf numFmtId="0" fontId="57" fillId="0" borderId="21" xfId="0" applyFont="1" applyBorder="1" applyAlignment="1">
      <alignment wrapText="1"/>
    </xf>
    <xf numFmtId="0" fontId="4" fillId="0" borderId="0" xfId="3" applyFont="1" applyAlignment="1">
      <alignment horizontal="center" vertical="center" wrapText="1"/>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30" xfId="7" applyFont="1" applyBorder="1" applyAlignment="1">
      <alignment horizontal="center" vertical="center"/>
    </xf>
    <xf numFmtId="0" fontId="8" fillId="7" borderId="35" xfId="3" applyFont="1" applyFill="1" applyBorder="1" applyAlignment="1">
      <alignment horizontal="center" vertical="center" wrapText="1"/>
    </xf>
    <xf numFmtId="0" fontId="8" fillId="7" borderId="50" xfId="3" applyFont="1" applyFill="1" applyBorder="1" applyAlignment="1">
      <alignment horizontal="center" vertical="center" wrapText="1"/>
    </xf>
    <xf numFmtId="4" fontId="8" fillId="3" borderId="35" xfId="3" applyNumberFormat="1" applyFont="1" applyFill="1" applyBorder="1" applyAlignment="1">
      <alignment horizontal="center" vertical="center" wrapText="1"/>
    </xf>
    <xf numFmtId="4" fontId="8" fillId="3" borderId="50" xfId="3" applyNumberFormat="1" applyFont="1" applyFill="1" applyBorder="1" applyAlignment="1">
      <alignment horizontal="center" vertical="center" wrapText="1"/>
    </xf>
    <xf numFmtId="0" fontId="8" fillId="17" borderId="17" xfId="3" applyFont="1" applyFill="1" applyBorder="1" applyAlignment="1">
      <alignment horizontal="center" vertical="center"/>
    </xf>
    <xf numFmtId="0" fontId="8" fillId="17" borderId="52" xfId="3" applyFont="1" applyFill="1" applyBorder="1" applyAlignment="1">
      <alignment horizontal="center" vertical="center"/>
    </xf>
    <xf numFmtId="0" fontId="8" fillId="17" borderId="68" xfId="3" applyFont="1" applyFill="1" applyBorder="1" applyAlignment="1">
      <alignment horizontal="center" vertical="center"/>
    </xf>
    <xf numFmtId="0" fontId="2" fillId="11" borderId="69" xfId="3" applyFont="1" applyFill="1" applyBorder="1" applyAlignment="1">
      <alignment horizontal="center" vertical="center"/>
    </xf>
    <xf numFmtId="0" fontId="2" fillId="11" borderId="23" xfId="3" applyFont="1" applyFill="1" applyBorder="1" applyAlignment="1">
      <alignment horizontal="center" vertical="center"/>
    </xf>
    <xf numFmtId="0" fontId="2" fillId="11" borderId="24" xfId="3" applyFont="1" applyFill="1" applyBorder="1" applyAlignment="1">
      <alignment horizontal="center" vertical="center"/>
    </xf>
    <xf numFmtId="0" fontId="7" fillId="7" borderId="74" xfId="3" applyFont="1" applyFill="1" applyBorder="1" applyAlignment="1">
      <alignment horizontal="center" vertical="center" wrapText="1"/>
    </xf>
    <xf numFmtId="0" fontId="7" fillId="7" borderId="75" xfId="3" applyFont="1" applyFill="1" applyBorder="1" applyAlignment="1">
      <alignment horizontal="center" vertical="center" wrapText="1"/>
    </xf>
    <xf numFmtId="0" fontId="7" fillId="7" borderId="76" xfId="3" applyFont="1" applyFill="1" applyBorder="1" applyAlignment="1">
      <alignment horizontal="center" vertical="center" wrapText="1"/>
    </xf>
    <xf numFmtId="0" fontId="7" fillId="7" borderId="82" xfId="3" applyFont="1" applyFill="1" applyBorder="1" applyAlignment="1">
      <alignment horizontal="center" vertical="center" wrapText="1"/>
    </xf>
    <xf numFmtId="0" fontId="7" fillId="7" borderId="0" xfId="3" applyFont="1" applyFill="1" applyBorder="1" applyAlignment="1">
      <alignment horizontal="center" vertical="center" wrapText="1"/>
    </xf>
    <xf numFmtId="0" fontId="7" fillId="7" borderId="54" xfId="3" applyFont="1" applyFill="1" applyBorder="1" applyAlignment="1">
      <alignment horizontal="center" vertical="center" wrapText="1"/>
    </xf>
    <xf numFmtId="0" fontId="7" fillId="7" borderId="83" xfId="3" applyFont="1" applyFill="1" applyBorder="1" applyAlignment="1">
      <alignment horizontal="center" vertical="center" wrapText="1"/>
    </xf>
    <xf numFmtId="0" fontId="7" fillId="7" borderId="84" xfId="3" applyFont="1" applyFill="1" applyBorder="1" applyAlignment="1">
      <alignment horizontal="center" vertical="center" wrapText="1"/>
    </xf>
    <xf numFmtId="0" fontId="7" fillId="7" borderId="85" xfId="3" applyFont="1" applyFill="1" applyBorder="1" applyAlignment="1">
      <alignment horizontal="center" vertical="center" wrapText="1"/>
    </xf>
    <xf numFmtId="0" fontId="4" fillId="11" borderId="86" xfId="3" applyFont="1" applyFill="1" applyBorder="1" applyAlignment="1">
      <alignment horizontal="right" vertical="center"/>
    </xf>
    <xf numFmtId="0" fontId="4" fillId="11" borderId="77" xfId="3" applyFont="1" applyFill="1" applyBorder="1" applyAlignment="1">
      <alignment horizontal="right" vertical="center"/>
    </xf>
    <xf numFmtId="0" fontId="4" fillId="11" borderId="87" xfId="3" applyFont="1" applyFill="1" applyBorder="1" applyAlignment="1">
      <alignment horizontal="right" vertical="center"/>
    </xf>
    <xf numFmtId="0" fontId="28" fillId="0" borderId="0" xfId="3" applyFont="1" applyFill="1" applyBorder="1" applyAlignment="1">
      <alignment horizontal="right" vertical="center" wrapText="1"/>
    </xf>
    <xf numFmtId="0" fontId="28" fillId="0" borderId="0" xfId="3" applyFont="1" applyFill="1" applyBorder="1" applyAlignment="1">
      <alignment horizontal="center" vertical="center"/>
    </xf>
    <xf numFmtId="0" fontId="8" fillId="11" borderId="86" xfId="3" applyFont="1" applyFill="1" applyBorder="1" applyAlignment="1">
      <alignment horizontal="right" vertical="center"/>
    </xf>
    <xf numFmtId="0" fontId="8" fillId="11" borderId="77" xfId="3" applyFont="1" applyFill="1" applyBorder="1" applyAlignment="1">
      <alignment horizontal="right" vertical="center"/>
    </xf>
    <xf numFmtId="0" fontId="8" fillId="11" borderId="87" xfId="3" applyFont="1" applyFill="1" applyBorder="1" applyAlignment="1">
      <alignment horizontal="right" vertical="center"/>
    </xf>
    <xf numFmtId="0" fontId="7" fillId="0" borderId="74" xfId="3" applyFont="1" applyFill="1" applyBorder="1" applyAlignment="1">
      <alignment horizontal="left" vertical="top"/>
    </xf>
    <xf numFmtId="0" fontId="7" fillId="0" borderId="75" xfId="3" applyFont="1" applyFill="1" applyBorder="1" applyAlignment="1">
      <alignment horizontal="left" vertical="top"/>
    </xf>
    <xf numFmtId="0" fontId="7" fillId="0" borderId="76" xfId="3" applyFont="1" applyFill="1" applyBorder="1" applyAlignment="1">
      <alignment horizontal="left" vertical="top"/>
    </xf>
    <xf numFmtId="0" fontId="7" fillId="0" borderId="82" xfId="3" applyFont="1" applyFill="1" applyBorder="1" applyAlignment="1">
      <alignment horizontal="left" vertical="top"/>
    </xf>
    <xf numFmtId="0" fontId="7" fillId="0" borderId="0" xfId="3" applyFont="1" applyFill="1" applyBorder="1" applyAlignment="1">
      <alignment horizontal="left" vertical="top"/>
    </xf>
    <xf numFmtId="0" fontId="7" fillId="0" borderId="54" xfId="3" applyFont="1" applyFill="1" applyBorder="1" applyAlignment="1">
      <alignment horizontal="left" vertical="top"/>
    </xf>
    <xf numFmtId="0" fontId="7" fillId="0" borderId="83" xfId="3" applyFont="1" applyFill="1" applyBorder="1" applyAlignment="1">
      <alignment horizontal="left" vertical="top"/>
    </xf>
    <xf numFmtId="0" fontId="7" fillId="0" borderId="84" xfId="3" applyFont="1" applyFill="1" applyBorder="1" applyAlignment="1">
      <alignment horizontal="left" vertical="top"/>
    </xf>
    <xf numFmtId="0" fontId="7" fillId="0" borderId="85" xfId="3" applyFont="1" applyFill="1" applyBorder="1" applyAlignment="1">
      <alignment horizontal="left" vertical="top"/>
    </xf>
    <xf numFmtId="0" fontId="8" fillId="7" borderId="69" xfId="3" applyFont="1" applyFill="1" applyBorder="1" applyAlignment="1">
      <alignment horizontal="center"/>
    </xf>
    <xf numFmtId="0" fontId="8" fillId="7" borderId="23" xfId="3" applyFont="1" applyFill="1" applyBorder="1" applyAlignment="1">
      <alignment horizontal="center"/>
    </xf>
    <xf numFmtId="0" fontId="8" fillId="7" borderId="70" xfId="3" applyFont="1" applyFill="1" applyBorder="1" applyAlignment="1">
      <alignment horizontal="center"/>
    </xf>
    <xf numFmtId="0" fontId="8" fillId="7" borderId="18" xfId="3" applyFont="1" applyFill="1" applyBorder="1" applyAlignment="1">
      <alignment horizontal="center" vertical="center"/>
    </xf>
    <xf numFmtId="0" fontId="8" fillId="7" borderId="27" xfId="3" applyFont="1" applyFill="1" applyBorder="1" applyAlignment="1">
      <alignment horizontal="center" vertical="center"/>
    </xf>
    <xf numFmtId="0" fontId="35" fillId="0" borderId="74" xfId="3" applyFont="1" applyBorder="1" applyAlignment="1">
      <alignment horizontal="center" vertical="center"/>
    </xf>
    <xf numFmtId="0" fontId="35" fillId="0" borderId="75" xfId="3" applyFont="1" applyBorder="1" applyAlignment="1">
      <alignment horizontal="center" vertical="center"/>
    </xf>
    <xf numFmtId="0" fontId="35" fillId="0" borderId="76" xfId="3" applyFont="1" applyBorder="1" applyAlignment="1">
      <alignment horizontal="center" vertical="center"/>
    </xf>
    <xf numFmtId="0" fontId="35" fillId="0" borderId="82" xfId="3" applyFont="1" applyBorder="1" applyAlignment="1">
      <alignment horizontal="center" vertical="center"/>
    </xf>
    <xf numFmtId="0" fontId="35" fillId="0" borderId="0" xfId="3" applyFont="1" applyBorder="1" applyAlignment="1">
      <alignment horizontal="center" vertical="center"/>
    </xf>
    <xf numFmtId="0" fontId="35" fillId="0" borderId="54" xfId="3" applyFont="1" applyBorder="1" applyAlignment="1">
      <alignment horizontal="center" vertical="center"/>
    </xf>
    <xf numFmtId="0" fontId="35" fillId="0" borderId="83" xfId="3" applyFont="1" applyBorder="1" applyAlignment="1">
      <alignment horizontal="center" vertical="center"/>
    </xf>
    <xf numFmtId="0" fontId="35" fillId="0" borderId="84" xfId="3" applyFont="1" applyBorder="1" applyAlignment="1">
      <alignment horizontal="center" vertical="center"/>
    </xf>
    <xf numFmtId="0" fontId="35" fillId="0" borderId="85" xfId="3" applyFont="1" applyBorder="1" applyAlignment="1">
      <alignment horizontal="center" vertical="center"/>
    </xf>
    <xf numFmtId="0" fontId="8" fillId="7" borderId="19" xfId="3" applyFont="1" applyFill="1" applyBorder="1" applyAlignment="1">
      <alignment horizontal="center" vertical="center"/>
    </xf>
    <xf numFmtId="0" fontId="8" fillId="7" borderId="89" xfId="3" applyFont="1" applyFill="1" applyBorder="1" applyAlignment="1">
      <alignment horizontal="center" vertical="center"/>
    </xf>
    <xf numFmtId="0" fontId="4" fillId="16" borderId="82" xfId="3" applyFont="1" applyFill="1" applyBorder="1" applyAlignment="1">
      <alignment horizontal="left" vertical="center"/>
    </xf>
    <xf numFmtId="0" fontId="4" fillId="16" borderId="0" xfId="3" applyFont="1" applyFill="1" applyBorder="1" applyAlignment="1">
      <alignment horizontal="left" vertical="center"/>
    </xf>
    <xf numFmtId="0" fontId="4" fillId="16" borderId="54" xfId="3" applyFont="1" applyFill="1" applyBorder="1" applyAlignment="1">
      <alignment horizontal="left" vertical="center"/>
    </xf>
    <xf numFmtId="0" fontId="4" fillId="7" borderId="13" xfId="3" applyFont="1" applyFill="1" applyBorder="1" applyAlignment="1">
      <alignment horizontal="center" vertical="center"/>
    </xf>
    <xf numFmtId="0" fontId="4" fillId="7" borderId="14" xfId="3" applyFont="1" applyFill="1" applyBorder="1" applyAlignment="1">
      <alignment horizontal="center" vertical="center"/>
    </xf>
    <xf numFmtId="0" fontId="4" fillId="7" borderId="60" xfId="3" applyFont="1" applyFill="1" applyBorder="1" applyAlignment="1">
      <alignment horizontal="center" vertical="center"/>
    </xf>
    <xf numFmtId="0" fontId="8" fillId="7" borderId="18" xfId="3" applyFont="1" applyFill="1" applyBorder="1" applyAlignment="1">
      <alignment horizontal="center" vertical="center" wrapText="1"/>
    </xf>
    <xf numFmtId="0" fontId="8" fillId="7" borderId="27" xfId="3" applyFont="1" applyFill="1" applyBorder="1" applyAlignment="1">
      <alignment horizontal="center" vertical="center" wrapText="1"/>
    </xf>
    <xf numFmtId="15" fontId="8" fillId="7" borderId="18" xfId="3" applyNumberFormat="1" applyFont="1" applyFill="1" applyBorder="1" applyAlignment="1">
      <alignment horizontal="center" vertical="center" wrapText="1"/>
    </xf>
    <xf numFmtId="15" fontId="8" fillId="7" borderId="27" xfId="3" applyNumberFormat="1" applyFont="1" applyFill="1" applyBorder="1" applyAlignment="1">
      <alignment horizontal="center" vertical="center" wrapText="1"/>
    </xf>
    <xf numFmtId="0" fontId="28" fillId="0" borderId="75" xfId="3" applyFont="1" applyFill="1" applyBorder="1" applyAlignment="1">
      <alignment horizontal="center" vertical="center"/>
    </xf>
    <xf numFmtId="0" fontId="28" fillId="0" borderId="76" xfId="3" applyFont="1" applyFill="1" applyBorder="1" applyAlignment="1">
      <alignment horizontal="center" vertical="center"/>
    </xf>
    <xf numFmtId="0" fontId="28" fillId="11" borderId="88" xfId="3" applyFont="1" applyFill="1" applyBorder="1" applyAlignment="1">
      <alignment horizontal="right" vertical="center" wrapText="1"/>
    </xf>
    <xf numFmtId="0" fontId="28" fillId="11" borderId="14" xfId="3" applyFont="1" applyFill="1" applyBorder="1" applyAlignment="1">
      <alignment horizontal="right" vertical="center" wrapText="1"/>
    </xf>
    <xf numFmtId="0" fontId="28" fillId="11" borderId="57" xfId="3" applyFont="1" applyFill="1" applyBorder="1" applyAlignment="1">
      <alignment horizontal="right" vertical="center" wrapText="1"/>
    </xf>
    <xf numFmtId="0" fontId="28" fillId="0" borderId="0" xfId="3" applyFont="1" applyFill="1" applyBorder="1" applyAlignment="1">
      <alignment horizontal="center" vertical="center" wrapText="1"/>
    </xf>
    <xf numFmtId="0" fontId="6" fillId="6" borderId="84" xfId="3" applyFont="1" applyFill="1" applyBorder="1" applyAlignment="1">
      <alignment horizontal="center" vertical="center"/>
    </xf>
    <xf numFmtId="0" fontId="2" fillId="12" borderId="13" xfId="3" applyFont="1" applyFill="1" applyBorder="1" applyAlignment="1">
      <alignment horizontal="center" vertical="center"/>
    </xf>
    <xf numFmtId="0" fontId="2" fillId="12" borderId="14" xfId="3" applyFont="1" applyFill="1" applyBorder="1" applyAlignment="1">
      <alignment horizontal="center" vertical="center"/>
    </xf>
    <xf numFmtId="9" fontId="8" fillId="0" borderId="33" xfId="11" applyFont="1" applyFill="1" applyBorder="1" applyAlignment="1">
      <alignment horizontal="center" vertical="center"/>
    </xf>
    <xf numFmtId="9" fontId="8" fillId="0" borderId="90" xfId="11" applyFont="1" applyFill="1" applyBorder="1" applyAlignment="1">
      <alignment horizontal="center" vertical="center"/>
    </xf>
    <xf numFmtId="15" fontId="22" fillId="0" borderId="78" xfId="11" applyNumberFormat="1" applyFont="1" applyFill="1" applyBorder="1" applyAlignment="1">
      <alignment horizontal="center" vertical="center"/>
    </xf>
    <xf numFmtId="15" fontId="22" fillId="0" borderId="91" xfId="11" applyNumberFormat="1" applyFont="1" applyFill="1" applyBorder="1" applyAlignment="1">
      <alignment horizontal="center" vertical="center"/>
    </xf>
    <xf numFmtId="1" fontId="8" fillId="7" borderId="19" xfId="7" applyNumberFormat="1" applyFont="1" applyFill="1" applyBorder="1" applyAlignment="1">
      <alignment horizontal="center" vertical="center"/>
    </xf>
    <xf numFmtId="1" fontId="8" fillId="7" borderId="79" xfId="7" applyNumberFormat="1" applyFont="1" applyFill="1" applyBorder="1" applyAlignment="1">
      <alignment horizontal="center" vertical="center"/>
    </xf>
    <xf numFmtId="0" fontId="8" fillId="7" borderId="18" xfId="4" applyFont="1" applyFill="1" applyBorder="1" applyAlignment="1" applyProtection="1">
      <alignment horizontal="center" vertical="center"/>
      <protection hidden="1"/>
    </xf>
    <xf numFmtId="0" fontId="8" fillId="7" borderId="92" xfId="4" applyFont="1" applyFill="1" applyBorder="1" applyAlignment="1" applyProtection="1">
      <alignment horizontal="center" vertical="center"/>
      <protection hidden="1"/>
    </xf>
    <xf numFmtId="3" fontId="8" fillId="7" borderId="18" xfId="4" applyNumberFormat="1" applyFont="1" applyFill="1" applyBorder="1" applyAlignment="1" applyProtection="1">
      <alignment horizontal="center" vertical="center" wrapText="1"/>
      <protection hidden="1"/>
    </xf>
    <xf numFmtId="3" fontId="8" fillId="7" borderId="92" xfId="4" applyNumberFormat="1" applyFont="1" applyFill="1" applyBorder="1" applyAlignment="1" applyProtection="1">
      <alignment horizontal="center" vertical="center"/>
      <protection hidden="1"/>
    </xf>
    <xf numFmtId="0" fontId="8" fillId="7" borderId="18" xfId="4" applyFont="1" applyFill="1" applyBorder="1" applyAlignment="1" applyProtection="1">
      <alignment horizontal="center" vertical="center" wrapText="1"/>
      <protection hidden="1"/>
    </xf>
    <xf numFmtId="0" fontId="8" fillId="7" borderId="92" xfId="4" applyFont="1" applyFill="1" applyBorder="1" applyAlignment="1" applyProtection="1">
      <alignment horizontal="center" vertical="center" wrapText="1"/>
      <protection hidden="1"/>
    </xf>
    <xf numFmtId="0" fontId="8" fillId="0" borderId="13" xfId="3" applyFont="1" applyBorder="1" applyAlignment="1">
      <alignment horizontal="left" vertical="center"/>
    </xf>
    <xf numFmtId="0" fontId="8" fillId="0" borderId="14" xfId="3" applyFont="1" applyBorder="1" applyAlignment="1">
      <alignment horizontal="left" vertical="center"/>
    </xf>
    <xf numFmtId="0" fontId="8" fillId="0" borderId="60" xfId="3" applyFont="1" applyBorder="1" applyAlignment="1">
      <alignment horizontal="left" vertical="center"/>
    </xf>
    <xf numFmtId="0" fontId="8" fillId="14" borderId="55" xfId="3" applyFont="1" applyFill="1" applyBorder="1" applyAlignment="1">
      <alignment horizontal="center" vertical="center" wrapText="1"/>
    </xf>
    <xf numFmtId="0" fontId="8" fillId="14" borderId="59" xfId="3" applyFont="1" applyFill="1" applyBorder="1" applyAlignment="1">
      <alignment horizontal="center" vertical="center" wrapText="1"/>
    </xf>
    <xf numFmtId="15" fontId="8" fillId="14" borderId="55" xfId="3" applyNumberFormat="1" applyFont="1" applyFill="1" applyBorder="1" applyAlignment="1">
      <alignment horizontal="center" vertical="center" wrapText="1"/>
    </xf>
    <xf numFmtId="15" fontId="8" fillId="14" borderId="59" xfId="3" applyNumberFormat="1" applyFont="1" applyFill="1" applyBorder="1" applyAlignment="1">
      <alignment horizontal="center" vertical="center" wrapText="1"/>
    </xf>
    <xf numFmtId="0" fontId="8" fillId="14" borderId="16" xfId="3" applyFont="1" applyFill="1" applyBorder="1" applyAlignment="1">
      <alignment horizontal="center" vertical="center" wrapText="1"/>
    </xf>
    <xf numFmtId="0" fontId="8" fillId="14" borderId="40" xfId="3" applyFont="1" applyFill="1" applyBorder="1" applyAlignment="1">
      <alignment horizontal="center" vertical="center" wrapText="1"/>
    </xf>
    <xf numFmtId="0" fontId="8" fillId="0" borderId="13" xfId="3" applyFont="1" applyBorder="1" applyAlignment="1">
      <alignment horizontal="left" vertical="center" wrapText="1"/>
    </xf>
    <xf numFmtId="0" fontId="8" fillId="0" borderId="14" xfId="3" applyFont="1" applyBorder="1" applyAlignment="1">
      <alignment horizontal="left" vertical="center" wrapText="1"/>
    </xf>
    <xf numFmtId="0" fontId="8" fillId="0" borderId="60" xfId="3" applyFont="1" applyBorder="1" applyAlignment="1">
      <alignment horizontal="left" vertical="center" wrapText="1"/>
    </xf>
    <xf numFmtId="0" fontId="4" fillId="13" borderId="95" xfId="3" applyFont="1" applyFill="1" applyBorder="1" applyAlignment="1">
      <alignment horizontal="center" vertical="center"/>
    </xf>
    <xf numFmtId="0" fontId="4" fillId="13" borderId="96" xfId="3" applyFont="1" applyFill="1" applyBorder="1" applyAlignment="1">
      <alignment horizontal="center" vertical="center"/>
    </xf>
    <xf numFmtId="0" fontId="6" fillId="5" borderId="84" xfId="3" applyFont="1" applyFill="1" applyBorder="1" applyAlignment="1">
      <alignment horizontal="center"/>
    </xf>
    <xf numFmtId="0" fontId="8" fillId="14" borderId="17" xfId="3" applyFont="1" applyFill="1" applyBorder="1" applyAlignment="1">
      <alignment horizontal="center" vertical="center" wrapText="1"/>
    </xf>
    <xf numFmtId="0" fontId="8" fillId="14" borderId="68" xfId="3" applyFont="1" applyFill="1" applyBorder="1" applyAlignment="1">
      <alignment horizontal="center" vertical="center" wrapText="1"/>
    </xf>
    <xf numFmtId="0" fontId="8" fillId="14" borderId="18" xfId="3" applyFont="1" applyFill="1" applyBorder="1" applyAlignment="1">
      <alignment horizontal="center" vertical="center" wrapText="1"/>
    </xf>
    <xf numFmtId="0" fontId="8" fillId="14" borderId="27" xfId="3" applyFont="1" applyFill="1" applyBorder="1" applyAlignment="1">
      <alignment horizontal="center" vertical="center" wrapText="1"/>
    </xf>
    <xf numFmtId="0" fontId="3" fillId="0" borderId="13" xfId="3" applyFont="1" applyFill="1" applyBorder="1" applyAlignment="1">
      <alignment horizontal="left" wrapText="1"/>
    </xf>
    <xf numFmtId="0" fontId="3" fillId="0" borderId="14" xfId="3" applyFont="1" applyFill="1" applyBorder="1" applyAlignment="1">
      <alignment horizontal="left" wrapText="1"/>
    </xf>
    <xf numFmtId="0" fontId="3" fillId="0" borderId="102" xfId="3" applyFont="1" applyFill="1" applyBorder="1" applyAlignment="1">
      <alignment horizontal="left" wrapText="1"/>
    </xf>
    <xf numFmtId="0" fontId="8" fillId="0" borderId="13" xfId="3" applyFont="1" applyFill="1" applyBorder="1" applyAlignment="1">
      <alignment horizontal="left"/>
    </xf>
    <xf numFmtId="0" fontId="8" fillId="0" borderId="14" xfId="3" applyFont="1" applyFill="1" applyBorder="1" applyAlignment="1">
      <alignment horizontal="left"/>
    </xf>
    <xf numFmtId="0" fontId="8" fillId="0" borderId="102" xfId="3" applyFont="1" applyFill="1" applyBorder="1" applyAlignment="1">
      <alignment horizontal="left"/>
    </xf>
    <xf numFmtId="0" fontId="8" fillId="7" borderId="35" xfId="3" applyFont="1" applyFill="1" applyBorder="1" applyAlignment="1">
      <alignment horizontal="center" vertical="center"/>
    </xf>
    <xf numFmtId="0" fontId="8" fillId="7" borderId="50" xfId="3" applyFont="1" applyFill="1" applyBorder="1" applyAlignment="1">
      <alignment horizontal="center" vertical="center"/>
    </xf>
    <xf numFmtId="0" fontId="0" fillId="0" borderId="0" xfId="0" applyAlignment="1">
      <alignment horizontal="center" wrapText="1"/>
    </xf>
  </cellXfs>
  <cellStyles count="13">
    <cellStyle name="Millares 2" xfId="1"/>
    <cellStyle name="Moneda 2" xfId="2"/>
    <cellStyle name="Normal" xfId="0" builtinId="0"/>
    <cellStyle name="Normal 2" xfId="3"/>
    <cellStyle name="Normal 2 2" xfId="4"/>
    <cellStyle name="Normal 2 5" xfId="5"/>
    <cellStyle name="Normal 2_Kresidual" xfId="6"/>
    <cellStyle name="Normal 3" xfId="7"/>
    <cellStyle name="Normal 4" xfId="8"/>
    <cellStyle name="Normal_Kresidual" xfId="9"/>
    <cellStyle name="Porcentaje" xfId="10" builtinId="5"/>
    <cellStyle name="Porcentual 2" xfId="11"/>
    <cellStyle name="Porcentual 3" xfId="12"/>
  </cellStyles>
  <dxfs count="677">
    <dxf>
      <fill>
        <patternFill>
          <bgColor theme="0" tint="-0.14996795556505021"/>
        </patternFill>
      </fill>
    </dxf>
    <dxf>
      <fill>
        <patternFill>
          <bgColor theme="0" tint="-0.14996795556505021"/>
        </patternFill>
      </fill>
    </dxf>
    <dxf>
      <font>
        <b/>
        <i val="0"/>
      </font>
      <fill>
        <patternFill>
          <bgColor rgb="FFFF99CC"/>
        </patternFill>
      </fill>
    </dxf>
    <dxf>
      <fill>
        <patternFill>
          <bgColor theme="0" tint="-0.14996795556505021"/>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auto="1"/>
      </font>
      <fill>
        <patternFill>
          <bgColor theme="0"/>
        </patternFill>
      </fill>
    </dxf>
    <dxf>
      <font>
        <b/>
        <i val="0"/>
        <color theme="0"/>
      </font>
      <fill>
        <patternFill>
          <bgColor rgb="FFFF0000"/>
        </patternFill>
      </fill>
    </dxf>
    <dxf>
      <font>
        <b/>
        <i val="0"/>
        <color theme="1"/>
      </font>
      <fill>
        <patternFill>
          <bgColor rgb="FFD8D4BA"/>
        </patternFill>
      </fill>
    </dxf>
    <dxf>
      <fill>
        <patternFill>
          <bgColor theme="0" tint="-0.14996795556505021"/>
        </patternFill>
      </fill>
    </dxf>
    <dxf>
      <font>
        <b/>
        <i val="0"/>
        <color auto="1"/>
      </font>
      <fill>
        <patternFill>
          <bgColor rgb="FF5DD5FF"/>
        </patternFill>
      </fill>
    </dxf>
    <dxf>
      <font>
        <b/>
        <i val="0"/>
      </font>
      <fill>
        <patternFill>
          <bgColor rgb="FFFFABAB"/>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theme="0"/>
      </font>
      <fill>
        <patternFill>
          <bgColor rgb="FFFF0000"/>
        </patternFill>
      </fill>
    </dxf>
    <dxf>
      <font>
        <b/>
        <i val="0"/>
        <color theme="1"/>
      </font>
      <fill>
        <patternFill>
          <bgColor rgb="FFD1FFD1"/>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theme="0"/>
      </font>
      <fill>
        <patternFill>
          <bgColor rgb="FFFF000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color auto="1"/>
        <name val="Cambria"/>
        <scheme val="none"/>
      </font>
      <fill>
        <patternFill>
          <bgColor rgb="FFD0C5DD"/>
        </patternFill>
      </fill>
    </dxf>
    <dxf>
      <font>
        <b/>
        <i val="0"/>
        <color theme="1"/>
      </font>
      <fill>
        <patternFill>
          <bgColor rgb="FFD1FFD1"/>
        </patternFill>
      </fill>
    </dxf>
    <dxf>
      <font>
        <b/>
        <i val="0"/>
      </font>
      <fill>
        <patternFill>
          <bgColor rgb="FF00FFFF"/>
        </patternFill>
      </fill>
    </dxf>
    <dxf>
      <font>
        <b/>
        <i val="0"/>
      </font>
      <fill>
        <patternFill>
          <bgColor rgb="FFFF99CC"/>
        </patternFill>
      </fill>
    </dxf>
    <dxf>
      <font>
        <b val="0"/>
        <i val="0"/>
        <strike val="0"/>
        <color theme="1"/>
      </font>
      <fill>
        <patternFill>
          <bgColor theme="0" tint="-0.14996795556505021"/>
        </patternFill>
      </fill>
      <border>
        <top style="dotted">
          <color indexed="64"/>
        </top>
        <bottom style="dotted">
          <color indexed="64"/>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lopez\Desktop\DOCUMENTOS%20ANI\INTERVENTOR&#205;A%20F&#201;RREA\EVALUACI&#211;N%20INTERVENTOR&#205;A\DIRINFRA-027-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PERSONAL"/>
      <sheetName val="PROPONENTES"/>
      <sheetName val="KRC"/>
      <sheetName val="EXPER.GRAL-PRECAL"/>
      <sheetName val="CAP-OPERATIVA"/>
      <sheetName val="CAP ADMIN."/>
      <sheetName val="RESUMEN1"/>
      <sheetName val="RESUMEN"/>
      <sheetName val="SMLM"/>
      <sheetName val="NOTAS"/>
      <sheetName val="DATOS"/>
      <sheetName val="LISTAS"/>
    </sheetNames>
    <sheetDataSet>
      <sheetData sheetId="0">
        <row r="1">
          <cell r="B1" t="str">
            <v>MINISTERIO DE TRANSPORTE</v>
          </cell>
        </row>
        <row r="3">
          <cell r="B3" t="str">
            <v>DIRECCIÓN DE INFRAESTRUCTURA</v>
          </cell>
        </row>
      </sheetData>
      <sheetData sheetId="1">
        <row r="14">
          <cell r="C14">
            <v>1</v>
          </cell>
        </row>
        <row r="15">
          <cell r="C15">
            <v>2</v>
          </cell>
        </row>
      </sheetData>
      <sheetData sheetId="2"/>
      <sheetData sheetId="3">
        <row r="14">
          <cell r="P14">
            <v>1</v>
          </cell>
        </row>
      </sheetData>
      <sheetData sheetId="4"/>
      <sheetData sheetId="5"/>
      <sheetData sheetId="6"/>
      <sheetData sheetId="7"/>
      <sheetData sheetId="8">
        <row r="17">
          <cell r="G17" t="str">
            <v>VÁLIDO</v>
          </cell>
        </row>
        <row r="18">
          <cell r="G18" t="str">
            <v>NO VÁLIDO</v>
          </cell>
        </row>
      </sheetData>
      <sheetData sheetId="9"/>
      <sheetData sheetId="10"/>
      <sheetData sheetId="11">
        <row r="2">
          <cell r="B2" t="str">
            <v>DIRECCIÓN GENERAL - OFICINA DE PREVENCIÓN Y ATENCIÓN DE EMERGENCIAS</v>
          </cell>
          <cell r="C2" t="str">
            <v>CONSORCIO O UNION TEMPORAL CON APORTE DE TODOS LOS INTEGRANTES</v>
          </cell>
          <cell r="D2" t="str">
            <v>PROFESIONAL ESPECIALISTA CATEGORIA 2</v>
          </cell>
          <cell r="E2" t="str">
            <v>ECONOMISTA</v>
          </cell>
        </row>
        <row r="3">
          <cell r="B3" t="str">
            <v>SECRETARIA GENERAL ADMINISTRATIVA - SUBDIRECCIÓN ADMINISTRATIVA</v>
          </cell>
          <cell r="C3" t="str">
            <v>CONSORCIO O UNION TEMPORAL CON APORTE DE INTEGRANTE LIDER</v>
          </cell>
          <cell r="D3" t="str">
            <v>PROFESIONAL CATEGORIA 3</v>
          </cell>
          <cell r="E3" t="str">
            <v>ING. ELECTRONICO</v>
          </cell>
        </row>
        <row r="4">
          <cell r="B4" t="str">
            <v>SECRETARIA GENERAL ADMINISTRATIVA - SUBDIRECCIÓN FINANCIERA</v>
          </cell>
          <cell r="C4" t="str">
            <v>INTERESADO PERSONA NATURAL O JURIDICA</v>
          </cell>
          <cell r="D4" t="str">
            <v>PROFESIONAL ESPECIALISTA CATEGORIA 3</v>
          </cell>
          <cell r="E4" t="str">
            <v>ECOLOGO</v>
          </cell>
        </row>
        <row r="5">
          <cell r="B5" t="str">
            <v>SECRETARIA GENERAL TÉCNICA - DIRECCIONES TERRITORIALES</v>
          </cell>
          <cell r="D5" t="str">
            <v>PROFESIONAL CATEGORIA 4</v>
          </cell>
          <cell r="E5" t="str">
            <v>ING. AMBIENTAL</v>
          </cell>
        </row>
        <row r="6">
          <cell r="B6" t="str">
            <v>SECRETARIA GENERAL TÉCNICA - GERENCIA DE GRANDES PROYECTOS</v>
          </cell>
          <cell r="E6" t="str">
            <v>ING. CIVIL</v>
          </cell>
        </row>
        <row r="7">
          <cell r="B7" t="str">
            <v>SECRETARIA GENERAL TÉCNICA - GRUPO PLAN 2500</v>
          </cell>
          <cell r="E7" t="str">
            <v>ING. DE PETROLEOS</v>
          </cell>
        </row>
        <row r="8">
          <cell r="B8" t="str">
            <v>SECRETARIA GENERAL TÉCNICA - SUBDIRECCIÓN DE APOYO TÉCNICO</v>
          </cell>
          <cell r="E8" t="str">
            <v>ING. DE SISTEMAS</v>
          </cell>
        </row>
        <row r="9">
          <cell r="B9" t="str">
            <v>SECRETARIA GENERAL TÉCNICA - SUBDIRECCIÓN DE MEDIO AMBIENTE Y GESTIÓN SOCIAL</v>
          </cell>
          <cell r="E9" t="str">
            <v>ING. DE VIAS Y TRANSPORTE</v>
          </cell>
        </row>
        <row r="10">
          <cell r="B10" t="str">
            <v>SECRETARIA GENERAL TÉCNICA - SUBDIRECCIÓN MARITIMA Y FLUVIAL</v>
          </cell>
          <cell r="E10" t="str">
            <v>ING. ELECTRICO</v>
          </cell>
        </row>
        <row r="11">
          <cell r="B11" t="str">
            <v>SECRETARIA GENERAL TÉCNICA - SUBDIRECCIÓN RED NACIONAL DE CARRETERAS</v>
          </cell>
          <cell r="E11" t="str">
            <v>ING. ELECTRONICA</v>
          </cell>
        </row>
        <row r="12">
          <cell r="B12" t="str">
            <v>SECRETARIA GENERAL TÉCNICA - SUBDIRECCIÓN RED TERCIARIA Y FERREA</v>
          </cell>
          <cell r="E12" t="str">
            <v>ING. FISICA</v>
          </cell>
        </row>
        <row r="13">
          <cell r="E13" t="str">
            <v>ING. CIVIL DE INDUSTRIAS</v>
          </cell>
        </row>
        <row r="14">
          <cell r="E14" t="str">
            <v>ING. GEOLOGO</v>
          </cell>
        </row>
        <row r="15">
          <cell r="E15" t="str">
            <v>ING. INDUSTRIAL</v>
          </cell>
        </row>
        <row r="16">
          <cell r="E16" t="str">
            <v>ING. MECANICO</v>
          </cell>
        </row>
        <row r="17">
          <cell r="E17" t="str">
            <v>ADMINISTRADOR</v>
          </cell>
        </row>
        <row r="18">
          <cell r="E18" t="str">
            <v>ING. QUIMICO</v>
          </cell>
        </row>
        <row r="19">
          <cell r="E19" t="str">
            <v>ABOGADO</v>
          </cell>
        </row>
        <row r="20">
          <cell r="E2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comments" Target="../comments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comments" Target="../comments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vmlDrawing" Target="../drawings/vmlDrawing2.vml"/><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pageSetUpPr autoPageBreaks="0"/>
  </sheetPr>
  <dimension ref="B1:H24"/>
  <sheetViews>
    <sheetView showGridLines="0" topLeftCell="A5" zoomScale="110" zoomScaleNormal="110" workbookViewId="0">
      <selection activeCell="E11" sqref="E11"/>
    </sheetView>
  </sheetViews>
  <sheetFormatPr baseColWidth="10" defaultColWidth="11.42578125" defaultRowHeight="15"/>
  <cols>
    <col min="1" max="1" width="1.85546875" customWidth="1"/>
    <col min="2" max="2" width="4.28515625" customWidth="1"/>
    <col min="3" max="3" width="60.28515625" customWidth="1"/>
    <col min="4" max="4" width="12.85546875" customWidth="1"/>
  </cols>
  <sheetData>
    <row r="1" spans="2:8" s="3" customFormat="1" ht="18">
      <c r="B1" s="1" t="s">
        <v>84</v>
      </c>
      <c r="C1" s="2"/>
      <c r="D1" s="46"/>
      <c r="F1"/>
    </row>
    <row r="2" spans="2:8" s="3" customFormat="1" ht="6.75" customHeight="1">
      <c r="B2" s="1"/>
      <c r="C2" s="2"/>
      <c r="D2" s="46"/>
      <c r="F2"/>
    </row>
    <row r="3" spans="2:8" s="3" customFormat="1" ht="5.25" customHeight="1">
      <c r="B3" s="4"/>
      <c r="C3" s="2"/>
      <c r="D3" s="46"/>
    </row>
    <row r="4" spans="2:8" s="5" customFormat="1" ht="15" customHeight="1">
      <c r="B4" s="292" t="s">
        <v>83</v>
      </c>
      <c r="C4" s="292"/>
      <c r="D4" s="292"/>
      <c r="F4"/>
    </row>
    <row r="5" spans="2:8" s="3" customFormat="1" ht="6" customHeight="1">
      <c r="B5" s="4"/>
      <c r="C5" s="2"/>
      <c r="D5" s="46"/>
      <c r="H5"/>
    </row>
    <row r="6" spans="2:8" s="3" customFormat="1">
      <c r="B6" s="4" t="s">
        <v>347</v>
      </c>
      <c r="C6" s="2"/>
      <c r="D6" s="46"/>
      <c r="F6"/>
    </row>
    <row r="7" spans="2:8" s="3" customFormat="1" ht="12.75">
      <c r="B7" s="4"/>
      <c r="C7" s="2"/>
      <c r="D7" s="46"/>
    </row>
    <row r="8" spans="2:8" s="3" customFormat="1" ht="45">
      <c r="B8" s="258" t="s">
        <v>485</v>
      </c>
      <c r="C8" s="2"/>
      <c r="D8" s="46"/>
    </row>
    <row r="9" spans="2:8" s="7" customFormat="1" ht="12.75">
      <c r="B9" s="4"/>
      <c r="C9" s="6"/>
      <c r="D9" s="47"/>
    </row>
    <row r="10" spans="2:8" s="7" customFormat="1">
      <c r="B10" s="259" t="s">
        <v>8</v>
      </c>
      <c r="C10" s="6"/>
      <c r="D10" s="47"/>
    </row>
    <row r="11" spans="2:8" s="7" customFormat="1" ht="14.25" customHeight="1">
      <c r="B11" s="4" t="s">
        <v>54</v>
      </c>
      <c r="C11" s="6"/>
      <c r="D11" s="47"/>
    </row>
    <row r="12" spans="2:8" s="7" customFormat="1" ht="16.5" thickBot="1">
      <c r="B12" s="69"/>
      <c r="C12" s="8"/>
      <c r="D12" s="47"/>
    </row>
    <row r="13" spans="2:8" s="7" customFormat="1" ht="25.5" customHeight="1" thickTop="1" thickBot="1">
      <c r="B13" s="164" t="s">
        <v>0</v>
      </c>
      <c r="C13" s="164" t="s">
        <v>1</v>
      </c>
      <c r="D13" s="165" t="s">
        <v>23</v>
      </c>
    </row>
    <row r="14" spans="2:8" s="12" customFormat="1" ht="2.25" customHeight="1" thickTop="1">
      <c r="B14" s="9"/>
      <c r="C14" s="10"/>
      <c r="D14" s="11"/>
    </row>
    <row r="15" spans="2:8" s="7" customFormat="1" ht="12.75">
      <c r="B15" s="17">
        <v>1</v>
      </c>
      <c r="C15" s="18" t="s">
        <v>105</v>
      </c>
      <c r="D15" s="19">
        <v>1</v>
      </c>
    </row>
    <row r="16" spans="2:8" s="7" customFormat="1" ht="12.75">
      <c r="B16" s="17">
        <v>2</v>
      </c>
      <c r="C16" s="18" t="s">
        <v>106</v>
      </c>
      <c r="D16" s="19">
        <v>2</v>
      </c>
    </row>
    <row r="17" spans="2:4" s="7" customFormat="1" ht="12.75">
      <c r="B17" s="17">
        <v>3</v>
      </c>
      <c r="C17" s="18" t="s">
        <v>107</v>
      </c>
      <c r="D17" s="19">
        <v>3</v>
      </c>
    </row>
    <row r="18" spans="2:4" s="7" customFormat="1" ht="12.75">
      <c r="B18" s="17">
        <v>4</v>
      </c>
      <c r="C18" s="284" t="s">
        <v>173</v>
      </c>
      <c r="D18" s="19">
        <v>4</v>
      </c>
    </row>
    <row r="19" spans="2:4" s="7" customFormat="1" ht="12.75">
      <c r="B19" s="17">
        <v>5</v>
      </c>
      <c r="C19" s="18" t="s">
        <v>270</v>
      </c>
      <c r="D19" s="19">
        <v>5</v>
      </c>
    </row>
    <row r="20" spans="2:4" s="7" customFormat="1" ht="12.75">
      <c r="B20" s="17">
        <v>6</v>
      </c>
      <c r="C20" s="284" t="s">
        <v>172</v>
      </c>
      <c r="D20" s="19">
        <v>6</v>
      </c>
    </row>
    <row r="21" spans="2:4" s="7" customFormat="1" ht="12.75">
      <c r="B21" s="17">
        <v>7</v>
      </c>
      <c r="C21" s="18" t="s">
        <v>268</v>
      </c>
      <c r="D21" s="19">
        <v>7</v>
      </c>
    </row>
    <row r="22" spans="2:4" s="7" customFormat="1" ht="12.75">
      <c r="B22" s="17">
        <v>8</v>
      </c>
      <c r="C22" s="18" t="s">
        <v>269</v>
      </c>
      <c r="D22" s="19">
        <v>8</v>
      </c>
    </row>
    <row r="23" spans="2:4" s="7" customFormat="1" ht="2.25" customHeight="1" thickBot="1">
      <c r="B23" s="13"/>
      <c r="C23" s="14"/>
      <c r="D23" s="15"/>
    </row>
    <row r="24" spans="2:4" ht="15.75" thickTop="1"/>
  </sheetData>
  <dataConsolidate/>
  <customSheetViews>
    <customSheetView guid="{DD3548A9-35D0-41AB-8304-691BB7FCE730}" showGridLines="0" printArea="1">
      <selection activeCell="E17" sqref="E17"/>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1"/>
      <headerFooter alignWithMargins="0">
        <oddFooter>&amp;L&amp;"Arial,Normal"&amp;9&amp;F
&amp;A&amp;C&amp;"Arial,Normal"&amp;10&amp;P de &amp;N&amp;R&amp;"Arial,Normal"&amp;9INSTITUTO NACIONAL DE VIAS
&amp;D</oddFooter>
      </headerFooter>
    </customSheetView>
    <customSheetView guid="{1355A562-08A2-4C67-98FA-278E0027327A}" showGridLines="0" printArea="1">
      <selection activeCell="C22" sqref="C22"/>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2"/>
      <headerFooter alignWithMargins="0">
        <oddFooter>&amp;L&amp;"Arial,Normal"&amp;9&amp;F
&amp;A&amp;C&amp;"Arial,Normal"&amp;10&amp;P de &amp;N&amp;R&amp;"Arial,Normal"&amp;9INSTITUTO NACIONAL DE VIAS
&amp;D</oddFooter>
      </headerFooter>
    </customSheetView>
    <customSheetView guid="{DDCC0555-B88A-482E-A8CA-61AA8F4754D7}" showGridLines="0" printArea="1">
      <selection activeCell="D22" sqref="D22"/>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3"/>
      <headerFooter alignWithMargins="0">
        <oddFooter>&amp;L&amp;"Arial,Normal"&amp;9&amp;F
&amp;A&amp;C&amp;"Arial,Normal"&amp;10&amp;P de &amp;N&amp;R&amp;"Arial,Normal"&amp;9INSTITUTO NACIONAL DE VIAS
&amp;D</oddFooter>
      </headerFooter>
    </customSheetView>
    <customSheetView guid="{09646EC9-1302-4CDE-9F53-F9EF320FA9A0}" showGridLines="0">
      <selection activeCell="C22" sqref="C22"/>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4"/>
      <headerFooter alignWithMargins="0">
        <oddFooter>&amp;L&amp;"Arial,Normal"&amp;9&amp;F
&amp;A&amp;C&amp;"Arial,Normal"&amp;10&amp;P de &amp;N&amp;R&amp;"Arial,Normal"&amp;9INSTITUTO NACIONAL DE VIAS
&amp;D</oddFooter>
      </headerFooter>
    </customSheetView>
  </customSheetViews>
  <mergeCells count="1">
    <mergeCell ref="B4:D4"/>
  </mergeCells>
  <conditionalFormatting sqref="B15:D15 B19:D19 B16:B18 D16:D18 B21:D22 B20 D20">
    <cfRule type="expression" dxfId="676" priority="14" stopIfTrue="1">
      <formula>MOD(ROW(),2)</formula>
    </cfRule>
    <cfRule type="cellIs" dxfId="675" priority="15" stopIfTrue="1" operator="notEqual">
      <formula>""</formula>
    </cfRule>
  </conditionalFormatting>
  <conditionalFormatting sqref="C17">
    <cfRule type="expression" dxfId="674" priority="10" stopIfTrue="1">
      <formula>MOD(ROW(),2)</formula>
    </cfRule>
    <cfRule type="cellIs" dxfId="673" priority="11" stopIfTrue="1" operator="notEqual">
      <formula>""</formula>
    </cfRule>
  </conditionalFormatting>
  <conditionalFormatting sqref="C16">
    <cfRule type="expression" dxfId="672" priority="8" stopIfTrue="1">
      <formula>MOD(ROW(),2)</formula>
    </cfRule>
    <cfRule type="cellIs" dxfId="671" priority="9" stopIfTrue="1" operator="notEqual">
      <formula>""</formula>
    </cfRule>
  </conditionalFormatting>
  <conditionalFormatting sqref="C18">
    <cfRule type="expression" dxfId="670" priority="2" stopIfTrue="1">
      <formula>MOD(ROW(),2)</formula>
    </cfRule>
  </conditionalFormatting>
  <conditionalFormatting sqref="C20">
    <cfRule type="expression" dxfId="669" priority="1" stopIfTrue="1">
      <formula>MOD(ROW(),2)</formula>
    </cfRule>
  </conditionalFormatting>
  <printOptions horizontalCentered="1"/>
  <pageMargins left="0.7" right="0.7" top="0.75" bottom="0.75" header="0.3" footer="0.3"/>
  <pageSetup scale="97" orientation="portrait" r:id="rId5"/>
  <headerFooter alignWithMargins="0">
    <oddFooter>&amp;L&amp;"Arial,Normal"&amp;9&amp;F
&amp;A&amp;C&amp;"Arial,Normal"&amp;10&amp;P de &amp;N&amp;R&amp;"Arial,Normal"&amp;9INSTITUTO NACIONAL DE VIAS
&amp;D</oddFooter>
  </headerFooter>
  <colBreaks count="5" manualBreakCount="5">
    <brk id="8" max="1048575" man="1"/>
    <brk id="17" max="1048575" man="1"/>
    <brk id="26" max="1048575" man="1"/>
    <brk id="35" max="1048575" man="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pageSetUpPr autoPageBreaks="0"/>
  </sheetPr>
  <dimension ref="B1:AB19"/>
  <sheetViews>
    <sheetView showGridLines="0" zoomScale="90" zoomScaleNormal="90" workbookViewId="0">
      <selection activeCell="E11" sqref="E11"/>
    </sheetView>
  </sheetViews>
  <sheetFormatPr baseColWidth="10" defaultColWidth="13.140625" defaultRowHeight="11.25"/>
  <cols>
    <col min="1" max="1" width="8.28515625" style="22" customWidth="1"/>
    <col min="2" max="2" width="12.5703125" style="31" bestFit="1" customWidth="1"/>
    <col min="3" max="3" width="53.85546875" style="31" customWidth="1"/>
    <col min="4" max="4" width="21" style="32" bestFit="1" customWidth="1"/>
    <col min="5" max="5" width="12.28515625" style="22" hidden="1" customWidth="1"/>
    <col min="6" max="6" width="7" style="22" customWidth="1"/>
    <col min="7" max="16384" width="13.140625" style="22"/>
  </cols>
  <sheetData>
    <row r="1" spans="2:28" ht="20.100000000000001" customHeight="1">
      <c r="B1" s="38" t="s">
        <v>84</v>
      </c>
      <c r="C1" s="38"/>
      <c r="D1" s="38"/>
      <c r="E1" s="38"/>
      <c r="F1" s="21"/>
      <c r="G1" s="21"/>
      <c r="H1" s="21"/>
      <c r="I1" s="21"/>
      <c r="J1" s="21"/>
      <c r="K1" s="21"/>
      <c r="L1" s="21"/>
      <c r="M1" s="21"/>
      <c r="N1" s="21"/>
      <c r="O1" s="21"/>
      <c r="P1" s="21"/>
      <c r="Q1" s="21"/>
      <c r="R1" s="21"/>
      <c r="S1" s="21"/>
      <c r="T1" s="21"/>
      <c r="U1" s="21"/>
      <c r="V1" s="21"/>
      <c r="W1" s="21"/>
      <c r="X1" s="21"/>
      <c r="Y1" s="21"/>
      <c r="Z1" s="21"/>
      <c r="AA1" s="21"/>
      <c r="AB1" s="21"/>
    </row>
    <row r="2" spans="2:28" ht="6" customHeight="1">
      <c r="B2" s="34"/>
      <c r="C2" s="39"/>
      <c r="D2" s="39"/>
      <c r="E2" s="39"/>
      <c r="F2" s="24"/>
      <c r="G2" s="24"/>
      <c r="H2" s="24"/>
      <c r="I2" s="24"/>
      <c r="J2" s="24"/>
      <c r="K2" s="24"/>
      <c r="L2" s="24"/>
      <c r="M2" s="24"/>
      <c r="N2" s="24"/>
      <c r="O2" s="24"/>
      <c r="P2" s="24"/>
      <c r="Q2" s="24"/>
      <c r="R2" s="24"/>
      <c r="S2" s="24"/>
      <c r="T2" s="24"/>
      <c r="U2" s="24"/>
      <c r="V2" s="24"/>
      <c r="W2" s="24"/>
      <c r="X2" s="24"/>
      <c r="Y2" s="24"/>
      <c r="Z2" s="24"/>
      <c r="AA2" s="24"/>
      <c r="AB2" s="24"/>
    </row>
    <row r="3" spans="2:28" ht="6.75" customHeight="1">
      <c r="B3" s="34"/>
      <c r="C3" s="34"/>
      <c r="D3" s="34"/>
      <c r="E3" s="34"/>
      <c r="F3" s="26"/>
      <c r="G3" s="26"/>
      <c r="H3" s="26"/>
      <c r="I3" s="26"/>
      <c r="J3" s="26"/>
      <c r="K3" s="26"/>
      <c r="L3" s="26"/>
      <c r="M3" s="26"/>
      <c r="N3" s="26"/>
      <c r="O3" s="26"/>
      <c r="P3" s="26"/>
      <c r="Q3" s="26"/>
      <c r="R3" s="26"/>
      <c r="S3" s="26"/>
      <c r="T3" s="26"/>
      <c r="U3" s="26"/>
      <c r="V3" s="26"/>
      <c r="W3" s="26"/>
      <c r="X3" s="26"/>
      <c r="Y3" s="26"/>
      <c r="Z3" s="26"/>
      <c r="AA3" s="26"/>
      <c r="AB3" s="26"/>
    </row>
    <row r="4" spans="2:28" ht="12.75">
      <c r="B4" s="4" t="s">
        <v>83</v>
      </c>
      <c r="C4" s="4"/>
      <c r="D4" s="4"/>
      <c r="E4" s="4"/>
      <c r="F4" s="28"/>
      <c r="G4" s="28"/>
      <c r="H4" s="28"/>
      <c r="I4" s="28"/>
      <c r="J4" s="28"/>
      <c r="K4" s="28"/>
      <c r="L4" s="28"/>
      <c r="M4" s="28"/>
      <c r="N4" s="28"/>
      <c r="O4" s="28"/>
      <c r="P4" s="28"/>
      <c r="Q4" s="28"/>
      <c r="R4" s="28"/>
      <c r="S4" s="28"/>
      <c r="T4" s="28"/>
      <c r="U4" s="28"/>
      <c r="V4" s="28"/>
      <c r="W4" s="28"/>
      <c r="X4" s="28"/>
      <c r="Y4" s="28"/>
      <c r="Z4" s="28"/>
      <c r="AA4" s="28"/>
      <c r="AB4" s="28"/>
    </row>
    <row r="5" spans="2:28" ht="7.5" customHeight="1">
      <c r="B5" s="96"/>
      <c r="C5" s="41"/>
      <c r="D5" s="41"/>
      <c r="E5" s="41"/>
      <c r="F5" s="30"/>
      <c r="G5" s="30"/>
      <c r="H5" s="30"/>
      <c r="I5" s="30"/>
      <c r="J5" s="30"/>
      <c r="K5" s="30"/>
      <c r="L5" s="30"/>
      <c r="M5" s="30"/>
      <c r="N5" s="30"/>
      <c r="O5" s="30"/>
      <c r="P5" s="30"/>
      <c r="Q5" s="30"/>
      <c r="R5" s="30"/>
      <c r="S5" s="30"/>
      <c r="T5" s="30"/>
      <c r="U5" s="30"/>
      <c r="V5" s="30"/>
      <c r="W5" s="30"/>
      <c r="X5" s="30"/>
      <c r="Y5" s="30"/>
      <c r="Z5" s="30"/>
      <c r="AA5" s="30"/>
      <c r="AB5" s="30"/>
    </row>
    <row r="6" spans="2:28" ht="25.5" customHeight="1">
      <c r="B6" s="34" t="s">
        <v>347</v>
      </c>
      <c r="C6" s="41"/>
      <c r="D6" s="41"/>
      <c r="E6" s="41"/>
      <c r="F6" s="30"/>
      <c r="G6" s="30"/>
      <c r="H6" s="30"/>
      <c r="I6" s="30"/>
      <c r="J6" s="30"/>
      <c r="K6" s="30"/>
      <c r="L6" s="30"/>
      <c r="M6" s="30"/>
      <c r="N6" s="30"/>
      <c r="O6" s="30"/>
      <c r="P6" s="30"/>
      <c r="Q6" s="30"/>
      <c r="R6" s="30"/>
      <c r="S6" s="30"/>
      <c r="T6" s="30"/>
      <c r="U6" s="30"/>
      <c r="V6" s="30"/>
      <c r="W6" s="30"/>
      <c r="X6" s="30"/>
      <c r="Y6" s="30"/>
      <c r="Z6" s="30"/>
      <c r="AA6" s="30"/>
      <c r="AB6" s="30"/>
    </row>
    <row r="7" spans="2:28" ht="15.75">
      <c r="B7" s="108" t="s">
        <v>11</v>
      </c>
      <c r="C7" s="104"/>
      <c r="D7" s="104"/>
      <c r="E7" s="104"/>
    </row>
    <row r="8" spans="2:28" ht="16.5" thickBot="1">
      <c r="B8" s="104"/>
      <c r="C8" s="106"/>
      <c r="D8" s="107"/>
      <c r="E8" s="52"/>
    </row>
    <row r="9" spans="2:28" ht="23.25" thickTop="1">
      <c r="B9" s="166" t="s">
        <v>5</v>
      </c>
      <c r="C9" s="167" t="s">
        <v>52</v>
      </c>
      <c r="D9" s="168" t="s">
        <v>6</v>
      </c>
      <c r="E9" s="169" t="s">
        <v>7</v>
      </c>
    </row>
    <row r="10" spans="2:28" ht="2.25" customHeight="1">
      <c r="B10" s="97">
        <v>0</v>
      </c>
      <c r="C10" s="98"/>
      <c r="D10" s="99"/>
      <c r="E10" s="100"/>
    </row>
    <row r="11" spans="2:28" ht="56.25">
      <c r="B11" s="101">
        <v>1</v>
      </c>
      <c r="C11" s="33" t="s">
        <v>88</v>
      </c>
      <c r="D11" s="103">
        <v>722378400</v>
      </c>
      <c r="E11" s="102">
        <v>3</v>
      </c>
    </row>
    <row r="12" spans="2:28" hidden="1">
      <c r="B12" s="101"/>
      <c r="C12" s="33"/>
      <c r="D12" s="103"/>
      <c r="E12" s="102"/>
    </row>
    <row r="13" spans="2:28" hidden="1">
      <c r="B13" s="101"/>
      <c r="C13" s="33"/>
      <c r="D13" s="103"/>
      <c r="E13" s="102"/>
    </row>
    <row r="14" spans="2:28" hidden="1">
      <c r="B14" s="101"/>
      <c r="C14" s="33"/>
      <c r="D14" s="103"/>
      <c r="E14" s="102"/>
    </row>
    <row r="15" spans="2:28" hidden="1">
      <c r="B15" s="101"/>
      <c r="C15" s="33"/>
      <c r="D15" s="103"/>
      <c r="E15" s="102"/>
    </row>
    <row r="16" spans="2:28" ht="5.0999999999999996" customHeight="1" thickBot="1">
      <c r="B16" s="293"/>
      <c r="C16" s="294"/>
      <c r="D16" s="294"/>
      <c r="E16" s="295"/>
    </row>
    <row r="17" spans="2:5" ht="12.75" thickTop="1" thickBot="1">
      <c r="B17" s="170">
        <v>1</v>
      </c>
      <c r="C17" s="171"/>
      <c r="D17" s="172">
        <v>722378400</v>
      </c>
      <c r="E17" s="173">
        <v>3</v>
      </c>
    </row>
    <row r="18" spans="2:5" ht="12.75" thickTop="1" thickBot="1">
      <c r="D18" s="273">
        <v>1172.6922077922077</v>
      </c>
    </row>
    <row r="19" spans="2:5" ht="12" thickTop="1"/>
  </sheetData>
  <customSheetViews>
    <customSheetView guid="{DD3548A9-35D0-41AB-8304-691BB7FCE730}" showGridLines="0"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1"/>
      <headerFooter alignWithMargins="0">
        <oddFooter>&amp;L&amp;"Arial,Normal"&amp;9&amp;F
&amp;A&amp;C&amp;"Arial,Normal"&amp;10&amp;P de &amp;N&amp;R&amp;"Arial,Normal"&amp;9INSTITUTO NACIONAL DE VIAS
&amp;D</oddFooter>
      </headerFooter>
    </customSheetView>
    <customSheetView guid="{1355A562-08A2-4C67-98FA-278E0027327A}" showGridLines="0" printArea="1"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2"/>
      <headerFooter alignWithMargins="0">
        <oddFooter>&amp;L&amp;"Arial,Normal"&amp;9&amp;F
&amp;A&amp;C&amp;"Arial,Normal"&amp;10&amp;P de &amp;N&amp;R&amp;"Arial,Normal"&amp;9INSTITUTO NACIONAL DE VIAS
&amp;D</oddFooter>
      </headerFooter>
    </customSheetView>
    <customSheetView guid="{DDCC0555-B88A-482E-A8CA-61AA8F4754D7}" showGridLines="0" printArea="1"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3"/>
      <headerFooter alignWithMargins="0">
        <oddFooter>&amp;L&amp;"Arial,Normal"&amp;9&amp;F
&amp;A&amp;C&amp;"Arial,Normal"&amp;10&amp;P de &amp;N&amp;R&amp;"Arial,Normal"&amp;9INSTITUTO NACIONAL DE VIAS
&amp;D</oddFooter>
      </headerFooter>
    </customSheetView>
    <customSheetView guid="{09646EC9-1302-4CDE-9F53-F9EF320FA9A0}" showGridLines="0"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4"/>
      <headerFooter alignWithMargins="0">
        <oddFooter>&amp;L&amp;"Arial,Normal"&amp;9&amp;F
&amp;A&amp;C&amp;"Arial,Normal"&amp;10&amp;P de &amp;N&amp;R&amp;"Arial,Normal"&amp;9INSTITUTO NACIONAL DE VIAS
&amp;D</oddFooter>
      </headerFooter>
    </customSheetView>
  </customSheetViews>
  <mergeCells count="1">
    <mergeCell ref="B16:E16"/>
  </mergeCells>
  <conditionalFormatting sqref="B11:E15">
    <cfRule type="expression" dxfId="668" priority="1" stopIfTrue="1">
      <formula>MOD(ROW(),2)</formula>
    </cfRule>
  </conditionalFormatting>
  <printOptions horizontalCentered="1"/>
  <pageMargins left="0.7" right="0.7" top="0.75" bottom="0.75" header="0.3" footer="0.3"/>
  <pageSetup scale="90" orientation="portrait" r:id="rId5"/>
  <headerFooter alignWithMargins="0">
    <oddFooter>&amp;L&amp;"Arial,Normal"&amp;9&amp;F
&amp;A&amp;C&amp;"Arial,Normal"&amp;10&amp;P de &amp;N&amp;R&amp;"Arial,Normal"&amp;9INSTITUTO NACIONAL DE VIAS
&amp;D</oddFooter>
  </headerFooter>
  <rowBreaks count="3" manualBreakCount="3">
    <brk id="27" min="1" max="27" man="1"/>
    <brk id="55" max="16383" man="1"/>
    <brk id="112" max="16383" man="1"/>
  </rowBreaks>
  <colBreaks count="3" manualBreakCount="3">
    <brk id="18" max="37" man="1"/>
    <brk id="34" max="1048575" man="1"/>
    <brk id="4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indexed="17"/>
  </sheetPr>
  <dimension ref="A1:J28"/>
  <sheetViews>
    <sheetView showGridLines="0" view="pageBreakPreview" topLeftCell="A4" zoomScale="115" zoomScaleNormal="100" zoomScaleSheetLayoutView="115" workbookViewId="0">
      <selection activeCell="D16" sqref="D16"/>
    </sheetView>
  </sheetViews>
  <sheetFormatPr baseColWidth="10" defaultColWidth="10.140625" defaultRowHeight="12.75"/>
  <cols>
    <col min="1" max="1" width="1.42578125" style="183" customWidth="1"/>
    <col min="2" max="2" width="7.85546875" style="188" customWidth="1"/>
    <col min="3" max="3" width="30.85546875" style="188" customWidth="1"/>
    <col min="4" max="4" width="11.85546875" style="197" bestFit="1" customWidth="1"/>
    <col min="5" max="5" width="15.85546875" style="188" bestFit="1" customWidth="1"/>
    <col min="6" max="6" width="17.42578125" style="197" bestFit="1" customWidth="1"/>
    <col min="7" max="7" width="15.85546875" style="197" bestFit="1" customWidth="1"/>
    <col min="8" max="8" width="10.140625" style="197" bestFit="1" customWidth="1"/>
    <col min="9" max="9" width="11.28515625" style="197" customWidth="1"/>
    <col min="10" max="10" width="29.140625" style="188" customWidth="1"/>
    <col min="11" max="16384" width="10.140625" style="188"/>
  </cols>
  <sheetData>
    <row r="1" spans="1:10" ht="15.75">
      <c r="B1" s="184" t="str">
        <f>'[1]PRESUPUESTOS+PERSONAL'!B1</f>
        <v>MINISTERIO DE TRANSPORTE</v>
      </c>
      <c r="C1" s="185"/>
      <c r="D1" s="186"/>
      <c r="E1" s="185"/>
      <c r="F1" s="185"/>
      <c r="G1" s="185"/>
      <c r="H1" s="185"/>
      <c r="I1" s="185"/>
      <c r="J1" s="187"/>
    </row>
    <row r="2" spans="1:10" ht="7.5" customHeight="1">
      <c r="B2" s="184"/>
      <c r="C2" s="185"/>
      <c r="D2" s="186"/>
      <c r="E2" s="185"/>
      <c r="F2" s="185"/>
      <c r="G2" s="185"/>
      <c r="H2" s="185"/>
      <c r="I2" s="185"/>
      <c r="J2" s="187"/>
    </row>
    <row r="3" spans="1:10" ht="15.75">
      <c r="B3" s="184" t="str">
        <f>'[1]PRESUPUESTOS+PERSONAL'!B3</f>
        <v>DIRECCIÓN DE INFRAESTRUCTURA</v>
      </c>
      <c r="C3" s="185"/>
      <c r="D3" s="186"/>
      <c r="E3" s="185"/>
      <c r="F3" s="185"/>
      <c r="G3" s="185"/>
      <c r="H3" s="185"/>
      <c r="I3" s="185"/>
      <c r="J3" s="187"/>
    </row>
    <row r="4" spans="1:10" s="190" customFormat="1" ht="7.5" customHeight="1">
      <c r="A4" s="183"/>
      <c r="B4" s="184"/>
      <c r="C4" s="185"/>
      <c r="D4" s="186"/>
      <c r="E4" s="185"/>
      <c r="F4" s="185"/>
      <c r="G4" s="185"/>
      <c r="H4" s="185"/>
      <c r="I4" s="185"/>
      <c r="J4" s="189"/>
    </row>
    <row r="5" spans="1:10" ht="15" customHeight="1">
      <c r="B5" s="184" t="e">
        <f>+numproceso</f>
        <v>#REF!</v>
      </c>
      <c r="C5" s="185"/>
      <c r="D5" s="186"/>
      <c r="E5" s="185"/>
      <c r="F5" s="185"/>
      <c r="G5" s="185"/>
      <c r="H5" s="185"/>
      <c r="I5" s="185"/>
      <c r="J5" s="187"/>
    </row>
    <row r="6" spans="1:10">
      <c r="B6" s="184" t="e">
        <f>+objproceso</f>
        <v>#REF!</v>
      </c>
      <c r="C6" s="191"/>
      <c r="D6" s="192"/>
      <c r="E6" s="191"/>
      <c r="F6" s="192"/>
      <c r="G6" s="192"/>
      <c r="H6" s="192"/>
      <c r="I6" s="191"/>
      <c r="J6" s="187"/>
    </row>
    <row r="7" spans="1:10">
      <c r="B7" s="184"/>
      <c r="C7" s="191"/>
      <c r="D7" s="192"/>
      <c r="E7" s="191"/>
      <c r="F7" s="192"/>
      <c r="G7" s="192"/>
      <c r="H7" s="192"/>
      <c r="I7" s="191"/>
      <c r="J7" s="187"/>
    </row>
    <row r="8" spans="1:10">
      <c r="B8" s="184" t="s">
        <v>11</v>
      </c>
      <c r="C8" s="191"/>
      <c r="D8" s="192"/>
      <c r="E8" s="191"/>
      <c r="F8" s="192"/>
      <c r="G8" s="192"/>
      <c r="H8" s="192"/>
      <c r="I8" s="191"/>
      <c r="J8" s="187"/>
    </row>
    <row r="9" spans="1:10" ht="13.5" thickBot="1">
      <c r="B9" s="193" t="s">
        <v>68</v>
      </c>
      <c r="C9" s="191"/>
      <c r="D9" s="192"/>
      <c r="E9" s="191"/>
      <c r="F9" s="192"/>
      <c r="G9" s="192"/>
      <c r="H9" s="192"/>
      <c r="I9" s="191"/>
      <c r="J9" s="187"/>
    </row>
    <row r="10" spans="1:10" ht="14.25" customHeight="1" thickTop="1" thickBot="1">
      <c r="B10" s="194"/>
      <c r="C10" s="187"/>
      <c r="D10" s="195"/>
      <c r="E10" s="196"/>
      <c r="I10" s="198">
        <v>2</v>
      </c>
      <c r="J10" s="199" t="str">
        <f>IF(I10=1,"K COMO CONSTRUCTOR",IF(I10=2,"K COMO CONSULTOR",IF(I10=3,"K COMO PROVEDOR","")))</f>
        <v>K COMO CONSULTOR</v>
      </c>
    </row>
    <row r="11" spans="1:10" ht="14.25" thickTop="1" thickBot="1">
      <c r="B11" s="187"/>
      <c r="C11" s="200"/>
      <c r="D11" s="201"/>
      <c r="E11" s="201"/>
      <c r="F11" s="201"/>
      <c r="G11" s="188"/>
      <c r="H11" s="188"/>
      <c r="I11" s="188"/>
    </row>
    <row r="12" spans="1:10" ht="58.5" customHeight="1" thickTop="1">
      <c r="B12" s="296" t="s">
        <v>69</v>
      </c>
      <c r="C12" s="296" t="s">
        <v>9</v>
      </c>
      <c r="D12" s="298" t="s">
        <v>70</v>
      </c>
      <c r="E12" s="296" t="s">
        <v>71</v>
      </c>
      <c r="F12" s="296" t="s">
        <v>72</v>
      </c>
      <c r="G12" s="296" t="s">
        <v>73</v>
      </c>
      <c r="H12" s="181" t="s">
        <v>74</v>
      </c>
      <c r="I12" s="296" t="s">
        <v>75</v>
      </c>
      <c r="J12" s="296" t="s">
        <v>32</v>
      </c>
    </row>
    <row r="13" spans="1:10" ht="13.5" thickBot="1">
      <c r="B13" s="297" t="s">
        <v>76</v>
      </c>
      <c r="C13" s="297"/>
      <c r="D13" s="299"/>
      <c r="E13" s="297" t="s">
        <v>77</v>
      </c>
      <c r="F13" s="297" t="s">
        <v>77</v>
      </c>
      <c r="G13" s="297" t="s">
        <v>77</v>
      </c>
      <c r="H13" s="182" t="s">
        <v>77</v>
      </c>
      <c r="I13" s="297"/>
      <c r="J13" s="297"/>
    </row>
    <row r="14" spans="1:10" ht="3.75" customHeight="1" thickTop="1">
      <c r="B14" s="202"/>
      <c r="C14" s="203"/>
      <c r="D14" s="204"/>
      <c r="E14" s="204"/>
      <c r="F14" s="204"/>
      <c r="G14" s="204"/>
      <c r="H14" s="204"/>
      <c r="I14" s="203"/>
      <c r="J14" s="205"/>
    </row>
    <row r="15" spans="1:10">
      <c r="B15" s="206">
        <f>[1]PROPONENTES!C14</f>
        <v>1</v>
      </c>
      <c r="C15" s="207" t="e">
        <f>IF(B15-INT(B15)&gt;1,"",VLOOKUP(B15,#REF!,2,FALSE))</f>
        <v>#REF!</v>
      </c>
      <c r="D15" s="208">
        <v>1</v>
      </c>
      <c r="E15" s="209">
        <f>+E16+E17</f>
        <v>0</v>
      </c>
      <c r="F15" s="209">
        <f>+F16+F17</f>
        <v>0</v>
      </c>
      <c r="G15" s="210">
        <f>IF(B15-INT(B15)&gt;0,"",ROUND(E15-F15,0))</f>
        <v>0</v>
      </c>
      <c r="H15" s="211" t="e">
        <f>+IF(B15-INT(B15)&gt;0,"",VLOOKUP(B15,#REF!,24,FALSE))</f>
        <v>#REF!</v>
      </c>
      <c r="I15" s="212" t="e">
        <f>IF(B15-INT(B15)&gt;0,"",IF(OR(D15&lt;&gt;1,E15="",F15="",G15=""),"PENDIENTE",IF((G15)&gt;=H15,"HÁBIL","NO HÁBIL")))</f>
        <v>#REF!</v>
      </c>
      <c r="J15" s="213"/>
    </row>
    <row r="16" spans="1:10">
      <c r="B16" s="206">
        <v>1.1000000000000001</v>
      </c>
      <c r="C16" s="207"/>
      <c r="D16" s="208"/>
      <c r="E16" s="209"/>
      <c r="F16" s="209"/>
      <c r="G16" s="210"/>
      <c r="H16" s="211"/>
      <c r="I16" s="212"/>
      <c r="J16" s="213"/>
    </row>
    <row r="17" spans="1:10">
      <c r="B17" s="206">
        <v>1.2</v>
      </c>
      <c r="C17" s="207"/>
      <c r="D17" s="208"/>
      <c r="E17" s="209"/>
      <c r="F17" s="209"/>
      <c r="G17" s="210"/>
      <c r="H17" s="211"/>
      <c r="I17" s="212"/>
      <c r="J17" s="213"/>
    </row>
    <row r="18" spans="1:10" s="216" customFormat="1">
      <c r="A18" s="214"/>
      <c r="B18" s="206">
        <f>[1]PROPONENTES!C15</f>
        <v>2</v>
      </c>
      <c r="C18" s="207" t="e">
        <f>IF(B18-INT(B18)&gt;1,"",VLOOKUP(B18,#REF!,2,FALSE))</f>
        <v>#REF!</v>
      </c>
      <c r="D18" s="208">
        <v>1</v>
      </c>
      <c r="E18" s="209">
        <f>+E19+E20</f>
        <v>0</v>
      </c>
      <c r="F18" s="209">
        <v>12706.8</v>
      </c>
      <c r="G18" s="210">
        <f>IF(B18-INT(B18)&gt;0,"",ROUND(E18-F18,0))</f>
        <v>-12707</v>
      </c>
      <c r="H18" s="211" t="e">
        <f>+IF(B18-INT(B18)&gt;0,"",VLOOKUP(B18,#REF!,24,FALSE))</f>
        <v>#REF!</v>
      </c>
      <c r="I18" s="212" t="e">
        <f>IF(B18-INT(B18)&gt;0,"",IF(OR(D18&lt;&gt;1,E18="",F18="",G18=""),"PENDIENTE",IF((G18)&gt;=H18,"HÁBIL","NO HÁBIL")))</f>
        <v>#REF!</v>
      </c>
      <c r="J18" s="215"/>
    </row>
    <row r="19" spans="1:10" s="216" customFormat="1">
      <c r="A19" s="214"/>
      <c r="B19" s="206">
        <v>2.1</v>
      </c>
      <c r="C19" s="207"/>
      <c r="D19" s="208"/>
      <c r="E19" s="209"/>
      <c r="F19" s="209"/>
      <c r="G19" s="210"/>
      <c r="H19" s="211"/>
      <c r="I19" s="212"/>
      <c r="J19" s="213"/>
    </row>
    <row r="20" spans="1:10" s="216" customFormat="1">
      <c r="A20" s="214"/>
      <c r="B20" s="206">
        <v>2.2000000000000002</v>
      </c>
      <c r="C20" s="207"/>
      <c r="D20" s="208"/>
      <c r="E20" s="209"/>
      <c r="F20" s="209"/>
      <c r="G20" s="210"/>
      <c r="H20" s="211"/>
      <c r="I20" s="212"/>
      <c r="J20" s="213"/>
    </row>
    <row r="21" spans="1:10" ht="5.0999999999999996" customHeight="1" thickBot="1">
      <c r="B21" s="217"/>
      <c r="C21" s="218"/>
      <c r="D21" s="219"/>
      <c r="E21" s="218"/>
      <c r="F21" s="218"/>
      <c r="G21" s="218"/>
      <c r="H21" s="218"/>
      <c r="I21" s="220"/>
      <c r="J21" s="221"/>
    </row>
    <row r="22" spans="1:10" ht="13.5" thickTop="1">
      <c r="B22" s="222"/>
      <c r="C22" s="222"/>
      <c r="D22" s="222"/>
      <c r="E22" s="222"/>
      <c r="F22" s="222"/>
      <c r="G22" s="222"/>
      <c r="H22" s="222"/>
      <c r="I22" s="222"/>
    </row>
    <row r="23" spans="1:10">
      <c r="E23" s="197"/>
    </row>
    <row r="24" spans="1:10">
      <c r="E24" s="197"/>
    </row>
    <row r="25" spans="1:10">
      <c r="E25" s="197"/>
    </row>
    <row r="26" spans="1:10">
      <c r="E26" s="197"/>
    </row>
    <row r="27" spans="1:10">
      <c r="E27" s="197"/>
    </row>
    <row r="28" spans="1:10">
      <c r="E28" s="197"/>
    </row>
  </sheetData>
  <sheetProtection insertRows="0" deleteRows="0"/>
  <mergeCells count="8">
    <mergeCell ref="I12:I13"/>
    <mergeCell ref="J12:J13"/>
    <mergeCell ref="B12:B13"/>
    <mergeCell ref="C12:C13"/>
    <mergeCell ref="D12:D13"/>
    <mergeCell ref="E12:E13"/>
    <mergeCell ref="F12:F13"/>
    <mergeCell ref="G12:G13"/>
  </mergeCells>
  <conditionalFormatting sqref="B15:J20">
    <cfRule type="expression" dxfId="667" priority="3" stopIfTrue="1">
      <formula>IF($B15-INT($B15)&gt;0,TRUE,FALSE)</formula>
    </cfRule>
  </conditionalFormatting>
  <conditionalFormatting sqref="I15:I20">
    <cfRule type="cellIs" dxfId="666" priority="1" stopIfTrue="1" operator="equal">
      <formula>"NO HÁBIL"</formula>
    </cfRule>
    <cfRule type="cellIs" dxfId="665" priority="2" stopIfTrue="1" operator="equal">
      <formula>"HÁBIL"</formula>
    </cfRule>
  </conditionalFormatting>
  <printOptions horizontalCentered="1"/>
  <pageMargins left="0.23622047244094491" right="0.23622047244094491" top="0.74803149606299213" bottom="0.74803149606299213" header="0.31496062992125984" footer="0.31496062992125984"/>
  <pageSetup scale="66"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92D050"/>
  </sheetPr>
  <dimension ref="A1:U212"/>
  <sheetViews>
    <sheetView showGridLines="0" topLeftCell="H118" zoomScale="70" zoomScaleNormal="70" workbookViewId="0">
      <selection activeCell="X118" sqref="X118"/>
    </sheetView>
  </sheetViews>
  <sheetFormatPr baseColWidth="10" defaultColWidth="11.42578125" defaultRowHeight="15"/>
  <cols>
    <col min="1" max="1" width="2.140625" style="44" bestFit="1" customWidth="1"/>
    <col min="2" max="2" width="7" bestFit="1" customWidth="1"/>
    <col min="3" max="3" width="26.28515625" customWidth="1"/>
    <col min="4" max="4" width="10" customWidth="1"/>
    <col min="5" max="5" width="36.140625" customWidth="1"/>
    <col min="6" max="6" width="14.5703125" customWidth="1"/>
    <col min="7" max="7" width="14.28515625" customWidth="1"/>
    <col min="8" max="8" width="10.85546875" customWidth="1"/>
    <col min="9" max="9" width="16.140625" customWidth="1"/>
    <col min="10" max="10" width="13.42578125" customWidth="1"/>
    <col min="12" max="12" width="13.85546875" customWidth="1"/>
    <col min="14" max="14" width="16.140625" customWidth="1"/>
    <col min="15" max="15" width="22.140625" bestFit="1" customWidth="1"/>
    <col min="16" max="16" width="11.42578125" customWidth="1"/>
    <col min="19" max="19" width="36.5703125" customWidth="1"/>
    <col min="20" max="20" width="34.28515625" customWidth="1"/>
    <col min="21" max="21" width="10.42578125" style="163" customWidth="1"/>
  </cols>
  <sheetData>
    <row r="1" spans="1:21" ht="18">
      <c r="A1" s="72"/>
      <c r="B1" s="38" t="s">
        <v>84</v>
      </c>
      <c r="C1" s="1"/>
      <c r="D1" s="1"/>
      <c r="E1" s="6"/>
      <c r="F1" s="6"/>
      <c r="G1" s="6"/>
      <c r="H1" s="6"/>
      <c r="I1" s="6"/>
      <c r="J1" s="6"/>
      <c r="K1" s="47"/>
      <c r="L1" s="47"/>
      <c r="M1" s="47"/>
      <c r="N1" s="47"/>
      <c r="O1" s="110"/>
      <c r="P1" s="110"/>
      <c r="Q1" s="110"/>
      <c r="R1" s="110"/>
      <c r="S1" s="47"/>
    </row>
    <row r="2" spans="1:21" ht="15.75">
      <c r="A2" s="72"/>
      <c r="B2" s="34"/>
      <c r="C2" s="37"/>
      <c r="D2" s="37"/>
      <c r="E2" s="6"/>
      <c r="F2" s="6"/>
      <c r="G2" s="6"/>
      <c r="H2" s="6"/>
      <c r="I2" s="6"/>
      <c r="J2" s="6"/>
      <c r="K2" s="47"/>
      <c r="L2" s="47"/>
      <c r="M2" s="47"/>
      <c r="N2" s="47"/>
      <c r="O2" s="110"/>
      <c r="P2" s="110"/>
      <c r="Q2" s="110"/>
      <c r="R2" s="110"/>
      <c r="S2" s="47"/>
    </row>
    <row r="3" spans="1:21" ht="15.75">
      <c r="A3" s="72"/>
      <c r="B3" s="34"/>
      <c r="C3" s="4"/>
      <c r="D3" s="37"/>
      <c r="E3" s="6"/>
      <c r="F3" s="6"/>
      <c r="G3" s="6"/>
      <c r="H3" s="6"/>
      <c r="I3" s="6"/>
      <c r="J3" s="6"/>
      <c r="K3" s="47"/>
      <c r="L3" s="47"/>
      <c r="M3" s="47"/>
      <c r="N3" s="47"/>
      <c r="O3" s="110"/>
      <c r="P3" s="110"/>
      <c r="Q3" s="110"/>
      <c r="R3" s="110"/>
      <c r="S3" s="47"/>
    </row>
    <row r="4" spans="1:21">
      <c r="A4" s="72"/>
      <c r="B4" s="4" t="s">
        <v>83</v>
      </c>
      <c r="C4" s="105"/>
      <c r="D4" s="105"/>
      <c r="E4" s="6"/>
      <c r="F4" s="6"/>
      <c r="G4" s="6"/>
      <c r="H4" s="6"/>
      <c r="I4" s="6"/>
      <c r="J4" s="6"/>
      <c r="K4" s="47"/>
      <c r="L4" s="47"/>
      <c r="M4" s="47"/>
      <c r="N4" s="47"/>
      <c r="O4" s="110"/>
      <c r="P4" s="110"/>
      <c r="Q4" s="110"/>
      <c r="R4" s="110"/>
      <c r="S4" s="47"/>
    </row>
    <row r="5" spans="1:21" ht="18">
      <c r="A5" s="72"/>
      <c r="B5" s="96"/>
      <c r="C5" s="4"/>
      <c r="D5" s="4"/>
      <c r="E5" s="6"/>
      <c r="F5" s="6"/>
      <c r="G5" s="6"/>
      <c r="H5" s="6"/>
      <c r="I5" s="6"/>
      <c r="J5" s="6"/>
      <c r="K5" s="47"/>
      <c r="L5" s="47"/>
      <c r="M5" s="47"/>
      <c r="N5" s="47"/>
      <c r="O5" s="110"/>
      <c r="P5" s="110"/>
      <c r="Q5" s="110"/>
      <c r="R5" s="110"/>
      <c r="S5" s="47"/>
    </row>
    <row r="6" spans="1:21">
      <c r="A6" s="72"/>
      <c r="B6" s="34" t="s">
        <v>347</v>
      </c>
      <c r="C6" s="4"/>
      <c r="D6" s="4"/>
      <c r="E6" s="6"/>
      <c r="F6" s="6"/>
      <c r="G6" s="6"/>
      <c r="H6" s="6"/>
      <c r="I6" s="6"/>
      <c r="J6" s="6"/>
      <c r="K6" s="47"/>
      <c r="L6" s="47"/>
      <c r="M6" s="47"/>
      <c r="N6" s="47"/>
      <c r="O6" s="110"/>
      <c r="P6" s="110"/>
      <c r="Q6" s="110"/>
      <c r="R6" s="110"/>
      <c r="S6" s="47"/>
    </row>
    <row r="7" spans="1:21">
      <c r="A7" s="72"/>
      <c r="B7" s="109"/>
      <c r="C7" s="111"/>
      <c r="D7" s="111"/>
      <c r="E7" s="6"/>
      <c r="F7" s="6"/>
      <c r="G7" s="6"/>
      <c r="H7" s="6"/>
      <c r="I7" s="6"/>
      <c r="J7" s="6"/>
      <c r="K7" s="47"/>
      <c r="L7" s="47"/>
      <c r="M7" s="47"/>
      <c r="N7" s="47"/>
      <c r="O7" s="6"/>
      <c r="P7" s="6"/>
      <c r="Q7" s="6"/>
      <c r="R7" s="6"/>
      <c r="S7" s="47"/>
    </row>
    <row r="8" spans="1:21">
      <c r="A8" s="72"/>
      <c r="B8" s="4" t="s">
        <v>25</v>
      </c>
      <c r="C8" s="4"/>
      <c r="D8" s="4"/>
      <c r="E8" s="6"/>
      <c r="F8" s="6"/>
      <c r="G8" s="6"/>
      <c r="H8" s="6"/>
      <c r="I8" s="6"/>
      <c r="J8" s="6"/>
      <c r="K8" s="47"/>
      <c r="L8" s="47"/>
      <c r="M8" s="47"/>
      <c r="N8" s="47"/>
      <c r="O8" s="110"/>
      <c r="P8" s="110"/>
      <c r="Q8" s="110"/>
      <c r="R8" s="110"/>
      <c r="S8" s="47"/>
    </row>
    <row r="9" spans="1:21" ht="15.75">
      <c r="A9" s="72"/>
      <c r="B9" s="4" t="s">
        <v>10</v>
      </c>
      <c r="C9" s="37"/>
      <c r="D9" s="37"/>
      <c r="E9" s="6"/>
      <c r="F9" s="6"/>
      <c r="G9" s="6"/>
      <c r="H9" s="6"/>
      <c r="I9" s="6"/>
      <c r="J9" s="6"/>
      <c r="K9" s="47"/>
      <c r="L9" s="47"/>
      <c r="M9" s="47"/>
      <c r="N9" s="47"/>
      <c r="O9" s="110"/>
      <c r="P9" s="110"/>
      <c r="Q9" s="110"/>
      <c r="R9" s="110"/>
      <c r="S9" s="47"/>
    </row>
    <row r="10" spans="1:21" ht="15.75" thickBot="1">
      <c r="A10" s="72"/>
      <c r="B10" s="4"/>
      <c r="C10" s="4"/>
      <c r="D10" s="4"/>
      <c r="E10" s="6"/>
      <c r="F10" s="6"/>
      <c r="G10" s="6"/>
      <c r="H10" s="6"/>
      <c r="I10" s="6"/>
      <c r="J10" s="6"/>
      <c r="K10" s="47"/>
      <c r="L10" s="47"/>
      <c r="M10" s="47"/>
      <c r="N10" s="47"/>
      <c r="O10" s="110"/>
      <c r="P10" s="110"/>
      <c r="Q10" s="110"/>
      <c r="R10" s="110"/>
      <c r="S10" s="7"/>
    </row>
    <row r="11" spans="1:21">
      <c r="A11" s="72"/>
      <c r="B11" s="73"/>
      <c r="C11" s="74"/>
      <c r="D11" s="75"/>
      <c r="E11" s="162"/>
      <c r="F11" s="75"/>
      <c r="G11" s="76"/>
      <c r="H11" s="76"/>
      <c r="I11" s="7"/>
      <c r="J11" s="7"/>
      <c r="K11" s="7"/>
      <c r="L11" s="7"/>
      <c r="M11" s="7"/>
      <c r="N11" s="175"/>
      <c r="O11" s="176"/>
      <c r="P11" s="367" t="s">
        <v>21</v>
      </c>
      <c r="Q11" s="368"/>
      <c r="R11" s="178" t="s">
        <v>55</v>
      </c>
      <c r="S11" s="7"/>
    </row>
    <row r="12" spans="1:21" ht="15.75" thickBot="1">
      <c r="A12" s="72"/>
      <c r="B12" s="16"/>
      <c r="C12" s="77"/>
      <c r="D12" s="16"/>
      <c r="E12" s="16"/>
      <c r="F12" s="16"/>
      <c r="G12" s="76"/>
      <c r="H12" s="76"/>
      <c r="I12" s="7"/>
      <c r="J12" s="78"/>
      <c r="K12" s="7"/>
      <c r="L12" s="7"/>
      <c r="M12" s="79"/>
      <c r="N12" s="175"/>
      <c r="O12" s="177"/>
      <c r="P12" s="369">
        <v>34335</v>
      </c>
      <c r="Q12" s="370"/>
      <c r="R12" s="179">
        <v>41911</v>
      </c>
      <c r="S12" s="7"/>
    </row>
    <row r="13" spans="1:21" ht="15.75" thickBot="1">
      <c r="A13" s="72"/>
      <c r="B13" s="80"/>
      <c r="C13" s="81"/>
      <c r="D13" s="80"/>
      <c r="E13" s="80"/>
      <c r="F13" s="80"/>
      <c r="G13" s="82"/>
      <c r="H13" s="82"/>
      <c r="I13" s="80"/>
      <c r="J13" s="82"/>
      <c r="K13" s="82"/>
      <c r="L13" s="82"/>
      <c r="M13" s="83"/>
      <c r="N13" s="82"/>
      <c r="O13" s="82"/>
      <c r="P13" s="82"/>
      <c r="Q13" s="82"/>
      <c r="R13" s="82"/>
      <c r="S13" s="7"/>
    </row>
    <row r="14" spans="1:21" s="163" customFormat="1" ht="24.75" thickTop="1" thickBot="1">
      <c r="A14" s="84"/>
      <c r="B14" s="364" t="s">
        <v>45</v>
      </c>
      <c r="C14" s="364"/>
      <c r="D14" s="364"/>
      <c r="E14" s="223">
        <v>1</v>
      </c>
      <c r="F14" s="86" t="s">
        <v>105</v>
      </c>
      <c r="G14" s="87"/>
      <c r="H14" s="87"/>
      <c r="I14" s="86"/>
      <c r="J14" s="86"/>
      <c r="K14" s="85"/>
      <c r="L14" s="85"/>
      <c r="M14" s="87"/>
      <c r="N14" s="87"/>
      <c r="O14" s="87"/>
      <c r="P14" s="87"/>
      <c r="Q14" s="365" t="s">
        <v>53</v>
      </c>
      <c r="R14" s="366"/>
      <c r="S14" s="174">
        <v>1</v>
      </c>
    </row>
    <row r="15" spans="1:21" s="163" customFormat="1" ht="15.75" customHeight="1" thickTop="1">
      <c r="A15" s="72"/>
      <c r="B15" s="228" t="s">
        <v>12</v>
      </c>
      <c r="C15" s="88" t="s">
        <v>13</v>
      </c>
      <c r="D15" s="235" t="s">
        <v>14</v>
      </c>
      <c r="E15" s="236"/>
      <c r="F15" s="235" t="s">
        <v>46</v>
      </c>
      <c r="G15" s="237"/>
      <c r="H15" s="354" t="s">
        <v>47</v>
      </c>
      <c r="I15" s="354" t="s">
        <v>15</v>
      </c>
      <c r="J15" s="354" t="s">
        <v>58</v>
      </c>
      <c r="K15" s="354" t="s">
        <v>65</v>
      </c>
      <c r="L15" s="354" t="s">
        <v>59</v>
      </c>
      <c r="M15" s="356" t="s">
        <v>48</v>
      </c>
      <c r="N15" s="354" t="s">
        <v>92</v>
      </c>
      <c r="O15" s="332" t="s">
        <v>16</v>
      </c>
      <c r="P15" s="333"/>
      <c r="Q15" s="334"/>
      <c r="R15" s="354" t="s">
        <v>129</v>
      </c>
      <c r="S15" s="346" t="s">
        <v>26</v>
      </c>
      <c r="T15" s="296" t="s">
        <v>104</v>
      </c>
      <c r="U15" s="296" t="s">
        <v>236</v>
      </c>
    </row>
    <row r="16" spans="1:21" s="163" customFormat="1" ht="45.75" thickBot="1">
      <c r="A16" s="72"/>
      <c r="B16" s="229" t="s">
        <v>17</v>
      </c>
      <c r="C16" s="89" t="s">
        <v>18</v>
      </c>
      <c r="D16" s="226" t="s">
        <v>0</v>
      </c>
      <c r="E16" s="226" t="s">
        <v>19</v>
      </c>
      <c r="F16" s="226" t="s">
        <v>49</v>
      </c>
      <c r="G16" s="90" t="s">
        <v>66</v>
      </c>
      <c r="H16" s="355"/>
      <c r="I16" s="355"/>
      <c r="J16" s="355"/>
      <c r="K16" s="355"/>
      <c r="L16" s="355"/>
      <c r="M16" s="357"/>
      <c r="N16" s="355"/>
      <c r="O16" s="227" t="s">
        <v>67</v>
      </c>
      <c r="P16" s="227" t="s">
        <v>89</v>
      </c>
      <c r="Q16" s="230" t="s">
        <v>20</v>
      </c>
      <c r="R16" s="355"/>
      <c r="S16" s="347"/>
      <c r="T16" s="297"/>
      <c r="U16" s="297"/>
    </row>
    <row r="17" spans="1:21" s="163" customFormat="1" ht="15.75" thickTop="1">
      <c r="A17" s="72"/>
      <c r="B17" s="50"/>
      <c r="C17" s="51"/>
      <c r="D17" s="51"/>
      <c r="E17" s="51"/>
      <c r="F17" s="51"/>
      <c r="G17" s="51"/>
      <c r="H17" s="51"/>
      <c r="I17" s="51"/>
      <c r="J17" s="51"/>
      <c r="K17" s="51"/>
      <c r="L17" s="51"/>
      <c r="M17" s="51"/>
      <c r="N17" s="51"/>
      <c r="O17" s="51"/>
      <c r="P17" s="51"/>
      <c r="Q17" s="51"/>
      <c r="R17" s="51"/>
      <c r="S17" s="91"/>
      <c r="T17" s="274"/>
      <c r="U17" s="274"/>
    </row>
    <row r="18" spans="1:21" s="163" customFormat="1">
      <c r="A18" s="72"/>
      <c r="B18" s="348" t="s">
        <v>90</v>
      </c>
      <c r="C18" s="349"/>
      <c r="D18" s="349"/>
      <c r="E18" s="349"/>
      <c r="F18" s="349"/>
      <c r="G18" s="349"/>
      <c r="H18" s="349"/>
      <c r="I18" s="349"/>
      <c r="J18" s="349"/>
      <c r="K18" s="349"/>
      <c r="L18" s="349"/>
      <c r="M18" s="349"/>
      <c r="N18" s="349"/>
      <c r="O18" s="349"/>
      <c r="P18" s="349"/>
      <c r="Q18" s="349"/>
      <c r="R18" s="349"/>
      <c r="S18" s="350"/>
      <c r="T18" s="275"/>
      <c r="U18" s="275"/>
    </row>
    <row r="19" spans="1:21" s="163" customFormat="1" ht="67.5">
      <c r="A19" s="92" t="s">
        <v>348</v>
      </c>
      <c r="B19" s="17">
        <v>1</v>
      </c>
      <c r="C19" s="113" t="s">
        <v>114</v>
      </c>
      <c r="D19" s="113" t="s">
        <v>115</v>
      </c>
      <c r="E19" s="113" t="s">
        <v>116</v>
      </c>
      <c r="F19" s="113" t="s">
        <v>117</v>
      </c>
      <c r="G19" s="256">
        <v>1</v>
      </c>
      <c r="H19" s="114" t="s">
        <v>34</v>
      </c>
      <c r="I19" s="115" t="s">
        <v>118</v>
      </c>
      <c r="J19" s="116">
        <v>40228</v>
      </c>
      <c r="K19" s="117">
        <v>4</v>
      </c>
      <c r="L19" s="116">
        <v>40543</v>
      </c>
      <c r="M19" s="118">
        <v>6.4</v>
      </c>
      <c r="N19" s="93" t="s">
        <v>94</v>
      </c>
      <c r="O19" s="93">
        <v>500000000</v>
      </c>
      <c r="P19" s="257" t="s">
        <v>34</v>
      </c>
      <c r="Q19" s="118">
        <v>971</v>
      </c>
      <c r="R19" s="119">
        <v>971</v>
      </c>
      <c r="S19" s="180"/>
      <c r="T19" s="276" t="s">
        <v>113</v>
      </c>
      <c r="U19" s="278" t="s">
        <v>34</v>
      </c>
    </row>
    <row r="20" spans="1:21" s="163" customFormat="1">
      <c r="A20" s="92" t="s">
        <v>350</v>
      </c>
      <c r="B20" s="17">
        <v>2</v>
      </c>
      <c r="C20" s="113"/>
      <c r="D20" s="113"/>
      <c r="E20" s="113"/>
      <c r="F20" s="113"/>
      <c r="G20" s="256"/>
      <c r="H20" s="114"/>
      <c r="I20" s="115"/>
      <c r="J20" s="116"/>
      <c r="K20" s="117"/>
      <c r="L20" s="116"/>
      <c r="M20" s="118" t="s">
        <v>349</v>
      </c>
      <c r="N20" s="93"/>
      <c r="O20" s="93"/>
      <c r="P20" s="257" t="s">
        <v>33</v>
      </c>
      <c r="Q20" s="118">
        <v>0</v>
      </c>
      <c r="R20" s="119" t="s">
        <v>349</v>
      </c>
      <c r="S20" s="180"/>
      <c r="T20" s="276"/>
      <c r="U20" s="278" t="s">
        <v>33</v>
      </c>
    </row>
    <row r="21" spans="1:21" s="163" customFormat="1">
      <c r="A21" s="92"/>
      <c r="B21" s="348" t="s">
        <v>91</v>
      </c>
      <c r="C21" s="349"/>
      <c r="D21" s="349"/>
      <c r="E21" s="349"/>
      <c r="F21" s="349"/>
      <c r="G21" s="349"/>
      <c r="H21" s="349"/>
      <c r="I21" s="349"/>
      <c r="J21" s="349"/>
      <c r="K21" s="349"/>
      <c r="L21" s="349"/>
      <c r="M21" s="349"/>
      <c r="N21" s="349"/>
      <c r="O21" s="349"/>
      <c r="P21" s="349"/>
      <c r="Q21" s="349"/>
      <c r="R21" s="349"/>
      <c r="S21" s="350"/>
      <c r="T21" s="275"/>
      <c r="U21" s="275"/>
    </row>
    <row r="22" spans="1:21" s="163" customFormat="1" ht="153">
      <c r="A22" s="92" t="s">
        <v>351</v>
      </c>
      <c r="B22" s="17">
        <v>3</v>
      </c>
      <c r="C22" s="113" t="s">
        <v>109</v>
      </c>
      <c r="D22" s="113"/>
      <c r="E22" s="113" t="s">
        <v>119</v>
      </c>
      <c r="F22" s="113" t="s">
        <v>117</v>
      </c>
      <c r="G22" s="256">
        <v>1</v>
      </c>
      <c r="H22" s="114" t="s">
        <v>33</v>
      </c>
      <c r="I22" s="115" t="s">
        <v>111</v>
      </c>
      <c r="J22" s="116">
        <v>34796</v>
      </c>
      <c r="K22" s="117"/>
      <c r="L22" s="116">
        <v>40418</v>
      </c>
      <c r="M22" s="118">
        <v>184.9</v>
      </c>
      <c r="N22" s="93" t="s">
        <v>93</v>
      </c>
      <c r="O22" s="93">
        <v>21724000000</v>
      </c>
      <c r="P22" s="257" t="s">
        <v>34</v>
      </c>
      <c r="Q22" s="118">
        <v>182657</v>
      </c>
      <c r="R22" s="119" t="s">
        <v>349</v>
      </c>
      <c r="S22" s="180" t="s">
        <v>327</v>
      </c>
      <c r="T22" s="276" t="s">
        <v>112</v>
      </c>
      <c r="U22" s="278" t="s">
        <v>34</v>
      </c>
    </row>
    <row r="23" spans="1:21" s="163" customFormat="1" ht="153">
      <c r="A23" s="92" t="s">
        <v>352</v>
      </c>
      <c r="B23" s="17">
        <v>4</v>
      </c>
      <c r="C23" s="113" t="s">
        <v>109</v>
      </c>
      <c r="D23" s="113"/>
      <c r="E23" s="113" t="s">
        <v>110</v>
      </c>
      <c r="F23" s="113" t="s">
        <v>117</v>
      </c>
      <c r="G23" s="256">
        <v>1</v>
      </c>
      <c r="H23" s="114" t="s">
        <v>33</v>
      </c>
      <c r="I23" s="115" t="s">
        <v>111</v>
      </c>
      <c r="J23" s="116">
        <v>39097</v>
      </c>
      <c r="K23" s="117"/>
      <c r="L23" s="116">
        <v>41455</v>
      </c>
      <c r="M23" s="118">
        <v>77.599999999999994</v>
      </c>
      <c r="N23" s="93" t="s">
        <v>93</v>
      </c>
      <c r="O23" s="93">
        <v>206585550000</v>
      </c>
      <c r="P23" s="257" t="s">
        <v>34</v>
      </c>
      <c r="Q23" s="118">
        <v>476333</v>
      </c>
      <c r="R23" s="119" t="s">
        <v>349</v>
      </c>
      <c r="S23" s="180" t="s">
        <v>328</v>
      </c>
      <c r="T23" s="276" t="s">
        <v>112</v>
      </c>
      <c r="U23" s="278" t="s">
        <v>34</v>
      </c>
    </row>
    <row r="24" spans="1:21" s="163" customFormat="1">
      <c r="A24" s="92" t="s">
        <v>353</v>
      </c>
      <c r="B24" s="17">
        <v>5</v>
      </c>
      <c r="C24" s="113"/>
      <c r="D24" s="113"/>
      <c r="E24" s="113"/>
      <c r="F24" s="113"/>
      <c r="G24" s="256"/>
      <c r="H24" s="114"/>
      <c r="I24" s="115"/>
      <c r="J24" s="116"/>
      <c r="K24" s="117"/>
      <c r="L24" s="116"/>
      <c r="M24" s="118" t="s">
        <v>349</v>
      </c>
      <c r="N24" s="93"/>
      <c r="O24" s="93"/>
      <c r="P24" s="257" t="s">
        <v>33</v>
      </c>
      <c r="Q24" s="118">
        <v>0</v>
      </c>
      <c r="R24" s="119" t="s">
        <v>349</v>
      </c>
      <c r="S24" s="180"/>
      <c r="T24" s="276"/>
      <c r="U24" s="278" t="s">
        <v>33</v>
      </c>
    </row>
    <row r="25" spans="1:21" s="163" customFormat="1" ht="15.75" thickBot="1">
      <c r="A25" s="92" t="s">
        <v>354</v>
      </c>
      <c r="B25" s="17">
        <v>6</v>
      </c>
      <c r="C25" s="113"/>
      <c r="D25" s="113"/>
      <c r="E25" s="113"/>
      <c r="F25" s="113"/>
      <c r="G25" s="256"/>
      <c r="H25" s="114"/>
      <c r="I25" s="115"/>
      <c r="J25" s="116"/>
      <c r="K25" s="117"/>
      <c r="L25" s="116"/>
      <c r="M25" s="118" t="s">
        <v>349</v>
      </c>
      <c r="N25" s="93"/>
      <c r="O25" s="93"/>
      <c r="P25" s="257" t="s">
        <v>33</v>
      </c>
      <c r="Q25" s="118">
        <v>0</v>
      </c>
      <c r="R25" s="119" t="s">
        <v>349</v>
      </c>
      <c r="S25" s="120"/>
      <c r="T25" s="277"/>
      <c r="U25" s="279" t="s">
        <v>33</v>
      </c>
    </row>
    <row r="26" spans="1:21" s="163" customFormat="1" ht="17.25" thickTop="1" thickBot="1">
      <c r="A26" s="92" t="s">
        <v>397</v>
      </c>
      <c r="B26" s="351" t="s">
        <v>50</v>
      </c>
      <c r="C26" s="352"/>
      <c r="D26" s="352"/>
      <c r="E26" s="352"/>
      <c r="F26" s="352"/>
      <c r="G26" s="352"/>
      <c r="H26" s="352"/>
      <c r="I26" s="352"/>
      <c r="J26" s="352"/>
      <c r="K26" s="352"/>
      <c r="L26" s="352"/>
      <c r="M26" s="352"/>
      <c r="N26" s="352"/>
      <c r="O26" s="353"/>
      <c r="P26" s="231"/>
      <c r="Q26" s="232" t="s">
        <v>95</v>
      </c>
      <c r="R26" s="233">
        <v>971</v>
      </c>
      <c r="S26" s="234"/>
    </row>
    <row r="27" spans="1:21" s="163" customFormat="1" ht="16.5" customHeight="1" thickTop="1">
      <c r="A27" s="92" t="s">
        <v>398</v>
      </c>
      <c r="B27" s="358"/>
      <c r="C27" s="358"/>
      <c r="D27" s="358"/>
      <c r="E27" s="358"/>
      <c r="F27" s="358"/>
      <c r="G27" s="358"/>
      <c r="H27" s="359"/>
      <c r="I27" s="300">
        <v>1</v>
      </c>
      <c r="J27" s="303" t="s">
        <v>97</v>
      </c>
      <c r="K27" s="304"/>
      <c r="L27" s="304"/>
      <c r="M27" s="304"/>
      <c r="N27" s="304"/>
      <c r="O27" s="305"/>
      <c r="P27" s="306" t="s">
        <v>51</v>
      </c>
      <c r="Q27" s="307"/>
      <c r="R27" s="307"/>
      <c r="S27" s="308"/>
    </row>
    <row r="28" spans="1:21" s="163" customFormat="1" ht="16.5" customHeight="1">
      <c r="A28" s="92" t="s">
        <v>399</v>
      </c>
      <c r="B28" s="319"/>
      <c r="C28" s="150"/>
      <c r="D28" s="151"/>
      <c r="E28" s="151"/>
      <c r="F28" s="151"/>
      <c r="G28" s="152"/>
      <c r="H28" s="149"/>
      <c r="I28" s="301"/>
      <c r="J28" s="315" t="s">
        <v>98</v>
      </c>
      <c r="K28" s="316"/>
      <c r="L28" s="316"/>
      <c r="M28" s="316"/>
      <c r="N28" s="317"/>
      <c r="O28" s="267">
        <v>0</v>
      </c>
      <c r="P28" s="309"/>
      <c r="Q28" s="310"/>
      <c r="R28" s="310"/>
      <c r="S28" s="311"/>
    </row>
    <row r="29" spans="1:21" s="163" customFormat="1" ht="16.5" customHeight="1" thickBot="1">
      <c r="A29" s="121" t="s">
        <v>400</v>
      </c>
      <c r="B29" s="319"/>
      <c r="C29" s="363"/>
      <c r="D29" s="363"/>
      <c r="E29" s="153"/>
      <c r="F29" s="153"/>
      <c r="G29" s="153"/>
      <c r="H29" s="154"/>
      <c r="I29" s="301"/>
      <c r="J29" s="320" t="s">
        <v>99</v>
      </c>
      <c r="K29" s="321"/>
      <c r="L29" s="321"/>
      <c r="M29" s="321"/>
      <c r="N29" s="322"/>
      <c r="O29" s="266" t="s">
        <v>34</v>
      </c>
      <c r="P29" s="309"/>
      <c r="Q29" s="310"/>
      <c r="R29" s="310"/>
      <c r="S29" s="311"/>
    </row>
    <row r="30" spans="1:21" s="163" customFormat="1" ht="16.5" customHeight="1" thickTop="1" thickBot="1">
      <c r="A30" s="92" t="s">
        <v>401</v>
      </c>
      <c r="B30" s="319"/>
      <c r="C30" s="155"/>
      <c r="D30" s="155"/>
      <c r="E30" s="155"/>
      <c r="F30" s="156"/>
      <c r="G30" s="155"/>
      <c r="H30" s="157"/>
      <c r="I30" s="302"/>
      <c r="J30" s="360" t="s">
        <v>96</v>
      </c>
      <c r="K30" s="361"/>
      <c r="L30" s="361"/>
      <c r="M30" s="361"/>
      <c r="N30" s="362"/>
      <c r="O30" s="122" t="s">
        <v>63</v>
      </c>
      <c r="P30" s="312"/>
      <c r="Q30" s="313"/>
      <c r="R30" s="313"/>
      <c r="S30" s="314"/>
    </row>
    <row r="31" spans="1:21" s="163" customFormat="1" ht="16.5" customHeight="1" thickTop="1">
      <c r="A31" s="92" t="s">
        <v>402</v>
      </c>
      <c r="B31" s="319"/>
      <c r="C31" s="155"/>
      <c r="D31" s="155"/>
      <c r="E31" s="158"/>
      <c r="F31" s="159"/>
      <c r="G31" s="158"/>
      <c r="H31" s="160"/>
      <c r="I31" s="323" t="s">
        <v>36</v>
      </c>
      <c r="J31" s="324"/>
      <c r="K31" s="324"/>
      <c r="L31" s="324"/>
      <c r="M31" s="324"/>
      <c r="N31" s="324"/>
      <c r="O31" s="325"/>
      <c r="P31" s="337" t="s">
        <v>345</v>
      </c>
      <c r="Q31" s="338"/>
      <c r="R31" s="338"/>
      <c r="S31" s="339"/>
    </row>
    <row r="32" spans="1:21" s="163" customFormat="1" ht="16.5" customHeight="1">
      <c r="A32" s="92" t="s">
        <v>403</v>
      </c>
      <c r="B32" s="319"/>
      <c r="C32" s="155"/>
      <c r="D32" s="155"/>
      <c r="E32" s="158"/>
      <c r="F32" s="159"/>
      <c r="G32" s="158"/>
      <c r="H32" s="160"/>
      <c r="I32" s="326"/>
      <c r="J32" s="327"/>
      <c r="K32" s="327"/>
      <c r="L32" s="327"/>
      <c r="M32" s="327"/>
      <c r="N32" s="327"/>
      <c r="O32" s="328"/>
      <c r="P32" s="340"/>
      <c r="Q32" s="341"/>
      <c r="R32" s="341"/>
      <c r="S32" s="342"/>
    </row>
    <row r="33" spans="1:21" s="163" customFormat="1" ht="16.5" customHeight="1">
      <c r="A33" s="92" t="s">
        <v>404</v>
      </c>
      <c r="B33" s="319"/>
      <c r="C33" s="155"/>
      <c r="D33" s="155"/>
      <c r="E33" s="158"/>
      <c r="F33" s="159"/>
      <c r="G33" s="158"/>
      <c r="H33" s="160"/>
      <c r="I33" s="326"/>
      <c r="J33" s="327"/>
      <c r="K33" s="327"/>
      <c r="L33" s="327"/>
      <c r="M33" s="327"/>
      <c r="N33" s="327"/>
      <c r="O33" s="328"/>
      <c r="P33" s="340"/>
      <c r="Q33" s="341"/>
      <c r="R33" s="341"/>
      <c r="S33" s="342"/>
    </row>
    <row r="34" spans="1:21" s="163" customFormat="1" ht="16.5" customHeight="1">
      <c r="A34" s="92" t="s">
        <v>405</v>
      </c>
      <c r="B34" s="319"/>
      <c r="C34" s="155"/>
      <c r="D34" s="155"/>
      <c r="E34" s="158"/>
      <c r="F34" s="159"/>
      <c r="G34" s="158"/>
      <c r="H34" s="160"/>
      <c r="I34" s="326"/>
      <c r="J34" s="327"/>
      <c r="K34" s="327"/>
      <c r="L34" s="327"/>
      <c r="M34" s="327"/>
      <c r="N34" s="327"/>
      <c r="O34" s="328"/>
      <c r="P34" s="340"/>
      <c r="Q34" s="341"/>
      <c r="R34" s="341"/>
      <c r="S34" s="342"/>
    </row>
    <row r="35" spans="1:21" s="163" customFormat="1" ht="16.5" customHeight="1">
      <c r="A35" s="92" t="s">
        <v>406</v>
      </c>
      <c r="B35" s="319"/>
      <c r="C35" s="318"/>
      <c r="D35" s="318"/>
      <c r="E35" s="319"/>
      <c r="F35" s="319"/>
      <c r="G35" s="319"/>
      <c r="H35" s="149"/>
      <c r="I35" s="326"/>
      <c r="J35" s="327"/>
      <c r="K35" s="327"/>
      <c r="L35" s="327"/>
      <c r="M35" s="327"/>
      <c r="N35" s="327"/>
      <c r="O35" s="328"/>
      <c r="P35" s="340"/>
      <c r="Q35" s="341"/>
      <c r="R35" s="341"/>
      <c r="S35" s="342"/>
    </row>
    <row r="36" spans="1:21" s="163" customFormat="1" ht="16.5" customHeight="1" thickBot="1">
      <c r="A36" s="92" t="s">
        <v>407</v>
      </c>
      <c r="B36" s="319"/>
      <c r="C36" s="318"/>
      <c r="D36" s="318"/>
      <c r="E36" s="318"/>
      <c r="F36" s="318"/>
      <c r="G36" s="318"/>
      <c r="H36" s="161"/>
      <c r="I36" s="329"/>
      <c r="J36" s="330"/>
      <c r="K36" s="330"/>
      <c r="L36" s="330"/>
      <c r="M36" s="330"/>
      <c r="N36" s="330"/>
      <c r="O36" s="331"/>
      <c r="P36" s="343"/>
      <c r="Q36" s="344"/>
      <c r="R36" s="344"/>
      <c r="S36" s="345"/>
    </row>
    <row r="37" spans="1:21" ht="15.75" thickTop="1">
      <c r="A37" s="72"/>
      <c r="B37" s="7"/>
      <c r="C37" s="112"/>
      <c r="D37" s="7"/>
      <c r="E37" s="7"/>
      <c r="F37" s="7"/>
      <c r="G37" s="76"/>
      <c r="H37" s="76"/>
      <c r="I37" s="7"/>
      <c r="J37" s="7"/>
      <c r="K37" s="7"/>
      <c r="L37" s="7"/>
      <c r="M37" s="7"/>
      <c r="N37" s="123"/>
      <c r="O37" s="7"/>
      <c r="P37" s="7"/>
      <c r="Q37" s="7"/>
      <c r="R37" s="7"/>
      <c r="S37" s="7"/>
    </row>
    <row r="38" spans="1:21" ht="15.75" thickBot="1">
      <c r="A38" s="72"/>
      <c r="B38" s="7"/>
      <c r="C38" s="112"/>
      <c r="D38" s="7"/>
      <c r="E38" s="7"/>
      <c r="F38" s="7"/>
      <c r="G38" s="76"/>
      <c r="H38" s="76"/>
      <c r="I38" s="7"/>
      <c r="J38" s="7"/>
      <c r="K38" s="7"/>
      <c r="L38" s="7"/>
      <c r="M38" s="7"/>
      <c r="N38" s="7"/>
      <c r="O38" s="7"/>
      <c r="P38" s="7"/>
      <c r="Q38" s="7"/>
      <c r="R38" s="7"/>
      <c r="S38" s="7"/>
    </row>
    <row r="39" spans="1:21" s="163" customFormat="1" ht="24.75" thickTop="1" thickBot="1">
      <c r="A39" s="84"/>
      <c r="B39" s="364" t="s">
        <v>45</v>
      </c>
      <c r="C39" s="364"/>
      <c r="D39" s="364"/>
      <c r="E39" s="223">
        <v>2</v>
      </c>
      <c r="F39" s="86" t="s">
        <v>106</v>
      </c>
      <c r="G39" s="87"/>
      <c r="H39" s="87"/>
      <c r="I39" s="86"/>
      <c r="J39" s="86"/>
      <c r="K39" s="85"/>
      <c r="L39" s="85"/>
      <c r="M39" s="87"/>
      <c r="N39" s="87"/>
      <c r="O39" s="87"/>
      <c r="P39" s="87"/>
      <c r="Q39" s="365" t="s">
        <v>53</v>
      </c>
      <c r="R39" s="366"/>
      <c r="S39" s="174">
        <v>2</v>
      </c>
    </row>
    <row r="40" spans="1:21" s="163" customFormat="1" ht="15.75" customHeight="1" thickTop="1">
      <c r="A40" s="72"/>
      <c r="B40" s="228" t="s">
        <v>12</v>
      </c>
      <c r="C40" s="88" t="s">
        <v>13</v>
      </c>
      <c r="D40" s="235" t="s">
        <v>14</v>
      </c>
      <c r="E40" s="236"/>
      <c r="F40" s="235" t="s">
        <v>46</v>
      </c>
      <c r="G40" s="237"/>
      <c r="H40" s="354" t="s">
        <v>47</v>
      </c>
      <c r="I40" s="354" t="s">
        <v>15</v>
      </c>
      <c r="J40" s="354" t="s">
        <v>58</v>
      </c>
      <c r="K40" s="354" t="s">
        <v>65</v>
      </c>
      <c r="L40" s="354" t="s">
        <v>59</v>
      </c>
      <c r="M40" s="356" t="s">
        <v>48</v>
      </c>
      <c r="N40" s="354" t="s">
        <v>92</v>
      </c>
      <c r="O40" s="332" t="s">
        <v>16</v>
      </c>
      <c r="P40" s="333"/>
      <c r="Q40" s="334"/>
      <c r="R40" s="335" t="s">
        <v>16</v>
      </c>
      <c r="S40" s="346" t="s">
        <v>26</v>
      </c>
      <c r="T40" s="296" t="s">
        <v>104</v>
      </c>
      <c r="U40" s="296" t="s">
        <v>236</v>
      </c>
    </row>
    <row r="41" spans="1:21" s="163" customFormat="1" ht="45.75" thickBot="1">
      <c r="A41" s="72"/>
      <c r="B41" s="229" t="s">
        <v>17</v>
      </c>
      <c r="C41" s="89" t="s">
        <v>18</v>
      </c>
      <c r="D41" s="263" t="s">
        <v>0</v>
      </c>
      <c r="E41" s="263" t="s">
        <v>19</v>
      </c>
      <c r="F41" s="263" t="s">
        <v>49</v>
      </c>
      <c r="G41" s="90" t="s">
        <v>66</v>
      </c>
      <c r="H41" s="355"/>
      <c r="I41" s="355"/>
      <c r="J41" s="355"/>
      <c r="K41" s="355"/>
      <c r="L41" s="355"/>
      <c r="M41" s="357"/>
      <c r="N41" s="355"/>
      <c r="O41" s="227" t="s">
        <v>67</v>
      </c>
      <c r="P41" s="227" t="s">
        <v>89</v>
      </c>
      <c r="Q41" s="230" t="s">
        <v>20</v>
      </c>
      <c r="R41" s="336"/>
      <c r="S41" s="347"/>
      <c r="T41" s="297"/>
      <c r="U41" s="297"/>
    </row>
    <row r="42" spans="1:21" s="163" customFormat="1" ht="15.75" thickTop="1">
      <c r="A42" s="72"/>
      <c r="B42" s="50"/>
      <c r="C42" s="51"/>
      <c r="D42" s="51"/>
      <c r="E42" s="51"/>
      <c r="F42" s="51"/>
      <c r="G42" s="51"/>
      <c r="H42" s="51"/>
      <c r="I42" s="51"/>
      <c r="J42" s="51"/>
      <c r="K42" s="51"/>
      <c r="L42" s="51"/>
      <c r="M42" s="51"/>
      <c r="N42" s="51"/>
      <c r="O42" s="51"/>
      <c r="P42" s="51"/>
      <c r="Q42" s="51"/>
      <c r="R42" s="51"/>
      <c r="S42" s="91"/>
      <c r="T42" s="274"/>
      <c r="U42" s="274"/>
    </row>
    <row r="43" spans="1:21" s="163" customFormat="1">
      <c r="A43" s="72"/>
      <c r="B43" s="348" t="s">
        <v>90</v>
      </c>
      <c r="C43" s="349"/>
      <c r="D43" s="349"/>
      <c r="E43" s="349"/>
      <c r="F43" s="349"/>
      <c r="G43" s="349"/>
      <c r="H43" s="349"/>
      <c r="I43" s="349"/>
      <c r="J43" s="349"/>
      <c r="K43" s="349"/>
      <c r="L43" s="349"/>
      <c r="M43" s="349"/>
      <c r="N43" s="349"/>
      <c r="O43" s="349"/>
      <c r="P43" s="349"/>
      <c r="Q43" s="349"/>
      <c r="R43" s="349"/>
      <c r="S43" s="350"/>
      <c r="T43" s="275"/>
      <c r="U43" s="275"/>
    </row>
    <row r="44" spans="1:21" s="163" customFormat="1" ht="51">
      <c r="A44" s="92" t="s">
        <v>355</v>
      </c>
      <c r="B44" s="17">
        <v>1</v>
      </c>
      <c r="C44" s="113" t="s">
        <v>136</v>
      </c>
      <c r="D44" s="113"/>
      <c r="E44" s="113" t="s">
        <v>137</v>
      </c>
      <c r="F44" s="113" t="s">
        <v>117</v>
      </c>
      <c r="G44" s="256">
        <v>1</v>
      </c>
      <c r="H44" s="114" t="s">
        <v>34</v>
      </c>
      <c r="I44" s="115" t="s">
        <v>138</v>
      </c>
      <c r="J44" s="116">
        <v>36958</v>
      </c>
      <c r="K44" s="117"/>
      <c r="L44" s="116">
        <v>38207</v>
      </c>
      <c r="M44" s="118">
        <v>41.1</v>
      </c>
      <c r="N44" s="93" t="s">
        <v>94</v>
      </c>
      <c r="O44" s="93">
        <v>1118013700</v>
      </c>
      <c r="P44" s="257" t="s">
        <v>34</v>
      </c>
      <c r="Q44" s="118">
        <v>3909</v>
      </c>
      <c r="R44" s="119">
        <v>3909</v>
      </c>
      <c r="S44" s="180" t="s">
        <v>144</v>
      </c>
      <c r="T44" s="276" t="s">
        <v>134</v>
      </c>
      <c r="U44" s="278" t="s">
        <v>34</v>
      </c>
    </row>
    <row r="45" spans="1:21" s="163" customFormat="1">
      <c r="A45" s="92" t="s">
        <v>356</v>
      </c>
      <c r="B45" s="17">
        <v>2</v>
      </c>
      <c r="C45" s="113"/>
      <c r="D45" s="113"/>
      <c r="E45" s="113"/>
      <c r="F45" s="113"/>
      <c r="G45" s="256"/>
      <c r="H45" s="114"/>
      <c r="I45" s="115"/>
      <c r="J45" s="116"/>
      <c r="K45" s="117"/>
      <c r="L45" s="116"/>
      <c r="M45" s="118" t="s">
        <v>349</v>
      </c>
      <c r="N45" s="93"/>
      <c r="O45" s="93"/>
      <c r="P45" s="257" t="s">
        <v>33</v>
      </c>
      <c r="Q45" s="118">
        <v>0</v>
      </c>
      <c r="R45" s="119" t="s">
        <v>349</v>
      </c>
      <c r="S45" s="180"/>
      <c r="T45" s="276"/>
      <c r="U45" s="278" t="s">
        <v>33</v>
      </c>
    </row>
    <row r="46" spans="1:21" s="163" customFormat="1">
      <c r="A46" s="92"/>
      <c r="B46" s="348" t="s">
        <v>91</v>
      </c>
      <c r="C46" s="349"/>
      <c r="D46" s="349"/>
      <c r="E46" s="349"/>
      <c r="F46" s="349"/>
      <c r="G46" s="349"/>
      <c r="H46" s="349"/>
      <c r="I46" s="349"/>
      <c r="J46" s="349"/>
      <c r="K46" s="349"/>
      <c r="L46" s="349"/>
      <c r="M46" s="349"/>
      <c r="N46" s="349"/>
      <c r="O46" s="349"/>
      <c r="P46" s="349"/>
      <c r="Q46" s="349"/>
      <c r="R46" s="349"/>
      <c r="S46" s="350"/>
      <c r="T46" s="275"/>
      <c r="U46" s="275"/>
    </row>
    <row r="47" spans="1:21" s="163" customFormat="1" ht="89.25">
      <c r="A47" s="92" t="s">
        <v>357</v>
      </c>
      <c r="B47" s="17">
        <v>3</v>
      </c>
      <c r="C47" s="113" t="s">
        <v>131</v>
      </c>
      <c r="D47" s="113"/>
      <c r="E47" s="113" t="s">
        <v>133</v>
      </c>
      <c r="F47" s="113" t="s">
        <v>117</v>
      </c>
      <c r="G47" s="256">
        <v>1</v>
      </c>
      <c r="H47" s="114" t="s">
        <v>34</v>
      </c>
      <c r="I47" s="115" t="s">
        <v>132</v>
      </c>
      <c r="J47" s="116">
        <v>35623</v>
      </c>
      <c r="K47" s="117"/>
      <c r="L47" s="116">
        <v>37998</v>
      </c>
      <c r="M47" s="118">
        <v>78.099999999999994</v>
      </c>
      <c r="N47" s="93" t="s">
        <v>93</v>
      </c>
      <c r="O47" s="93">
        <v>851848780.04358006</v>
      </c>
      <c r="P47" s="257" t="s">
        <v>34</v>
      </c>
      <c r="Q47" s="118">
        <v>4952</v>
      </c>
      <c r="R47" s="119">
        <v>4952</v>
      </c>
      <c r="S47" s="180" t="s">
        <v>168</v>
      </c>
      <c r="T47" s="276" t="s">
        <v>134</v>
      </c>
      <c r="U47" s="278" t="s">
        <v>34</v>
      </c>
    </row>
    <row r="48" spans="1:21" s="163" customFormat="1" ht="89.25">
      <c r="A48" s="92" t="s">
        <v>358</v>
      </c>
      <c r="B48" s="17">
        <v>4</v>
      </c>
      <c r="C48" s="113" t="s">
        <v>131</v>
      </c>
      <c r="D48" s="113"/>
      <c r="E48" s="113" t="s">
        <v>130</v>
      </c>
      <c r="F48" s="113" t="s">
        <v>117</v>
      </c>
      <c r="G48" s="256">
        <v>1</v>
      </c>
      <c r="H48" s="114" t="s">
        <v>34</v>
      </c>
      <c r="I48" s="115" t="s">
        <v>132</v>
      </c>
      <c r="J48" s="116">
        <v>35919</v>
      </c>
      <c r="K48" s="117"/>
      <c r="L48" s="116">
        <v>36557</v>
      </c>
      <c r="M48" s="118">
        <v>21</v>
      </c>
      <c r="N48" s="93" t="s">
        <v>93</v>
      </c>
      <c r="O48" s="93">
        <v>1135066763.7576001</v>
      </c>
      <c r="P48" s="257" t="s">
        <v>34</v>
      </c>
      <c r="Q48" s="118">
        <v>5569</v>
      </c>
      <c r="R48" s="119">
        <v>5569</v>
      </c>
      <c r="S48" s="180" t="s">
        <v>169</v>
      </c>
      <c r="T48" s="276" t="s">
        <v>134</v>
      </c>
      <c r="U48" s="278" t="s">
        <v>34</v>
      </c>
    </row>
    <row r="49" spans="1:21" s="163" customFormat="1" ht="56.25">
      <c r="A49" s="92" t="s">
        <v>359</v>
      </c>
      <c r="B49" s="17">
        <v>5</v>
      </c>
      <c r="C49" s="113" t="s">
        <v>135</v>
      </c>
      <c r="D49" s="113" t="s">
        <v>143</v>
      </c>
      <c r="E49" s="113" t="s">
        <v>140</v>
      </c>
      <c r="F49" s="113" t="s">
        <v>142</v>
      </c>
      <c r="G49" s="256">
        <v>0.5</v>
      </c>
      <c r="H49" s="114" t="s">
        <v>34</v>
      </c>
      <c r="I49" s="115" t="s">
        <v>139</v>
      </c>
      <c r="J49" s="116">
        <v>36564</v>
      </c>
      <c r="K49" s="117"/>
      <c r="L49" s="116">
        <v>36776</v>
      </c>
      <c r="M49" s="118">
        <v>7</v>
      </c>
      <c r="N49" s="93" t="s">
        <v>94</v>
      </c>
      <c r="O49" s="93">
        <v>173770585</v>
      </c>
      <c r="P49" s="257" t="s">
        <v>34</v>
      </c>
      <c r="Q49" s="118">
        <v>668</v>
      </c>
      <c r="R49" s="119">
        <v>334</v>
      </c>
      <c r="S49" s="180"/>
      <c r="T49" s="276" t="s">
        <v>134</v>
      </c>
      <c r="U49" s="278" t="s">
        <v>34</v>
      </c>
    </row>
    <row r="50" spans="1:21" s="163" customFormat="1" ht="57" thickBot="1">
      <c r="A50" s="92" t="s">
        <v>360</v>
      </c>
      <c r="B50" s="17">
        <v>6</v>
      </c>
      <c r="C50" s="113" t="s">
        <v>136</v>
      </c>
      <c r="D50" s="113"/>
      <c r="E50" s="113" t="s">
        <v>141</v>
      </c>
      <c r="F50" s="113" t="s">
        <v>117</v>
      </c>
      <c r="G50" s="256">
        <v>1</v>
      </c>
      <c r="H50" s="114" t="s">
        <v>34</v>
      </c>
      <c r="I50" s="115" t="s">
        <v>138</v>
      </c>
      <c r="J50" s="116">
        <v>38978</v>
      </c>
      <c r="K50" s="117"/>
      <c r="L50" s="116">
        <v>39069</v>
      </c>
      <c r="M50" s="118">
        <v>3</v>
      </c>
      <c r="N50" s="93" t="s">
        <v>94</v>
      </c>
      <c r="O50" s="93">
        <v>150000000</v>
      </c>
      <c r="P50" s="257" t="s">
        <v>34</v>
      </c>
      <c r="Q50" s="118">
        <v>368</v>
      </c>
      <c r="R50" s="119">
        <v>368</v>
      </c>
      <c r="S50" s="120"/>
      <c r="T50" s="276" t="s">
        <v>134</v>
      </c>
      <c r="U50" s="279" t="s">
        <v>34</v>
      </c>
    </row>
    <row r="51" spans="1:21" s="163" customFormat="1" ht="17.25" thickTop="1" thickBot="1">
      <c r="A51" s="92" t="s">
        <v>408</v>
      </c>
      <c r="B51" s="351" t="s">
        <v>50</v>
      </c>
      <c r="C51" s="352"/>
      <c r="D51" s="352"/>
      <c r="E51" s="352"/>
      <c r="F51" s="352"/>
      <c r="G51" s="352"/>
      <c r="H51" s="352"/>
      <c r="I51" s="352"/>
      <c r="J51" s="352"/>
      <c r="K51" s="352"/>
      <c r="L51" s="352"/>
      <c r="M51" s="352"/>
      <c r="N51" s="352"/>
      <c r="O51" s="353"/>
      <c r="P51" s="231"/>
      <c r="Q51" s="232" t="s">
        <v>95</v>
      </c>
      <c r="R51" s="233">
        <v>15132</v>
      </c>
      <c r="S51" s="234"/>
    </row>
    <row r="52" spans="1:21" s="163" customFormat="1" ht="16.5" customHeight="1" thickTop="1">
      <c r="A52" s="92" t="s">
        <v>409</v>
      </c>
      <c r="B52" s="358"/>
      <c r="C52" s="358"/>
      <c r="D52" s="358"/>
      <c r="E52" s="358"/>
      <c r="F52" s="358"/>
      <c r="G52" s="358"/>
      <c r="H52" s="359"/>
      <c r="I52" s="300">
        <v>1</v>
      </c>
      <c r="J52" s="303" t="s">
        <v>97</v>
      </c>
      <c r="K52" s="304"/>
      <c r="L52" s="304"/>
      <c r="M52" s="304"/>
      <c r="N52" s="304"/>
      <c r="O52" s="305"/>
      <c r="P52" s="306" t="s">
        <v>51</v>
      </c>
      <c r="Q52" s="307"/>
      <c r="R52" s="307"/>
      <c r="S52" s="308"/>
    </row>
    <row r="53" spans="1:21" s="163" customFormat="1" ht="16.5" customHeight="1">
      <c r="A53" s="92" t="s">
        <v>410</v>
      </c>
      <c r="B53" s="319"/>
      <c r="C53" s="150"/>
      <c r="D53" s="151"/>
      <c r="E53" s="151"/>
      <c r="F53" s="151"/>
      <c r="G53" s="152"/>
      <c r="H53" s="149"/>
      <c r="I53" s="301"/>
      <c r="J53" s="315" t="s">
        <v>98</v>
      </c>
      <c r="K53" s="316"/>
      <c r="L53" s="316"/>
      <c r="M53" s="316"/>
      <c r="N53" s="317"/>
      <c r="O53" s="267">
        <v>2</v>
      </c>
      <c r="P53" s="309"/>
      <c r="Q53" s="310"/>
      <c r="R53" s="310"/>
      <c r="S53" s="311"/>
    </row>
    <row r="54" spans="1:21" s="163" customFormat="1" ht="16.5" customHeight="1" thickBot="1">
      <c r="A54" s="121" t="s">
        <v>411</v>
      </c>
      <c r="B54" s="319"/>
      <c r="C54" s="363"/>
      <c r="D54" s="363"/>
      <c r="E54" s="153"/>
      <c r="F54" s="153"/>
      <c r="G54" s="153"/>
      <c r="H54" s="154"/>
      <c r="I54" s="301"/>
      <c r="J54" s="320" t="s">
        <v>99</v>
      </c>
      <c r="K54" s="321"/>
      <c r="L54" s="321"/>
      <c r="M54" s="321"/>
      <c r="N54" s="322"/>
      <c r="O54" s="266" t="s">
        <v>34</v>
      </c>
      <c r="P54" s="309"/>
      <c r="Q54" s="310"/>
      <c r="R54" s="310"/>
      <c r="S54" s="311"/>
    </row>
    <row r="55" spans="1:21" s="163" customFormat="1" ht="16.5" customHeight="1" thickTop="1" thickBot="1">
      <c r="A55" s="92" t="s">
        <v>412</v>
      </c>
      <c r="B55" s="319"/>
      <c r="C55" s="155"/>
      <c r="D55" s="155"/>
      <c r="E55" s="155"/>
      <c r="F55" s="156"/>
      <c r="G55" s="155"/>
      <c r="H55" s="157"/>
      <c r="I55" s="302"/>
      <c r="J55" s="360" t="s">
        <v>96</v>
      </c>
      <c r="K55" s="361"/>
      <c r="L55" s="361"/>
      <c r="M55" s="361"/>
      <c r="N55" s="362"/>
      <c r="O55" s="122" t="s">
        <v>2</v>
      </c>
      <c r="P55" s="312"/>
      <c r="Q55" s="313"/>
      <c r="R55" s="313"/>
      <c r="S55" s="314"/>
    </row>
    <row r="56" spans="1:21" s="163" customFormat="1" ht="16.5" customHeight="1" thickTop="1">
      <c r="A56" s="92" t="s">
        <v>413</v>
      </c>
      <c r="B56" s="319"/>
      <c r="C56" s="155"/>
      <c r="D56" s="155"/>
      <c r="E56" s="158"/>
      <c r="F56" s="159"/>
      <c r="G56" s="158"/>
      <c r="H56" s="160"/>
      <c r="I56" s="323" t="s">
        <v>36</v>
      </c>
      <c r="J56" s="324"/>
      <c r="K56" s="324"/>
      <c r="L56" s="324"/>
      <c r="M56" s="324"/>
      <c r="N56" s="324"/>
      <c r="O56" s="325"/>
      <c r="P56" s="337" t="s">
        <v>346</v>
      </c>
      <c r="Q56" s="338"/>
      <c r="R56" s="338"/>
      <c r="S56" s="339"/>
    </row>
    <row r="57" spans="1:21" s="163" customFormat="1" ht="16.5" customHeight="1">
      <c r="A57" s="92" t="s">
        <v>414</v>
      </c>
      <c r="B57" s="319"/>
      <c r="C57" s="155"/>
      <c r="D57" s="155"/>
      <c r="E57" s="158"/>
      <c r="F57" s="159"/>
      <c r="G57" s="158"/>
      <c r="H57" s="160"/>
      <c r="I57" s="326"/>
      <c r="J57" s="327"/>
      <c r="K57" s="327"/>
      <c r="L57" s="327"/>
      <c r="M57" s="327"/>
      <c r="N57" s="327"/>
      <c r="O57" s="328"/>
      <c r="P57" s="340"/>
      <c r="Q57" s="341"/>
      <c r="R57" s="341"/>
      <c r="S57" s="342"/>
    </row>
    <row r="58" spans="1:21" s="163" customFormat="1" ht="16.5" customHeight="1">
      <c r="A58" s="92" t="s">
        <v>415</v>
      </c>
      <c r="B58" s="319"/>
      <c r="C58" s="155"/>
      <c r="D58" s="155"/>
      <c r="E58" s="158"/>
      <c r="F58" s="159"/>
      <c r="G58" s="158"/>
      <c r="H58" s="160"/>
      <c r="I58" s="326"/>
      <c r="J58" s="327"/>
      <c r="K58" s="327"/>
      <c r="L58" s="327"/>
      <c r="M58" s="327"/>
      <c r="N58" s="327"/>
      <c r="O58" s="328"/>
      <c r="P58" s="340"/>
      <c r="Q58" s="341"/>
      <c r="R58" s="341"/>
      <c r="S58" s="342"/>
    </row>
    <row r="59" spans="1:21" s="163" customFormat="1" ht="16.5" customHeight="1">
      <c r="A59" s="92" t="s">
        <v>416</v>
      </c>
      <c r="B59" s="319"/>
      <c r="C59" s="155"/>
      <c r="D59" s="155"/>
      <c r="E59" s="158"/>
      <c r="F59" s="159"/>
      <c r="G59" s="158"/>
      <c r="H59" s="160"/>
      <c r="I59" s="326"/>
      <c r="J59" s="327"/>
      <c r="K59" s="327"/>
      <c r="L59" s="327"/>
      <c r="M59" s="327"/>
      <c r="N59" s="327"/>
      <c r="O59" s="328"/>
      <c r="P59" s="340"/>
      <c r="Q59" s="341"/>
      <c r="R59" s="341"/>
      <c r="S59" s="342"/>
    </row>
    <row r="60" spans="1:21" s="163" customFormat="1" ht="16.5" customHeight="1">
      <c r="A60" s="92" t="s">
        <v>417</v>
      </c>
      <c r="B60" s="319"/>
      <c r="C60" s="318"/>
      <c r="D60" s="318"/>
      <c r="E60" s="319"/>
      <c r="F60" s="319"/>
      <c r="G60" s="319"/>
      <c r="H60" s="149"/>
      <c r="I60" s="326"/>
      <c r="J60" s="327"/>
      <c r="K60" s="327"/>
      <c r="L60" s="327"/>
      <c r="M60" s="327"/>
      <c r="N60" s="327"/>
      <c r="O60" s="328"/>
      <c r="P60" s="340"/>
      <c r="Q60" s="341"/>
      <c r="R60" s="341"/>
      <c r="S60" s="342"/>
    </row>
    <row r="61" spans="1:21" s="163" customFormat="1" ht="16.5" customHeight="1" thickBot="1">
      <c r="A61" s="92" t="s">
        <v>418</v>
      </c>
      <c r="B61" s="319"/>
      <c r="C61" s="318"/>
      <c r="D61" s="318"/>
      <c r="E61" s="318"/>
      <c r="F61" s="318"/>
      <c r="G61" s="318"/>
      <c r="H61" s="161"/>
      <c r="I61" s="329"/>
      <c r="J61" s="330"/>
      <c r="K61" s="330"/>
      <c r="L61" s="330"/>
      <c r="M61" s="330"/>
      <c r="N61" s="330"/>
      <c r="O61" s="331"/>
      <c r="P61" s="343"/>
      <c r="Q61" s="344"/>
      <c r="R61" s="344"/>
      <c r="S61" s="345"/>
    </row>
    <row r="62" spans="1:21" ht="15.75" thickTop="1"/>
    <row r="63" spans="1:21" ht="15.75" thickBot="1"/>
    <row r="64" spans="1:21" s="163" customFormat="1" ht="24.75" thickTop="1" thickBot="1">
      <c r="A64" s="84"/>
      <c r="B64" s="364" t="s">
        <v>45</v>
      </c>
      <c r="C64" s="364"/>
      <c r="D64" s="364"/>
      <c r="E64" s="223">
        <v>3</v>
      </c>
      <c r="F64" s="86" t="s">
        <v>107</v>
      </c>
      <c r="G64" s="87"/>
      <c r="H64" s="87"/>
      <c r="I64" s="86"/>
      <c r="J64" s="86"/>
      <c r="K64" s="85"/>
      <c r="L64" s="85"/>
      <c r="M64" s="87"/>
      <c r="N64" s="87"/>
      <c r="O64" s="87"/>
      <c r="P64" s="87"/>
      <c r="Q64" s="365" t="s">
        <v>53</v>
      </c>
      <c r="R64" s="366"/>
      <c r="S64" s="174">
        <v>3</v>
      </c>
    </row>
    <row r="65" spans="1:21" s="163" customFormat="1" ht="15.75" customHeight="1" thickTop="1">
      <c r="A65" s="72"/>
      <c r="B65" s="228" t="s">
        <v>12</v>
      </c>
      <c r="C65" s="88" t="s">
        <v>13</v>
      </c>
      <c r="D65" s="235" t="s">
        <v>14</v>
      </c>
      <c r="E65" s="236"/>
      <c r="F65" s="235" t="s">
        <v>46</v>
      </c>
      <c r="G65" s="237"/>
      <c r="H65" s="354" t="s">
        <v>47</v>
      </c>
      <c r="I65" s="354" t="s">
        <v>15</v>
      </c>
      <c r="J65" s="354" t="s">
        <v>58</v>
      </c>
      <c r="K65" s="354" t="s">
        <v>65</v>
      </c>
      <c r="L65" s="354" t="s">
        <v>59</v>
      </c>
      <c r="M65" s="356" t="s">
        <v>48</v>
      </c>
      <c r="N65" s="354" t="s">
        <v>92</v>
      </c>
      <c r="O65" s="332" t="s">
        <v>16</v>
      </c>
      <c r="P65" s="333"/>
      <c r="Q65" s="334"/>
      <c r="R65" s="335" t="s">
        <v>16</v>
      </c>
      <c r="S65" s="346" t="s">
        <v>26</v>
      </c>
      <c r="T65" s="296" t="s">
        <v>104</v>
      </c>
      <c r="U65" s="296" t="s">
        <v>236</v>
      </c>
    </row>
    <row r="66" spans="1:21" s="163" customFormat="1" ht="45.75" thickBot="1">
      <c r="A66" s="72"/>
      <c r="B66" s="229" t="s">
        <v>17</v>
      </c>
      <c r="C66" s="89" t="s">
        <v>18</v>
      </c>
      <c r="D66" s="263" t="s">
        <v>0</v>
      </c>
      <c r="E66" s="263" t="s">
        <v>19</v>
      </c>
      <c r="F66" s="263" t="s">
        <v>49</v>
      </c>
      <c r="G66" s="90" t="s">
        <v>66</v>
      </c>
      <c r="H66" s="355"/>
      <c r="I66" s="355"/>
      <c r="J66" s="355"/>
      <c r="K66" s="355"/>
      <c r="L66" s="355"/>
      <c r="M66" s="357"/>
      <c r="N66" s="355"/>
      <c r="O66" s="227" t="s">
        <v>67</v>
      </c>
      <c r="P66" s="227" t="s">
        <v>89</v>
      </c>
      <c r="Q66" s="230" t="s">
        <v>20</v>
      </c>
      <c r="R66" s="336"/>
      <c r="S66" s="347"/>
      <c r="T66" s="297"/>
      <c r="U66" s="297"/>
    </row>
    <row r="67" spans="1:21" s="163" customFormat="1" ht="15.75" thickTop="1">
      <c r="A67" s="72"/>
      <c r="B67" s="50"/>
      <c r="C67" s="51"/>
      <c r="D67" s="51"/>
      <c r="E67" s="51"/>
      <c r="F67" s="51"/>
      <c r="G67" s="51"/>
      <c r="H67" s="51"/>
      <c r="I67" s="51"/>
      <c r="J67" s="51"/>
      <c r="K67" s="51"/>
      <c r="L67" s="51"/>
      <c r="M67" s="51"/>
      <c r="N67" s="51"/>
      <c r="O67" s="51"/>
      <c r="P67" s="51"/>
      <c r="Q67" s="51"/>
      <c r="R67" s="51"/>
      <c r="S67" s="91"/>
      <c r="T67" s="274"/>
      <c r="U67" s="274"/>
    </row>
    <row r="68" spans="1:21" s="163" customFormat="1">
      <c r="A68" s="72"/>
      <c r="B68" s="348" t="s">
        <v>90</v>
      </c>
      <c r="C68" s="349"/>
      <c r="D68" s="349"/>
      <c r="E68" s="349"/>
      <c r="F68" s="349"/>
      <c r="G68" s="349"/>
      <c r="H68" s="349"/>
      <c r="I68" s="349"/>
      <c r="J68" s="349"/>
      <c r="K68" s="349"/>
      <c r="L68" s="349"/>
      <c r="M68" s="349"/>
      <c r="N68" s="349"/>
      <c r="O68" s="349"/>
      <c r="P68" s="349"/>
      <c r="Q68" s="349"/>
      <c r="R68" s="349"/>
      <c r="S68" s="350"/>
      <c r="T68" s="275"/>
      <c r="U68" s="275"/>
    </row>
    <row r="69" spans="1:21" s="163" customFormat="1" ht="67.5">
      <c r="A69" s="92" t="s">
        <v>361</v>
      </c>
      <c r="B69" s="17">
        <v>1</v>
      </c>
      <c r="C69" s="113" t="s">
        <v>156</v>
      </c>
      <c r="D69" s="113" t="s">
        <v>164</v>
      </c>
      <c r="E69" s="113" t="s">
        <v>157</v>
      </c>
      <c r="F69" s="113" t="s">
        <v>142</v>
      </c>
      <c r="G69" s="256">
        <v>0.1575</v>
      </c>
      <c r="H69" s="114" t="s">
        <v>34</v>
      </c>
      <c r="I69" s="115" t="s">
        <v>159</v>
      </c>
      <c r="J69" s="116">
        <v>38187</v>
      </c>
      <c r="K69" s="117"/>
      <c r="L69" s="116">
        <v>39069</v>
      </c>
      <c r="M69" s="118">
        <v>29</v>
      </c>
      <c r="N69" s="93" t="s">
        <v>94</v>
      </c>
      <c r="O69" s="93">
        <v>5256600000</v>
      </c>
      <c r="P69" s="257" t="s">
        <v>34</v>
      </c>
      <c r="Q69" s="118">
        <v>14683</v>
      </c>
      <c r="R69" s="119">
        <v>2313</v>
      </c>
      <c r="S69" s="180" t="s">
        <v>325</v>
      </c>
      <c r="T69" s="276" t="s">
        <v>165</v>
      </c>
      <c r="U69" s="278" t="s">
        <v>34</v>
      </c>
    </row>
    <row r="70" spans="1:21" s="163" customFormat="1" ht="56.25">
      <c r="A70" s="92" t="s">
        <v>362</v>
      </c>
      <c r="B70" s="17">
        <v>2</v>
      </c>
      <c r="C70" s="113" t="s">
        <v>135</v>
      </c>
      <c r="D70" s="113" t="s">
        <v>163</v>
      </c>
      <c r="E70" s="113" t="s">
        <v>158</v>
      </c>
      <c r="F70" s="113" t="s">
        <v>117</v>
      </c>
      <c r="G70" s="256">
        <v>1</v>
      </c>
      <c r="H70" s="114" t="s">
        <v>34</v>
      </c>
      <c r="I70" s="115" t="s">
        <v>159</v>
      </c>
      <c r="J70" s="116">
        <v>37671</v>
      </c>
      <c r="K70" s="117"/>
      <c r="L70" s="116">
        <v>38147</v>
      </c>
      <c r="M70" s="118">
        <v>15.7</v>
      </c>
      <c r="N70" s="93" t="s">
        <v>94</v>
      </c>
      <c r="O70" s="93">
        <v>1044000000</v>
      </c>
      <c r="P70" s="257" t="s">
        <v>34</v>
      </c>
      <c r="Q70" s="118">
        <v>3145</v>
      </c>
      <c r="R70" s="119">
        <v>3145</v>
      </c>
      <c r="S70" s="180"/>
      <c r="T70" s="276" t="s">
        <v>165</v>
      </c>
      <c r="U70" s="278" t="s">
        <v>34</v>
      </c>
    </row>
    <row r="71" spans="1:21" s="163" customFormat="1">
      <c r="A71" s="92"/>
      <c r="B71" s="348" t="s">
        <v>91</v>
      </c>
      <c r="C71" s="349"/>
      <c r="D71" s="349"/>
      <c r="E71" s="349"/>
      <c r="F71" s="349"/>
      <c r="G71" s="349"/>
      <c r="H71" s="349"/>
      <c r="I71" s="349"/>
      <c r="J71" s="349"/>
      <c r="K71" s="349"/>
      <c r="L71" s="349"/>
      <c r="M71" s="349"/>
      <c r="N71" s="349"/>
      <c r="O71" s="349"/>
      <c r="P71" s="349"/>
      <c r="Q71" s="349"/>
      <c r="R71" s="349"/>
      <c r="S71" s="350"/>
      <c r="T71" s="275"/>
      <c r="U71" s="275"/>
    </row>
    <row r="72" spans="1:21" s="163" customFormat="1" ht="89.25">
      <c r="A72" s="92" t="s">
        <v>363</v>
      </c>
      <c r="B72" s="17">
        <v>3</v>
      </c>
      <c r="C72" s="113" t="s">
        <v>155</v>
      </c>
      <c r="D72" s="113"/>
      <c r="E72" s="113" t="s">
        <v>160</v>
      </c>
      <c r="F72" s="113" t="s">
        <v>117</v>
      </c>
      <c r="G72" s="256">
        <v>1</v>
      </c>
      <c r="H72" s="114" t="s">
        <v>34</v>
      </c>
      <c r="I72" s="115" t="s">
        <v>154</v>
      </c>
      <c r="J72" s="116">
        <v>37779</v>
      </c>
      <c r="K72" s="117"/>
      <c r="L72" s="116">
        <v>39851</v>
      </c>
      <c r="M72" s="118">
        <v>68.2</v>
      </c>
      <c r="N72" s="93" t="s">
        <v>93</v>
      </c>
      <c r="O72" s="93">
        <v>3092233268.1811953</v>
      </c>
      <c r="P72" s="257" t="s">
        <v>34</v>
      </c>
      <c r="Q72" s="118">
        <v>9314</v>
      </c>
      <c r="R72" s="119">
        <v>9314</v>
      </c>
      <c r="S72" s="180" t="s">
        <v>336</v>
      </c>
      <c r="T72" s="276" t="s">
        <v>112</v>
      </c>
      <c r="U72" s="278" t="s">
        <v>34</v>
      </c>
    </row>
    <row r="73" spans="1:21" s="163" customFormat="1" ht="89.25">
      <c r="A73" s="92" t="s">
        <v>364</v>
      </c>
      <c r="B73" s="17">
        <v>4</v>
      </c>
      <c r="C73" s="113" t="s">
        <v>155</v>
      </c>
      <c r="D73" s="113"/>
      <c r="E73" s="113" t="s">
        <v>161</v>
      </c>
      <c r="F73" s="113" t="s">
        <v>117</v>
      </c>
      <c r="G73" s="256">
        <v>1</v>
      </c>
      <c r="H73" s="114" t="s">
        <v>34</v>
      </c>
      <c r="I73" s="115" t="s">
        <v>154</v>
      </c>
      <c r="J73" s="116">
        <v>38049</v>
      </c>
      <c r="K73" s="117"/>
      <c r="L73" s="116">
        <v>40390</v>
      </c>
      <c r="M73" s="118">
        <v>77</v>
      </c>
      <c r="N73" s="93" t="s">
        <v>93</v>
      </c>
      <c r="O73" s="93">
        <v>5823235277.6856489</v>
      </c>
      <c r="P73" s="257" t="s">
        <v>34</v>
      </c>
      <c r="Q73" s="118">
        <v>16266</v>
      </c>
      <c r="R73" s="119">
        <v>16266</v>
      </c>
      <c r="S73" s="180" t="s">
        <v>337</v>
      </c>
      <c r="T73" s="276" t="s">
        <v>112</v>
      </c>
      <c r="U73" s="278" t="s">
        <v>34</v>
      </c>
    </row>
    <row r="74" spans="1:21" s="163" customFormat="1" ht="102">
      <c r="A74" s="92" t="s">
        <v>365</v>
      </c>
      <c r="B74" s="17">
        <v>5</v>
      </c>
      <c r="C74" s="113" t="s">
        <v>150</v>
      </c>
      <c r="D74" s="113"/>
      <c r="E74" s="113" t="s">
        <v>162</v>
      </c>
      <c r="F74" s="113" t="s">
        <v>117</v>
      </c>
      <c r="G74" s="256">
        <v>1</v>
      </c>
      <c r="H74" s="114" t="s">
        <v>34</v>
      </c>
      <c r="I74" s="115" t="s">
        <v>154</v>
      </c>
      <c r="J74" s="116">
        <v>35538</v>
      </c>
      <c r="K74" s="117"/>
      <c r="L74" s="116">
        <v>39056</v>
      </c>
      <c r="M74" s="118">
        <v>115.7</v>
      </c>
      <c r="N74" s="93" t="s">
        <v>93</v>
      </c>
      <c r="O74" s="93">
        <v>604908582.97590256</v>
      </c>
      <c r="P74" s="257" t="s">
        <v>34</v>
      </c>
      <c r="Q74" s="118">
        <v>3517</v>
      </c>
      <c r="R74" s="119">
        <v>3517</v>
      </c>
      <c r="S74" s="180" t="s">
        <v>338</v>
      </c>
      <c r="T74" s="276" t="s">
        <v>112</v>
      </c>
      <c r="U74" s="278" t="s">
        <v>34</v>
      </c>
    </row>
    <row r="75" spans="1:21" s="163" customFormat="1" ht="15.75" thickBot="1">
      <c r="A75" s="92" t="s">
        <v>366</v>
      </c>
      <c r="B75" s="17">
        <v>6</v>
      </c>
      <c r="C75" s="113"/>
      <c r="D75" s="113"/>
      <c r="E75" s="113"/>
      <c r="F75" s="113"/>
      <c r="G75" s="256"/>
      <c r="H75" s="114"/>
      <c r="I75" s="115"/>
      <c r="J75" s="116"/>
      <c r="K75" s="117"/>
      <c r="L75" s="116"/>
      <c r="M75" s="118" t="s">
        <v>349</v>
      </c>
      <c r="N75" s="93"/>
      <c r="O75" s="93"/>
      <c r="P75" s="257" t="s">
        <v>33</v>
      </c>
      <c r="Q75" s="118">
        <v>0</v>
      </c>
      <c r="R75" s="119" t="s">
        <v>349</v>
      </c>
      <c r="S75" s="120"/>
      <c r="T75" s="277"/>
      <c r="U75" s="279" t="s">
        <v>33</v>
      </c>
    </row>
    <row r="76" spans="1:21" s="163" customFormat="1" ht="17.25" thickTop="1" thickBot="1">
      <c r="A76" s="92" t="s">
        <v>419</v>
      </c>
      <c r="B76" s="351" t="s">
        <v>50</v>
      </c>
      <c r="C76" s="352"/>
      <c r="D76" s="352"/>
      <c r="E76" s="352"/>
      <c r="F76" s="352"/>
      <c r="G76" s="352"/>
      <c r="H76" s="352"/>
      <c r="I76" s="352"/>
      <c r="J76" s="352"/>
      <c r="K76" s="352"/>
      <c r="L76" s="352"/>
      <c r="M76" s="352"/>
      <c r="N76" s="352"/>
      <c r="O76" s="353"/>
      <c r="P76" s="231"/>
      <c r="Q76" s="232" t="s">
        <v>95</v>
      </c>
      <c r="R76" s="233">
        <v>34555</v>
      </c>
      <c r="S76" s="234"/>
    </row>
    <row r="77" spans="1:21" s="163" customFormat="1" ht="16.5" customHeight="1" thickTop="1">
      <c r="A77" s="92" t="s">
        <v>420</v>
      </c>
      <c r="B77" s="358"/>
      <c r="C77" s="358"/>
      <c r="D77" s="358"/>
      <c r="E77" s="358"/>
      <c r="F77" s="358"/>
      <c r="G77" s="358"/>
      <c r="H77" s="359"/>
      <c r="I77" s="300">
        <v>1</v>
      </c>
      <c r="J77" s="303" t="s">
        <v>97</v>
      </c>
      <c r="K77" s="304"/>
      <c r="L77" s="304"/>
      <c r="M77" s="304"/>
      <c r="N77" s="304"/>
      <c r="O77" s="305"/>
      <c r="P77" s="306" t="s">
        <v>51</v>
      </c>
      <c r="Q77" s="307"/>
      <c r="R77" s="307"/>
      <c r="S77" s="308"/>
    </row>
    <row r="78" spans="1:21" s="163" customFormat="1" ht="16.5" customHeight="1">
      <c r="A78" s="92" t="s">
        <v>421</v>
      </c>
      <c r="B78" s="319"/>
      <c r="C78" s="150"/>
      <c r="D78" s="151"/>
      <c r="E78" s="151"/>
      <c r="F78" s="151"/>
      <c r="G78" s="152"/>
      <c r="H78" s="149"/>
      <c r="I78" s="301"/>
      <c r="J78" s="315" t="s">
        <v>98</v>
      </c>
      <c r="K78" s="316"/>
      <c r="L78" s="316"/>
      <c r="M78" s="316"/>
      <c r="N78" s="317"/>
      <c r="O78" s="267">
        <v>3</v>
      </c>
      <c r="P78" s="309"/>
      <c r="Q78" s="310"/>
      <c r="R78" s="310"/>
      <c r="S78" s="311"/>
    </row>
    <row r="79" spans="1:21" s="163" customFormat="1" ht="16.5" customHeight="1" thickBot="1">
      <c r="A79" s="121" t="s">
        <v>422</v>
      </c>
      <c r="B79" s="319"/>
      <c r="C79" s="363"/>
      <c r="D79" s="363"/>
      <c r="E79" s="153"/>
      <c r="F79" s="153"/>
      <c r="G79" s="153"/>
      <c r="H79" s="154"/>
      <c r="I79" s="301"/>
      <c r="J79" s="320" t="s">
        <v>99</v>
      </c>
      <c r="K79" s="321"/>
      <c r="L79" s="321"/>
      <c r="M79" s="321"/>
      <c r="N79" s="322"/>
      <c r="O79" s="266" t="s">
        <v>34</v>
      </c>
      <c r="P79" s="309"/>
      <c r="Q79" s="310"/>
      <c r="R79" s="310"/>
      <c r="S79" s="311"/>
    </row>
    <row r="80" spans="1:21" s="163" customFormat="1" ht="16.5" customHeight="1" thickTop="1" thickBot="1">
      <c r="A80" s="92" t="s">
        <v>423</v>
      </c>
      <c r="B80" s="319"/>
      <c r="C80" s="155"/>
      <c r="D80" s="155"/>
      <c r="E80" s="155"/>
      <c r="F80" s="156"/>
      <c r="G80" s="155"/>
      <c r="H80" s="157"/>
      <c r="I80" s="302"/>
      <c r="J80" s="360" t="s">
        <v>96</v>
      </c>
      <c r="K80" s="361"/>
      <c r="L80" s="361"/>
      <c r="M80" s="361"/>
      <c r="N80" s="362"/>
      <c r="O80" s="122" t="s">
        <v>2</v>
      </c>
      <c r="P80" s="312"/>
      <c r="Q80" s="313"/>
      <c r="R80" s="313"/>
      <c r="S80" s="314"/>
    </row>
    <row r="81" spans="1:21" s="163" customFormat="1" ht="16.5" customHeight="1" thickTop="1">
      <c r="A81" s="92" t="s">
        <v>424</v>
      </c>
      <c r="B81" s="319"/>
      <c r="C81" s="155"/>
      <c r="D81" s="155"/>
      <c r="E81" s="158"/>
      <c r="F81" s="159"/>
      <c r="G81" s="158"/>
      <c r="H81" s="160"/>
      <c r="I81" s="323" t="s">
        <v>36</v>
      </c>
      <c r="J81" s="324"/>
      <c r="K81" s="324"/>
      <c r="L81" s="324"/>
      <c r="M81" s="324"/>
      <c r="N81" s="324"/>
      <c r="O81" s="325"/>
      <c r="P81" s="337" t="s">
        <v>346</v>
      </c>
      <c r="Q81" s="338"/>
      <c r="R81" s="338"/>
      <c r="S81" s="339"/>
    </row>
    <row r="82" spans="1:21" s="163" customFormat="1" ht="16.5" customHeight="1">
      <c r="A82" s="92" t="s">
        <v>425</v>
      </c>
      <c r="B82" s="319"/>
      <c r="C82" s="155"/>
      <c r="D82" s="155"/>
      <c r="E82" s="158"/>
      <c r="F82" s="159"/>
      <c r="G82" s="158"/>
      <c r="H82" s="160"/>
      <c r="I82" s="326"/>
      <c r="J82" s="327"/>
      <c r="K82" s="327"/>
      <c r="L82" s="327"/>
      <c r="M82" s="327"/>
      <c r="N82" s="327"/>
      <c r="O82" s="328"/>
      <c r="P82" s="340"/>
      <c r="Q82" s="341"/>
      <c r="R82" s="341"/>
      <c r="S82" s="342"/>
    </row>
    <row r="83" spans="1:21" s="163" customFormat="1" ht="16.5" customHeight="1">
      <c r="A83" s="92" t="s">
        <v>426</v>
      </c>
      <c r="B83" s="319"/>
      <c r="C83" s="155"/>
      <c r="D83" s="155"/>
      <c r="E83" s="158"/>
      <c r="F83" s="159"/>
      <c r="G83" s="158"/>
      <c r="H83" s="160"/>
      <c r="I83" s="326"/>
      <c r="J83" s="327"/>
      <c r="K83" s="327"/>
      <c r="L83" s="327"/>
      <c r="M83" s="327"/>
      <c r="N83" s="327"/>
      <c r="O83" s="328"/>
      <c r="P83" s="340"/>
      <c r="Q83" s="341"/>
      <c r="R83" s="341"/>
      <c r="S83" s="342"/>
    </row>
    <row r="84" spans="1:21" s="163" customFormat="1" ht="16.5" customHeight="1">
      <c r="A84" s="92" t="s">
        <v>427</v>
      </c>
      <c r="B84" s="319"/>
      <c r="C84" s="155"/>
      <c r="D84" s="155"/>
      <c r="E84" s="158"/>
      <c r="F84" s="159"/>
      <c r="G84" s="158"/>
      <c r="H84" s="160"/>
      <c r="I84" s="326"/>
      <c r="J84" s="327"/>
      <c r="K84" s="327"/>
      <c r="L84" s="327"/>
      <c r="M84" s="327"/>
      <c r="N84" s="327"/>
      <c r="O84" s="328"/>
      <c r="P84" s="340"/>
      <c r="Q84" s="341"/>
      <c r="R84" s="341"/>
      <c r="S84" s="342"/>
    </row>
    <row r="85" spans="1:21" s="163" customFormat="1" ht="16.5" customHeight="1">
      <c r="A85" s="92" t="s">
        <v>428</v>
      </c>
      <c r="B85" s="319"/>
      <c r="C85" s="318"/>
      <c r="D85" s="318"/>
      <c r="E85" s="319"/>
      <c r="F85" s="319"/>
      <c r="G85" s="319"/>
      <c r="H85" s="149"/>
      <c r="I85" s="326"/>
      <c r="J85" s="327"/>
      <c r="K85" s="327"/>
      <c r="L85" s="327"/>
      <c r="M85" s="327"/>
      <c r="N85" s="327"/>
      <c r="O85" s="328"/>
      <c r="P85" s="340"/>
      <c r="Q85" s="341"/>
      <c r="R85" s="341"/>
      <c r="S85" s="342"/>
    </row>
    <row r="86" spans="1:21" s="163" customFormat="1" ht="16.5" customHeight="1" thickBot="1">
      <c r="A86" s="92" t="s">
        <v>429</v>
      </c>
      <c r="B86" s="319"/>
      <c r="C86" s="318"/>
      <c r="D86" s="318"/>
      <c r="E86" s="318"/>
      <c r="F86" s="318"/>
      <c r="G86" s="318"/>
      <c r="H86" s="161"/>
      <c r="I86" s="329"/>
      <c r="J86" s="330"/>
      <c r="K86" s="330"/>
      <c r="L86" s="330"/>
      <c r="M86" s="330"/>
      <c r="N86" s="330"/>
      <c r="O86" s="331"/>
      <c r="P86" s="343"/>
      <c r="Q86" s="344"/>
      <c r="R86" s="344"/>
      <c r="S86" s="345"/>
    </row>
    <row r="87" spans="1:21" ht="15.75" thickTop="1"/>
    <row r="88" spans="1:21" ht="15.75" thickBot="1"/>
    <row r="89" spans="1:21" s="163" customFormat="1" ht="24.75" thickTop="1" thickBot="1">
      <c r="A89" s="84"/>
      <c r="B89" s="364" t="s">
        <v>45</v>
      </c>
      <c r="C89" s="364"/>
      <c r="D89" s="364"/>
      <c r="E89" s="223">
        <v>4</v>
      </c>
      <c r="F89" s="86" t="s">
        <v>173</v>
      </c>
      <c r="G89" s="87"/>
      <c r="H89" s="87"/>
      <c r="I89" s="86"/>
      <c r="J89" s="86"/>
      <c r="K89" s="85"/>
      <c r="L89" s="85"/>
      <c r="M89" s="87"/>
      <c r="N89" s="87"/>
      <c r="O89" s="87"/>
      <c r="P89" s="87"/>
      <c r="Q89" s="365" t="s">
        <v>53</v>
      </c>
      <c r="R89" s="366"/>
      <c r="S89" s="174">
        <v>4</v>
      </c>
    </row>
    <row r="90" spans="1:21" s="163" customFormat="1" ht="15.75" customHeight="1" thickTop="1">
      <c r="A90" s="72"/>
      <c r="B90" s="228" t="s">
        <v>12</v>
      </c>
      <c r="C90" s="88" t="s">
        <v>13</v>
      </c>
      <c r="D90" s="235" t="s">
        <v>14</v>
      </c>
      <c r="E90" s="236"/>
      <c r="F90" s="235" t="s">
        <v>46</v>
      </c>
      <c r="G90" s="237"/>
      <c r="H90" s="354" t="s">
        <v>47</v>
      </c>
      <c r="I90" s="354" t="s">
        <v>15</v>
      </c>
      <c r="J90" s="354" t="s">
        <v>58</v>
      </c>
      <c r="K90" s="354" t="s">
        <v>65</v>
      </c>
      <c r="L90" s="354" t="s">
        <v>59</v>
      </c>
      <c r="M90" s="356" t="s">
        <v>48</v>
      </c>
      <c r="N90" s="354" t="s">
        <v>92</v>
      </c>
      <c r="O90" s="332" t="s">
        <v>16</v>
      </c>
      <c r="P90" s="333"/>
      <c r="Q90" s="334"/>
      <c r="R90" s="335" t="s">
        <v>16</v>
      </c>
      <c r="S90" s="346" t="s">
        <v>26</v>
      </c>
      <c r="T90" s="296" t="s">
        <v>104</v>
      </c>
      <c r="U90" s="296" t="s">
        <v>236</v>
      </c>
    </row>
    <row r="91" spans="1:21" s="163" customFormat="1" ht="45.75" thickBot="1">
      <c r="A91" s="72"/>
      <c r="B91" s="229" t="s">
        <v>17</v>
      </c>
      <c r="C91" s="89" t="s">
        <v>18</v>
      </c>
      <c r="D91" s="263" t="s">
        <v>0</v>
      </c>
      <c r="E91" s="263" t="s">
        <v>19</v>
      </c>
      <c r="F91" s="263" t="s">
        <v>49</v>
      </c>
      <c r="G91" s="90" t="s">
        <v>66</v>
      </c>
      <c r="H91" s="355"/>
      <c r="I91" s="355"/>
      <c r="J91" s="355"/>
      <c r="K91" s="355"/>
      <c r="L91" s="355"/>
      <c r="M91" s="357"/>
      <c r="N91" s="355"/>
      <c r="O91" s="227" t="s">
        <v>67</v>
      </c>
      <c r="P91" s="227" t="s">
        <v>89</v>
      </c>
      <c r="Q91" s="230" t="s">
        <v>20</v>
      </c>
      <c r="R91" s="336"/>
      <c r="S91" s="347"/>
      <c r="T91" s="297"/>
      <c r="U91" s="297"/>
    </row>
    <row r="92" spans="1:21" s="163" customFormat="1" ht="15.75" thickTop="1">
      <c r="A92" s="72"/>
      <c r="B92" s="50"/>
      <c r="C92" s="51"/>
      <c r="D92" s="51"/>
      <c r="E92" s="51"/>
      <c r="F92" s="51"/>
      <c r="G92" s="51"/>
      <c r="H92" s="51"/>
      <c r="I92" s="51"/>
      <c r="J92" s="51"/>
      <c r="K92" s="51"/>
      <c r="L92" s="51"/>
      <c r="M92" s="51"/>
      <c r="N92" s="51"/>
      <c r="O92" s="51"/>
      <c r="P92" s="51"/>
      <c r="Q92" s="51"/>
      <c r="R92" s="51"/>
      <c r="S92" s="91"/>
      <c r="T92" s="274"/>
      <c r="U92" s="274"/>
    </row>
    <row r="93" spans="1:21" s="163" customFormat="1">
      <c r="A93" s="72"/>
      <c r="B93" s="348" t="s">
        <v>90</v>
      </c>
      <c r="C93" s="349"/>
      <c r="D93" s="349"/>
      <c r="E93" s="349"/>
      <c r="F93" s="349"/>
      <c r="G93" s="349"/>
      <c r="H93" s="349"/>
      <c r="I93" s="349"/>
      <c r="J93" s="349"/>
      <c r="K93" s="349"/>
      <c r="L93" s="349"/>
      <c r="M93" s="349"/>
      <c r="N93" s="349"/>
      <c r="O93" s="349"/>
      <c r="P93" s="349"/>
      <c r="Q93" s="349"/>
      <c r="R93" s="349"/>
      <c r="S93" s="350"/>
      <c r="T93" s="275"/>
      <c r="U93" s="275"/>
    </row>
    <row r="94" spans="1:21" s="163" customFormat="1" ht="123.75">
      <c r="A94" s="92" t="s">
        <v>367</v>
      </c>
      <c r="B94" s="17">
        <v>1</v>
      </c>
      <c r="C94" s="113" t="s">
        <v>175</v>
      </c>
      <c r="D94" s="113" t="s">
        <v>176</v>
      </c>
      <c r="E94" s="113" t="s">
        <v>177</v>
      </c>
      <c r="F94" s="113" t="s">
        <v>178</v>
      </c>
      <c r="G94" s="256">
        <v>0.33</v>
      </c>
      <c r="H94" s="114" t="s">
        <v>34</v>
      </c>
      <c r="I94" s="115" t="s">
        <v>174</v>
      </c>
      <c r="J94" s="116">
        <v>37916</v>
      </c>
      <c r="K94" s="117"/>
      <c r="L94" s="116">
        <v>38624</v>
      </c>
      <c r="M94" s="118">
        <v>23.3</v>
      </c>
      <c r="N94" s="93" t="s">
        <v>93</v>
      </c>
      <c r="O94" s="93">
        <v>2884557532.5</v>
      </c>
      <c r="P94" s="257" t="s">
        <v>34</v>
      </c>
      <c r="Q94" s="118">
        <v>8688</v>
      </c>
      <c r="R94" s="119">
        <v>2867</v>
      </c>
      <c r="S94" s="180" t="s">
        <v>181</v>
      </c>
      <c r="T94" s="276" t="s">
        <v>182</v>
      </c>
      <c r="U94" s="278" t="s">
        <v>34</v>
      </c>
    </row>
    <row r="95" spans="1:21" s="163" customFormat="1" ht="135">
      <c r="A95" s="92" t="s">
        <v>368</v>
      </c>
      <c r="B95" s="17">
        <v>2</v>
      </c>
      <c r="C95" s="113" t="s">
        <v>175</v>
      </c>
      <c r="D95" s="113" t="s">
        <v>179</v>
      </c>
      <c r="E95" s="113" t="s">
        <v>180</v>
      </c>
      <c r="F95" s="113" t="s">
        <v>178</v>
      </c>
      <c r="G95" s="256">
        <v>0.33329999999999999</v>
      </c>
      <c r="H95" s="114" t="s">
        <v>34</v>
      </c>
      <c r="I95" s="115" t="s">
        <v>174</v>
      </c>
      <c r="J95" s="116">
        <v>39696</v>
      </c>
      <c r="K95" s="117"/>
      <c r="L95" s="116">
        <v>41399</v>
      </c>
      <c r="M95" s="118">
        <v>56</v>
      </c>
      <c r="N95" s="93" t="s">
        <v>93</v>
      </c>
      <c r="O95" s="93">
        <v>16691469546.6</v>
      </c>
      <c r="P95" s="257" t="s">
        <v>34</v>
      </c>
      <c r="Q95" s="118">
        <v>36168</v>
      </c>
      <c r="R95" s="119">
        <v>12055</v>
      </c>
      <c r="S95" s="180" t="s">
        <v>183</v>
      </c>
      <c r="T95" s="276" t="s">
        <v>182</v>
      </c>
      <c r="U95" s="278" t="s">
        <v>34</v>
      </c>
    </row>
    <row r="96" spans="1:21" s="163" customFormat="1">
      <c r="A96" s="92"/>
      <c r="B96" s="348" t="s">
        <v>91</v>
      </c>
      <c r="C96" s="349"/>
      <c r="D96" s="349"/>
      <c r="E96" s="349"/>
      <c r="F96" s="349"/>
      <c r="G96" s="349"/>
      <c r="H96" s="349"/>
      <c r="I96" s="349"/>
      <c r="J96" s="349"/>
      <c r="K96" s="349"/>
      <c r="L96" s="349"/>
      <c r="M96" s="349"/>
      <c r="N96" s="349"/>
      <c r="O96" s="349"/>
      <c r="P96" s="349"/>
      <c r="Q96" s="349"/>
      <c r="R96" s="349"/>
      <c r="S96" s="350"/>
      <c r="T96" s="275"/>
      <c r="U96" s="275"/>
    </row>
    <row r="97" spans="1:21" s="163" customFormat="1" ht="90">
      <c r="A97" s="92" t="s">
        <v>369</v>
      </c>
      <c r="B97" s="17">
        <v>3</v>
      </c>
      <c r="C97" s="113" t="s">
        <v>184</v>
      </c>
      <c r="D97" s="113" t="s">
        <v>185</v>
      </c>
      <c r="E97" s="113" t="s">
        <v>186</v>
      </c>
      <c r="F97" s="113" t="s">
        <v>178</v>
      </c>
      <c r="G97" s="256">
        <v>0.67</v>
      </c>
      <c r="H97" s="114" t="s">
        <v>34</v>
      </c>
      <c r="I97" s="115" t="s">
        <v>187</v>
      </c>
      <c r="J97" s="116">
        <v>39438</v>
      </c>
      <c r="K97" s="117"/>
      <c r="L97" s="116">
        <v>39803</v>
      </c>
      <c r="M97" s="118">
        <v>12</v>
      </c>
      <c r="N97" s="93" t="s">
        <v>94</v>
      </c>
      <c r="O97" s="93">
        <v>6188987810</v>
      </c>
      <c r="P97" s="257" t="s">
        <v>34</v>
      </c>
      <c r="Q97" s="118">
        <v>14270</v>
      </c>
      <c r="R97" s="119">
        <v>9561</v>
      </c>
      <c r="S97" s="180" t="s">
        <v>192</v>
      </c>
      <c r="T97" s="276" t="s">
        <v>182</v>
      </c>
      <c r="U97" s="278" t="s">
        <v>34</v>
      </c>
    </row>
    <row r="98" spans="1:21" s="163" customFormat="1" ht="127.5">
      <c r="A98" s="92" t="s">
        <v>370</v>
      </c>
      <c r="B98" s="17">
        <v>4</v>
      </c>
      <c r="C98" s="113" t="s">
        <v>188</v>
      </c>
      <c r="D98" s="113" t="s">
        <v>189</v>
      </c>
      <c r="E98" s="113" t="s">
        <v>190</v>
      </c>
      <c r="F98" s="113" t="s">
        <v>117</v>
      </c>
      <c r="G98" s="256">
        <v>1</v>
      </c>
      <c r="H98" s="114" t="s">
        <v>34</v>
      </c>
      <c r="I98" s="115" t="s">
        <v>191</v>
      </c>
      <c r="J98" s="116">
        <v>40122</v>
      </c>
      <c r="K98" s="117"/>
      <c r="L98" s="116">
        <v>40582</v>
      </c>
      <c r="M98" s="118">
        <v>15.2</v>
      </c>
      <c r="N98" s="93" t="s">
        <v>94</v>
      </c>
      <c r="O98" s="93">
        <v>2173874811</v>
      </c>
      <c r="P98" s="257" t="s">
        <v>34</v>
      </c>
      <c r="Q98" s="118">
        <v>4375</v>
      </c>
      <c r="R98" s="119">
        <v>4375</v>
      </c>
      <c r="S98" s="180" t="s">
        <v>193</v>
      </c>
      <c r="T98" s="276" t="s">
        <v>194</v>
      </c>
      <c r="U98" s="278" t="s">
        <v>34</v>
      </c>
    </row>
    <row r="99" spans="1:21" s="163" customFormat="1">
      <c r="A99" s="92" t="s">
        <v>371</v>
      </c>
      <c r="B99" s="17">
        <v>5</v>
      </c>
      <c r="C99" s="113"/>
      <c r="D99" s="113"/>
      <c r="E99" s="113"/>
      <c r="F99" s="113"/>
      <c r="G99" s="256"/>
      <c r="H99" s="114"/>
      <c r="I99" s="115"/>
      <c r="J99" s="116"/>
      <c r="K99" s="117"/>
      <c r="L99" s="116"/>
      <c r="M99" s="118" t="s">
        <v>349</v>
      </c>
      <c r="N99" s="93" t="s">
        <v>93</v>
      </c>
      <c r="O99" s="93"/>
      <c r="P99" s="257" t="s">
        <v>33</v>
      </c>
      <c r="Q99" s="118">
        <v>0</v>
      </c>
      <c r="R99" s="119" t="s">
        <v>349</v>
      </c>
      <c r="S99" s="180"/>
      <c r="T99" s="276"/>
      <c r="U99" s="278" t="s">
        <v>33</v>
      </c>
    </row>
    <row r="100" spans="1:21" s="163" customFormat="1" ht="15.75" thickBot="1">
      <c r="A100" s="92" t="s">
        <v>372</v>
      </c>
      <c r="B100" s="17">
        <v>6</v>
      </c>
      <c r="C100" s="113"/>
      <c r="D100" s="113"/>
      <c r="E100" s="113"/>
      <c r="F100" s="113"/>
      <c r="G100" s="256"/>
      <c r="H100" s="114"/>
      <c r="I100" s="115"/>
      <c r="J100" s="116"/>
      <c r="K100" s="117"/>
      <c r="L100" s="116"/>
      <c r="M100" s="118" t="s">
        <v>349</v>
      </c>
      <c r="N100" s="93" t="s">
        <v>93</v>
      </c>
      <c r="O100" s="93"/>
      <c r="P100" s="257" t="s">
        <v>33</v>
      </c>
      <c r="Q100" s="118">
        <v>0</v>
      </c>
      <c r="R100" s="119" t="s">
        <v>349</v>
      </c>
      <c r="S100" s="120"/>
      <c r="T100" s="277"/>
      <c r="U100" s="279" t="s">
        <v>33</v>
      </c>
    </row>
    <row r="101" spans="1:21" s="163" customFormat="1" ht="17.25" thickTop="1" thickBot="1">
      <c r="A101" s="92" t="s">
        <v>430</v>
      </c>
      <c r="B101" s="351" t="s">
        <v>50</v>
      </c>
      <c r="C101" s="352"/>
      <c r="D101" s="352"/>
      <c r="E101" s="352"/>
      <c r="F101" s="352"/>
      <c r="G101" s="352"/>
      <c r="H101" s="352"/>
      <c r="I101" s="352"/>
      <c r="J101" s="352"/>
      <c r="K101" s="352"/>
      <c r="L101" s="352"/>
      <c r="M101" s="352"/>
      <c r="N101" s="352"/>
      <c r="O101" s="353"/>
      <c r="P101" s="231"/>
      <c r="Q101" s="232" t="s">
        <v>95</v>
      </c>
      <c r="R101" s="233">
        <v>28858</v>
      </c>
      <c r="S101" s="234"/>
    </row>
    <row r="102" spans="1:21" s="163" customFormat="1" ht="16.5" customHeight="1" thickTop="1">
      <c r="A102" s="92" t="s">
        <v>431</v>
      </c>
      <c r="B102" s="358"/>
      <c r="C102" s="358"/>
      <c r="D102" s="358"/>
      <c r="E102" s="358"/>
      <c r="F102" s="358"/>
      <c r="G102" s="358"/>
      <c r="H102" s="359"/>
      <c r="I102" s="300">
        <v>1</v>
      </c>
      <c r="J102" s="303" t="s">
        <v>97</v>
      </c>
      <c r="K102" s="304"/>
      <c r="L102" s="304"/>
      <c r="M102" s="304"/>
      <c r="N102" s="304"/>
      <c r="O102" s="305"/>
      <c r="P102" s="306" t="s">
        <v>51</v>
      </c>
      <c r="Q102" s="307"/>
      <c r="R102" s="307"/>
      <c r="S102" s="308"/>
    </row>
    <row r="103" spans="1:21" s="163" customFormat="1" ht="16.5" customHeight="1">
      <c r="A103" s="92" t="s">
        <v>432</v>
      </c>
      <c r="B103" s="319"/>
      <c r="C103" s="150"/>
      <c r="D103" s="151"/>
      <c r="E103" s="151"/>
      <c r="F103" s="151"/>
      <c r="G103" s="152"/>
      <c r="H103" s="149"/>
      <c r="I103" s="301"/>
      <c r="J103" s="315" t="s">
        <v>98</v>
      </c>
      <c r="K103" s="316"/>
      <c r="L103" s="316"/>
      <c r="M103" s="316"/>
      <c r="N103" s="317"/>
      <c r="O103" s="267">
        <v>2</v>
      </c>
      <c r="P103" s="309"/>
      <c r="Q103" s="310"/>
      <c r="R103" s="310"/>
      <c r="S103" s="311"/>
    </row>
    <row r="104" spans="1:21" s="163" customFormat="1" ht="16.5" customHeight="1" thickBot="1">
      <c r="A104" s="121" t="s">
        <v>433</v>
      </c>
      <c r="B104" s="319"/>
      <c r="C104" s="363"/>
      <c r="D104" s="363"/>
      <c r="E104" s="153"/>
      <c r="F104" s="153"/>
      <c r="G104" s="153"/>
      <c r="H104" s="154"/>
      <c r="I104" s="301"/>
      <c r="J104" s="320" t="s">
        <v>99</v>
      </c>
      <c r="K104" s="321"/>
      <c r="L104" s="321"/>
      <c r="M104" s="321"/>
      <c r="N104" s="322"/>
      <c r="O104" s="266" t="s">
        <v>34</v>
      </c>
      <c r="P104" s="309"/>
      <c r="Q104" s="310"/>
      <c r="R104" s="310"/>
      <c r="S104" s="311"/>
    </row>
    <row r="105" spans="1:21" s="163" customFormat="1" ht="16.5" customHeight="1" thickTop="1" thickBot="1">
      <c r="A105" s="92" t="s">
        <v>434</v>
      </c>
      <c r="B105" s="319"/>
      <c r="C105" s="155"/>
      <c r="D105" s="155"/>
      <c r="E105" s="155"/>
      <c r="F105" s="156"/>
      <c r="G105" s="155"/>
      <c r="H105" s="157"/>
      <c r="I105" s="302"/>
      <c r="J105" s="360" t="s">
        <v>96</v>
      </c>
      <c r="K105" s="361"/>
      <c r="L105" s="361"/>
      <c r="M105" s="361"/>
      <c r="N105" s="362"/>
      <c r="O105" s="122" t="s">
        <v>2</v>
      </c>
      <c r="P105" s="312"/>
      <c r="Q105" s="313"/>
      <c r="R105" s="313"/>
      <c r="S105" s="314"/>
    </row>
    <row r="106" spans="1:21" s="163" customFormat="1" ht="16.5" customHeight="1" thickTop="1">
      <c r="A106" s="92" t="s">
        <v>435</v>
      </c>
      <c r="B106" s="319"/>
      <c r="C106" s="155"/>
      <c r="D106" s="155"/>
      <c r="E106" s="158"/>
      <c r="F106" s="159"/>
      <c r="G106" s="158"/>
      <c r="H106" s="160"/>
      <c r="I106" s="323" t="s">
        <v>36</v>
      </c>
      <c r="J106" s="324"/>
      <c r="K106" s="324"/>
      <c r="L106" s="324"/>
      <c r="M106" s="324"/>
      <c r="N106" s="324"/>
      <c r="O106" s="325"/>
      <c r="P106" s="337" t="s">
        <v>346</v>
      </c>
      <c r="Q106" s="338"/>
      <c r="R106" s="338"/>
      <c r="S106" s="339"/>
    </row>
    <row r="107" spans="1:21" s="163" customFormat="1" ht="16.5" customHeight="1">
      <c r="A107" s="92" t="s">
        <v>436</v>
      </c>
      <c r="B107" s="319"/>
      <c r="C107" s="155"/>
      <c r="D107" s="155"/>
      <c r="E107" s="158"/>
      <c r="F107" s="159"/>
      <c r="G107" s="158"/>
      <c r="H107" s="160"/>
      <c r="I107" s="326"/>
      <c r="J107" s="327"/>
      <c r="K107" s="327"/>
      <c r="L107" s="327"/>
      <c r="M107" s="327"/>
      <c r="N107" s="327"/>
      <c r="O107" s="328"/>
      <c r="P107" s="340"/>
      <c r="Q107" s="341"/>
      <c r="R107" s="341"/>
      <c r="S107" s="342"/>
    </row>
    <row r="108" spans="1:21" s="163" customFormat="1" ht="16.5" customHeight="1">
      <c r="A108" s="92" t="s">
        <v>437</v>
      </c>
      <c r="B108" s="319"/>
      <c r="C108" s="155"/>
      <c r="D108" s="155"/>
      <c r="E108" s="158"/>
      <c r="F108" s="159"/>
      <c r="G108" s="158"/>
      <c r="H108" s="160"/>
      <c r="I108" s="326"/>
      <c r="J108" s="327"/>
      <c r="K108" s="327"/>
      <c r="L108" s="327"/>
      <c r="M108" s="327"/>
      <c r="N108" s="327"/>
      <c r="O108" s="328"/>
      <c r="P108" s="340"/>
      <c r="Q108" s="341"/>
      <c r="R108" s="341"/>
      <c r="S108" s="342"/>
    </row>
    <row r="109" spans="1:21" s="163" customFormat="1" ht="16.5" customHeight="1">
      <c r="A109" s="92" t="s">
        <v>438</v>
      </c>
      <c r="B109" s="319"/>
      <c r="C109" s="155"/>
      <c r="D109" s="155"/>
      <c r="E109" s="158"/>
      <c r="F109" s="159"/>
      <c r="G109" s="158"/>
      <c r="H109" s="160"/>
      <c r="I109" s="326"/>
      <c r="J109" s="327"/>
      <c r="K109" s="327"/>
      <c r="L109" s="327"/>
      <c r="M109" s="327"/>
      <c r="N109" s="327"/>
      <c r="O109" s="328"/>
      <c r="P109" s="340"/>
      <c r="Q109" s="341"/>
      <c r="R109" s="341"/>
      <c r="S109" s="342"/>
    </row>
    <row r="110" spans="1:21" s="163" customFormat="1" ht="16.5" customHeight="1">
      <c r="A110" s="92" t="s">
        <v>439</v>
      </c>
      <c r="B110" s="319"/>
      <c r="C110" s="318"/>
      <c r="D110" s="318"/>
      <c r="E110" s="319"/>
      <c r="F110" s="319"/>
      <c r="G110" s="319"/>
      <c r="H110" s="149"/>
      <c r="I110" s="326"/>
      <c r="J110" s="327"/>
      <c r="K110" s="327"/>
      <c r="L110" s="327"/>
      <c r="M110" s="327"/>
      <c r="N110" s="327"/>
      <c r="O110" s="328"/>
      <c r="P110" s="340"/>
      <c r="Q110" s="341"/>
      <c r="R110" s="341"/>
      <c r="S110" s="342"/>
    </row>
    <row r="111" spans="1:21" s="163" customFormat="1" ht="16.5" customHeight="1" thickBot="1">
      <c r="A111" s="92" t="s">
        <v>440</v>
      </c>
      <c r="B111" s="319"/>
      <c r="C111" s="318"/>
      <c r="D111" s="318"/>
      <c r="E111" s="318"/>
      <c r="F111" s="318"/>
      <c r="G111" s="318"/>
      <c r="H111" s="161"/>
      <c r="I111" s="329"/>
      <c r="J111" s="330"/>
      <c r="K111" s="330"/>
      <c r="L111" s="330"/>
      <c r="M111" s="330"/>
      <c r="N111" s="330"/>
      <c r="O111" s="331"/>
      <c r="P111" s="343"/>
      <c r="Q111" s="344"/>
      <c r="R111" s="344"/>
      <c r="S111" s="345"/>
    </row>
    <row r="112" spans="1:21" ht="15.75" thickTop="1"/>
    <row r="113" spans="1:21" ht="15.75" thickBot="1"/>
    <row r="114" spans="1:21" s="163" customFormat="1" ht="24.75" thickTop="1" thickBot="1">
      <c r="A114" s="84"/>
      <c r="B114" s="364" t="s">
        <v>45</v>
      </c>
      <c r="C114" s="364"/>
      <c r="D114" s="364"/>
      <c r="E114" s="223">
        <v>5</v>
      </c>
      <c r="F114" s="86" t="s">
        <v>270</v>
      </c>
      <c r="G114" s="87"/>
      <c r="H114" s="87"/>
      <c r="I114" s="86"/>
      <c r="J114" s="86"/>
      <c r="K114" s="85"/>
      <c r="L114" s="85"/>
      <c r="M114" s="87"/>
      <c r="N114" s="87"/>
      <c r="O114" s="87"/>
      <c r="P114" s="87"/>
      <c r="Q114" s="365" t="s">
        <v>53</v>
      </c>
      <c r="R114" s="366"/>
      <c r="S114" s="174">
        <v>5</v>
      </c>
    </row>
    <row r="115" spans="1:21" s="163" customFormat="1" ht="15.75" customHeight="1" thickTop="1">
      <c r="A115" s="72"/>
      <c r="B115" s="228" t="s">
        <v>12</v>
      </c>
      <c r="C115" s="88" t="s">
        <v>13</v>
      </c>
      <c r="D115" s="235" t="s">
        <v>14</v>
      </c>
      <c r="E115" s="236"/>
      <c r="F115" s="235" t="s">
        <v>46</v>
      </c>
      <c r="G115" s="237"/>
      <c r="H115" s="354" t="s">
        <v>47</v>
      </c>
      <c r="I115" s="354" t="s">
        <v>15</v>
      </c>
      <c r="J115" s="354" t="s">
        <v>58</v>
      </c>
      <c r="K115" s="354" t="s">
        <v>65</v>
      </c>
      <c r="L115" s="354" t="s">
        <v>59</v>
      </c>
      <c r="M115" s="356" t="s">
        <v>48</v>
      </c>
      <c r="N115" s="354" t="s">
        <v>92</v>
      </c>
      <c r="O115" s="332" t="s">
        <v>16</v>
      </c>
      <c r="P115" s="333"/>
      <c r="Q115" s="334"/>
      <c r="R115" s="335" t="s">
        <v>16</v>
      </c>
      <c r="S115" s="346" t="s">
        <v>26</v>
      </c>
      <c r="T115" s="296" t="s">
        <v>104</v>
      </c>
      <c r="U115" s="296" t="s">
        <v>236</v>
      </c>
    </row>
    <row r="116" spans="1:21" s="163" customFormat="1" ht="45.75" thickBot="1">
      <c r="A116" s="72"/>
      <c r="B116" s="229" t="s">
        <v>17</v>
      </c>
      <c r="C116" s="89" t="s">
        <v>18</v>
      </c>
      <c r="D116" s="263" t="s">
        <v>0</v>
      </c>
      <c r="E116" s="263" t="s">
        <v>19</v>
      </c>
      <c r="F116" s="263" t="s">
        <v>49</v>
      </c>
      <c r="G116" s="90" t="s">
        <v>66</v>
      </c>
      <c r="H116" s="355"/>
      <c r="I116" s="355"/>
      <c r="J116" s="355"/>
      <c r="K116" s="355"/>
      <c r="L116" s="355"/>
      <c r="M116" s="357"/>
      <c r="N116" s="355"/>
      <c r="O116" s="227" t="s">
        <v>67</v>
      </c>
      <c r="P116" s="227" t="s">
        <v>89</v>
      </c>
      <c r="Q116" s="230" t="s">
        <v>20</v>
      </c>
      <c r="R116" s="336"/>
      <c r="S116" s="347"/>
      <c r="T116" s="297"/>
      <c r="U116" s="297"/>
    </row>
    <row r="117" spans="1:21" s="163" customFormat="1" ht="15.75" thickTop="1">
      <c r="A117" s="72"/>
      <c r="B117" s="50"/>
      <c r="C117" s="51"/>
      <c r="D117" s="51"/>
      <c r="E117" s="51"/>
      <c r="F117" s="51"/>
      <c r="G117" s="51"/>
      <c r="H117" s="51"/>
      <c r="I117" s="51"/>
      <c r="J117" s="51"/>
      <c r="K117" s="51"/>
      <c r="L117" s="51"/>
      <c r="M117" s="51"/>
      <c r="N117" s="51"/>
      <c r="O117" s="51"/>
      <c r="P117" s="51"/>
      <c r="Q117" s="51"/>
      <c r="R117" s="51"/>
      <c r="S117" s="91"/>
      <c r="T117" s="274"/>
      <c r="U117" s="274"/>
    </row>
    <row r="118" spans="1:21" s="163" customFormat="1">
      <c r="A118" s="72"/>
      <c r="B118" s="348" t="s">
        <v>90</v>
      </c>
      <c r="C118" s="349"/>
      <c r="D118" s="349"/>
      <c r="E118" s="349"/>
      <c r="F118" s="349"/>
      <c r="G118" s="349"/>
      <c r="H118" s="349"/>
      <c r="I118" s="349"/>
      <c r="J118" s="349"/>
      <c r="K118" s="349"/>
      <c r="L118" s="349"/>
      <c r="M118" s="349"/>
      <c r="N118" s="349"/>
      <c r="O118" s="349"/>
      <c r="P118" s="349"/>
      <c r="Q118" s="349"/>
      <c r="R118" s="349"/>
      <c r="S118" s="350"/>
      <c r="T118" s="275"/>
      <c r="U118" s="275"/>
    </row>
    <row r="119" spans="1:21" s="163" customFormat="1" ht="140.25">
      <c r="A119" s="92" t="s">
        <v>373</v>
      </c>
      <c r="B119" s="17">
        <v>1</v>
      </c>
      <c r="C119" s="113" t="s">
        <v>232</v>
      </c>
      <c r="D119" s="113" t="s">
        <v>228</v>
      </c>
      <c r="E119" s="113" t="s">
        <v>229</v>
      </c>
      <c r="F119" s="113" t="s">
        <v>230</v>
      </c>
      <c r="G119" s="256">
        <v>0.6</v>
      </c>
      <c r="H119" s="287" t="s">
        <v>33</v>
      </c>
      <c r="I119" s="115" t="s">
        <v>231</v>
      </c>
      <c r="J119" s="116">
        <v>40220</v>
      </c>
      <c r="K119" s="117"/>
      <c r="L119" s="116">
        <v>40390</v>
      </c>
      <c r="M119" s="118">
        <v>5.6</v>
      </c>
      <c r="N119" s="93" t="s">
        <v>94</v>
      </c>
      <c r="O119" s="281">
        <v>128815332.95628001</v>
      </c>
      <c r="P119" s="257" t="s">
        <v>34</v>
      </c>
      <c r="Q119" s="118">
        <v>250</v>
      </c>
      <c r="R119" s="119" t="s">
        <v>349</v>
      </c>
      <c r="S119" s="180" t="s">
        <v>334</v>
      </c>
      <c r="T119" s="276" t="s">
        <v>3</v>
      </c>
      <c r="U119" s="278" t="s">
        <v>34</v>
      </c>
    </row>
    <row r="120" spans="1:21" s="163" customFormat="1" ht="76.5">
      <c r="A120" s="92" t="s">
        <v>374</v>
      </c>
      <c r="B120" s="17">
        <v>2</v>
      </c>
      <c r="C120" s="113" t="s">
        <v>232</v>
      </c>
      <c r="D120" s="113" t="s">
        <v>233</v>
      </c>
      <c r="E120" s="113" t="s">
        <v>234</v>
      </c>
      <c r="F120" s="113" t="s">
        <v>230</v>
      </c>
      <c r="G120" s="256">
        <v>0.9</v>
      </c>
      <c r="H120" s="114" t="s">
        <v>34</v>
      </c>
      <c r="I120" s="115" t="s">
        <v>231</v>
      </c>
      <c r="J120" s="116">
        <v>41354</v>
      </c>
      <c r="K120" s="117"/>
      <c r="L120" s="116">
        <v>41639</v>
      </c>
      <c r="M120" s="118">
        <v>9.4</v>
      </c>
      <c r="N120" s="93" t="s">
        <v>94</v>
      </c>
      <c r="O120" s="281">
        <v>552907207.125</v>
      </c>
      <c r="P120" s="257" t="s">
        <v>34</v>
      </c>
      <c r="Q120" s="118">
        <v>938</v>
      </c>
      <c r="R120" s="119">
        <v>844</v>
      </c>
      <c r="S120" s="180" t="s">
        <v>235</v>
      </c>
      <c r="T120" s="276" t="s">
        <v>3</v>
      </c>
      <c r="U120" s="278" t="s">
        <v>34</v>
      </c>
    </row>
    <row r="121" spans="1:21" s="163" customFormat="1">
      <c r="A121" s="92"/>
      <c r="B121" s="348" t="s">
        <v>91</v>
      </c>
      <c r="C121" s="349"/>
      <c r="D121" s="349"/>
      <c r="E121" s="349"/>
      <c r="F121" s="349"/>
      <c r="G121" s="349"/>
      <c r="H121" s="349"/>
      <c r="I121" s="349"/>
      <c r="J121" s="349"/>
      <c r="K121" s="349"/>
      <c r="L121" s="349"/>
      <c r="M121" s="349"/>
      <c r="N121" s="349"/>
      <c r="O121" s="349"/>
      <c r="P121" s="349"/>
      <c r="Q121" s="349"/>
      <c r="R121" s="349"/>
      <c r="S121" s="350"/>
      <c r="T121" s="275"/>
      <c r="U121" s="275"/>
    </row>
    <row r="122" spans="1:21" s="163" customFormat="1" ht="178.5">
      <c r="A122" s="92" t="s">
        <v>375</v>
      </c>
      <c r="B122" s="17">
        <v>3</v>
      </c>
      <c r="C122" s="113" t="s">
        <v>150</v>
      </c>
      <c r="D122" s="113" t="s">
        <v>237</v>
      </c>
      <c r="E122" s="113" t="s">
        <v>238</v>
      </c>
      <c r="F122" s="113" t="s">
        <v>117</v>
      </c>
      <c r="G122" s="256">
        <v>1</v>
      </c>
      <c r="H122" s="114" t="s">
        <v>33</v>
      </c>
      <c r="I122" s="115" t="s">
        <v>239</v>
      </c>
      <c r="J122" s="116">
        <v>35920</v>
      </c>
      <c r="K122" s="117"/>
      <c r="L122" s="116">
        <v>38275</v>
      </c>
      <c r="M122" s="118">
        <v>77.5</v>
      </c>
      <c r="N122" s="93" t="s">
        <v>93</v>
      </c>
      <c r="O122" s="281">
        <v>4452222502.4218483</v>
      </c>
      <c r="P122" s="257" t="s">
        <v>34</v>
      </c>
      <c r="Q122" s="118">
        <v>21843</v>
      </c>
      <c r="R122" s="119" t="s">
        <v>349</v>
      </c>
      <c r="S122" s="180" t="s">
        <v>247</v>
      </c>
      <c r="T122" s="276">
        <v>1</v>
      </c>
      <c r="U122" s="278" t="s">
        <v>33</v>
      </c>
    </row>
    <row r="123" spans="1:21" s="163" customFormat="1" ht="90">
      <c r="A123" s="92" t="s">
        <v>376</v>
      </c>
      <c r="B123" s="17">
        <v>4</v>
      </c>
      <c r="C123" s="113" t="s">
        <v>155</v>
      </c>
      <c r="D123" s="113" t="s">
        <v>240</v>
      </c>
      <c r="E123" s="113" t="s">
        <v>241</v>
      </c>
      <c r="F123" s="113" t="s">
        <v>230</v>
      </c>
      <c r="G123" s="256">
        <v>0.4</v>
      </c>
      <c r="H123" s="114" t="s">
        <v>34</v>
      </c>
      <c r="I123" s="115" t="s">
        <v>239</v>
      </c>
      <c r="J123" s="116">
        <v>39113</v>
      </c>
      <c r="K123" s="117"/>
      <c r="L123" s="116">
        <v>39280</v>
      </c>
      <c r="M123" s="118">
        <v>5.5</v>
      </c>
      <c r="N123" s="93" t="s">
        <v>93</v>
      </c>
      <c r="O123" s="281">
        <v>1978195043.5199997</v>
      </c>
      <c r="P123" s="257" t="s">
        <v>34</v>
      </c>
      <c r="Q123" s="118">
        <v>4561</v>
      </c>
      <c r="R123" s="119">
        <v>1824</v>
      </c>
      <c r="S123" s="180" t="s">
        <v>248</v>
      </c>
      <c r="T123" s="276">
        <v>7</v>
      </c>
      <c r="U123" s="278" t="s">
        <v>34</v>
      </c>
    </row>
    <row r="124" spans="1:21" s="163" customFormat="1" ht="127.5">
      <c r="A124" s="92" t="s">
        <v>377</v>
      </c>
      <c r="B124" s="17">
        <v>5</v>
      </c>
      <c r="C124" s="113" t="s">
        <v>242</v>
      </c>
      <c r="D124" s="113" t="s">
        <v>243</v>
      </c>
      <c r="E124" s="113" t="s">
        <v>244</v>
      </c>
      <c r="F124" s="113" t="s">
        <v>117</v>
      </c>
      <c r="G124" s="256">
        <v>1</v>
      </c>
      <c r="H124" s="114" t="s">
        <v>33</v>
      </c>
      <c r="I124" s="115" t="s">
        <v>239</v>
      </c>
      <c r="J124" s="116">
        <v>37956</v>
      </c>
      <c r="K124" s="117"/>
      <c r="L124" s="116">
        <v>38432</v>
      </c>
      <c r="M124" s="118">
        <v>15.7</v>
      </c>
      <c r="N124" s="93" t="s">
        <v>93</v>
      </c>
      <c r="O124" s="93">
        <v>3122360591.7000003</v>
      </c>
      <c r="P124" s="257" t="s">
        <v>34</v>
      </c>
      <c r="Q124" s="118">
        <v>9405</v>
      </c>
      <c r="R124" s="119" t="s">
        <v>349</v>
      </c>
      <c r="S124" s="180" t="s">
        <v>249</v>
      </c>
      <c r="T124" s="276">
        <v>9</v>
      </c>
      <c r="U124" s="278" t="s">
        <v>33</v>
      </c>
    </row>
    <row r="125" spans="1:21" s="163" customFormat="1" ht="103.5" thickBot="1">
      <c r="A125" s="92" t="s">
        <v>378</v>
      </c>
      <c r="B125" s="17">
        <v>6</v>
      </c>
      <c r="C125" s="113" t="s">
        <v>150</v>
      </c>
      <c r="D125" s="113" t="s">
        <v>245</v>
      </c>
      <c r="E125" s="113" t="s">
        <v>246</v>
      </c>
      <c r="F125" s="113" t="s">
        <v>142</v>
      </c>
      <c r="G125" s="256">
        <v>0.5</v>
      </c>
      <c r="H125" s="114" t="s">
        <v>33</v>
      </c>
      <c r="I125" s="115" t="s">
        <v>239</v>
      </c>
      <c r="J125" s="116">
        <v>37915</v>
      </c>
      <c r="K125" s="117"/>
      <c r="L125" s="116">
        <v>40421</v>
      </c>
      <c r="M125" s="118">
        <v>82.4</v>
      </c>
      <c r="N125" s="93" t="s">
        <v>93</v>
      </c>
      <c r="O125" s="93">
        <v>5437176118.1999998</v>
      </c>
      <c r="P125" s="257" t="s">
        <v>34</v>
      </c>
      <c r="Q125" s="118">
        <v>16377</v>
      </c>
      <c r="R125" s="119" t="s">
        <v>349</v>
      </c>
      <c r="S125" s="288" t="s">
        <v>250</v>
      </c>
      <c r="T125" s="277">
        <v>5</v>
      </c>
      <c r="U125" s="279" t="s">
        <v>33</v>
      </c>
    </row>
    <row r="126" spans="1:21" s="163" customFormat="1" ht="17.25" thickTop="1" thickBot="1">
      <c r="A126" s="92" t="s">
        <v>441</v>
      </c>
      <c r="B126" s="351" t="s">
        <v>50</v>
      </c>
      <c r="C126" s="352"/>
      <c r="D126" s="352"/>
      <c r="E126" s="352"/>
      <c r="F126" s="352"/>
      <c r="G126" s="352"/>
      <c r="H126" s="352"/>
      <c r="I126" s="352"/>
      <c r="J126" s="352"/>
      <c r="K126" s="352"/>
      <c r="L126" s="352"/>
      <c r="M126" s="352"/>
      <c r="N126" s="352"/>
      <c r="O126" s="353"/>
      <c r="P126" s="231"/>
      <c r="Q126" s="232" t="s">
        <v>95</v>
      </c>
      <c r="R126" s="233">
        <v>2668</v>
      </c>
      <c r="S126" s="234"/>
    </row>
    <row r="127" spans="1:21" s="163" customFormat="1" ht="16.5" customHeight="1" thickTop="1">
      <c r="A127" s="92" t="s">
        <v>442</v>
      </c>
      <c r="B127" s="358"/>
      <c r="C127" s="358"/>
      <c r="D127" s="358"/>
      <c r="E127" s="358"/>
      <c r="F127" s="358"/>
      <c r="G127" s="358"/>
      <c r="H127" s="359"/>
      <c r="I127" s="300">
        <v>1</v>
      </c>
      <c r="J127" s="303" t="s">
        <v>97</v>
      </c>
      <c r="K127" s="304"/>
      <c r="L127" s="304"/>
      <c r="M127" s="304"/>
      <c r="N127" s="304"/>
      <c r="O127" s="305"/>
      <c r="P127" s="306" t="s">
        <v>51</v>
      </c>
      <c r="Q127" s="307"/>
      <c r="R127" s="307"/>
      <c r="S127" s="308"/>
    </row>
    <row r="128" spans="1:21" s="163" customFormat="1" ht="16.5" customHeight="1">
      <c r="A128" s="92" t="s">
        <v>443</v>
      </c>
      <c r="B128" s="319"/>
      <c r="C128" s="150"/>
      <c r="D128" s="151"/>
      <c r="E128" s="151"/>
      <c r="F128" s="151"/>
      <c r="G128" s="152"/>
      <c r="H128" s="149"/>
      <c r="I128" s="301"/>
      <c r="J128" s="315" t="s">
        <v>98</v>
      </c>
      <c r="K128" s="316"/>
      <c r="L128" s="316"/>
      <c r="M128" s="316"/>
      <c r="N128" s="317"/>
      <c r="O128" s="267">
        <v>1</v>
      </c>
      <c r="P128" s="309"/>
      <c r="Q128" s="310"/>
      <c r="R128" s="310"/>
      <c r="S128" s="311"/>
    </row>
    <row r="129" spans="1:21" s="163" customFormat="1" ht="16.5" customHeight="1" thickBot="1">
      <c r="A129" s="121" t="s">
        <v>444</v>
      </c>
      <c r="B129" s="319"/>
      <c r="C129" s="363"/>
      <c r="D129" s="363"/>
      <c r="E129" s="153"/>
      <c r="F129" s="153"/>
      <c r="G129" s="153"/>
      <c r="H129" s="154"/>
      <c r="I129" s="301"/>
      <c r="J129" s="320" t="s">
        <v>99</v>
      </c>
      <c r="K129" s="321"/>
      <c r="L129" s="321"/>
      <c r="M129" s="321"/>
      <c r="N129" s="322"/>
      <c r="O129" s="266" t="s">
        <v>34</v>
      </c>
      <c r="P129" s="309"/>
      <c r="Q129" s="310"/>
      <c r="R129" s="310"/>
      <c r="S129" s="311"/>
    </row>
    <row r="130" spans="1:21" s="163" customFormat="1" ht="16.5" customHeight="1" thickTop="1" thickBot="1">
      <c r="A130" s="92" t="s">
        <v>445</v>
      </c>
      <c r="B130" s="319"/>
      <c r="C130" s="155"/>
      <c r="D130" s="155"/>
      <c r="E130" s="155"/>
      <c r="F130" s="156"/>
      <c r="G130" s="155"/>
      <c r="H130" s="157"/>
      <c r="I130" s="302"/>
      <c r="J130" s="360" t="s">
        <v>96</v>
      </c>
      <c r="K130" s="361"/>
      <c r="L130" s="361"/>
      <c r="M130" s="361"/>
      <c r="N130" s="362"/>
      <c r="O130" s="122" t="s">
        <v>2</v>
      </c>
      <c r="P130" s="312"/>
      <c r="Q130" s="313"/>
      <c r="R130" s="313"/>
      <c r="S130" s="314"/>
    </row>
    <row r="131" spans="1:21" s="163" customFormat="1" ht="16.5" customHeight="1" thickTop="1">
      <c r="A131" s="92" t="s">
        <v>446</v>
      </c>
      <c r="B131" s="319"/>
      <c r="C131" s="155"/>
      <c r="D131" s="155"/>
      <c r="E131" s="158"/>
      <c r="F131" s="159"/>
      <c r="G131" s="158"/>
      <c r="H131" s="160"/>
      <c r="I131" s="323" t="s">
        <v>36</v>
      </c>
      <c r="J131" s="324"/>
      <c r="K131" s="324"/>
      <c r="L131" s="324"/>
      <c r="M131" s="324"/>
      <c r="N131" s="324"/>
      <c r="O131" s="325"/>
      <c r="P131" s="337" t="s">
        <v>345</v>
      </c>
      <c r="Q131" s="338"/>
      <c r="R131" s="338"/>
      <c r="S131" s="339"/>
    </row>
    <row r="132" spans="1:21" s="163" customFormat="1" ht="16.5" customHeight="1">
      <c r="A132" s="92" t="s">
        <v>447</v>
      </c>
      <c r="B132" s="319"/>
      <c r="C132" s="155"/>
      <c r="D132" s="155"/>
      <c r="E132" s="158"/>
      <c r="F132" s="159"/>
      <c r="G132" s="158"/>
      <c r="H132" s="160"/>
      <c r="I132" s="326"/>
      <c r="J132" s="327"/>
      <c r="K132" s="327"/>
      <c r="L132" s="327"/>
      <c r="M132" s="327"/>
      <c r="N132" s="327"/>
      <c r="O132" s="328"/>
      <c r="P132" s="340"/>
      <c r="Q132" s="341"/>
      <c r="R132" s="341"/>
      <c r="S132" s="342"/>
    </row>
    <row r="133" spans="1:21" s="163" customFormat="1" ht="16.5" customHeight="1">
      <c r="A133" s="92" t="s">
        <v>448</v>
      </c>
      <c r="B133" s="319"/>
      <c r="C133" s="155"/>
      <c r="D133" s="155"/>
      <c r="E133" s="158"/>
      <c r="F133" s="159"/>
      <c r="G133" s="158"/>
      <c r="H133" s="160"/>
      <c r="I133" s="326"/>
      <c r="J133" s="327"/>
      <c r="K133" s="327"/>
      <c r="L133" s="327"/>
      <c r="M133" s="327"/>
      <c r="N133" s="327"/>
      <c r="O133" s="328"/>
      <c r="P133" s="340"/>
      <c r="Q133" s="341"/>
      <c r="R133" s="341"/>
      <c r="S133" s="342"/>
    </row>
    <row r="134" spans="1:21" s="163" customFormat="1" ht="16.5" customHeight="1">
      <c r="A134" s="92" t="s">
        <v>449</v>
      </c>
      <c r="B134" s="319"/>
      <c r="C134" s="155"/>
      <c r="D134" s="155"/>
      <c r="E134" s="158"/>
      <c r="F134" s="159"/>
      <c r="G134" s="158"/>
      <c r="H134" s="160"/>
      <c r="I134" s="326"/>
      <c r="J134" s="327"/>
      <c r="K134" s="327"/>
      <c r="L134" s="327"/>
      <c r="M134" s="327"/>
      <c r="N134" s="327"/>
      <c r="O134" s="328"/>
      <c r="P134" s="340"/>
      <c r="Q134" s="341"/>
      <c r="R134" s="341"/>
      <c r="S134" s="342"/>
    </row>
    <row r="135" spans="1:21" s="163" customFormat="1" ht="16.5" customHeight="1">
      <c r="A135" s="92" t="s">
        <v>450</v>
      </c>
      <c r="B135" s="319"/>
      <c r="C135" s="318"/>
      <c r="D135" s="318"/>
      <c r="E135" s="319"/>
      <c r="F135" s="319"/>
      <c r="G135" s="319"/>
      <c r="H135" s="149"/>
      <c r="I135" s="326"/>
      <c r="J135" s="327"/>
      <c r="K135" s="327"/>
      <c r="L135" s="327"/>
      <c r="M135" s="327"/>
      <c r="N135" s="327"/>
      <c r="O135" s="328"/>
      <c r="P135" s="340"/>
      <c r="Q135" s="341"/>
      <c r="R135" s="341"/>
      <c r="S135" s="342"/>
    </row>
    <row r="136" spans="1:21" s="163" customFormat="1" ht="16.5" customHeight="1" thickBot="1">
      <c r="A136" s="92" t="s">
        <v>451</v>
      </c>
      <c r="B136" s="319"/>
      <c r="C136" s="318"/>
      <c r="D136" s="318"/>
      <c r="E136" s="318"/>
      <c r="F136" s="318"/>
      <c r="G136" s="318"/>
      <c r="H136" s="161"/>
      <c r="I136" s="329"/>
      <c r="J136" s="330"/>
      <c r="K136" s="330"/>
      <c r="L136" s="330"/>
      <c r="M136" s="330"/>
      <c r="N136" s="330"/>
      <c r="O136" s="331"/>
      <c r="P136" s="343"/>
      <c r="Q136" s="344"/>
      <c r="R136" s="344"/>
      <c r="S136" s="345"/>
    </row>
    <row r="137" spans="1:21" ht="15.75" thickTop="1"/>
    <row r="138" spans="1:21" ht="15.75" thickBot="1"/>
    <row r="139" spans="1:21" s="163" customFormat="1" ht="24.75" thickTop="1" thickBot="1">
      <c r="A139" s="84"/>
      <c r="B139" s="364" t="s">
        <v>45</v>
      </c>
      <c r="C139" s="364"/>
      <c r="D139" s="364"/>
      <c r="E139" s="223">
        <v>6</v>
      </c>
      <c r="F139" s="86" t="s">
        <v>172</v>
      </c>
      <c r="G139" s="87"/>
      <c r="H139" s="87"/>
      <c r="I139" s="86"/>
      <c r="J139" s="86"/>
      <c r="K139" s="85"/>
      <c r="L139" s="85"/>
      <c r="M139" s="87"/>
      <c r="N139" s="87"/>
      <c r="O139" s="87"/>
      <c r="P139" s="87"/>
      <c r="Q139" s="365" t="s">
        <v>53</v>
      </c>
      <c r="R139" s="366"/>
      <c r="S139" s="174">
        <v>6</v>
      </c>
    </row>
    <row r="140" spans="1:21" s="163" customFormat="1" ht="15.75" customHeight="1" thickTop="1">
      <c r="A140" s="72"/>
      <c r="B140" s="228" t="s">
        <v>12</v>
      </c>
      <c r="C140" s="88" t="s">
        <v>13</v>
      </c>
      <c r="D140" s="235" t="s">
        <v>14</v>
      </c>
      <c r="E140" s="236"/>
      <c r="F140" s="235" t="s">
        <v>46</v>
      </c>
      <c r="G140" s="237"/>
      <c r="H140" s="354" t="s">
        <v>47</v>
      </c>
      <c r="I140" s="354" t="s">
        <v>15</v>
      </c>
      <c r="J140" s="354" t="s">
        <v>58</v>
      </c>
      <c r="K140" s="354" t="s">
        <v>65</v>
      </c>
      <c r="L140" s="354" t="s">
        <v>59</v>
      </c>
      <c r="M140" s="356" t="s">
        <v>48</v>
      </c>
      <c r="N140" s="354" t="s">
        <v>92</v>
      </c>
      <c r="O140" s="332" t="s">
        <v>16</v>
      </c>
      <c r="P140" s="333"/>
      <c r="Q140" s="334"/>
      <c r="R140" s="335" t="s">
        <v>16</v>
      </c>
      <c r="S140" s="346" t="s">
        <v>26</v>
      </c>
      <c r="T140" s="296" t="s">
        <v>104</v>
      </c>
      <c r="U140" s="296" t="s">
        <v>236</v>
      </c>
    </row>
    <row r="141" spans="1:21" s="163" customFormat="1" ht="45.75" thickBot="1">
      <c r="A141" s="72"/>
      <c r="B141" s="229" t="s">
        <v>17</v>
      </c>
      <c r="C141" s="89" t="s">
        <v>18</v>
      </c>
      <c r="D141" s="263" t="s">
        <v>0</v>
      </c>
      <c r="E141" s="263" t="s">
        <v>19</v>
      </c>
      <c r="F141" s="263" t="s">
        <v>49</v>
      </c>
      <c r="G141" s="90" t="s">
        <v>66</v>
      </c>
      <c r="H141" s="355"/>
      <c r="I141" s="355"/>
      <c r="J141" s="355"/>
      <c r="K141" s="355"/>
      <c r="L141" s="355"/>
      <c r="M141" s="357"/>
      <c r="N141" s="355"/>
      <c r="O141" s="227" t="s">
        <v>67</v>
      </c>
      <c r="P141" s="227" t="s">
        <v>89</v>
      </c>
      <c r="Q141" s="230" t="s">
        <v>20</v>
      </c>
      <c r="R141" s="336"/>
      <c r="S141" s="347"/>
      <c r="T141" s="297"/>
      <c r="U141" s="297"/>
    </row>
    <row r="142" spans="1:21" s="163" customFormat="1" ht="15.75" thickTop="1">
      <c r="A142" s="72"/>
      <c r="B142" s="50"/>
      <c r="C142" s="51"/>
      <c r="D142" s="51"/>
      <c r="E142" s="51"/>
      <c r="F142" s="51"/>
      <c r="G142" s="51"/>
      <c r="H142" s="51"/>
      <c r="I142" s="51"/>
      <c r="J142" s="51"/>
      <c r="K142" s="51"/>
      <c r="L142" s="51"/>
      <c r="M142" s="51"/>
      <c r="N142" s="51"/>
      <c r="O142" s="51"/>
      <c r="P142" s="51"/>
      <c r="Q142" s="51"/>
      <c r="R142" s="51"/>
      <c r="S142" s="91"/>
      <c r="T142" s="274"/>
      <c r="U142" s="274"/>
    </row>
    <row r="143" spans="1:21" s="163" customFormat="1">
      <c r="A143" s="72"/>
      <c r="B143" s="348" t="s">
        <v>90</v>
      </c>
      <c r="C143" s="349"/>
      <c r="D143" s="349"/>
      <c r="E143" s="349"/>
      <c r="F143" s="349"/>
      <c r="G143" s="349"/>
      <c r="H143" s="349"/>
      <c r="I143" s="349"/>
      <c r="J143" s="349"/>
      <c r="K143" s="349"/>
      <c r="L143" s="349"/>
      <c r="M143" s="349"/>
      <c r="N143" s="349"/>
      <c r="O143" s="349"/>
      <c r="P143" s="349"/>
      <c r="Q143" s="349"/>
      <c r="R143" s="349"/>
      <c r="S143" s="350"/>
      <c r="T143" s="275"/>
      <c r="U143" s="275"/>
    </row>
    <row r="144" spans="1:21" s="163" customFormat="1" ht="157.5">
      <c r="A144" s="92" t="s">
        <v>379</v>
      </c>
      <c r="B144" s="17">
        <v>1</v>
      </c>
      <c r="C144" s="113" t="s">
        <v>195</v>
      </c>
      <c r="D144" s="113" t="s">
        <v>196</v>
      </c>
      <c r="E144" s="113" t="s">
        <v>197</v>
      </c>
      <c r="F144" s="113" t="s">
        <v>117</v>
      </c>
      <c r="G144" s="256">
        <v>1</v>
      </c>
      <c r="H144" s="114" t="s">
        <v>34</v>
      </c>
      <c r="I144" s="115" t="s">
        <v>198</v>
      </c>
      <c r="J144" s="116">
        <v>40050</v>
      </c>
      <c r="K144" s="117"/>
      <c r="L144" s="116">
        <v>40202</v>
      </c>
      <c r="M144" s="118">
        <v>5</v>
      </c>
      <c r="N144" s="93" t="s">
        <v>94</v>
      </c>
      <c r="O144" s="93">
        <v>1482414271</v>
      </c>
      <c r="P144" s="257" t="s">
        <v>34</v>
      </c>
      <c r="Q144" s="118">
        <v>2983</v>
      </c>
      <c r="R144" s="119">
        <v>2983</v>
      </c>
      <c r="S144" s="180" t="s">
        <v>199</v>
      </c>
      <c r="T144" s="276" t="s">
        <v>200</v>
      </c>
      <c r="U144" s="278" t="s">
        <v>34</v>
      </c>
    </row>
    <row r="145" spans="1:21" s="163" customFormat="1">
      <c r="A145" s="92" t="s">
        <v>380</v>
      </c>
      <c r="B145" s="17">
        <v>2</v>
      </c>
      <c r="C145" s="113"/>
      <c r="D145" s="113"/>
      <c r="E145" s="113"/>
      <c r="F145" s="113"/>
      <c r="G145" s="256"/>
      <c r="H145" s="114"/>
      <c r="I145" s="115"/>
      <c r="J145" s="116"/>
      <c r="K145" s="117"/>
      <c r="L145" s="116"/>
      <c r="M145" s="118" t="s">
        <v>349</v>
      </c>
      <c r="N145" s="93"/>
      <c r="O145" s="93"/>
      <c r="P145" s="257" t="s">
        <v>33</v>
      </c>
      <c r="Q145" s="118">
        <v>0</v>
      </c>
      <c r="R145" s="119" t="s">
        <v>349</v>
      </c>
      <c r="S145" s="180"/>
      <c r="T145" s="276"/>
      <c r="U145" s="278" t="s">
        <v>33</v>
      </c>
    </row>
    <row r="146" spans="1:21" s="163" customFormat="1">
      <c r="A146" s="92"/>
      <c r="B146" s="348" t="s">
        <v>91</v>
      </c>
      <c r="C146" s="349"/>
      <c r="D146" s="349"/>
      <c r="E146" s="349"/>
      <c r="F146" s="349"/>
      <c r="G146" s="349"/>
      <c r="H146" s="349"/>
      <c r="I146" s="349"/>
      <c r="J146" s="349"/>
      <c r="K146" s="349"/>
      <c r="L146" s="349"/>
      <c r="M146" s="349"/>
      <c r="N146" s="349"/>
      <c r="O146" s="349"/>
      <c r="P146" s="349"/>
      <c r="Q146" s="349"/>
      <c r="R146" s="349"/>
      <c r="S146" s="350"/>
      <c r="T146" s="275"/>
      <c r="U146" s="275"/>
    </row>
    <row r="147" spans="1:21" s="163" customFormat="1" ht="89.25">
      <c r="A147" s="92" t="s">
        <v>381</v>
      </c>
      <c r="B147" s="17">
        <v>3</v>
      </c>
      <c r="C147" s="113" t="s">
        <v>201</v>
      </c>
      <c r="D147" s="113" t="s">
        <v>202</v>
      </c>
      <c r="E147" s="113" t="s">
        <v>203</v>
      </c>
      <c r="F147" s="113" t="s">
        <v>117</v>
      </c>
      <c r="G147" s="256">
        <v>1</v>
      </c>
      <c r="H147" s="114" t="s">
        <v>34</v>
      </c>
      <c r="I147" s="115" t="s">
        <v>204</v>
      </c>
      <c r="J147" s="116">
        <v>39066</v>
      </c>
      <c r="K147" s="117"/>
      <c r="L147" s="116">
        <v>41105</v>
      </c>
      <c r="M147" s="118">
        <v>67.099999999999994</v>
      </c>
      <c r="N147" s="93" t="s">
        <v>93</v>
      </c>
      <c r="O147" s="93">
        <v>485087522.03999996</v>
      </c>
      <c r="P147" s="257" t="s">
        <v>34</v>
      </c>
      <c r="Q147" s="118">
        <v>1189</v>
      </c>
      <c r="R147" s="119">
        <v>1189</v>
      </c>
      <c r="S147" s="180" t="s">
        <v>207</v>
      </c>
      <c r="T147" s="280" t="s">
        <v>182</v>
      </c>
      <c r="U147" s="278" t="s">
        <v>34</v>
      </c>
    </row>
    <row r="148" spans="1:21" s="163" customFormat="1" ht="89.25">
      <c r="A148" s="92" t="s">
        <v>382</v>
      </c>
      <c r="B148" s="17">
        <v>4</v>
      </c>
      <c r="C148" s="113" t="s">
        <v>201</v>
      </c>
      <c r="D148" s="113"/>
      <c r="E148" s="113" t="s">
        <v>205</v>
      </c>
      <c r="F148" s="113" t="s">
        <v>178</v>
      </c>
      <c r="G148" s="256">
        <v>0.5</v>
      </c>
      <c r="H148" s="114" t="s">
        <v>34</v>
      </c>
      <c r="I148" s="115" t="s">
        <v>204</v>
      </c>
      <c r="J148" s="116">
        <v>37677</v>
      </c>
      <c r="K148" s="117"/>
      <c r="L148" s="116">
        <v>38346</v>
      </c>
      <c r="M148" s="118">
        <v>22</v>
      </c>
      <c r="N148" s="93" t="s">
        <v>93</v>
      </c>
      <c r="O148" s="93">
        <v>1963908051.3000002</v>
      </c>
      <c r="P148" s="257" t="s">
        <v>34</v>
      </c>
      <c r="Q148" s="118">
        <v>5915</v>
      </c>
      <c r="R148" s="119">
        <v>2958</v>
      </c>
      <c r="S148" s="180" t="s">
        <v>208</v>
      </c>
      <c r="T148" s="280">
        <v>811022</v>
      </c>
      <c r="U148" s="278" t="s">
        <v>34</v>
      </c>
    </row>
    <row r="149" spans="1:21" s="163" customFormat="1" ht="89.25">
      <c r="A149" s="92" t="s">
        <v>383</v>
      </c>
      <c r="B149" s="17">
        <v>5</v>
      </c>
      <c r="C149" s="113" t="s">
        <v>201</v>
      </c>
      <c r="D149" s="113"/>
      <c r="E149" s="113" t="s">
        <v>206</v>
      </c>
      <c r="F149" s="113" t="s">
        <v>178</v>
      </c>
      <c r="G149" s="256">
        <v>0.5</v>
      </c>
      <c r="H149" s="114" t="s">
        <v>34</v>
      </c>
      <c r="I149" s="115" t="s">
        <v>204</v>
      </c>
      <c r="J149" s="116">
        <v>37454</v>
      </c>
      <c r="K149" s="117"/>
      <c r="L149" s="116">
        <v>38668</v>
      </c>
      <c r="M149" s="118">
        <v>39.9</v>
      </c>
      <c r="N149" s="93" t="s">
        <v>93</v>
      </c>
      <c r="O149" s="93">
        <v>1988811356</v>
      </c>
      <c r="P149" s="257" t="s">
        <v>34</v>
      </c>
      <c r="Q149" s="118">
        <v>6436</v>
      </c>
      <c r="R149" s="119">
        <v>3218</v>
      </c>
      <c r="S149" s="180" t="s">
        <v>209</v>
      </c>
      <c r="T149" s="280" t="s">
        <v>182</v>
      </c>
      <c r="U149" s="278" t="s">
        <v>34</v>
      </c>
    </row>
    <row r="150" spans="1:21" s="163" customFormat="1" ht="15.75" thickBot="1">
      <c r="A150" s="92" t="s">
        <v>384</v>
      </c>
      <c r="B150" s="17">
        <v>6</v>
      </c>
      <c r="C150" s="113"/>
      <c r="D150" s="113"/>
      <c r="E150" s="113"/>
      <c r="F150" s="113"/>
      <c r="G150" s="256"/>
      <c r="H150" s="114"/>
      <c r="I150" s="115"/>
      <c r="J150" s="116"/>
      <c r="K150" s="117"/>
      <c r="L150" s="116"/>
      <c r="M150" s="118" t="s">
        <v>349</v>
      </c>
      <c r="N150" s="93" t="s">
        <v>93</v>
      </c>
      <c r="O150" s="93"/>
      <c r="P150" s="257" t="s">
        <v>33</v>
      </c>
      <c r="Q150" s="118">
        <v>0</v>
      </c>
      <c r="R150" s="119" t="s">
        <v>349</v>
      </c>
      <c r="S150" s="120"/>
      <c r="T150" s="277"/>
      <c r="U150" s="279" t="s">
        <v>33</v>
      </c>
    </row>
    <row r="151" spans="1:21" s="163" customFormat="1" ht="17.25" thickTop="1" thickBot="1">
      <c r="A151" s="92" t="s">
        <v>452</v>
      </c>
      <c r="B151" s="351" t="s">
        <v>50</v>
      </c>
      <c r="C151" s="352"/>
      <c r="D151" s="352"/>
      <c r="E151" s="352"/>
      <c r="F151" s="352"/>
      <c r="G151" s="352"/>
      <c r="H151" s="352"/>
      <c r="I151" s="352"/>
      <c r="J151" s="352"/>
      <c r="K151" s="352"/>
      <c r="L151" s="352"/>
      <c r="M151" s="352"/>
      <c r="N151" s="352"/>
      <c r="O151" s="353"/>
      <c r="P151" s="231"/>
      <c r="Q151" s="232" t="s">
        <v>95</v>
      </c>
      <c r="R151" s="233">
        <v>10348</v>
      </c>
      <c r="S151" s="234"/>
    </row>
    <row r="152" spans="1:21" s="163" customFormat="1" ht="16.5" customHeight="1" thickTop="1">
      <c r="A152" s="92" t="s">
        <v>453</v>
      </c>
      <c r="B152" s="358"/>
      <c r="C152" s="358"/>
      <c r="D152" s="358"/>
      <c r="E152" s="358"/>
      <c r="F152" s="358"/>
      <c r="G152" s="358"/>
      <c r="H152" s="359"/>
      <c r="I152" s="300">
        <v>1</v>
      </c>
      <c r="J152" s="303" t="s">
        <v>97</v>
      </c>
      <c r="K152" s="304"/>
      <c r="L152" s="304"/>
      <c r="M152" s="304"/>
      <c r="N152" s="304"/>
      <c r="O152" s="305"/>
      <c r="P152" s="306" t="s">
        <v>51</v>
      </c>
      <c r="Q152" s="307"/>
      <c r="R152" s="307"/>
      <c r="S152" s="308"/>
    </row>
    <row r="153" spans="1:21" s="163" customFormat="1" ht="16.5" customHeight="1">
      <c r="A153" s="92" t="s">
        <v>454</v>
      </c>
      <c r="B153" s="319"/>
      <c r="C153" s="150"/>
      <c r="D153" s="151"/>
      <c r="E153" s="151"/>
      <c r="F153" s="151"/>
      <c r="G153" s="152"/>
      <c r="H153" s="149"/>
      <c r="I153" s="301"/>
      <c r="J153" s="315" t="s">
        <v>98</v>
      </c>
      <c r="K153" s="316"/>
      <c r="L153" s="316"/>
      <c r="M153" s="316"/>
      <c r="N153" s="317"/>
      <c r="O153" s="267">
        <v>3</v>
      </c>
      <c r="P153" s="309"/>
      <c r="Q153" s="310"/>
      <c r="R153" s="310"/>
      <c r="S153" s="311"/>
    </row>
    <row r="154" spans="1:21" s="163" customFormat="1" ht="16.5" customHeight="1" thickBot="1">
      <c r="A154" s="121" t="s">
        <v>455</v>
      </c>
      <c r="B154" s="319"/>
      <c r="C154" s="363"/>
      <c r="D154" s="363"/>
      <c r="E154" s="153"/>
      <c r="F154" s="153"/>
      <c r="G154" s="153"/>
      <c r="H154" s="154"/>
      <c r="I154" s="301"/>
      <c r="J154" s="320" t="s">
        <v>99</v>
      </c>
      <c r="K154" s="321"/>
      <c r="L154" s="321"/>
      <c r="M154" s="321"/>
      <c r="N154" s="322"/>
      <c r="O154" s="266" t="s">
        <v>34</v>
      </c>
      <c r="P154" s="309"/>
      <c r="Q154" s="310"/>
      <c r="R154" s="310"/>
      <c r="S154" s="311"/>
    </row>
    <row r="155" spans="1:21" s="163" customFormat="1" ht="16.5" customHeight="1" thickTop="1" thickBot="1">
      <c r="A155" s="92" t="s">
        <v>456</v>
      </c>
      <c r="B155" s="319"/>
      <c r="C155" s="155"/>
      <c r="D155" s="155"/>
      <c r="E155" s="155"/>
      <c r="F155" s="156"/>
      <c r="G155" s="155"/>
      <c r="H155" s="157"/>
      <c r="I155" s="302"/>
      <c r="J155" s="360" t="s">
        <v>96</v>
      </c>
      <c r="K155" s="361"/>
      <c r="L155" s="361"/>
      <c r="M155" s="361"/>
      <c r="N155" s="362"/>
      <c r="O155" s="122" t="s">
        <v>2</v>
      </c>
      <c r="P155" s="312"/>
      <c r="Q155" s="313"/>
      <c r="R155" s="313"/>
      <c r="S155" s="314"/>
    </row>
    <row r="156" spans="1:21" s="163" customFormat="1" ht="16.5" customHeight="1" thickTop="1">
      <c r="A156" s="92" t="s">
        <v>457</v>
      </c>
      <c r="B156" s="319"/>
      <c r="C156" s="155"/>
      <c r="D156" s="155"/>
      <c r="E156" s="158"/>
      <c r="F156" s="159"/>
      <c r="G156" s="158"/>
      <c r="H156" s="160"/>
      <c r="I156" s="323" t="s">
        <v>36</v>
      </c>
      <c r="J156" s="324"/>
      <c r="K156" s="324"/>
      <c r="L156" s="324"/>
      <c r="M156" s="324"/>
      <c r="N156" s="324"/>
      <c r="O156" s="325"/>
      <c r="P156" s="337" t="s">
        <v>346</v>
      </c>
      <c r="Q156" s="338"/>
      <c r="R156" s="338"/>
      <c r="S156" s="339"/>
    </row>
    <row r="157" spans="1:21" s="163" customFormat="1" ht="16.5" customHeight="1">
      <c r="A157" s="92" t="s">
        <v>458</v>
      </c>
      <c r="B157" s="319"/>
      <c r="C157" s="155"/>
      <c r="D157" s="155"/>
      <c r="E157" s="158"/>
      <c r="F157" s="159"/>
      <c r="G157" s="158"/>
      <c r="H157" s="160"/>
      <c r="I157" s="326"/>
      <c r="J157" s="327"/>
      <c r="K157" s="327"/>
      <c r="L157" s="327"/>
      <c r="M157" s="327"/>
      <c r="N157" s="327"/>
      <c r="O157" s="328"/>
      <c r="P157" s="340"/>
      <c r="Q157" s="341"/>
      <c r="R157" s="341"/>
      <c r="S157" s="342"/>
    </row>
    <row r="158" spans="1:21" s="163" customFormat="1" ht="16.5" customHeight="1">
      <c r="A158" s="92" t="s">
        <v>459</v>
      </c>
      <c r="B158" s="319"/>
      <c r="C158" s="155"/>
      <c r="D158" s="155"/>
      <c r="E158" s="158"/>
      <c r="F158" s="159"/>
      <c r="G158" s="158"/>
      <c r="H158" s="160"/>
      <c r="I158" s="326"/>
      <c r="J158" s="327"/>
      <c r="K158" s="327"/>
      <c r="L158" s="327"/>
      <c r="M158" s="327"/>
      <c r="N158" s="327"/>
      <c r="O158" s="328"/>
      <c r="P158" s="340"/>
      <c r="Q158" s="341"/>
      <c r="R158" s="341"/>
      <c r="S158" s="342"/>
    </row>
    <row r="159" spans="1:21" s="163" customFormat="1" ht="16.5" customHeight="1">
      <c r="A159" s="92" t="s">
        <v>460</v>
      </c>
      <c r="B159" s="319"/>
      <c r="C159" s="155"/>
      <c r="D159" s="155"/>
      <c r="E159" s="158"/>
      <c r="F159" s="159"/>
      <c r="G159" s="158"/>
      <c r="H159" s="160"/>
      <c r="I159" s="326"/>
      <c r="J159" s="327"/>
      <c r="K159" s="327"/>
      <c r="L159" s="327"/>
      <c r="M159" s="327"/>
      <c r="N159" s="327"/>
      <c r="O159" s="328"/>
      <c r="P159" s="340"/>
      <c r="Q159" s="341"/>
      <c r="R159" s="341"/>
      <c r="S159" s="342"/>
    </row>
    <row r="160" spans="1:21" s="163" customFormat="1" ht="16.5" customHeight="1">
      <c r="A160" s="92" t="s">
        <v>461</v>
      </c>
      <c r="B160" s="319"/>
      <c r="C160" s="318"/>
      <c r="D160" s="318"/>
      <c r="E160" s="319"/>
      <c r="F160" s="319"/>
      <c r="G160" s="319"/>
      <c r="H160" s="149"/>
      <c r="I160" s="326"/>
      <c r="J160" s="327"/>
      <c r="K160" s="327"/>
      <c r="L160" s="327"/>
      <c r="M160" s="327"/>
      <c r="N160" s="327"/>
      <c r="O160" s="328"/>
      <c r="P160" s="340"/>
      <c r="Q160" s="341"/>
      <c r="R160" s="341"/>
      <c r="S160" s="342"/>
    </row>
    <row r="161" spans="1:21" s="163" customFormat="1" ht="16.5" customHeight="1" thickBot="1">
      <c r="A161" s="92" t="s">
        <v>462</v>
      </c>
      <c r="B161" s="319"/>
      <c r="C161" s="318"/>
      <c r="D161" s="318"/>
      <c r="E161" s="318"/>
      <c r="F161" s="318"/>
      <c r="G161" s="318"/>
      <c r="H161" s="161"/>
      <c r="I161" s="329"/>
      <c r="J161" s="330"/>
      <c r="K161" s="330"/>
      <c r="L161" s="330"/>
      <c r="M161" s="330"/>
      <c r="N161" s="330"/>
      <c r="O161" s="331"/>
      <c r="P161" s="343"/>
      <c r="Q161" s="344"/>
      <c r="R161" s="344"/>
      <c r="S161" s="345"/>
    </row>
    <row r="162" spans="1:21" ht="15.75" thickTop="1"/>
    <row r="163" spans="1:21" ht="15.75" thickBot="1"/>
    <row r="164" spans="1:21" s="163" customFormat="1" ht="24.75" thickTop="1" thickBot="1">
      <c r="A164" s="84"/>
      <c r="B164" s="364" t="s">
        <v>45</v>
      </c>
      <c r="C164" s="364"/>
      <c r="D164" s="364"/>
      <c r="E164" s="223">
        <v>7</v>
      </c>
      <c r="F164" s="86" t="s">
        <v>268</v>
      </c>
      <c r="G164" s="87"/>
      <c r="H164" s="87"/>
      <c r="I164" s="86"/>
      <c r="J164" s="86"/>
      <c r="K164" s="85"/>
      <c r="L164" s="85"/>
      <c r="M164" s="87"/>
      <c r="N164" s="87"/>
      <c r="O164" s="87"/>
      <c r="P164" s="87"/>
      <c r="Q164" s="365" t="s">
        <v>53</v>
      </c>
      <c r="R164" s="366"/>
      <c r="S164" s="174">
        <v>7</v>
      </c>
    </row>
    <row r="165" spans="1:21" s="163" customFormat="1" ht="15.75" customHeight="1" thickTop="1">
      <c r="A165" s="72"/>
      <c r="B165" s="228" t="s">
        <v>12</v>
      </c>
      <c r="C165" s="88" t="s">
        <v>13</v>
      </c>
      <c r="D165" s="235" t="s">
        <v>14</v>
      </c>
      <c r="E165" s="236"/>
      <c r="F165" s="235" t="s">
        <v>46</v>
      </c>
      <c r="G165" s="237"/>
      <c r="H165" s="354" t="s">
        <v>47</v>
      </c>
      <c r="I165" s="354" t="s">
        <v>15</v>
      </c>
      <c r="J165" s="354" t="s">
        <v>58</v>
      </c>
      <c r="K165" s="354" t="s">
        <v>65</v>
      </c>
      <c r="L165" s="354" t="s">
        <v>59</v>
      </c>
      <c r="M165" s="356" t="s">
        <v>48</v>
      </c>
      <c r="N165" s="354" t="s">
        <v>92</v>
      </c>
      <c r="O165" s="332" t="s">
        <v>16</v>
      </c>
      <c r="P165" s="333"/>
      <c r="Q165" s="334"/>
      <c r="R165" s="335" t="s">
        <v>16</v>
      </c>
      <c r="S165" s="346" t="s">
        <v>26</v>
      </c>
      <c r="T165" s="296" t="s">
        <v>104</v>
      </c>
      <c r="U165" s="296" t="s">
        <v>236</v>
      </c>
    </row>
    <row r="166" spans="1:21" s="163" customFormat="1" ht="45.75" thickBot="1">
      <c r="A166" s="72"/>
      <c r="B166" s="229" t="s">
        <v>17</v>
      </c>
      <c r="C166" s="89" t="s">
        <v>18</v>
      </c>
      <c r="D166" s="263" t="s">
        <v>0</v>
      </c>
      <c r="E166" s="263" t="s">
        <v>19</v>
      </c>
      <c r="F166" s="263" t="s">
        <v>49</v>
      </c>
      <c r="G166" s="90" t="s">
        <v>66</v>
      </c>
      <c r="H166" s="355"/>
      <c r="I166" s="355"/>
      <c r="J166" s="355"/>
      <c r="K166" s="355"/>
      <c r="L166" s="355"/>
      <c r="M166" s="357"/>
      <c r="N166" s="355"/>
      <c r="O166" s="227" t="s">
        <v>67</v>
      </c>
      <c r="P166" s="227" t="s">
        <v>89</v>
      </c>
      <c r="Q166" s="230" t="s">
        <v>20</v>
      </c>
      <c r="R166" s="336"/>
      <c r="S166" s="347"/>
      <c r="T166" s="297"/>
      <c r="U166" s="297"/>
    </row>
    <row r="167" spans="1:21" s="163" customFormat="1" ht="15.75" thickTop="1">
      <c r="A167" s="72"/>
      <c r="B167" s="50"/>
      <c r="C167" s="51"/>
      <c r="D167" s="51"/>
      <c r="E167" s="51"/>
      <c r="F167" s="51"/>
      <c r="G167" s="51"/>
      <c r="H167" s="51"/>
      <c r="I167" s="51"/>
      <c r="J167" s="51"/>
      <c r="K167" s="51"/>
      <c r="L167" s="51"/>
      <c r="M167" s="51"/>
      <c r="N167" s="51"/>
      <c r="O167" s="51"/>
      <c r="P167" s="51"/>
      <c r="Q167" s="51"/>
      <c r="R167" s="51"/>
      <c r="S167" s="91"/>
      <c r="T167" s="274"/>
      <c r="U167" s="274"/>
    </row>
    <row r="168" spans="1:21" s="163" customFormat="1">
      <c r="A168" s="72"/>
      <c r="B168" s="348" t="s">
        <v>90</v>
      </c>
      <c r="C168" s="349"/>
      <c r="D168" s="349"/>
      <c r="E168" s="349"/>
      <c r="F168" s="349"/>
      <c r="G168" s="349"/>
      <c r="H168" s="349"/>
      <c r="I168" s="349"/>
      <c r="J168" s="349"/>
      <c r="K168" s="349"/>
      <c r="L168" s="349"/>
      <c r="M168" s="349"/>
      <c r="N168" s="349"/>
      <c r="O168" s="349"/>
      <c r="P168" s="349"/>
      <c r="Q168" s="349"/>
      <c r="R168" s="349"/>
      <c r="S168" s="350"/>
      <c r="T168" s="275"/>
      <c r="U168" s="275"/>
    </row>
    <row r="169" spans="1:21" s="163" customFormat="1" ht="140.25">
      <c r="A169" s="92" t="s">
        <v>385</v>
      </c>
      <c r="B169" s="17">
        <v>1</v>
      </c>
      <c r="C169" s="113" t="s">
        <v>251</v>
      </c>
      <c r="D169" s="113" t="s">
        <v>252</v>
      </c>
      <c r="E169" s="113" t="s">
        <v>253</v>
      </c>
      <c r="F169" s="113" t="s">
        <v>117</v>
      </c>
      <c r="G169" s="256">
        <v>1</v>
      </c>
      <c r="H169" s="114" t="s">
        <v>33</v>
      </c>
      <c r="I169" s="115" t="s">
        <v>254</v>
      </c>
      <c r="J169" s="116">
        <v>38687</v>
      </c>
      <c r="K169" s="117"/>
      <c r="L169" s="116">
        <v>39518</v>
      </c>
      <c r="M169" s="118">
        <v>27.4</v>
      </c>
      <c r="N169" s="93" t="s">
        <v>94</v>
      </c>
      <c r="O169" s="93">
        <v>1349605915.3900001</v>
      </c>
      <c r="P169" s="257" t="s">
        <v>34</v>
      </c>
      <c r="Q169" s="118">
        <v>3538</v>
      </c>
      <c r="R169" s="119" t="s">
        <v>349</v>
      </c>
      <c r="S169" s="180" t="s">
        <v>330</v>
      </c>
      <c r="T169" s="276" t="s">
        <v>3</v>
      </c>
      <c r="U169" s="278" t="s">
        <v>34</v>
      </c>
    </row>
    <row r="170" spans="1:21" s="163" customFormat="1" ht="140.25">
      <c r="A170" s="92" t="s">
        <v>386</v>
      </c>
      <c r="B170" s="17">
        <v>2</v>
      </c>
      <c r="C170" s="113" t="s">
        <v>251</v>
      </c>
      <c r="D170" s="113" t="s">
        <v>252</v>
      </c>
      <c r="E170" s="113" t="s">
        <v>255</v>
      </c>
      <c r="F170" s="113" t="s">
        <v>117</v>
      </c>
      <c r="G170" s="256">
        <v>1</v>
      </c>
      <c r="H170" s="114" t="s">
        <v>33</v>
      </c>
      <c r="I170" s="115" t="s">
        <v>254</v>
      </c>
      <c r="J170" s="116">
        <v>38657</v>
      </c>
      <c r="K170" s="117"/>
      <c r="L170" s="116">
        <v>39507</v>
      </c>
      <c r="M170" s="118">
        <v>28</v>
      </c>
      <c r="N170" s="93" t="s">
        <v>94</v>
      </c>
      <c r="O170" s="93">
        <v>1805701582.1179004</v>
      </c>
      <c r="P170" s="257" t="s">
        <v>34</v>
      </c>
      <c r="Q170" s="118">
        <v>4733</v>
      </c>
      <c r="R170" s="119" t="s">
        <v>349</v>
      </c>
      <c r="S170" s="180" t="s">
        <v>331</v>
      </c>
      <c r="T170" s="276" t="s">
        <v>3</v>
      </c>
      <c r="U170" s="278" t="s">
        <v>34</v>
      </c>
    </row>
    <row r="171" spans="1:21" s="163" customFormat="1">
      <c r="A171" s="92"/>
      <c r="B171" s="348"/>
      <c r="C171" s="349"/>
      <c r="D171" s="349"/>
      <c r="E171" s="349"/>
      <c r="F171" s="349"/>
      <c r="G171" s="349"/>
      <c r="H171" s="349"/>
      <c r="I171" s="349"/>
      <c r="J171" s="349"/>
      <c r="K171" s="349"/>
      <c r="L171" s="349"/>
      <c r="M171" s="349"/>
      <c r="N171" s="349"/>
      <c r="O171" s="349"/>
      <c r="P171" s="349"/>
      <c r="Q171" s="349"/>
      <c r="R171" s="349"/>
      <c r="S171" s="350"/>
      <c r="T171" s="275"/>
      <c r="U171" s="275"/>
    </row>
    <row r="172" spans="1:21" s="163" customFormat="1" ht="56.25">
      <c r="A172" s="92" t="s">
        <v>387</v>
      </c>
      <c r="B172" s="17">
        <v>3</v>
      </c>
      <c r="C172" s="113" t="s">
        <v>256</v>
      </c>
      <c r="D172" s="113" t="s">
        <v>257</v>
      </c>
      <c r="E172" s="113" t="s">
        <v>258</v>
      </c>
      <c r="F172" s="113" t="s">
        <v>117</v>
      </c>
      <c r="G172" s="256">
        <v>1</v>
      </c>
      <c r="H172" s="114" t="s">
        <v>34</v>
      </c>
      <c r="I172" s="115" t="s">
        <v>259</v>
      </c>
      <c r="J172" s="116">
        <v>39692</v>
      </c>
      <c r="K172" s="117"/>
      <c r="L172" s="116">
        <v>40603</v>
      </c>
      <c r="M172" s="118">
        <v>30</v>
      </c>
      <c r="N172" s="93" t="s">
        <v>93</v>
      </c>
      <c r="O172" s="93">
        <v>4445335252</v>
      </c>
      <c r="P172" s="257" t="s">
        <v>34</v>
      </c>
      <c r="Q172" s="118">
        <v>9632</v>
      </c>
      <c r="R172" s="119">
        <v>9632</v>
      </c>
      <c r="S172" s="282" t="s">
        <v>265</v>
      </c>
      <c r="T172" s="283">
        <v>42</v>
      </c>
      <c r="U172" s="278" t="s">
        <v>34</v>
      </c>
    </row>
    <row r="173" spans="1:21" s="163" customFormat="1" ht="56.25">
      <c r="A173" s="92" t="s">
        <v>388</v>
      </c>
      <c r="B173" s="17">
        <v>4</v>
      </c>
      <c r="C173" s="113" t="s">
        <v>260</v>
      </c>
      <c r="D173" s="113" t="s">
        <v>261</v>
      </c>
      <c r="E173" s="113" t="s">
        <v>262</v>
      </c>
      <c r="F173" s="113" t="s">
        <v>117</v>
      </c>
      <c r="G173" s="256">
        <v>1</v>
      </c>
      <c r="H173" s="114" t="s">
        <v>34</v>
      </c>
      <c r="I173" s="115" t="s">
        <v>259</v>
      </c>
      <c r="J173" s="116">
        <v>37902</v>
      </c>
      <c r="K173" s="117"/>
      <c r="L173" s="116">
        <v>38671</v>
      </c>
      <c r="M173" s="118">
        <v>25.3</v>
      </c>
      <c r="N173" s="93" t="s">
        <v>93</v>
      </c>
      <c r="O173" s="93">
        <v>3992662047</v>
      </c>
      <c r="P173" s="257" t="s">
        <v>34</v>
      </c>
      <c r="Q173" s="118">
        <v>12026</v>
      </c>
      <c r="R173" s="119">
        <v>12026</v>
      </c>
      <c r="S173" s="282" t="s">
        <v>266</v>
      </c>
      <c r="T173" s="283">
        <v>34</v>
      </c>
      <c r="U173" s="278" t="s">
        <v>34</v>
      </c>
    </row>
    <row r="174" spans="1:21" s="163" customFormat="1" ht="45">
      <c r="A174" s="92" t="s">
        <v>389</v>
      </c>
      <c r="B174" s="17">
        <v>5</v>
      </c>
      <c r="C174" s="113" t="s">
        <v>256</v>
      </c>
      <c r="D174" s="113" t="s">
        <v>263</v>
      </c>
      <c r="E174" s="113" t="s">
        <v>264</v>
      </c>
      <c r="F174" s="113" t="s">
        <v>117</v>
      </c>
      <c r="G174" s="256">
        <v>1</v>
      </c>
      <c r="H174" s="114" t="s">
        <v>33</v>
      </c>
      <c r="I174" s="115" t="s">
        <v>259</v>
      </c>
      <c r="J174" s="116">
        <v>39168</v>
      </c>
      <c r="K174" s="117"/>
      <c r="L174" s="116">
        <v>39199</v>
      </c>
      <c r="M174" s="118">
        <v>1.1000000000000001</v>
      </c>
      <c r="N174" s="93" t="s">
        <v>93</v>
      </c>
      <c r="O174" s="93">
        <v>1907569003.7199998</v>
      </c>
      <c r="P174" s="257" t="s">
        <v>34</v>
      </c>
      <c r="Q174" s="118">
        <v>4398</v>
      </c>
      <c r="R174" s="119" t="s">
        <v>349</v>
      </c>
      <c r="S174" s="282" t="s">
        <v>267</v>
      </c>
      <c r="T174" s="283"/>
      <c r="U174" s="278" t="s">
        <v>33</v>
      </c>
    </row>
    <row r="175" spans="1:21" s="163" customFormat="1" ht="15.75" thickBot="1">
      <c r="A175" s="92" t="s">
        <v>390</v>
      </c>
      <c r="B175" s="17">
        <v>6</v>
      </c>
      <c r="C175" s="113"/>
      <c r="D175" s="113"/>
      <c r="E175" s="113"/>
      <c r="F175" s="113"/>
      <c r="G175" s="256"/>
      <c r="H175" s="114"/>
      <c r="I175" s="115"/>
      <c r="J175" s="116"/>
      <c r="K175" s="117"/>
      <c r="L175" s="116"/>
      <c r="M175" s="118" t="s">
        <v>349</v>
      </c>
      <c r="N175" s="93" t="s">
        <v>93</v>
      </c>
      <c r="O175" s="93"/>
      <c r="P175" s="257" t="s">
        <v>33</v>
      </c>
      <c r="Q175" s="118">
        <v>0</v>
      </c>
      <c r="R175" s="119" t="s">
        <v>349</v>
      </c>
      <c r="S175" s="120"/>
      <c r="T175" s="277"/>
      <c r="U175" s="279" t="s">
        <v>33</v>
      </c>
    </row>
    <row r="176" spans="1:21" s="163" customFormat="1" ht="17.25" thickTop="1" thickBot="1">
      <c r="A176" s="92" t="s">
        <v>463</v>
      </c>
      <c r="B176" s="351" t="s">
        <v>50</v>
      </c>
      <c r="C176" s="352"/>
      <c r="D176" s="352"/>
      <c r="E176" s="352"/>
      <c r="F176" s="352"/>
      <c r="G176" s="352"/>
      <c r="H176" s="352"/>
      <c r="I176" s="352"/>
      <c r="J176" s="352"/>
      <c r="K176" s="352"/>
      <c r="L176" s="352"/>
      <c r="M176" s="352"/>
      <c r="N176" s="352"/>
      <c r="O176" s="353"/>
      <c r="P176" s="231"/>
      <c r="Q176" s="232" t="s">
        <v>95</v>
      </c>
      <c r="R176" s="233">
        <v>21658</v>
      </c>
      <c r="S176" s="234"/>
    </row>
    <row r="177" spans="1:21" s="163" customFormat="1" ht="16.5" customHeight="1" thickTop="1">
      <c r="A177" s="92" t="s">
        <v>464</v>
      </c>
      <c r="B177" s="358"/>
      <c r="C177" s="358"/>
      <c r="D177" s="358"/>
      <c r="E177" s="358"/>
      <c r="F177" s="358"/>
      <c r="G177" s="358"/>
      <c r="H177" s="359"/>
      <c r="I177" s="300">
        <v>1</v>
      </c>
      <c r="J177" s="303" t="s">
        <v>97</v>
      </c>
      <c r="K177" s="304"/>
      <c r="L177" s="304"/>
      <c r="M177" s="304"/>
      <c r="N177" s="304"/>
      <c r="O177" s="305"/>
      <c r="P177" s="306" t="s">
        <v>51</v>
      </c>
      <c r="Q177" s="307"/>
      <c r="R177" s="307"/>
      <c r="S177" s="308"/>
    </row>
    <row r="178" spans="1:21" s="163" customFormat="1" ht="16.5" customHeight="1">
      <c r="A178" s="92" t="s">
        <v>465</v>
      </c>
      <c r="B178" s="319"/>
      <c r="C178" s="150"/>
      <c r="D178" s="151"/>
      <c r="E178" s="151"/>
      <c r="F178" s="151"/>
      <c r="G178" s="152"/>
      <c r="H178" s="149"/>
      <c r="I178" s="301"/>
      <c r="J178" s="315" t="s">
        <v>98</v>
      </c>
      <c r="K178" s="316"/>
      <c r="L178" s="316"/>
      <c r="M178" s="316"/>
      <c r="N178" s="317"/>
      <c r="O178" s="267">
        <v>2</v>
      </c>
      <c r="P178" s="309"/>
      <c r="Q178" s="310"/>
      <c r="R178" s="310"/>
      <c r="S178" s="311"/>
    </row>
    <row r="179" spans="1:21" s="163" customFormat="1" ht="16.5" customHeight="1" thickBot="1">
      <c r="A179" s="121" t="s">
        <v>466</v>
      </c>
      <c r="B179" s="319"/>
      <c r="C179" s="363"/>
      <c r="D179" s="363"/>
      <c r="E179" s="153"/>
      <c r="F179" s="153"/>
      <c r="G179" s="153"/>
      <c r="H179" s="154"/>
      <c r="I179" s="301"/>
      <c r="J179" s="320" t="s">
        <v>99</v>
      </c>
      <c r="K179" s="321"/>
      <c r="L179" s="321"/>
      <c r="M179" s="321"/>
      <c r="N179" s="322"/>
      <c r="O179" s="266" t="s">
        <v>33</v>
      </c>
      <c r="P179" s="309"/>
      <c r="Q179" s="310"/>
      <c r="R179" s="310"/>
      <c r="S179" s="311"/>
    </row>
    <row r="180" spans="1:21" s="163" customFormat="1" ht="16.5" customHeight="1" thickTop="1" thickBot="1">
      <c r="A180" s="92" t="s">
        <v>467</v>
      </c>
      <c r="B180" s="319"/>
      <c r="C180" s="155"/>
      <c r="D180" s="155"/>
      <c r="E180" s="155"/>
      <c r="F180" s="156"/>
      <c r="G180" s="155"/>
      <c r="H180" s="157"/>
      <c r="I180" s="302"/>
      <c r="J180" s="360" t="s">
        <v>96</v>
      </c>
      <c r="K180" s="361"/>
      <c r="L180" s="361"/>
      <c r="M180" s="361"/>
      <c r="N180" s="362"/>
      <c r="O180" s="122" t="s">
        <v>2</v>
      </c>
      <c r="P180" s="312"/>
      <c r="Q180" s="313"/>
      <c r="R180" s="313"/>
      <c r="S180" s="314"/>
    </row>
    <row r="181" spans="1:21" s="163" customFormat="1" ht="16.5" customHeight="1" thickTop="1">
      <c r="A181" s="92" t="s">
        <v>468</v>
      </c>
      <c r="B181" s="319"/>
      <c r="C181" s="155"/>
      <c r="D181" s="155"/>
      <c r="E181" s="158"/>
      <c r="F181" s="159"/>
      <c r="G181" s="158"/>
      <c r="H181" s="160"/>
      <c r="I181" s="323" t="s">
        <v>36</v>
      </c>
      <c r="J181" s="324"/>
      <c r="K181" s="324"/>
      <c r="L181" s="324"/>
      <c r="M181" s="324"/>
      <c r="N181" s="324"/>
      <c r="O181" s="325"/>
      <c r="P181" s="337" t="s">
        <v>345</v>
      </c>
      <c r="Q181" s="338"/>
      <c r="R181" s="338"/>
      <c r="S181" s="339"/>
    </row>
    <row r="182" spans="1:21" s="163" customFormat="1" ht="16.5" customHeight="1">
      <c r="A182" s="92" t="s">
        <v>469</v>
      </c>
      <c r="B182" s="319"/>
      <c r="C182" s="155"/>
      <c r="D182" s="155"/>
      <c r="E182" s="158"/>
      <c r="F182" s="159"/>
      <c r="G182" s="158"/>
      <c r="H182" s="160"/>
      <c r="I182" s="326"/>
      <c r="J182" s="327"/>
      <c r="K182" s="327"/>
      <c r="L182" s="327"/>
      <c r="M182" s="327"/>
      <c r="N182" s="327"/>
      <c r="O182" s="328"/>
      <c r="P182" s="340"/>
      <c r="Q182" s="341"/>
      <c r="R182" s="341"/>
      <c r="S182" s="342"/>
    </row>
    <row r="183" spans="1:21" s="163" customFormat="1" ht="16.5" customHeight="1">
      <c r="A183" s="92" t="s">
        <v>470</v>
      </c>
      <c r="B183" s="319"/>
      <c r="C183" s="155"/>
      <c r="D183" s="155"/>
      <c r="E183" s="158"/>
      <c r="F183" s="159"/>
      <c r="G183" s="158"/>
      <c r="H183" s="160"/>
      <c r="I183" s="326"/>
      <c r="J183" s="327"/>
      <c r="K183" s="327"/>
      <c r="L183" s="327"/>
      <c r="M183" s="327"/>
      <c r="N183" s="327"/>
      <c r="O183" s="328"/>
      <c r="P183" s="340"/>
      <c r="Q183" s="341"/>
      <c r="R183" s="341"/>
      <c r="S183" s="342"/>
    </row>
    <row r="184" spans="1:21" s="163" customFormat="1" ht="16.5" customHeight="1">
      <c r="A184" s="92" t="s">
        <v>471</v>
      </c>
      <c r="B184" s="319"/>
      <c r="C184" s="155"/>
      <c r="D184" s="155"/>
      <c r="E184" s="158"/>
      <c r="F184" s="159"/>
      <c r="G184" s="158"/>
      <c r="H184" s="160"/>
      <c r="I184" s="326"/>
      <c r="J184" s="327"/>
      <c r="K184" s="327"/>
      <c r="L184" s="327"/>
      <c r="M184" s="327"/>
      <c r="N184" s="327"/>
      <c r="O184" s="328"/>
      <c r="P184" s="340"/>
      <c r="Q184" s="341"/>
      <c r="R184" s="341"/>
      <c r="S184" s="342"/>
    </row>
    <row r="185" spans="1:21" s="163" customFormat="1" ht="16.5" customHeight="1">
      <c r="A185" s="92" t="s">
        <v>472</v>
      </c>
      <c r="B185" s="319"/>
      <c r="C185" s="318"/>
      <c r="D185" s="318"/>
      <c r="E185" s="319"/>
      <c r="F185" s="319"/>
      <c r="G185" s="319"/>
      <c r="H185" s="149"/>
      <c r="I185" s="326"/>
      <c r="J185" s="327"/>
      <c r="K185" s="327"/>
      <c r="L185" s="327"/>
      <c r="M185" s="327"/>
      <c r="N185" s="327"/>
      <c r="O185" s="328"/>
      <c r="P185" s="340"/>
      <c r="Q185" s="341"/>
      <c r="R185" s="341"/>
      <c r="S185" s="342"/>
    </row>
    <row r="186" spans="1:21" s="163" customFormat="1" ht="16.5" customHeight="1" thickBot="1">
      <c r="A186" s="92" t="s">
        <v>473</v>
      </c>
      <c r="B186" s="319"/>
      <c r="C186" s="318"/>
      <c r="D186" s="318"/>
      <c r="E186" s="318"/>
      <c r="F186" s="318"/>
      <c r="G186" s="318"/>
      <c r="H186" s="161"/>
      <c r="I186" s="329"/>
      <c r="J186" s="330"/>
      <c r="K186" s="330"/>
      <c r="L186" s="330"/>
      <c r="M186" s="330"/>
      <c r="N186" s="330"/>
      <c r="O186" s="331"/>
      <c r="P186" s="343"/>
      <c r="Q186" s="344"/>
      <c r="R186" s="344"/>
      <c r="S186" s="345"/>
    </row>
    <row r="187" spans="1:21" s="163" customFormat="1" ht="15.75" thickTop="1">
      <c r="A187" s="44"/>
    </row>
    <row r="188" spans="1:21" s="163" customFormat="1" ht="15.75" thickBot="1">
      <c r="A188" s="44"/>
    </row>
    <row r="189" spans="1:21" s="163" customFormat="1" ht="24.75" thickTop="1" thickBot="1">
      <c r="A189" s="84"/>
      <c r="B189" s="364" t="s">
        <v>45</v>
      </c>
      <c r="C189" s="364"/>
      <c r="D189" s="364"/>
      <c r="E189" s="223">
        <v>8</v>
      </c>
      <c r="F189" s="86" t="s">
        <v>269</v>
      </c>
      <c r="G189" s="87"/>
      <c r="H189" s="87"/>
      <c r="I189" s="86"/>
      <c r="J189" s="86"/>
      <c r="K189" s="85"/>
      <c r="L189" s="85"/>
      <c r="M189" s="87"/>
      <c r="N189" s="87"/>
      <c r="O189" s="87"/>
      <c r="P189" s="87"/>
      <c r="Q189" s="365" t="s">
        <v>53</v>
      </c>
      <c r="R189" s="366"/>
      <c r="S189" s="174">
        <v>8</v>
      </c>
    </row>
    <row r="190" spans="1:21" s="163" customFormat="1" ht="15.75" customHeight="1" thickTop="1">
      <c r="A190" s="72"/>
      <c r="B190" s="228" t="s">
        <v>12</v>
      </c>
      <c r="C190" s="88" t="s">
        <v>13</v>
      </c>
      <c r="D190" s="235" t="s">
        <v>14</v>
      </c>
      <c r="E190" s="236"/>
      <c r="F190" s="235" t="s">
        <v>46</v>
      </c>
      <c r="G190" s="237"/>
      <c r="H190" s="354" t="s">
        <v>47</v>
      </c>
      <c r="I190" s="354" t="s">
        <v>15</v>
      </c>
      <c r="J190" s="354" t="s">
        <v>58</v>
      </c>
      <c r="K190" s="354" t="s">
        <v>65</v>
      </c>
      <c r="L190" s="354" t="s">
        <v>59</v>
      </c>
      <c r="M190" s="356" t="s">
        <v>48</v>
      </c>
      <c r="N190" s="354" t="s">
        <v>92</v>
      </c>
      <c r="O190" s="332" t="s">
        <v>16</v>
      </c>
      <c r="P190" s="333"/>
      <c r="Q190" s="334"/>
      <c r="R190" s="335" t="s">
        <v>16</v>
      </c>
      <c r="S190" s="346" t="s">
        <v>26</v>
      </c>
      <c r="T190" s="296" t="s">
        <v>104</v>
      </c>
      <c r="U190" s="296" t="s">
        <v>236</v>
      </c>
    </row>
    <row r="191" spans="1:21" s="163" customFormat="1" ht="45.75" thickBot="1">
      <c r="A191" s="72"/>
      <c r="B191" s="229" t="s">
        <v>17</v>
      </c>
      <c r="C191" s="89" t="s">
        <v>18</v>
      </c>
      <c r="D191" s="263" t="s">
        <v>0</v>
      </c>
      <c r="E191" s="263" t="s">
        <v>19</v>
      </c>
      <c r="F191" s="263" t="s">
        <v>49</v>
      </c>
      <c r="G191" s="90" t="s">
        <v>66</v>
      </c>
      <c r="H191" s="355"/>
      <c r="I191" s="355"/>
      <c r="J191" s="355"/>
      <c r="K191" s="355"/>
      <c r="L191" s="355"/>
      <c r="M191" s="357"/>
      <c r="N191" s="355"/>
      <c r="O191" s="227" t="s">
        <v>67</v>
      </c>
      <c r="P191" s="227" t="s">
        <v>89</v>
      </c>
      <c r="Q191" s="230" t="s">
        <v>20</v>
      </c>
      <c r="R191" s="336"/>
      <c r="S191" s="347"/>
      <c r="T191" s="297"/>
      <c r="U191" s="297"/>
    </row>
    <row r="192" spans="1:21" s="163" customFormat="1" ht="15.75" thickTop="1">
      <c r="A192" s="72"/>
      <c r="B192" s="50"/>
      <c r="C192" s="51"/>
      <c r="D192" s="51"/>
      <c r="E192" s="51"/>
      <c r="F192" s="51"/>
      <c r="G192" s="51"/>
      <c r="H192" s="51"/>
      <c r="I192" s="51"/>
      <c r="J192" s="51"/>
      <c r="K192" s="51"/>
      <c r="L192" s="51"/>
      <c r="M192" s="51"/>
      <c r="N192" s="51"/>
      <c r="O192" s="51"/>
      <c r="P192" s="51"/>
      <c r="Q192" s="51"/>
      <c r="R192" s="51"/>
      <c r="S192" s="91"/>
      <c r="T192" s="274"/>
      <c r="U192" s="274"/>
    </row>
    <row r="193" spans="1:21" s="163" customFormat="1">
      <c r="A193" s="72"/>
      <c r="B193" s="348" t="s">
        <v>90</v>
      </c>
      <c r="C193" s="349"/>
      <c r="D193" s="349"/>
      <c r="E193" s="349"/>
      <c r="F193" s="349"/>
      <c r="G193" s="349"/>
      <c r="H193" s="349"/>
      <c r="I193" s="349"/>
      <c r="J193" s="349"/>
      <c r="K193" s="349"/>
      <c r="L193" s="349"/>
      <c r="M193" s="349"/>
      <c r="N193" s="349"/>
      <c r="O193" s="349"/>
      <c r="P193" s="349"/>
      <c r="Q193" s="349"/>
      <c r="R193" s="349"/>
      <c r="S193" s="350"/>
      <c r="T193" s="275"/>
      <c r="U193" s="275"/>
    </row>
    <row r="194" spans="1:21" s="163" customFormat="1" ht="56.25">
      <c r="A194" s="92" t="s">
        <v>391</v>
      </c>
      <c r="B194" s="17">
        <v>1</v>
      </c>
      <c r="C194" s="113" t="s">
        <v>271</v>
      </c>
      <c r="D194" s="113" t="s">
        <v>272</v>
      </c>
      <c r="E194" s="113" t="s">
        <v>273</v>
      </c>
      <c r="F194" s="113" t="s">
        <v>117</v>
      </c>
      <c r="G194" s="256">
        <v>1</v>
      </c>
      <c r="H194" s="114" t="s">
        <v>34</v>
      </c>
      <c r="I194" s="115" t="s">
        <v>274</v>
      </c>
      <c r="J194" s="116">
        <v>38384</v>
      </c>
      <c r="K194" s="117"/>
      <c r="L194" s="116">
        <v>39446</v>
      </c>
      <c r="M194" s="118">
        <v>34.9</v>
      </c>
      <c r="N194" s="93" t="s">
        <v>93</v>
      </c>
      <c r="O194" s="93">
        <v>2100000000</v>
      </c>
      <c r="P194" s="257" t="s">
        <v>34</v>
      </c>
      <c r="Q194" s="118">
        <v>5505</v>
      </c>
      <c r="R194" s="119">
        <v>5505</v>
      </c>
      <c r="S194" s="282" t="s">
        <v>278</v>
      </c>
      <c r="T194" s="283">
        <v>23</v>
      </c>
      <c r="U194" s="278" t="s">
        <v>34</v>
      </c>
    </row>
    <row r="195" spans="1:21" s="163" customFormat="1" ht="45">
      <c r="A195" s="92" t="s">
        <v>392</v>
      </c>
      <c r="B195" s="17">
        <v>2</v>
      </c>
      <c r="C195" s="113" t="s">
        <v>275</v>
      </c>
      <c r="D195" s="113" t="s">
        <v>276</v>
      </c>
      <c r="E195" s="113" t="s">
        <v>277</v>
      </c>
      <c r="F195" s="113" t="s">
        <v>117</v>
      </c>
      <c r="G195" s="256">
        <v>1</v>
      </c>
      <c r="H195" s="114" t="s">
        <v>34</v>
      </c>
      <c r="I195" s="115" t="s">
        <v>274</v>
      </c>
      <c r="J195" s="116">
        <v>39461</v>
      </c>
      <c r="K195" s="117"/>
      <c r="L195" s="116">
        <v>40099</v>
      </c>
      <c r="M195" s="118">
        <v>21</v>
      </c>
      <c r="N195" s="93" t="s">
        <v>93</v>
      </c>
      <c r="O195" s="93">
        <v>867225000</v>
      </c>
      <c r="P195" s="257" t="s">
        <v>34</v>
      </c>
      <c r="Q195" s="118">
        <v>1879</v>
      </c>
      <c r="R195" s="119">
        <v>1879</v>
      </c>
      <c r="S195" s="282" t="s">
        <v>279</v>
      </c>
      <c r="T195" s="283">
        <v>29</v>
      </c>
      <c r="U195" s="278" t="s">
        <v>34</v>
      </c>
    </row>
    <row r="196" spans="1:21" s="163" customFormat="1">
      <c r="A196" s="92"/>
      <c r="B196" s="348" t="s">
        <v>91</v>
      </c>
      <c r="C196" s="349"/>
      <c r="D196" s="349"/>
      <c r="E196" s="349"/>
      <c r="F196" s="349"/>
      <c r="G196" s="349"/>
      <c r="H196" s="349"/>
      <c r="I196" s="349"/>
      <c r="J196" s="349"/>
      <c r="K196" s="349"/>
      <c r="L196" s="349"/>
      <c r="M196" s="349"/>
      <c r="N196" s="349"/>
      <c r="O196" s="349"/>
      <c r="P196" s="349"/>
      <c r="Q196" s="349"/>
      <c r="R196" s="349"/>
      <c r="S196" s="350"/>
      <c r="T196" s="275"/>
      <c r="U196" s="275"/>
    </row>
    <row r="197" spans="1:21" s="163" customFormat="1" ht="45">
      <c r="A197" s="92" t="s">
        <v>393</v>
      </c>
      <c r="B197" s="17">
        <v>3</v>
      </c>
      <c r="C197" s="113" t="s">
        <v>280</v>
      </c>
      <c r="D197" s="113">
        <v>493</v>
      </c>
      <c r="E197" s="113" t="s">
        <v>281</v>
      </c>
      <c r="F197" s="113" t="s">
        <v>117</v>
      </c>
      <c r="G197" s="256">
        <v>1</v>
      </c>
      <c r="H197" s="114" t="s">
        <v>34</v>
      </c>
      <c r="I197" s="115" t="s">
        <v>274</v>
      </c>
      <c r="J197" s="116">
        <v>34919</v>
      </c>
      <c r="K197" s="117"/>
      <c r="L197" s="116">
        <v>35132</v>
      </c>
      <c r="M197" s="118">
        <v>7</v>
      </c>
      <c r="N197" s="93" t="s">
        <v>93</v>
      </c>
      <c r="O197" s="93">
        <v>880000000</v>
      </c>
      <c r="P197" s="257" t="s">
        <v>34</v>
      </c>
      <c r="Q197" s="118">
        <v>7399</v>
      </c>
      <c r="R197" s="119">
        <v>7399</v>
      </c>
      <c r="S197" s="180" t="s">
        <v>288</v>
      </c>
      <c r="T197" s="276">
        <v>80</v>
      </c>
      <c r="U197" s="278" t="s">
        <v>34</v>
      </c>
    </row>
    <row r="198" spans="1:21" s="163" customFormat="1" ht="45">
      <c r="A198" s="92" t="s">
        <v>394</v>
      </c>
      <c r="B198" s="17">
        <v>4</v>
      </c>
      <c r="C198" s="113" t="s">
        <v>135</v>
      </c>
      <c r="D198" s="113" t="s">
        <v>282</v>
      </c>
      <c r="E198" s="113" t="s">
        <v>283</v>
      </c>
      <c r="F198" s="113" t="s">
        <v>117</v>
      </c>
      <c r="G198" s="256">
        <v>1</v>
      </c>
      <c r="H198" s="114" t="s">
        <v>34</v>
      </c>
      <c r="I198" s="115" t="s">
        <v>274</v>
      </c>
      <c r="J198" s="116">
        <v>36116</v>
      </c>
      <c r="K198" s="117"/>
      <c r="L198" s="116">
        <v>36311</v>
      </c>
      <c r="M198" s="118">
        <v>6.4</v>
      </c>
      <c r="N198" s="93" t="s">
        <v>93</v>
      </c>
      <c r="O198" s="93">
        <v>874953039</v>
      </c>
      <c r="P198" s="257" t="s">
        <v>34</v>
      </c>
      <c r="Q198" s="118">
        <v>4293</v>
      </c>
      <c r="R198" s="119">
        <v>4293</v>
      </c>
      <c r="S198" s="180" t="s">
        <v>289</v>
      </c>
      <c r="T198" s="276">
        <v>82</v>
      </c>
      <c r="U198" s="278" t="s">
        <v>34</v>
      </c>
    </row>
    <row r="199" spans="1:21" s="163" customFormat="1" ht="45">
      <c r="A199" s="92" t="s">
        <v>395</v>
      </c>
      <c r="B199" s="17">
        <v>5</v>
      </c>
      <c r="C199" s="113" t="s">
        <v>135</v>
      </c>
      <c r="D199" s="113" t="s">
        <v>284</v>
      </c>
      <c r="E199" s="113" t="s">
        <v>285</v>
      </c>
      <c r="F199" s="113" t="s">
        <v>117</v>
      </c>
      <c r="G199" s="256">
        <v>1</v>
      </c>
      <c r="H199" s="114" t="s">
        <v>34</v>
      </c>
      <c r="I199" s="115" t="s">
        <v>274</v>
      </c>
      <c r="J199" s="116">
        <v>36116</v>
      </c>
      <c r="K199" s="117"/>
      <c r="L199" s="116">
        <v>36311</v>
      </c>
      <c r="M199" s="118">
        <v>6.4</v>
      </c>
      <c r="N199" s="93" t="s">
        <v>93</v>
      </c>
      <c r="O199" s="93">
        <v>619152134</v>
      </c>
      <c r="P199" s="257" t="s">
        <v>34</v>
      </c>
      <c r="Q199" s="118">
        <v>3038</v>
      </c>
      <c r="R199" s="119">
        <v>3038</v>
      </c>
      <c r="S199" s="180" t="s">
        <v>290</v>
      </c>
      <c r="T199" s="276">
        <v>83</v>
      </c>
      <c r="U199" s="278" t="s">
        <v>34</v>
      </c>
    </row>
    <row r="200" spans="1:21" s="163" customFormat="1" ht="90.75" thickBot="1">
      <c r="A200" s="92" t="s">
        <v>396</v>
      </c>
      <c r="B200" s="17">
        <v>6</v>
      </c>
      <c r="C200" s="113" t="s">
        <v>286</v>
      </c>
      <c r="D200" s="113" t="s">
        <v>252</v>
      </c>
      <c r="E200" s="113" t="s">
        <v>287</v>
      </c>
      <c r="F200" s="113" t="s">
        <v>230</v>
      </c>
      <c r="G200" s="256">
        <v>0.72499999999999998</v>
      </c>
      <c r="H200" s="114" t="s">
        <v>34</v>
      </c>
      <c r="I200" s="115" t="s">
        <v>274</v>
      </c>
      <c r="J200" s="116">
        <v>39118</v>
      </c>
      <c r="K200" s="117"/>
      <c r="L200" s="116">
        <v>39238</v>
      </c>
      <c r="M200" s="118">
        <v>4</v>
      </c>
      <c r="N200" s="93" t="s">
        <v>93</v>
      </c>
      <c r="O200" s="93">
        <v>937029440</v>
      </c>
      <c r="P200" s="257" t="s">
        <v>34</v>
      </c>
      <c r="Q200" s="118">
        <v>2161</v>
      </c>
      <c r="R200" s="119">
        <v>1567</v>
      </c>
      <c r="S200" s="120" t="s">
        <v>291</v>
      </c>
      <c r="T200" s="277">
        <v>27</v>
      </c>
      <c r="U200" s="279" t="s">
        <v>34</v>
      </c>
    </row>
    <row r="201" spans="1:21" s="163" customFormat="1" ht="17.25" thickTop="1" thickBot="1">
      <c r="A201" s="92" t="s">
        <v>474</v>
      </c>
      <c r="B201" s="351" t="s">
        <v>50</v>
      </c>
      <c r="C201" s="352"/>
      <c r="D201" s="352"/>
      <c r="E201" s="352"/>
      <c r="F201" s="352"/>
      <c r="G201" s="352"/>
      <c r="H201" s="352"/>
      <c r="I201" s="352"/>
      <c r="J201" s="352"/>
      <c r="K201" s="352"/>
      <c r="L201" s="352"/>
      <c r="M201" s="352"/>
      <c r="N201" s="352"/>
      <c r="O201" s="353"/>
      <c r="P201" s="231"/>
      <c r="Q201" s="232" t="s">
        <v>95</v>
      </c>
      <c r="R201" s="233">
        <v>23681</v>
      </c>
      <c r="S201" s="234"/>
    </row>
    <row r="202" spans="1:21" s="163" customFormat="1" ht="16.5" customHeight="1" thickTop="1">
      <c r="A202" s="92" t="s">
        <v>475</v>
      </c>
      <c r="B202" s="358"/>
      <c r="C202" s="358"/>
      <c r="D202" s="358"/>
      <c r="E202" s="358"/>
      <c r="F202" s="358"/>
      <c r="G202" s="358"/>
      <c r="H202" s="359"/>
      <c r="I202" s="300">
        <v>1</v>
      </c>
      <c r="J202" s="303" t="s">
        <v>97</v>
      </c>
      <c r="K202" s="304"/>
      <c r="L202" s="304"/>
      <c r="M202" s="304"/>
      <c r="N202" s="304"/>
      <c r="O202" s="305"/>
      <c r="P202" s="306" t="s">
        <v>51</v>
      </c>
      <c r="Q202" s="307"/>
      <c r="R202" s="307"/>
      <c r="S202" s="308"/>
    </row>
    <row r="203" spans="1:21" s="163" customFormat="1" ht="16.5" customHeight="1">
      <c r="A203" s="92" t="s">
        <v>476</v>
      </c>
      <c r="B203" s="319"/>
      <c r="C203" s="150"/>
      <c r="D203" s="151"/>
      <c r="E203" s="151"/>
      <c r="F203" s="151"/>
      <c r="G203" s="152"/>
      <c r="H203" s="149"/>
      <c r="I203" s="301"/>
      <c r="J203" s="315" t="s">
        <v>98</v>
      </c>
      <c r="K203" s="316"/>
      <c r="L203" s="316"/>
      <c r="M203" s="316"/>
      <c r="N203" s="317"/>
      <c r="O203" s="267">
        <v>6</v>
      </c>
      <c r="P203" s="309"/>
      <c r="Q203" s="310"/>
      <c r="R203" s="310"/>
      <c r="S203" s="311"/>
    </row>
    <row r="204" spans="1:21" s="163" customFormat="1" ht="16.5" customHeight="1" thickBot="1">
      <c r="A204" s="121" t="s">
        <v>477</v>
      </c>
      <c r="B204" s="319"/>
      <c r="C204" s="363"/>
      <c r="D204" s="363"/>
      <c r="E204" s="153"/>
      <c r="F204" s="153"/>
      <c r="G204" s="153"/>
      <c r="H204" s="154"/>
      <c r="I204" s="301"/>
      <c r="J204" s="320" t="s">
        <v>99</v>
      </c>
      <c r="K204" s="321"/>
      <c r="L204" s="321"/>
      <c r="M204" s="321"/>
      <c r="N204" s="322"/>
      <c r="O204" s="266" t="s">
        <v>34</v>
      </c>
      <c r="P204" s="309"/>
      <c r="Q204" s="310"/>
      <c r="R204" s="310"/>
      <c r="S204" s="311"/>
    </row>
    <row r="205" spans="1:21" s="163" customFormat="1" ht="16.5" customHeight="1" thickTop="1" thickBot="1">
      <c r="A205" s="92" t="s">
        <v>478</v>
      </c>
      <c r="B205" s="319"/>
      <c r="C205" s="155"/>
      <c r="D205" s="155"/>
      <c r="E205" s="155"/>
      <c r="F205" s="156"/>
      <c r="G205" s="155"/>
      <c r="H205" s="157"/>
      <c r="I205" s="302"/>
      <c r="J205" s="360" t="s">
        <v>96</v>
      </c>
      <c r="K205" s="361"/>
      <c r="L205" s="361"/>
      <c r="M205" s="361"/>
      <c r="N205" s="362"/>
      <c r="O205" s="122" t="s">
        <v>2</v>
      </c>
      <c r="P205" s="312"/>
      <c r="Q205" s="313"/>
      <c r="R205" s="313"/>
      <c r="S205" s="314"/>
    </row>
    <row r="206" spans="1:21" s="163" customFormat="1" ht="16.5" customHeight="1" thickTop="1">
      <c r="A206" s="92" t="s">
        <v>479</v>
      </c>
      <c r="B206" s="319"/>
      <c r="C206" s="155"/>
      <c r="D206" s="155"/>
      <c r="E206" s="158"/>
      <c r="F206" s="159"/>
      <c r="G206" s="158"/>
      <c r="H206" s="160"/>
      <c r="I206" s="323" t="s">
        <v>36</v>
      </c>
      <c r="J206" s="324"/>
      <c r="K206" s="324"/>
      <c r="L206" s="324"/>
      <c r="M206" s="324"/>
      <c r="N206" s="324"/>
      <c r="O206" s="325"/>
      <c r="P206" s="337" t="s">
        <v>346</v>
      </c>
      <c r="Q206" s="338"/>
      <c r="R206" s="338"/>
      <c r="S206" s="339"/>
    </row>
    <row r="207" spans="1:21" s="163" customFormat="1" ht="16.5" customHeight="1">
      <c r="A207" s="92" t="s">
        <v>480</v>
      </c>
      <c r="B207" s="319"/>
      <c r="C207" s="155"/>
      <c r="D207" s="155"/>
      <c r="E207" s="158"/>
      <c r="F207" s="159"/>
      <c r="G207" s="158"/>
      <c r="H207" s="160"/>
      <c r="I207" s="326"/>
      <c r="J207" s="327"/>
      <c r="K207" s="327"/>
      <c r="L207" s="327"/>
      <c r="M207" s="327"/>
      <c r="N207" s="327"/>
      <c r="O207" s="328"/>
      <c r="P207" s="340"/>
      <c r="Q207" s="341"/>
      <c r="R207" s="341"/>
      <c r="S207" s="342"/>
    </row>
    <row r="208" spans="1:21" s="163" customFormat="1" ht="16.5" customHeight="1">
      <c r="A208" s="92" t="s">
        <v>481</v>
      </c>
      <c r="B208" s="319"/>
      <c r="C208" s="155"/>
      <c r="D208" s="155"/>
      <c r="E208" s="158"/>
      <c r="F208" s="159"/>
      <c r="G208" s="158"/>
      <c r="H208" s="160"/>
      <c r="I208" s="326"/>
      <c r="J208" s="327"/>
      <c r="K208" s="327"/>
      <c r="L208" s="327"/>
      <c r="M208" s="327"/>
      <c r="N208" s="327"/>
      <c r="O208" s="328"/>
      <c r="P208" s="340"/>
      <c r="Q208" s="341"/>
      <c r="R208" s="341"/>
      <c r="S208" s="342"/>
    </row>
    <row r="209" spans="1:19" s="163" customFormat="1" ht="16.5" customHeight="1">
      <c r="A209" s="92" t="s">
        <v>482</v>
      </c>
      <c r="B209" s="319"/>
      <c r="C209" s="155"/>
      <c r="D209" s="155"/>
      <c r="E209" s="158"/>
      <c r="F209" s="159"/>
      <c r="G209" s="158"/>
      <c r="H209" s="160"/>
      <c r="I209" s="326"/>
      <c r="J209" s="327"/>
      <c r="K209" s="327"/>
      <c r="L209" s="327"/>
      <c r="M209" s="327"/>
      <c r="N209" s="327"/>
      <c r="O209" s="328"/>
      <c r="P209" s="340"/>
      <c r="Q209" s="341"/>
      <c r="R209" s="341"/>
      <c r="S209" s="342"/>
    </row>
    <row r="210" spans="1:19" s="163" customFormat="1" ht="16.5" customHeight="1">
      <c r="A210" s="92" t="s">
        <v>483</v>
      </c>
      <c r="B210" s="319"/>
      <c r="C210" s="318"/>
      <c r="D210" s="318"/>
      <c r="E210" s="319"/>
      <c r="F210" s="319"/>
      <c r="G210" s="319"/>
      <c r="H210" s="149"/>
      <c r="I210" s="326"/>
      <c r="J210" s="327"/>
      <c r="K210" s="327"/>
      <c r="L210" s="327"/>
      <c r="M210" s="327"/>
      <c r="N210" s="327"/>
      <c r="O210" s="328"/>
      <c r="P210" s="340"/>
      <c r="Q210" s="341"/>
      <c r="R210" s="341"/>
      <c r="S210" s="342"/>
    </row>
    <row r="211" spans="1:19" s="163" customFormat="1" ht="16.5" customHeight="1" thickBot="1">
      <c r="A211" s="92" t="s">
        <v>484</v>
      </c>
      <c r="B211" s="319"/>
      <c r="C211" s="318"/>
      <c r="D211" s="318"/>
      <c r="E211" s="318"/>
      <c r="F211" s="318"/>
      <c r="G211" s="318"/>
      <c r="H211" s="161"/>
      <c r="I211" s="329"/>
      <c r="J211" s="330"/>
      <c r="K211" s="330"/>
      <c r="L211" s="330"/>
      <c r="M211" s="330"/>
      <c r="N211" s="330"/>
      <c r="O211" s="331"/>
      <c r="P211" s="343"/>
      <c r="Q211" s="344"/>
      <c r="R211" s="344"/>
      <c r="S211" s="345"/>
    </row>
    <row r="212" spans="1:19" ht="15.75" thickTop="1"/>
  </sheetData>
  <customSheetViews>
    <customSheetView guid="{DD3548A9-35D0-41AB-8304-691BB7FCE730}" scale="85" showGridLines="0" topLeftCell="H43">
      <selection activeCell="S45" sqref="S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1"/>
      <headerFooter alignWithMargins="0">
        <oddFooter>&amp;L&amp;"Arial,Normal"&amp;9&amp;F
&amp;A&amp;C&amp;"Arial,Normal"&amp;10&amp;P de &amp;N&amp;R&amp;"Arial,Normal"&amp;9INSTITUTO NACIONAL DE VIAS
&amp;D</oddFooter>
      </headerFooter>
    </customSheetView>
    <customSheetView guid="{1355A562-08A2-4C67-98FA-278E0027327A}" scale="85" showPageBreaks="1" showGridLines="0" printArea="1" topLeftCell="H43">
      <selection activeCell="S45" sqref="S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2"/>
      <headerFooter alignWithMargins="0">
        <oddFooter>&amp;L&amp;"Arial,Normal"&amp;9&amp;F
&amp;A&amp;C&amp;"Arial,Normal"&amp;10&amp;P de &amp;N&amp;R&amp;"Arial,Normal"&amp;9INSTITUTO NACIONAL DE VIAS
&amp;D</oddFooter>
      </headerFooter>
    </customSheetView>
    <customSheetView guid="{DDCC0555-B88A-482E-A8CA-61AA8F4754D7}" scale="70" showPageBreaks="1" showGridLines="0" printArea="1" topLeftCell="A40">
      <selection activeCell="E45" sqref="E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3"/>
      <headerFooter alignWithMargins="0">
        <oddFooter>&amp;L&amp;"Arial,Normal"&amp;9&amp;F
&amp;A&amp;C&amp;"Arial,Normal"&amp;10&amp;P de &amp;N&amp;R&amp;"Arial,Normal"&amp;9INSTITUTO NACIONAL DE VIAS
&amp;D</oddFooter>
      </headerFooter>
    </customSheetView>
    <customSheetView guid="{09646EC9-1302-4CDE-9F53-F9EF320FA9A0}" scale="85" showGridLines="0" topLeftCell="H43">
      <selection activeCell="S45" sqref="S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4"/>
      <headerFooter alignWithMargins="0">
        <oddFooter>&amp;L&amp;"Arial,Normal"&amp;9&amp;F
&amp;A&amp;C&amp;"Arial,Normal"&amp;10&amp;P de &amp;N&amp;R&amp;"Arial,Normal"&amp;9INSTITUTO NACIONAL DE VIAS
&amp;D</oddFooter>
      </headerFooter>
    </customSheetView>
  </customSheetViews>
  <mergeCells count="250">
    <mergeCell ref="U40:U41"/>
    <mergeCell ref="U15:U16"/>
    <mergeCell ref="T115:T116"/>
    <mergeCell ref="T140:T141"/>
    <mergeCell ref="T165:T166"/>
    <mergeCell ref="T190:T191"/>
    <mergeCell ref="U65:U66"/>
    <mergeCell ref="U90:U91"/>
    <mergeCell ref="U115:U116"/>
    <mergeCell ref="U140:U141"/>
    <mergeCell ref="U165:U166"/>
    <mergeCell ref="U190:U191"/>
    <mergeCell ref="H90:H91"/>
    <mergeCell ref="I90:I91"/>
    <mergeCell ref="B114:D114"/>
    <mergeCell ref="Q114:R114"/>
    <mergeCell ref="T15:T16"/>
    <mergeCell ref="T40:T41"/>
    <mergeCell ref="T65:T66"/>
    <mergeCell ref="T90:T91"/>
    <mergeCell ref="J15:J16"/>
    <mergeCell ref="K15:K16"/>
    <mergeCell ref="L15:L16"/>
    <mergeCell ref="M15:M16"/>
    <mergeCell ref="N15:N16"/>
    <mergeCell ref="S15:S16"/>
    <mergeCell ref="O15:Q15"/>
    <mergeCell ref="B26:O26"/>
    <mergeCell ref="B27:B36"/>
    <mergeCell ref="C27:H27"/>
    <mergeCell ref="S40:S41"/>
    <mergeCell ref="J54:N54"/>
    <mergeCell ref="C35:D35"/>
    <mergeCell ref="E35:G35"/>
    <mergeCell ref="C36:G36"/>
    <mergeCell ref="I31:O36"/>
    <mergeCell ref="P11:Q11"/>
    <mergeCell ref="P12:Q12"/>
    <mergeCell ref="R15:R16"/>
    <mergeCell ref="B14:D14"/>
    <mergeCell ref="H15:H16"/>
    <mergeCell ref="I15:I16"/>
    <mergeCell ref="Q14:R14"/>
    <mergeCell ref="Q39:R39"/>
    <mergeCell ref="H40:H41"/>
    <mergeCell ref="I40:I41"/>
    <mergeCell ref="J40:J41"/>
    <mergeCell ref="K40:K41"/>
    <mergeCell ref="L40:L41"/>
    <mergeCell ref="R40:R41"/>
    <mergeCell ref="O40:Q40"/>
    <mergeCell ref="B18:S18"/>
    <mergeCell ref="B21:S21"/>
    <mergeCell ref="I27:I30"/>
    <mergeCell ref="J27:O27"/>
    <mergeCell ref="P27:S30"/>
    <mergeCell ref="J28:N28"/>
    <mergeCell ref="C29:D29"/>
    <mergeCell ref="J30:N30"/>
    <mergeCell ref="J29:N29"/>
    <mergeCell ref="M40:M41"/>
    <mergeCell ref="N40:N41"/>
    <mergeCell ref="B39:D39"/>
    <mergeCell ref="P31:S36"/>
    <mergeCell ref="I56:O61"/>
    <mergeCell ref="P56:S61"/>
    <mergeCell ref="C60:D60"/>
    <mergeCell ref="E60:G60"/>
    <mergeCell ref="C61:G61"/>
    <mergeCell ref="J55:N55"/>
    <mergeCell ref="B43:S43"/>
    <mergeCell ref="B46:S46"/>
    <mergeCell ref="B51:O51"/>
    <mergeCell ref="B52:B61"/>
    <mergeCell ref="C52:H52"/>
    <mergeCell ref="I52:I55"/>
    <mergeCell ref="J52:O52"/>
    <mergeCell ref="P52:S55"/>
    <mergeCell ref="J53:N53"/>
    <mergeCell ref="C54:D54"/>
    <mergeCell ref="B64:D64"/>
    <mergeCell ref="Q64:R64"/>
    <mergeCell ref="H65:H66"/>
    <mergeCell ref="I65:I66"/>
    <mergeCell ref="J65:J66"/>
    <mergeCell ref="K65:K66"/>
    <mergeCell ref="L65:L66"/>
    <mergeCell ref="M65:M66"/>
    <mergeCell ref="N65:N66"/>
    <mergeCell ref="O65:Q65"/>
    <mergeCell ref="R65:R66"/>
    <mergeCell ref="C104:D104"/>
    <mergeCell ref="J104:N104"/>
    <mergeCell ref="J105:N105"/>
    <mergeCell ref="I106:O111"/>
    <mergeCell ref="S65:S66"/>
    <mergeCell ref="B68:S68"/>
    <mergeCell ref="B71:S71"/>
    <mergeCell ref="B76:O76"/>
    <mergeCell ref="B77:B86"/>
    <mergeCell ref="C77:H77"/>
    <mergeCell ref="I77:I80"/>
    <mergeCell ref="J77:O77"/>
    <mergeCell ref="P77:S80"/>
    <mergeCell ref="J78:N78"/>
    <mergeCell ref="C79:D79"/>
    <mergeCell ref="J79:N79"/>
    <mergeCell ref="J80:N80"/>
    <mergeCell ref="I81:O86"/>
    <mergeCell ref="P81:S86"/>
    <mergeCell ref="C85:D85"/>
    <mergeCell ref="E85:G85"/>
    <mergeCell ref="C86:G86"/>
    <mergeCell ref="B89:D89"/>
    <mergeCell ref="Q89:R89"/>
    <mergeCell ref="P106:S111"/>
    <mergeCell ref="C110:D110"/>
    <mergeCell ref="E110:G110"/>
    <mergeCell ref="C111:G111"/>
    <mergeCell ref="R115:R116"/>
    <mergeCell ref="S115:S116"/>
    <mergeCell ref="B118:S118"/>
    <mergeCell ref="R90:R91"/>
    <mergeCell ref="S90:S91"/>
    <mergeCell ref="B93:S93"/>
    <mergeCell ref="B96:S96"/>
    <mergeCell ref="B101:O101"/>
    <mergeCell ref="B102:B111"/>
    <mergeCell ref="C102:H102"/>
    <mergeCell ref="I102:I105"/>
    <mergeCell ref="J102:O102"/>
    <mergeCell ref="P102:S105"/>
    <mergeCell ref="J90:J91"/>
    <mergeCell ref="K90:K91"/>
    <mergeCell ref="L90:L91"/>
    <mergeCell ref="M90:M91"/>
    <mergeCell ref="N90:N91"/>
    <mergeCell ref="O90:Q90"/>
    <mergeCell ref="J103:N103"/>
    <mergeCell ref="B121:S121"/>
    <mergeCell ref="H115:H116"/>
    <mergeCell ref="I115:I116"/>
    <mergeCell ref="J115:J116"/>
    <mergeCell ref="K115:K116"/>
    <mergeCell ref="L115:L116"/>
    <mergeCell ref="M115:M116"/>
    <mergeCell ref="I131:O136"/>
    <mergeCell ref="P131:S136"/>
    <mergeCell ref="C135:D135"/>
    <mergeCell ref="E135:G135"/>
    <mergeCell ref="C136:G136"/>
    <mergeCell ref="N115:N116"/>
    <mergeCell ref="O115:Q115"/>
    <mergeCell ref="B139:D139"/>
    <mergeCell ref="Q139:R139"/>
    <mergeCell ref="N140:N141"/>
    <mergeCell ref="B126:O126"/>
    <mergeCell ref="B127:B136"/>
    <mergeCell ref="C127:H127"/>
    <mergeCell ref="I127:I130"/>
    <mergeCell ref="J127:O127"/>
    <mergeCell ref="P127:S130"/>
    <mergeCell ref="J128:N128"/>
    <mergeCell ref="C129:D129"/>
    <mergeCell ref="J129:N129"/>
    <mergeCell ref="J130:N130"/>
    <mergeCell ref="O140:Q140"/>
    <mergeCell ref="R140:R141"/>
    <mergeCell ref="S140:S141"/>
    <mergeCell ref="B143:S143"/>
    <mergeCell ref="B146:S146"/>
    <mergeCell ref="H140:H141"/>
    <mergeCell ref="I140:I141"/>
    <mergeCell ref="J140:J141"/>
    <mergeCell ref="K140:K141"/>
    <mergeCell ref="L140:L141"/>
    <mergeCell ref="M140:M141"/>
    <mergeCell ref="I156:O161"/>
    <mergeCell ref="P156:S161"/>
    <mergeCell ref="C160:D160"/>
    <mergeCell ref="E160:G160"/>
    <mergeCell ref="C161:G161"/>
    <mergeCell ref="J179:N179"/>
    <mergeCell ref="J180:N180"/>
    <mergeCell ref="I181:O186"/>
    <mergeCell ref="P181:S186"/>
    <mergeCell ref="B164:D164"/>
    <mergeCell ref="Q164:R164"/>
    <mergeCell ref="O165:Q165"/>
    <mergeCell ref="B151:O151"/>
    <mergeCell ref="B152:B161"/>
    <mergeCell ref="C152:H152"/>
    <mergeCell ref="I152:I155"/>
    <mergeCell ref="J152:O152"/>
    <mergeCell ref="P152:S155"/>
    <mergeCell ref="J153:N153"/>
    <mergeCell ref="C154:D154"/>
    <mergeCell ref="J154:N154"/>
    <mergeCell ref="J155:N155"/>
    <mergeCell ref="H165:H166"/>
    <mergeCell ref="R165:R166"/>
    <mergeCell ref="S165:S166"/>
    <mergeCell ref="N190:N191"/>
    <mergeCell ref="H190:H191"/>
    <mergeCell ref="B202:B211"/>
    <mergeCell ref="C202:H202"/>
    <mergeCell ref="J205:N205"/>
    <mergeCell ref="B168:S168"/>
    <mergeCell ref="B171:S171"/>
    <mergeCell ref="B176:O176"/>
    <mergeCell ref="I165:I166"/>
    <mergeCell ref="J165:J166"/>
    <mergeCell ref="K165:K166"/>
    <mergeCell ref="L165:L166"/>
    <mergeCell ref="M165:M166"/>
    <mergeCell ref="N165:N166"/>
    <mergeCell ref="C204:D204"/>
    <mergeCell ref="B189:D189"/>
    <mergeCell ref="Q189:R189"/>
    <mergeCell ref="B177:B186"/>
    <mergeCell ref="C177:H177"/>
    <mergeCell ref="I177:I180"/>
    <mergeCell ref="J177:O177"/>
    <mergeCell ref="P177:S180"/>
    <mergeCell ref="J178:N178"/>
    <mergeCell ref="C179:D179"/>
    <mergeCell ref="I202:I205"/>
    <mergeCell ref="J202:O202"/>
    <mergeCell ref="P202:S205"/>
    <mergeCell ref="J203:N203"/>
    <mergeCell ref="C185:D185"/>
    <mergeCell ref="E185:G185"/>
    <mergeCell ref="C186:G186"/>
    <mergeCell ref="J204:N204"/>
    <mergeCell ref="I206:O211"/>
    <mergeCell ref="O190:Q190"/>
    <mergeCell ref="R190:R191"/>
    <mergeCell ref="P206:S211"/>
    <mergeCell ref="C210:D210"/>
    <mergeCell ref="E210:G210"/>
    <mergeCell ref="C211:G211"/>
    <mergeCell ref="S190:S191"/>
    <mergeCell ref="B193:S193"/>
    <mergeCell ref="B196:S196"/>
    <mergeCell ref="B201:O201"/>
    <mergeCell ref="I190:I191"/>
    <mergeCell ref="J190:J191"/>
    <mergeCell ref="K190:K191"/>
    <mergeCell ref="L190:L191"/>
    <mergeCell ref="M190:M191"/>
  </mergeCells>
  <conditionalFormatting sqref="Q19">
    <cfRule type="cellIs" dxfId="664" priority="826" stopIfTrue="1" operator="greaterThan">
      <formula>0</formula>
    </cfRule>
  </conditionalFormatting>
  <conditionalFormatting sqref="O11:P12 R11:R12">
    <cfRule type="cellIs" dxfId="663" priority="825" stopIfTrue="1" operator="greaterThan">
      <formula>0</formula>
    </cfRule>
  </conditionalFormatting>
  <conditionalFormatting sqref="P31">
    <cfRule type="cellIs" dxfId="662" priority="823" stopIfTrue="1" operator="equal">
      <formula>"HÁBIL"</formula>
    </cfRule>
    <cfRule type="cellIs" dxfId="661" priority="824" stopIfTrue="1" operator="equal">
      <formula>"NO HÁBIL"</formula>
    </cfRule>
  </conditionalFormatting>
  <conditionalFormatting sqref="H36 H30:H34 O30">
    <cfRule type="containsText" dxfId="660" priority="821" stopIfTrue="1" operator="containsText" text="NO CUMPLE">
      <formula>NOT(ISERROR(SEARCH("NO CUMPLE",H30)))</formula>
    </cfRule>
    <cfRule type="containsText" dxfId="659" priority="822" stopIfTrue="1" operator="containsText" text="CUMPLE">
      <formula>NOT(ISERROR(SEARCH("CUMPLE",H30)))</formula>
    </cfRule>
  </conditionalFormatting>
  <conditionalFormatting sqref="M19">
    <cfRule type="cellIs" dxfId="658" priority="818" stopIfTrue="1" operator="lessThan">
      <formula>0</formula>
    </cfRule>
  </conditionalFormatting>
  <conditionalFormatting sqref="N19:P19 B19:B20 B22:B25 C30:G34 G19:L19">
    <cfRule type="cellIs" dxfId="657" priority="817" stopIfTrue="1" operator="greaterThan">
      <formula>0</formula>
    </cfRule>
  </conditionalFormatting>
  <conditionalFormatting sqref="H61 H55:H59">
    <cfRule type="containsText" dxfId="656" priority="525" stopIfTrue="1" operator="containsText" text="NO CUMPLE">
      <formula>NOT(ISERROR(SEARCH("NO CUMPLE",H55)))</formula>
    </cfRule>
    <cfRule type="containsText" dxfId="655" priority="526" stopIfTrue="1" operator="containsText" text="CUMPLE">
      <formula>NOT(ISERROR(SEARCH("CUMPLE",H55)))</formula>
    </cfRule>
  </conditionalFormatting>
  <conditionalFormatting sqref="B44:B45 B47:B50 C55:G59">
    <cfRule type="cellIs" dxfId="654" priority="523" stopIfTrue="1" operator="greaterThan">
      <formula>0</formula>
    </cfRule>
  </conditionalFormatting>
  <conditionalFormatting sqref="H86 H80:H84">
    <cfRule type="containsText" dxfId="653" priority="503" stopIfTrue="1" operator="containsText" text="NO CUMPLE">
      <formula>NOT(ISERROR(SEARCH("NO CUMPLE",H80)))</formula>
    </cfRule>
    <cfRule type="containsText" dxfId="652" priority="504" stopIfTrue="1" operator="containsText" text="CUMPLE">
      <formula>NOT(ISERROR(SEARCH("CUMPLE",H80)))</formula>
    </cfRule>
  </conditionalFormatting>
  <conditionalFormatting sqref="B69:B70 B72:B75 C80:G84">
    <cfRule type="cellIs" dxfId="651" priority="501" stopIfTrue="1" operator="greaterThan">
      <formula>0</formula>
    </cfRule>
  </conditionalFormatting>
  <conditionalFormatting sqref="H111 H105:H109">
    <cfRule type="containsText" dxfId="650" priority="481" stopIfTrue="1" operator="containsText" text="NO CUMPLE">
      <formula>NOT(ISERROR(SEARCH("NO CUMPLE",H105)))</formula>
    </cfRule>
    <cfRule type="containsText" dxfId="649" priority="482" stopIfTrue="1" operator="containsText" text="CUMPLE">
      <formula>NOT(ISERROR(SEARCH("CUMPLE",H105)))</formula>
    </cfRule>
  </conditionalFormatting>
  <conditionalFormatting sqref="B94:B95 B97:B100 C105:G109">
    <cfRule type="cellIs" dxfId="648" priority="479" stopIfTrue="1" operator="greaterThan">
      <formula>0</formula>
    </cfRule>
  </conditionalFormatting>
  <conditionalFormatting sqref="H136 H130:H134">
    <cfRule type="containsText" dxfId="647" priority="459" stopIfTrue="1" operator="containsText" text="NO CUMPLE">
      <formula>NOT(ISERROR(SEARCH("NO CUMPLE",H130)))</formula>
    </cfRule>
    <cfRule type="containsText" dxfId="646" priority="460" stopIfTrue="1" operator="containsText" text="CUMPLE">
      <formula>NOT(ISERROR(SEARCH("CUMPLE",H130)))</formula>
    </cfRule>
  </conditionalFormatting>
  <conditionalFormatting sqref="B119:B120 B122:B125 C130:G134">
    <cfRule type="cellIs" dxfId="645" priority="457" stopIfTrue="1" operator="greaterThan">
      <formula>0</formula>
    </cfRule>
  </conditionalFormatting>
  <conditionalFormatting sqref="H161 H155:H159">
    <cfRule type="containsText" dxfId="644" priority="437" stopIfTrue="1" operator="containsText" text="NO CUMPLE">
      <formula>NOT(ISERROR(SEARCH("NO CUMPLE",H155)))</formula>
    </cfRule>
    <cfRule type="containsText" dxfId="643" priority="438" stopIfTrue="1" operator="containsText" text="CUMPLE">
      <formula>NOT(ISERROR(SEARCH("CUMPLE",H155)))</formula>
    </cfRule>
  </conditionalFormatting>
  <conditionalFormatting sqref="B144:B145 B147:B150 C155:G159">
    <cfRule type="cellIs" dxfId="642" priority="435" stopIfTrue="1" operator="greaterThan">
      <formula>0</formula>
    </cfRule>
  </conditionalFormatting>
  <conditionalFormatting sqref="H186 H180:H184">
    <cfRule type="containsText" dxfId="641" priority="415" stopIfTrue="1" operator="containsText" text="NO CUMPLE">
      <formula>NOT(ISERROR(SEARCH("NO CUMPLE",H180)))</formula>
    </cfRule>
    <cfRule type="containsText" dxfId="640" priority="416" stopIfTrue="1" operator="containsText" text="CUMPLE">
      <formula>NOT(ISERROR(SEARCH("CUMPLE",H180)))</formula>
    </cfRule>
  </conditionalFormatting>
  <conditionalFormatting sqref="B169:B170 B172:B175 C180:G184">
    <cfRule type="cellIs" dxfId="639" priority="413" stopIfTrue="1" operator="greaterThan">
      <formula>0</formula>
    </cfRule>
  </conditionalFormatting>
  <conditionalFormatting sqref="H211 H205:H209">
    <cfRule type="containsText" dxfId="638" priority="393" stopIfTrue="1" operator="containsText" text="NO CUMPLE">
      <formula>NOT(ISERROR(SEARCH("NO CUMPLE",H205)))</formula>
    </cfRule>
    <cfRule type="containsText" dxfId="637" priority="394" stopIfTrue="1" operator="containsText" text="CUMPLE">
      <formula>NOT(ISERROR(SEARCH("CUMPLE",H205)))</formula>
    </cfRule>
  </conditionalFormatting>
  <conditionalFormatting sqref="B194:B195 B197:B200 C205:G209">
    <cfRule type="cellIs" dxfId="636" priority="391" stopIfTrue="1" operator="greaterThan">
      <formula>0</formula>
    </cfRule>
  </conditionalFormatting>
  <conditionalFormatting sqref="Q20">
    <cfRule type="cellIs" dxfId="635" priority="375" stopIfTrue="1" operator="greaterThan">
      <formula>0</formula>
    </cfRule>
  </conditionalFormatting>
  <conditionalFormatting sqref="M20">
    <cfRule type="cellIs" dxfId="634" priority="374" stopIfTrue="1" operator="lessThan">
      <formula>0</formula>
    </cfRule>
  </conditionalFormatting>
  <conditionalFormatting sqref="D20:H20 O20:P20 J20:L20">
    <cfRule type="cellIs" dxfId="633" priority="373" stopIfTrue="1" operator="greaterThan">
      <formula>0</formula>
    </cfRule>
  </conditionalFormatting>
  <conditionalFormatting sqref="Q22">
    <cfRule type="cellIs" dxfId="632" priority="372" stopIfTrue="1" operator="greaterThan">
      <formula>0</formula>
    </cfRule>
  </conditionalFormatting>
  <conditionalFormatting sqref="M22">
    <cfRule type="cellIs" dxfId="631" priority="371" stopIfTrue="1" operator="lessThan">
      <formula>0</formula>
    </cfRule>
  </conditionalFormatting>
  <conditionalFormatting sqref="C22:L22 O22:P22">
    <cfRule type="cellIs" dxfId="630" priority="370" stopIfTrue="1" operator="greaterThan">
      <formula>0</formula>
    </cfRule>
  </conditionalFormatting>
  <conditionalFormatting sqref="Q23">
    <cfRule type="cellIs" dxfId="629" priority="369" stopIfTrue="1" operator="greaterThan">
      <formula>0</formula>
    </cfRule>
  </conditionalFormatting>
  <conditionalFormatting sqref="M23">
    <cfRule type="cellIs" dxfId="628" priority="368" stopIfTrue="1" operator="lessThan">
      <formula>0</formula>
    </cfRule>
  </conditionalFormatting>
  <conditionalFormatting sqref="P23">
    <cfRule type="cellIs" dxfId="627" priority="367" stopIfTrue="1" operator="greaterThan">
      <formula>0</formula>
    </cfRule>
  </conditionalFormatting>
  <conditionalFormatting sqref="Q24">
    <cfRule type="cellIs" dxfId="626" priority="366" stopIfTrue="1" operator="greaterThan">
      <formula>0</formula>
    </cfRule>
  </conditionalFormatting>
  <conditionalFormatting sqref="M24">
    <cfRule type="cellIs" dxfId="625" priority="365" stopIfTrue="1" operator="lessThan">
      <formula>0</formula>
    </cfRule>
  </conditionalFormatting>
  <conditionalFormatting sqref="P24">
    <cfRule type="cellIs" dxfId="624" priority="364" stopIfTrue="1" operator="greaterThan">
      <formula>0</formula>
    </cfRule>
  </conditionalFormatting>
  <conditionalFormatting sqref="Q25">
    <cfRule type="cellIs" dxfId="623" priority="363" stopIfTrue="1" operator="greaterThan">
      <formula>0</formula>
    </cfRule>
  </conditionalFormatting>
  <conditionalFormatting sqref="M25">
    <cfRule type="cellIs" dxfId="622" priority="362" stopIfTrue="1" operator="lessThan">
      <formula>0</formula>
    </cfRule>
  </conditionalFormatting>
  <conditionalFormatting sqref="C25:L25 O25:P25">
    <cfRule type="cellIs" dxfId="621" priority="361" stopIfTrue="1" operator="greaterThan">
      <formula>0</formula>
    </cfRule>
  </conditionalFormatting>
  <conditionalFormatting sqref="Q44">
    <cfRule type="cellIs" dxfId="620" priority="360" stopIfTrue="1" operator="greaterThan">
      <formula>0</formula>
    </cfRule>
  </conditionalFormatting>
  <conditionalFormatting sqref="M44">
    <cfRule type="cellIs" dxfId="619" priority="359" stopIfTrue="1" operator="lessThan">
      <formula>0</formula>
    </cfRule>
  </conditionalFormatting>
  <conditionalFormatting sqref="C44:L44 O44:P44">
    <cfRule type="cellIs" dxfId="618" priority="358" stopIfTrue="1" operator="greaterThan">
      <formula>0</formula>
    </cfRule>
  </conditionalFormatting>
  <conditionalFormatting sqref="Q45">
    <cfRule type="cellIs" dxfId="617" priority="357" stopIfTrue="1" operator="greaterThan">
      <formula>0</formula>
    </cfRule>
  </conditionalFormatting>
  <conditionalFormatting sqref="M45">
    <cfRule type="cellIs" dxfId="616" priority="356" stopIfTrue="1" operator="lessThan">
      <formula>0</formula>
    </cfRule>
  </conditionalFormatting>
  <conditionalFormatting sqref="C45:L45 O45:P45">
    <cfRule type="cellIs" dxfId="615" priority="355" stopIfTrue="1" operator="greaterThan">
      <formula>0</formula>
    </cfRule>
  </conditionalFormatting>
  <conditionalFormatting sqref="Q47">
    <cfRule type="cellIs" dxfId="614" priority="354" stopIfTrue="1" operator="greaterThan">
      <formula>0</formula>
    </cfRule>
  </conditionalFormatting>
  <conditionalFormatting sqref="M47">
    <cfRule type="cellIs" dxfId="613" priority="353" stopIfTrue="1" operator="lessThan">
      <formula>0</formula>
    </cfRule>
  </conditionalFormatting>
  <conditionalFormatting sqref="C47:L47 O47:P47">
    <cfRule type="cellIs" dxfId="612" priority="352" stopIfTrue="1" operator="greaterThan">
      <formula>0</formula>
    </cfRule>
  </conditionalFormatting>
  <conditionalFormatting sqref="Q48">
    <cfRule type="cellIs" dxfId="611" priority="351" stopIfTrue="1" operator="greaterThan">
      <formula>0</formula>
    </cfRule>
  </conditionalFormatting>
  <conditionalFormatting sqref="M48">
    <cfRule type="cellIs" dxfId="610" priority="350" stopIfTrue="1" operator="lessThan">
      <formula>0</formula>
    </cfRule>
  </conditionalFormatting>
  <conditionalFormatting sqref="D48:L48 O48:P48">
    <cfRule type="cellIs" dxfId="609" priority="349" stopIfTrue="1" operator="greaterThan">
      <formula>0</formula>
    </cfRule>
  </conditionalFormatting>
  <conditionalFormatting sqref="Q49">
    <cfRule type="cellIs" dxfId="608" priority="348" stopIfTrue="1" operator="greaterThan">
      <formula>0</formula>
    </cfRule>
  </conditionalFormatting>
  <conditionalFormatting sqref="M49">
    <cfRule type="cellIs" dxfId="607" priority="347" stopIfTrue="1" operator="lessThan">
      <formula>0</formula>
    </cfRule>
  </conditionalFormatting>
  <conditionalFormatting sqref="C49:L49 O49:P49">
    <cfRule type="cellIs" dxfId="606" priority="346" stopIfTrue="1" operator="greaterThan">
      <formula>0</formula>
    </cfRule>
  </conditionalFormatting>
  <conditionalFormatting sqref="Q50">
    <cfRule type="cellIs" dxfId="605" priority="345" stopIfTrue="1" operator="greaterThan">
      <formula>0</formula>
    </cfRule>
  </conditionalFormatting>
  <conditionalFormatting sqref="M50">
    <cfRule type="cellIs" dxfId="604" priority="344" stopIfTrue="1" operator="lessThan">
      <formula>0</formula>
    </cfRule>
  </conditionalFormatting>
  <conditionalFormatting sqref="D50:E50 O50:P50 H50 J50:L50">
    <cfRule type="cellIs" dxfId="603" priority="343" stopIfTrue="1" operator="greaterThan">
      <formula>0</formula>
    </cfRule>
  </conditionalFormatting>
  <conditionalFormatting sqref="Q69">
    <cfRule type="cellIs" dxfId="602" priority="342" stopIfTrue="1" operator="greaterThan">
      <formula>0</formula>
    </cfRule>
  </conditionalFormatting>
  <conditionalFormatting sqref="M69">
    <cfRule type="cellIs" dxfId="601" priority="341" stopIfTrue="1" operator="lessThan">
      <formula>0</formula>
    </cfRule>
  </conditionalFormatting>
  <conditionalFormatting sqref="C69:L69 O69:P69">
    <cfRule type="cellIs" dxfId="600" priority="340" stopIfTrue="1" operator="greaterThan">
      <formula>0</formula>
    </cfRule>
  </conditionalFormatting>
  <conditionalFormatting sqref="Q70">
    <cfRule type="cellIs" dxfId="599" priority="339" stopIfTrue="1" operator="greaterThan">
      <formula>0</formula>
    </cfRule>
  </conditionalFormatting>
  <conditionalFormatting sqref="M70">
    <cfRule type="cellIs" dxfId="598" priority="338" stopIfTrue="1" operator="lessThan">
      <formula>0</formula>
    </cfRule>
  </conditionalFormatting>
  <conditionalFormatting sqref="C70:H70 O70:P70 J70:L70">
    <cfRule type="cellIs" dxfId="597" priority="337" stopIfTrue="1" operator="greaterThan">
      <formula>0</formula>
    </cfRule>
  </conditionalFormatting>
  <conditionalFormatting sqref="Q72">
    <cfRule type="cellIs" dxfId="596" priority="336" stopIfTrue="1" operator="greaterThan">
      <formula>0</formula>
    </cfRule>
  </conditionalFormatting>
  <conditionalFormatting sqref="M72">
    <cfRule type="cellIs" dxfId="595" priority="335" stopIfTrue="1" operator="lessThan">
      <formula>0</formula>
    </cfRule>
  </conditionalFormatting>
  <conditionalFormatting sqref="C72:L72 O72:P72">
    <cfRule type="cellIs" dxfId="594" priority="334" stopIfTrue="1" operator="greaterThan">
      <formula>0</formula>
    </cfRule>
  </conditionalFormatting>
  <conditionalFormatting sqref="Q73">
    <cfRule type="cellIs" dxfId="593" priority="333" stopIfTrue="1" operator="greaterThan">
      <formula>0</formula>
    </cfRule>
  </conditionalFormatting>
  <conditionalFormatting sqref="M73">
    <cfRule type="cellIs" dxfId="592" priority="332" stopIfTrue="1" operator="lessThan">
      <formula>0</formula>
    </cfRule>
  </conditionalFormatting>
  <conditionalFormatting sqref="C73:L73 O73:P73">
    <cfRule type="cellIs" dxfId="591" priority="331" stopIfTrue="1" operator="greaterThan">
      <formula>0</formula>
    </cfRule>
  </conditionalFormatting>
  <conditionalFormatting sqref="Q74">
    <cfRule type="cellIs" dxfId="590" priority="330" stopIfTrue="1" operator="greaterThan">
      <formula>0</formula>
    </cfRule>
  </conditionalFormatting>
  <conditionalFormatting sqref="M74">
    <cfRule type="cellIs" dxfId="589" priority="329" stopIfTrue="1" operator="lessThan">
      <formula>0</formula>
    </cfRule>
  </conditionalFormatting>
  <conditionalFormatting sqref="C74:L74 O74:P74">
    <cfRule type="cellIs" dxfId="588" priority="328" stopIfTrue="1" operator="greaterThan">
      <formula>0</formula>
    </cfRule>
  </conditionalFormatting>
  <conditionalFormatting sqref="Q75">
    <cfRule type="cellIs" dxfId="587" priority="327" stopIfTrue="1" operator="greaterThan">
      <formula>0</formula>
    </cfRule>
  </conditionalFormatting>
  <conditionalFormatting sqref="M75">
    <cfRule type="cellIs" dxfId="586" priority="326" stopIfTrue="1" operator="lessThan">
      <formula>0</formula>
    </cfRule>
  </conditionalFormatting>
  <conditionalFormatting sqref="C75:L75 O75:P75">
    <cfRule type="cellIs" dxfId="585" priority="325" stopIfTrue="1" operator="greaterThan">
      <formula>0</formula>
    </cfRule>
  </conditionalFormatting>
  <conditionalFormatting sqref="Q94">
    <cfRule type="cellIs" dxfId="584" priority="324" stopIfTrue="1" operator="greaterThan">
      <formula>0</formula>
    </cfRule>
  </conditionalFormatting>
  <conditionalFormatting sqref="M94">
    <cfRule type="cellIs" dxfId="583" priority="323" stopIfTrue="1" operator="lessThan">
      <formula>0</formula>
    </cfRule>
  </conditionalFormatting>
  <conditionalFormatting sqref="C94:L94 P94">
    <cfRule type="cellIs" dxfId="582" priority="322" stopIfTrue="1" operator="greaterThan">
      <formula>0</formula>
    </cfRule>
  </conditionalFormatting>
  <conditionalFormatting sqref="Q95">
    <cfRule type="cellIs" dxfId="581" priority="321" stopIfTrue="1" operator="greaterThan">
      <formula>0</formula>
    </cfRule>
  </conditionalFormatting>
  <conditionalFormatting sqref="M95">
    <cfRule type="cellIs" dxfId="580" priority="320" stopIfTrue="1" operator="lessThan">
      <formula>0</formula>
    </cfRule>
  </conditionalFormatting>
  <conditionalFormatting sqref="C95:L95 P95">
    <cfRule type="cellIs" dxfId="579" priority="319" stopIfTrue="1" operator="greaterThan">
      <formula>0</formula>
    </cfRule>
  </conditionalFormatting>
  <conditionalFormatting sqref="Q97">
    <cfRule type="cellIs" dxfId="578" priority="318" stopIfTrue="1" operator="greaterThan">
      <formula>0</formula>
    </cfRule>
  </conditionalFormatting>
  <conditionalFormatting sqref="M97">
    <cfRule type="cellIs" dxfId="577" priority="317" stopIfTrue="1" operator="lessThan">
      <formula>0</formula>
    </cfRule>
  </conditionalFormatting>
  <conditionalFormatting sqref="C97:L97 P97">
    <cfRule type="cellIs" dxfId="576" priority="316" stopIfTrue="1" operator="greaterThan">
      <formula>0</formula>
    </cfRule>
  </conditionalFormatting>
  <conditionalFormatting sqref="Q98">
    <cfRule type="cellIs" dxfId="575" priority="315" stopIfTrue="1" operator="greaterThan">
      <formula>0</formula>
    </cfRule>
  </conditionalFormatting>
  <conditionalFormatting sqref="M98">
    <cfRule type="cellIs" dxfId="574" priority="314" stopIfTrue="1" operator="lessThan">
      <formula>0</formula>
    </cfRule>
  </conditionalFormatting>
  <conditionalFormatting sqref="C98:L98 P98">
    <cfRule type="cellIs" dxfId="573" priority="313" stopIfTrue="1" operator="greaterThan">
      <formula>0</formula>
    </cfRule>
  </conditionalFormatting>
  <conditionalFormatting sqref="Q99">
    <cfRule type="cellIs" dxfId="572" priority="312" stopIfTrue="1" operator="greaterThan">
      <formula>0</formula>
    </cfRule>
  </conditionalFormatting>
  <conditionalFormatting sqref="M99">
    <cfRule type="cellIs" dxfId="571" priority="311" stopIfTrue="1" operator="lessThan">
      <formula>0</formula>
    </cfRule>
  </conditionalFormatting>
  <conditionalFormatting sqref="C99:L99 O99:P99">
    <cfRule type="cellIs" dxfId="570" priority="310" stopIfTrue="1" operator="greaterThan">
      <formula>0</formula>
    </cfRule>
  </conditionalFormatting>
  <conditionalFormatting sqref="Q100">
    <cfRule type="cellIs" dxfId="569" priority="309" stopIfTrue="1" operator="greaterThan">
      <formula>0</formula>
    </cfRule>
  </conditionalFormatting>
  <conditionalFormatting sqref="M100">
    <cfRule type="cellIs" dxfId="568" priority="308" stopIfTrue="1" operator="lessThan">
      <formula>0</formula>
    </cfRule>
  </conditionalFormatting>
  <conditionalFormatting sqref="C100:L100 O100:P100">
    <cfRule type="cellIs" dxfId="567" priority="307" stopIfTrue="1" operator="greaterThan">
      <formula>0</formula>
    </cfRule>
  </conditionalFormatting>
  <conditionalFormatting sqref="Q119">
    <cfRule type="cellIs" dxfId="566" priority="306" stopIfTrue="1" operator="greaterThan">
      <formula>0</formula>
    </cfRule>
  </conditionalFormatting>
  <conditionalFormatting sqref="M119">
    <cfRule type="cellIs" dxfId="565" priority="305" stopIfTrue="1" operator="lessThan">
      <formula>0</formula>
    </cfRule>
  </conditionalFormatting>
  <conditionalFormatting sqref="C119:L119 P119">
    <cfRule type="cellIs" dxfId="564" priority="304" stopIfTrue="1" operator="greaterThan">
      <formula>0</formula>
    </cfRule>
  </conditionalFormatting>
  <conditionalFormatting sqref="Q120">
    <cfRule type="cellIs" dxfId="563" priority="303" stopIfTrue="1" operator="greaterThan">
      <formula>0</formula>
    </cfRule>
  </conditionalFormatting>
  <conditionalFormatting sqref="M120">
    <cfRule type="cellIs" dxfId="562" priority="302" stopIfTrue="1" operator="lessThan">
      <formula>0</formula>
    </cfRule>
  </conditionalFormatting>
  <conditionalFormatting sqref="C120:L120 P120">
    <cfRule type="cellIs" dxfId="561" priority="301" stopIfTrue="1" operator="greaterThan">
      <formula>0</formula>
    </cfRule>
  </conditionalFormatting>
  <conditionalFormatting sqref="Q122">
    <cfRule type="cellIs" dxfId="560" priority="300" stopIfTrue="1" operator="greaterThan">
      <formula>0</formula>
    </cfRule>
  </conditionalFormatting>
  <conditionalFormatting sqref="M122">
    <cfRule type="cellIs" dxfId="559" priority="299" stopIfTrue="1" operator="lessThan">
      <formula>0</formula>
    </cfRule>
  </conditionalFormatting>
  <conditionalFormatting sqref="C122:L122 P122">
    <cfRule type="cellIs" dxfId="558" priority="298" stopIfTrue="1" operator="greaterThan">
      <formula>0</formula>
    </cfRule>
  </conditionalFormatting>
  <conditionalFormatting sqref="Q123">
    <cfRule type="cellIs" dxfId="557" priority="297" stopIfTrue="1" operator="greaterThan">
      <formula>0</formula>
    </cfRule>
  </conditionalFormatting>
  <conditionalFormatting sqref="M123">
    <cfRule type="cellIs" dxfId="556" priority="296" stopIfTrue="1" operator="lessThan">
      <formula>0</formula>
    </cfRule>
  </conditionalFormatting>
  <conditionalFormatting sqref="C123:L123 P123">
    <cfRule type="cellIs" dxfId="555" priority="295" stopIfTrue="1" operator="greaterThan">
      <formula>0</formula>
    </cfRule>
  </conditionalFormatting>
  <conditionalFormatting sqref="Q124">
    <cfRule type="cellIs" dxfId="554" priority="294" stopIfTrue="1" operator="greaterThan">
      <formula>0</formula>
    </cfRule>
  </conditionalFormatting>
  <conditionalFormatting sqref="M124">
    <cfRule type="cellIs" dxfId="553" priority="293" stopIfTrue="1" operator="lessThan">
      <formula>0</formula>
    </cfRule>
  </conditionalFormatting>
  <conditionalFormatting sqref="C124:L124 P124">
    <cfRule type="cellIs" dxfId="552" priority="292" stopIfTrue="1" operator="greaterThan">
      <formula>0</formula>
    </cfRule>
  </conditionalFormatting>
  <conditionalFormatting sqref="Q125">
    <cfRule type="cellIs" dxfId="551" priority="291" stopIfTrue="1" operator="greaterThan">
      <formula>0</formula>
    </cfRule>
  </conditionalFormatting>
  <conditionalFormatting sqref="M125">
    <cfRule type="cellIs" dxfId="550" priority="290" stopIfTrue="1" operator="lessThan">
      <formula>0</formula>
    </cfRule>
  </conditionalFormatting>
  <conditionalFormatting sqref="C125:L125 P125">
    <cfRule type="cellIs" dxfId="549" priority="289" stopIfTrue="1" operator="greaterThan">
      <formula>0</formula>
    </cfRule>
  </conditionalFormatting>
  <conditionalFormatting sqref="Q144">
    <cfRule type="cellIs" dxfId="548" priority="288" stopIfTrue="1" operator="greaterThan">
      <formula>0</formula>
    </cfRule>
  </conditionalFormatting>
  <conditionalFormatting sqref="M144">
    <cfRule type="cellIs" dxfId="547" priority="287" stopIfTrue="1" operator="lessThan">
      <formula>0</formula>
    </cfRule>
  </conditionalFormatting>
  <conditionalFormatting sqref="C144:L144 P144">
    <cfRule type="cellIs" dxfId="546" priority="286" stopIfTrue="1" operator="greaterThan">
      <formula>0</formula>
    </cfRule>
  </conditionalFormatting>
  <conditionalFormatting sqref="Q145">
    <cfRule type="cellIs" dxfId="545" priority="285" stopIfTrue="1" operator="greaterThan">
      <formula>0</formula>
    </cfRule>
  </conditionalFormatting>
  <conditionalFormatting sqref="M145">
    <cfRule type="cellIs" dxfId="544" priority="284" stopIfTrue="1" operator="lessThan">
      <formula>0</formula>
    </cfRule>
  </conditionalFormatting>
  <conditionalFormatting sqref="C145:L145 O145:P145">
    <cfRule type="cellIs" dxfId="543" priority="283" stopIfTrue="1" operator="greaterThan">
      <formula>0</formula>
    </cfRule>
  </conditionalFormatting>
  <conditionalFormatting sqref="Q147">
    <cfRule type="cellIs" dxfId="542" priority="282" stopIfTrue="1" operator="greaterThan">
      <formula>0</formula>
    </cfRule>
  </conditionalFormatting>
  <conditionalFormatting sqref="M147">
    <cfRule type="cellIs" dxfId="541" priority="281" stopIfTrue="1" operator="lessThan">
      <formula>0</formula>
    </cfRule>
  </conditionalFormatting>
  <conditionalFormatting sqref="C147:L147 P147">
    <cfRule type="cellIs" dxfId="540" priority="280" stopIfTrue="1" operator="greaterThan">
      <formula>0</formula>
    </cfRule>
  </conditionalFormatting>
  <conditionalFormatting sqref="Q148">
    <cfRule type="cellIs" dxfId="539" priority="279" stopIfTrue="1" operator="greaterThan">
      <formula>0</formula>
    </cfRule>
  </conditionalFormatting>
  <conditionalFormatting sqref="M148">
    <cfRule type="cellIs" dxfId="538" priority="278" stopIfTrue="1" operator="lessThan">
      <formula>0</formula>
    </cfRule>
  </conditionalFormatting>
  <conditionalFormatting sqref="C148:L148 P148">
    <cfRule type="cellIs" dxfId="537" priority="277" stopIfTrue="1" operator="greaterThan">
      <formula>0</formula>
    </cfRule>
  </conditionalFormatting>
  <conditionalFormatting sqref="Q149">
    <cfRule type="cellIs" dxfId="536" priority="276" stopIfTrue="1" operator="greaterThan">
      <formula>0</formula>
    </cfRule>
  </conditionalFormatting>
  <conditionalFormatting sqref="M149">
    <cfRule type="cellIs" dxfId="535" priority="275" stopIfTrue="1" operator="lessThan">
      <formula>0</formula>
    </cfRule>
  </conditionalFormatting>
  <conditionalFormatting sqref="C149:L149 P149">
    <cfRule type="cellIs" dxfId="534" priority="274" stopIfTrue="1" operator="greaterThan">
      <formula>0</formula>
    </cfRule>
  </conditionalFormatting>
  <conditionalFormatting sqref="Q150">
    <cfRule type="cellIs" dxfId="533" priority="273" stopIfTrue="1" operator="greaterThan">
      <formula>0</formula>
    </cfRule>
  </conditionalFormatting>
  <conditionalFormatting sqref="M150">
    <cfRule type="cellIs" dxfId="532" priority="272" stopIfTrue="1" operator="lessThan">
      <formula>0</formula>
    </cfRule>
  </conditionalFormatting>
  <conditionalFormatting sqref="C150:L150 O150:P150">
    <cfRule type="cellIs" dxfId="531" priority="271" stopIfTrue="1" operator="greaterThan">
      <formula>0</formula>
    </cfRule>
  </conditionalFormatting>
  <conditionalFormatting sqref="Q169">
    <cfRule type="cellIs" dxfId="530" priority="270" stopIfTrue="1" operator="greaterThan">
      <formula>0</formula>
    </cfRule>
  </conditionalFormatting>
  <conditionalFormatting sqref="M169">
    <cfRule type="cellIs" dxfId="529" priority="269" stopIfTrue="1" operator="lessThan">
      <formula>0</formula>
    </cfRule>
  </conditionalFormatting>
  <conditionalFormatting sqref="C169:L169 P169">
    <cfRule type="cellIs" dxfId="528" priority="268" stopIfTrue="1" operator="greaterThan">
      <formula>0</formula>
    </cfRule>
  </conditionalFormatting>
  <conditionalFormatting sqref="Q170">
    <cfRule type="cellIs" dxfId="527" priority="267" stopIfTrue="1" operator="greaterThan">
      <formula>0</formula>
    </cfRule>
  </conditionalFormatting>
  <conditionalFormatting sqref="M170">
    <cfRule type="cellIs" dxfId="526" priority="266" stopIfTrue="1" operator="lessThan">
      <formula>0</formula>
    </cfRule>
  </conditionalFormatting>
  <conditionalFormatting sqref="C170:L170 P170">
    <cfRule type="cellIs" dxfId="525" priority="265" stopIfTrue="1" operator="greaterThan">
      <formula>0</formula>
    </cfRule>
  </conditionalFormatting>
  <conditionalFormatting sqref="Q172">
    <cfRule type="cellIs" dxfId="524" priority="264" stopIfTrue="1" operator="greaterThan">
      <formula>0</formula>
    </cfRule>
  </conditionalFormatting>
  <conditionalFormatting sqref="M172">
    <cfRule type="cellIs" dxfId="523" priority="263" stopIfTrue="1" operator="lessThan">
      <formula>0</formula>
    </cfRule>
  </conditionalFormatting>
  <conditionalFormatting sqref="C172:L172 P172">
    <cfRule type="cellIs" dxfId="522" priority="262" stopIfTrue="1" operator="greaterThan">
      <formula>0</formula>
    </cfRule>
  </conditionalFormatting>
  <conditionalFormatting sqref="Q173">
    <cfRule type="cellIs" dxfId="521" priority="261" stopIfTrue="1" operator="greaterThan">
      <formula>0</formula>
    </cfRule>
  </conditionalFormatting>
  <conditionalFormatting sqref="M173">
    <cfRule type="cellIs" dxfId="520" priority="260" stopIfTrue="1" operator="lessThan">
      <formula>0</formula>
    </cfRule>
  </conditionalFormatting>
  <conditionalFormatting sqref="C173:L173 P173">
    <cfRule type="cellIs" dxfId="519" priority="259" stopIfTrue="1" operator="greaterThan">
      <formula>0</formula>
    </cfRule>
  </conditionalFormatting>
  <conditionalFormatting sqref="Q174">
    <cfRule type="cellIs" dxfId="518" priority="258" stopIfTrue="1" operator="greaterThan">
      <formula>0</formula>
    </cfRule>
  </conditionalFormatting>
  <conditionalFormatting sqref="M174">
    <cfRule type="cellIs" dxfId="517" priority="257" stopIfTrue="1" operator="lessThan">
      <formula>0</formula>
    </cfRule>
  </conditionalFormatting>
  <conditionalFormatting sqref="C174:L174 P174">
    <cfRule type="cellIs" dxfId="516" priority="256" stopIfTrue="1" operator="greaterThan">
      <formula>0</formula>
    </cfRule>
  </conditionalFormatting>
  <conditionalFormatting sqref="Q175">
    <cfRule type="cellIs" dxfId="515" priority="255" stopIfTrue="1" operator="greaterThan">
      <formula>0</formula>
    </cfRule>
  </conditionalFormatting>
  <conditionalFormatting sqref="M175">
    <cfRule type="cellIs" dxfId="514" priority="254" stopIfTrue="1" operator="lessThan">
      <formula>0</formula>
    </cfRule>
  </conditionalFormatting>
  <conditionalFormatting sqref="C175:L175 O175:P175">
    <cfRule type="cellIs" dxfId="513" priority="253" stopIfTrue="1" operator="greaterThan">
      <formula>0</formula>
    </cfRule>
  </conditionalFormatting>
  <conditionalFormatting sqref="Q194">
    <cfRule type="cellIs" dxfId="512" priority="252" stopIfTrue="1" operator="greaterThan">
      <formula>0</formula>
    </cfRule>
  </conditionalFormatting>
  <conditionalFormatting sqref="M194">
    <cfRule type="cellIs" dxfId="511" priority="251" stopIfTrue="1" operator="lessThan">
      <formula>0</formula>
    </cfRule>
  </conditionalFormatting>
  <conditionalFormatting sqref="C194:L194 P194">
    <cfRule type="cellIs" dxfId="510" priority="250" stopIfTrue="1" operator="greaterThan">
      <formula>0</formula>
    </cfRule>
  </conditionalFormatting>
  <conditionalFormatting sqref="Q195">
    <cfRule type="cellIs" dxfId="509" priority="249" stopIfTrue="1" operator="greaterThan">
      <formula>0</formula>
    </cfRule>
  </conditionalFormatting>
  <conditionalFormatting sqref="M195">
    <cfRule type="cellIs" dxfId="508" priority="248" stopIfTrue="1" operator="lessThan">
      <formula>0</formula>
    </cfRule>
  </conditionalFormatting>
  <conditionalFormatting sqref="C195:L195 P195">
    <cfRule type="cellIs" dxfId="507" priority="247" stopIfTrue="1" operator="greaterThan">
      <formula>0</formula>
    </cfRule>
  </conditionalFormatting>
  <conditionalFormatting sqref="Q197">
    <cfRule type="cellIs" dxfId="506" priority="246" stopIfTrue="1" operator="greaterThan">
      <formula>0</formula>
    </cfRule>
  </conditionalFormatting>
  <conditionalFormatting sqref="M197">
    <cfRule type="cellIs" dxfId="505" priority="245" stopIfTrue="1" operator="lessThan">
      <formula>0</formula>
    </cfRule>
  </conditionalFormatting>
  <conditionalFormatting sqref="C197:L197 P197">
    <cfRule type="cellIs" dxfId="504" priority="244" stopIfTrue="1" operator="greaterThan">
      <formula>0</formula>
    </cfRule>
  </conditionalFormatting>
  <conditionalFormatting sqref="Q198">
    <cfRule type="cellIs" dxfId="503" priority="243" stopIfTrue="1" operator="greaterThan">
      <formula>0</formula>
    </cfRule>
  </conditionalFormatting>
  <conditionalFormatting sqref="M198">
    <cfRule type="cellIs" dxfId="502" priority="242" stopIfTrue="1" operator="lessThan">
      <formula>0</formula>
    </cfRule>
  </conditionalFormatting>
  <conditionalFormatting sqref="C198:L198 P198">
    <cfRule type="cellIs" dxfId="501" priority="241" stopIfTrue="1" operator="greaterThan">
      <formula>0</formula>
    </cfRule>
  </conditionalFormatting>
  <conditionalFormatting sqref="Q199">
    <cfRule type="cellIs" dxfId="500" priority="240" stopIfTrue="1" operator="greaterThan">
      <formula>0</formula>
    </cfRule>
  </conditionalFormatting>
  <conditionalFormatting sqref="M199">
    <cfRule type="cellIs" dxfId="499" priority="239" stopIfTrue="1" operator="lessThan">
      <formula>0</formula>
    </cfRule>
  </conditionalFormatting>
  <conditionalFormatting sqref="C199:L199 P199">
    <cfRule type="cellIs" dxfId="498" priority="238" stopIfTrue="1" operator="greaterThan">
      <formula>0</formula>
    </cfRule>
  </conditionalFormatting>
  <conditionalFormatting sqref="Q200">
    <cfRule type="cellIs" dxfId="497" priority="237" stopIfTrue="1" operator="greaterThan">
      <formula>0</formula>
    </cfRule>
  </conditionalFormatting>
  <conditionalFormatting sqref="M200">
    <cfRule type="cellIs" dxfId="496" priority="236" stopIfTrue="1" operator="lessThan">
      <formula>0</formula>
    </cfRule>
  </conditionalFormatting>
  <conditionalFormatting sqref="C200:L200 P200">
    <cfRule type="cellIs" dxfId="495" priority="235" stopIfTrue="1" operator="greaterThan">
      <formula>0</formula>
    </cfRule>
  </conditionalFormatting>
  <conditionalFormatting sqref="P56">
    <cfRule type="cellIs" dxfId="494" priority="185" stopIfTrue="1" operator="equal">
      <formula>"HÁBIL"</formula>
    </cfRule>
    <cfRule type="cellIs" dxfId="493" priority="186" stopIfTrue="1" operator="equal">
      <formula>"NO HÁBIL"</formula>
    </cfRule>
  </conditionalFormatting>
  <conditionalFormatting sqref="O55">
    <cfRule type="containsText" dxfId="492" priority="183" stopIfTrue="1" operator="containsText" text="NO CUMPLE">
      <formula>NOT(ISERROR(SEARCH("NO CUMPLE",O55)))</formula>
    </cfRule>
    <cfRule type="containsText" dxfId="491" priority="184" stopIfTrue="1" operator="containsText" text="CUMPLE">
      <formula>NOT(ISERROR(SEARCH("CUMPLE",O55)))</formula>
    </cfRule>
  </conditionalFormatting>
  <conditionalFormatting sqref="P81">
    <cfRule type="cellIs" dxfId="490" priority="181" stopIfTrue="1" operator="equal">
      <formula>"HÁBIL"</formula>
    </cfRule>
    <cfRule type="cellIs" dxfId="489" priority="182" stopIfTrue="1" operator="equal">
      <formula>"NO HÁBIL"</formula>
    </cfRule>
  </conditionalFormatting>
  <conditionalFormatting sqref="O80">
    <cfRule type="containsText" dxfId="488" priority="179" stopIfTrue="1" operator="containsText" text="NO CUMPLE">
      <formula>NOT(ISERROR(SEARCH("NO CUMPLE",O80)))</formula>
    </cfRule>
    <cfRule type="containsText" dxfId="487" priority="180" stopIfTrue="1" operator="containsText" text="CUMPLE">
      <formula>NOT(ISERROR(SEARCH("CUMPLE",O80)))</formula>
    </cfRule>
  </conditionalFormatting>
  <conditionalFormatting sqref="P106">
    <cfRule type="cellIs" dxfId="486" priority="177" stopIfTrue="1" operator="equal">
      <formula>"HÁBIL"</formula>
    </cfRule>
    <cfRule type="cellIs" dxfId="485" priority="178" stopIfTrue="1" operator="equal">
      <formula>"NO HÁBIL"</formula>
    </cfRule>
  </conditionalFormatting>
  <conditionalFormatting sqref="O105">
    <cfRule type="containsText" dxfId="484" priority="175" stopIfTrue="1" operator="containsText" text="NO CUMPLE">
      <formula>NOT(ISERROR(SEARCH("NO CUMPLE",O105)))</formula>
    </cfRule>
    <cfRule type="containsText" dxfId="483" priority="176" stopIfTrue="1" operator="containsText" text="CUMPLE">
      <formula>NOT(ISERROR(SEARCH("CUMPLE",O105)))</formula>
    </cfRule>
  </conditionalFormatting>
  <conditionalFormatting sqref="P131">
    <cfRule type="cellIs" dxfId="482" priority="173" stopIfTrue="1" operator="equal">
      <formula>"HÁBIL"</formula>
    </cfRule>
    <cfRule type="cellIs" dxfId="481" priority="174" stopIfTrue="1" operator="equal">
      <formula>"NO HÁBIL"</formula>
    </cfRule>
  </conditionalFormatting>
  <conditionalFormatting sqref="O130">
    <cfRule type="containsText" dxfId="480" priority="171" stopIfTrue="1" operator="containsText" text="NO CUMPLE">
      <formula>NOT(ISERROR(SEARCH("NO CUMPLE",O130)))</formula>
    </cfRule>
    <cfRule type="containsText" dxfId="479" priority="172" stopIfTrue="1" operator="containsText" text="CUMPLE">
      <formula>NOT(ISERROR(SEARCH("CUMPLE",O130)))</formula>
    </cfRule>
  </conditionalFormatting>
  <conditionalFormatting sqref="P156">
    <cfRule type="cellIs" dxfId="478" priority="169" stopIfTrue="1" operator="equal">
      <formula>"HÁBIL"</formula>
    </cfRule>
    <cfRule type="cellIs" dxfId="477" priority="170" stopIfTrue="1" operator="equal">
      <formula>"NO HÁBIL"</formula>
    </cfRule>
  </conditionalFormatting>
  <conditionalFormatting sqref="O155">
    <cfRule type="containsText" dxfId="476" priority="167" stopIfTrue="1" operator="containsText" text="NO CUMPLE">
      <formula>NOT(ISERROR(SEARCH("NO CUMPLE",O155)))</formula>
    </cfRule>
    <cfRule type="containsText" dxfId="475" priority="168" stopIfTrue="1" operator="containsText" text="CUMPLE">
      <formula>NOT(ISERROR(SEARCH("CUMPLE",O155)))</formula>
    </cfRule>
  </conditionalFormatting>
  <conditionalFormatting sqref="P181">
    <cfRule type="cellIs" dxfId="474" priority="165" stopIfTrue="1" operator="equal">
      <formula>"HÁBIL"</formula>
    </cfRule>
    <cfRule type="cellIs" dxfId="473" priority="166" stopIfTrue="1" operator="equal">
      <formula>"NO HÁBIL"</formula>
    </cfRule>
  </conditionalFormatting>
  <conditionalFormatting sqref="O180">
    <cfRule type="containsText" dxfId="472" priority="163" stopIfTrue="1" operator="containsText" text="NO CUMPLE">
      <formula>NOT(ISERROR(SEARCH("NO CUMPLE",O180)))</formula>
    </cfRule>
    <cfRule type="containsText" dxfId="471" priority="164" stopIfTrue="1" operator="containsText" text="CUMPLE">
      <formula>NOT(ISERROR(SEARCH("CUMPLE",O180)))</formula>
    </cfRule>
  </conditionalFormatting>
  <conditionalFormatting sqref="P206">
    <cfRule type="cellIs" dxfId="470" priority="161" stopIfTrue="1" operator="equal">
      <formula>"HÁBIL"</formula>
    </cfRule>
    <cfRule type="cellIs" dxfId="469" priority="162" stopIfTrue="1" operator="equal">
      <formula>"NO HÁBIL"</formula>
    </cfRule>
  </conditionalFormatting>
  <conditionalFormatting sqref="O205">
    <cfRule type="containsText" dxfId="468" priority="159" stopIfTrue="1" operator="containsText" text="NO CUMPLE">
      <formula>NOT(ISERROR(SEARCH("NO CUMPLE",O205)))</formula>
    </cfRule>
    <cfRule type="containsText" dxfId="467" priority="160" stopIfTrue="1" operator="containsText" text="CUMPLE">
      <formula>NOT(ISERROR(SEARCH("CUMPLE",O205)))</formula>
    </cfRule>
  </conditionalFormatting>
  <conditionalFormatting sqref="N20">
    <cfRule type="cellIs" dxfId="466" priority="158" stopIfTrue="1" operator="greaterThan">
      <formula>0</formula>
    </cfRule>
  </conditionalFormatting>
  <conditionalFormatting sqref="N22">
    <cfRule type="cellIs" dxfId="465" priority="157" stopIfTrue="1" operator="greaterThan">
      <formula>0</formula>
    </cfRule>
  </conditionalFormatting>
  <conditionalFormatting sqref="N23">
    <cfRule type="cellIs" dxfId="464" priority="156" stopIfTrue="1" operator="greaterThan">
      <formula>0</formula>
    </cfRule>
  </conditionalFormatting>
  <conditionalFormatting sqref="N24">
    <cfRule type="cellIs" dxfId="463" priority="155" stopIfTrue="1" operator="greaterThan">
      <formula>0</formula>
    </cfRule>
  </conditionalFormatting>
  <conditionalFormatting sqref="N25">
    <cfRule type="cellIs" dxfId="462" priority="154" stopIfTrue="1" operator="greaterThan">
      <formula>0</formula>
    </cfRule>
  </conditionalFormatting>
  <conditionalFormatting sqref="N44">
    <cfRule type="cellIs" dxfId="461" priority="153" stopIfTrue="1" operator="greaterThan">
      <formula>0</formula>
    </cfRule>
  </conditionalFormatting>
  <conditionalFormatting sqref="N45">
    <cfRule type="cellIs" dxfId="460" priority="152" stopIfTrue="1" operator="greaterThan">
      <formula>0</formula>
    </cfRule>
  </conditionalFormatting>
  <conditionalFormatting sqref="N47">
    <cfRule type="cellIs" dxfId="459" priority="151" stopIfTrue="1" operator="greaterThan">
      <formula>0</formula>
    </cfRule>
  </conditionalFormatting>
  <conditionalFormatting sqref="N48">
    <cfRule type="cellIs" dxfId="458" priority="150" stopIfTrue="1" operator="greaterThan">
      <formula>0</formula>
    </cfRule>
  </conditionalFormatting>
  <conditionalFormatting sqref="N49">
    <cfRule type="cellIs" dxfId="457" priority="149" stopIfTrue="1" operator="greaterThan">
      <formula>0</formula>
    </cfRule>
  </conditionalFormatting>
  <conditionalFormatting sqref="N50">
    <cfRule type="cellIs" dxfId="456" priority="148" stopIfTrue="1" operator="greaterThan">
      <formula>0</formula>
    </cfRule>
  </conditionalFormatting>
  <conditionalFormatting sqref="N69">
    <cfRule type="cellIs" dxfId="455" priority="147" stopIfTrue="1" operator="greaterThan">
      <formula>0</formula>
    </cfRule>
  </conditionalFormatting>
  <conditionalFormatting sqref="N70">
    <cfRule type="cellIs" dxfId="454" priority="146" stopIfTrue="1" operator="greaterThan">
      <formula>0</formula>
    </cfRule>
  </conditionalFormatting>
  <conditionalFormatting sqref="N72">
    <cfRule type="cellIs" dxfId="453" priority="145" stopIfTrue="1" operator="greaterThan">
      <formula>0</formula>
    </cfRule>
  </conditionalFormatting>
  <conditionalFormatting sqref="N73">
    <cfRule type="cellIs" dxfId="452" priority="144" stopIfTrue="1" operator="greaterThan">
      <formula>0</formula>
    </cfRule>
  </conditionalFormatting>
  <conditionalFormatting sqref="N74">
    <cfRule type="cellIs" dxfId="451" priority="143" stopIfTrue="1" operator="greaterThan">
      <formula>0</formula>
    </cfRule>
  </conditionalFormatting>
  <conditionalFormatting sqref="N75">
    <cfRule type="cellIs" dxfId="450" priority="142" stopIfTrue="1" operator="greaterThan">
      <formula>0</formula>
    </cfRule>
  </conditionalFormatting>
  <conditionalFormatting sqref="N94">
    <cfRule type="cellIs" dxfId="449" priority="141" stopIfTrue="1" operator="greaterThan">
      <formula>0</formula>
    </cfRule>
  </conditionalFormatting>
  <conditionalFormatting sqref="N95">
    <cfRule type="cellIs" dxfId="448" priority="140" stopIfTrue="1" operator="greaterThan">
      <formula>0</formula>
    </cfRule>
  </conditionalFormatting>
  <conditionalFormatting sqref="N97">
    <cfRule type="cellIs" dxfId="447" priority="139" stopIfTrue="1" operator="greaterThan">
      <formula>0</formula>
    </cfRule>
  </conditionalFormatting>
  <conditionalFormatting sqref="N98">
    <cfRule type="cellIs" dxfId="446" priority="138" stopIfTrue="1" operator="greaterThan">
      <formula>0</formula>
    </cfRule>
  </conditionalFormatting>
  <conditionalFormatting sqref="N99">
    <cfRule type="cellIs" dxfId="445" priority="137" stopIfTrue="1" operator="greaterThan">
      <formula>0</formula>
    </cfRule>
  </conditionalFormatting>
  <conditionalFormatting sqref="N100">
    <cfRule type="cellIs" dxfId="444" priority="136" stopIfTrue="1" operator="greaterThan">
      <formula>0</formula>
    </cfRule>
  </conditionalFormatting>
  <conditionalFormatting sqref="N119">
    <cfRule type="cellIs" dxfId="443" priority="135" stopIfTrue="1" operator="greaterThan">
      <formula>0</formula>
    </cfRule>
  </conditionalFormatting>
  <conditionalFormatting sqref="N120">
    <cfRule type="cellIs" dxfId="442" priority="134" stopIfTrue="1" operator="greaterThan">
      <formula>0</formula>
    </cfRule>
  </conditionalFormatting>
  <conditionalFormatting sqref="N122">
    <cfRule type="cellIs" dxfId="441" priority="133" stopIfTrue="1" operator="greaterThan">
      <formula>0</formula>
    </cfRule>
  </conditionalFormatting>
  <conditionalFormatting sqref="N123">
    <cfRule type="cellIs" dxfId="440" priority="132" stopIfTrue="1" operator="greaterThan">
      <formula>0</formula>
    </cfRule>
  </conditionalFormatting>
  <conditionalFormatting sqref="N124">
    <cfRule type="cellIs" dxfId="439" priority="131" stopIfTrue="1" operator="greaterThan">
      <formula>0</formula>
    </cfRule>
  </conditionalFormatting>
  <conditionalFormatting sqref="N125">
    <cfRule type="cellIs" dxfId="438" priority="130" stopIfTrue="1" operator="greaterThan">
      <formula>0</formula>
    </cfRule>
  </conditionalFormatting>
  <conditionalFormatting sqref="N144">
    <cfRule type="cellIs" dxfId="437" priority="129" stopIfTrue="1" operator="greaterThan">
      <formula>0</formula>
    </cfRule>
  </conditionalFormatting>
  <conditionalFormatting sqref="N145">
    <cfRule type="cellIs" dxfId="436" priority="128" stopIfTrue="1" operator="greaterThan">
      <formula>0</formula>
    </cfRule>
  </conditionalFormatting>
  <conditionalFormatting sqref="N147">
    <cfRule type="cellIs" dxfId="435" priority="127" stopIfTrue="1" operator="greaterThan">
      <formula>0</formula>
    </cfRule>
  </conditionalFormatting>
  <conditionalFormatting sqref="N148">
    <cfRule type="cellIs" dxfId="434" priority="126" stopIfTrue="1" operator="greaterThan">
      <formula>0</formula>
    </cfRule>
  </conditionalFormatting>
  <conditionalFormatting sqref="N149">
    <cfRule type="cellIs" dxfId="433" priority="125" stopIfTrue="1" operator="greaterThan">
      <formula>0</formula>
    </cfRule>
  </conditionalFormatting>
  <conditionalFormatting sqref="N150">
    <cfRule type="cellIs" dxfId="432" priority="124" stopIfTrue="1" operator="greaterThan">
      <formula>0</formula>
    </cfRule>
  </conditionalFormatting>
  <conditionalFormatting sqref="N169">
    <cfRule type="cellIs" dxfId="431" priority="123" stopIfTrue="1" operator="greaterThan">
      <formula>0</formula>
    </cfRule>
  </conditionalFormatting>
  <conditionalFormatting sqref="N170">
    <cfRule type="cellIs" dxfId="430" priority="122" stopIfTrue="1" operator="greaterThan">
      <formula>0</formula>
    </cfRule>
  </conditionalFormatting>
  <conditionalFormatting sqref="N172">
    <cfRule type="cellIs" dxfId="429" priority="121" stopIfTrue="1" operator="greaterThan">
      <formula>0</formula>
    </cfRule>
  </conditionalFormatting>
  <conditionalFormatting sqref="N173">
    <cfRule type="cellIs" dxfId="428" priority="120" stopIfTrue="1" operator="greaterThan">
      <formula>0</formula>
    </cfRule>
  </conditionalFormatting>
  <conditionalFormatting sqref="N174">
    <cfRule type="cellIs" dxfId="427" priority="119" stopIfTrue="1" operator="greaterThan">
      <formula>0</formula>
    </cfRule>
  </conditionalFormatting>
  <conditionalFormatting sqref="N175">
    <cfRule type="cellIs" dxfId="426" priority="118" stopIfTrue="1" operator="greaterThan">
      <formula>0</formula>
    </cfRule>
  </conditionalFormatting>
  <conditionalFormatting sqref="N200">
    <cfRule type="cellIs" dxfId="425" priority="117" stopIfTrue="1" operator="greaterThan">
      <formula>0</formula>
    </cfRule>
  </conditionalFormatting>
  <conditionalFormatting sqref="N199">
    <cfRule type="cellIs" dxfId="424" priority="116" stopIfTrue="1" operator="greaterThan">
      <formula>0</formula>
    </cfRule>
  </conditionalFormatting>
  <conditionalFormatting sqref="N198">
    <cfRule type="cellIs" dxfId="423" priority="115" stopIfTrue="1" operator="greaterThan">
      <formula>0</formula>
    </cfRule>
  </conditionalFormatting>
  <conditionalFormatting sqref="N197">
    <cfRule type="cellIs" dxfId="422" priority="114" stopIfTrue="1" operator="greaterThan">
      <formula>0</formula>
    </cfRule>
  </conditionalFormatting>
  <conditionalFormatting sqref="N195">
    <cfRule type="cellIs" dxfId="421" priority="113" stopIfTrue="1" operator="greaterThan">
      <formula>0</formula>
    </cfRule>
  </conditionalFormatting>
  <conditionalFormatting sqref="N194">
    <cfRule type="cellIs" dxfId="420" priority="112" stopIfTrue="1" operator="greaterThan">
      <formula>0</formula>
    </cfRule>
  </conditionalFormatting>
  <conditionalFormatting sqref="C20">
    <cfRule type="cellIs" dxfId="419" priority="111" stopIfTrue="1" operator="greaterThan">
      <formula>0</formula>
    </cfRule>
  </conditionalFormatting>
  <conditionalFormatting sqref="I20">
    <cfRule type="cellIs" dxfId="418" priority="109" stopIfTrue="1" operator="greaterThan">
      <formula>0</formula>
    </cfRule>
  </conditionalFormatting>
  <conditionalFormatting sqref="C23:L23">
    <cfRule type="cellIs" dxfId="417" priority="108" stopIfTrue="1" operator="greaterThan">
      <formula>0</formula>
    </cfRule>
  </conditionalFormatting>
  <conditionalFormatting sqref="D24:H24 J24:L24">
    <cfRule type="cellIs" dxfId="416" priority="107" stopIfTrue="1" operator="greaterThan">
      <formula>0</formula>
    </cfRule>
  </conditionalFormatting>
  <conditionalFormatting sqref="C24">
    <cfRule type="cellIs" dxfId="415" priority="106" stopIfTrue="1" operator="greaterThan">
      <formula>0</formula>
    </cfRule>
  </conditionalFormatting>
  <conditionalFormatting sqref="I24">
    <cfRule type="cellIs" dxfId="414" priority="105" stopIfTrue="1" operator="greaterThan">
      <formula>0</formula>
    </cfRule>
  </conditionalFormatting>
  <conditionalFormatting sqref="O23">
    <cfRule type="cellIs" dxfId="413" priority="104" stopIfTrue="1" operator="greaterThan">
      <formula>0</formula>
    </cfRule>
  </conditionalFormatting>
  <conditionalFormatting sqref="O24">
    <cfRule type="cellIs" dxfId="412" priority="103" stopIfTrue="1" operator="greaterThan">
      <formula>0</formula>
    </cfRule>
  </conditionalFormatting>
  <conditionalFormatting sqref="C19:F19">
    <cfRule type="cellIs" dxfId="411" priority="102" stopIfTrue="1" operator="greaterThan">
      <formula>0</formula>
    </cfRule>
  </conditionalFormatting>
  <conditionalFormatting sqref="C22:L22">
    <cfRule type="cellIs" dxfId="410" priority="101" stopIfTrue="1" operator="greaterThan">
      <formula>0</formula>
    </cfRule>
  </conditionalFormatting>
  <conditionalFormatting sqref="D23:H23 J23:L23">
    <cfRule type="cellIs" dxfId="409" priority="100" stopIfTrue="1" operator="greaterThan">
      <formula>0</formula>
    </cfRule>
  </conditionalFormatting>
  <conditionalFormatting sqref="C23">
    <cfRule type="cellIs" dxfId="408" priority="99" stopIfTrue="1" operator="greaterThan">
      <formula>0</formula>
    </cfRule>
  </conditionalFormatting>
  <conditionalFormatting sqref="I23">
    <cfRule type="cellIs" dxfId="407" priority="98" stopIfTrue="1" operator="greaterThan">
      <formula>0</formula>
    </cfRule>
  </conditionalFormatting>
  <conditionalFormatting sqref="O22">
    <cfRule type="cellIs" dxfId="406" priority="97" stopIfTrue="1" operator="greaterThan">
      <formula>0</formula>
    </cfRule>
  </conditionalFormatting>
  <conditionalFormatting sqref="O23">
    <cfRule type="cellIs" dxfId="405" priority="96" stopIfTrue="1" operator="greaterThan">
      <formula>0</formula>
    </cfRule>
  </conditionalFormatting>
  <conditionalFormatting sqref="C48">
    <cfRule type="cellIs" dxfId="404" priority="92" stopIfTrue="1" operator="greaterThan">
      <formula>0</formula>
    </cfRule>
  </conditionalFormatting>
  <conditionalFormatting sqref="R48">
    <cfRule type="cellIs" dxfId="403" priority="87" stopIfTrue="1" operator="greaterThan">
      <formula>0</formula>
    </cfRule>
  </conditionalFormatting>
  <conditionalFormatting sqref="R47">
    <cfRule type="cellIs" dxfId="402" priority="78" stopIfTrue="1" operator="greaterThan">
      <formula>0</formula>
    </cfRule>
  </conditionalFormatting>
  <conditionalFormatting sqref="R49">
    <cfRule type="cellIs" dxfId="401" priority="77" stopIfTrue="1" operator="greaterThan">
      <formula>0</formula>
    </cfRule>
  </conditionalFormatting>
  <conditionalFormatting sqref="R50">
    <cfRule type="cellIs" dxfId="400" priority="76" stopIfTrue="1" operator="greaterThan">
      <formula>0</formula>
    </cfRule>
  </conditionalFormatting>
  <conditionalFormatting sqref="R45">
    <cfRule type="cellIs" dxfId="399" priority="74" stopIfTrue="1" operator="greaterThan">
      <formula>0</formula>
    </cfRule>
  </conditionalFormatting>
  <conditionalFormatting sqref="R25">
    <cfRule type="cellIs" dxfId="398" priority="73" stopIfTrue="1" operator="greaterThan">
      <formula>0</formula>
    </cfRule>
  </conditionalFormatting>
  <conditionalFormatting sqref="R24">
    <cfRule type="cellIs" dxfId="397" priority="72" stopIfTrue="1" operator="greaterThan">
      <formula>0</formula>
    </cfRule>
  </conditionalFormatting>
  <conditionalFormatting sqref="R23">
    <cfRule type="cellIs" dxfId="396" priority="71" stopIfTrue="1" operator="greaterThan">
      <formula>0</formula>
    </cfRule>
  </conditionalFormatting>
  <conditionalFormatting sqref="R22">
    <cfRule type="cellIs" dxfId="395" priority="70" stopIfTrue="1" operator="greaterThan">
      <formula>0</formula>
    </cfRule>
  </conditionalFormatting>
  <conditionalFormatting sqref="R20">
    <cfRule type="cellIs" dxfId="394" priority="69" stopIfTrue="1" operator="greaterThan">
      <formula>0</formula>
    </cfRule>
  </conditionalFormatting>
  <conditionalFormatting sqref="R19">
    <cfRule type="cellIs" dxfId="393" priority="67" stopIfTrue="1" operator="greaterThan">
      <formula>0</formula>
    </cfRule>
  </conditionalFormatting>
  <conditionalFormatting sqref="R69">
    <cfRule type="cellIs" dxfId="392" priority="66" stopIfTrue="1" operator="greaterThan">
      <formula>0</formula>
    </cfRule>
  </conditionalFormatting>
  <conditionalFormatting sqref="R70">
    <cfRule type="cellIs" dxfId="391" priority="65" stopIfTrue="1" operator="greaterThan">
      <formula>0</formula>
    </cfRule>
  </conditionalFormatting>
  <conditionalFormatting sqref="R72">
    <cfRule type="cellIs" dxfId="390" priority="64" stopIfTrue="1" operator="greaterThan">
      <formula>0</formula>
    </cfRule>
  </conditionalFormatting>
  <conditionalFormatting sqref="R73">
    <cfRule type="cellIs" dxfId="389" priority="63" stopIfTrue="1" operator="greaterThan">
      <formula>0</formula>
    </cfRule>
  </conditionalFormatting>
  <conditionalFormatting sqref="R74">
    <cfRule type="cellIs" dxfId="388" priority="62" stopIfTrue="1" operator="greaterThan">
      <formula>0</formula>
    </cfRule>
  </conditionalFormatting>
  <conditionalFormatting sqref="R75">
    <cfRule type="cellIs" dxfId="387" priority="61" stopIfTrue="1" operator="greaterThan">
      <formula>0</formula>
    </cfRule>
  </conditionalFormatting>
  <conditionalFormatting sqref="R94">
    <cfRule type="cellIs" dxfId="386" priority="60" stopIfTrue="1" operator="greaterThan">
      <formula>0</formula>
    </cfRule>
  </conditionalFormatting>
  <conditionalFormatting sqref="R95">
    <cfRule type="cellIs" dxfId="385" priority="59" stopIfTrue="1" operator="greaterThan">
      <formula>0</formula>
    </cfRule>
  </conditionalFormatting>
  <conditionalFormatting sqref="R97">
    <cfRule type="cellIs" dxfId="384" priority="58" stopIfTrue="1" operator="greaterThan">
      <formula>0</formula>
    </cfRule>
  </conditionalFormatting>
  <conditionalFormatting sqref="R98">
    <cfRule type="cellIs" dxfId="383" priority="57" stopIfTrue="1" operator="greaterThan">
      <formula>0</formula>
    </cfRule>
  </conditionalFormatting>
  <conditionalFormatting sqref="R99">
    <cfRule type="cellIs" dxfId="382" priority="56" stopIfTrue="1" operator="greaterThan">
      <formula>0</formula>
    </cfRule>
  </conditionalFormatting>
  <conditionalFormatting sqref="R100">
    <cfRule type="cellIs" dxfId="381" priority="55" stopIfTrue="1" operator="greaterThan">
      <formula>0</formula>
    </cfRule>
  </conditionalFormatting>
  <conditionalFormatting sqref="R119">
    <cfRule type="cellIs" dxfId="380" priority="54" stopIfTrue="1" operator="greaterThan">
      <formula>0</formula>
    </cfRule>
  </conditionalFormatting>
  <conditionalFormatting sqref="R120">
    <cfRule type="cellIs" dxfId="379" priority="53" stopIfTrue="1" operator="greaterThan">
      <formula>0</formula>
    </cfRule>
  </conditionalFormatting>
  <conditionalFormatting sqref="R122">
    <cfRule type="cellIs" dxfId="378" priority="52" stopIfTrue="1" operator="greaterThan">
      <formula>0</formula>
    </cfRule>
  </conditionalFormatting>
  <conditionalFormatting sqref="R123">
    <cfRule type="cellIs" dxfId="377" priority="51" stopIfTrue="1" operator="greaterThan">
      <formula>0</formula>
    </cfRule>
  </conditionalFormatting>
  <conditionalFormatting sqref="R124">
    <cfRule type="cellIs" dxfId="376" priority="50" stopIfTrue="1" operator="greaterThan">
      <formula>0</formula>
    </cfRule>
  </conditionalFormatting>
  <conditionalFormatting sqref="R125">
    <cfRule type="cellIs" dxfId="375" priority="49" stopIfTrue="1" operator="greaterThan">
      <formula>0</formula>
    </cfRule>
  </conditionalFormatting>
  <conditionalFormatting sqref="R144">
    <cfRule type="cellIs" dxfId="374" priority="48" stopIfTrue="1" operator="greaterThan">
      <formula>0</formula>
    </cfRule>
  </conditionalFormatting>
  <conditionalFormatting sqref="R145">
    <cfRule type="cellIs" dxfId="373" priority="47" stopIfTrue="1" operator="greaterThan">
      <formula>0</formula>
    </cfRule>
  </conditionalFormatting>
  <conditionalFormatting sqref="R147">
    <cfRule type="cellIs" dxfId="372" priority="46" stopIfTrue="1" operator="greaterThan">
      <formula>0</formula>
    </cfRule>
  </conditionalFormatting>
  <conditionalFormatting sqref="R148">
    <cfRule type="cellIs" dxfId="371" priority="45" stopIfTrue="1" operator="greaterThan">
      <formula>0</formula>
    </cfRule>
  </conditionalFormatting>
  <conditionalFormatting sqref="R149">
    <cfRule type="cellIs" dxfId="370" priority="44" stopIfTrue="1" operator="greaterThan">
      <formula>0</formula>
    </cfRule>
  </conditionalFormatting>
  <conditionalFormatting sqref="R150">
    <cfRule type="cellIs" dxfId="369" priority="43" stopIfTrue="1" operator="greaterThan">
      <formula>0</formula>
    </cfRule>
  </conditionalFormatting>
  <conditionalFormatting sqref="R169">
    <cfRule type="cellIs" dxfId="368" priority="42" stopIfTrue="1" operator="greaterThan">
      <formula>0</formula>
    </cfRule>
  </conditionalFormatting>
  <conditionalFormatting sqref="R170">
    <cfRule type="cellIs" dxfId="367" priority="41" stopIfTrue="1" operator="greaterThan">
      <formula>0</formula>
    </cfRule>
  </conditionalFormatting>
  <conditionalFormatting sqref="R172">
    <cfRule type="cellIs" dxfId="366" priority="40" stopIfTrue="1" operator="greaterThan">
      <formula>0</formula>
    </cfRule>
  </conditionalFormatting>
  <conditionalFormatting sqref="R173">
    <cfRule type="cellIs" dxfId="365" priority="39" stopIfTrue="1" operator="greaterThan">
      <formula>0</formula>
    </cfRule>
  </conditionalFormatting>
  <conditionalFormatting sqref="R174">
    <cfRule type="cellIs" dxfId="364" priority="38" stopIfTrue="1" operator="greaterThan">
      <formula>0</formula>
    </cfRule>
  </conditionalFormatting>
  <conditionalFormatting sqref="R175">
    <cfRule type="cellIs" dxfId="363" priority="37" stopIfTrue="1" operator="greaterThan">
      <formula>0</formula>
    </cfRule>
  </conditionalFormatting>
  <conditionalFormatting sqref="R194">
    <cfRule type="cellIs" dxfId="362" priority="36" stopIfTrue="1" operator="greaterThan">
      <formula>0</formula>
    </cfRule>
  </conditionalFormatting>
  <conditionalFormatting sqref="R195">
    <cfRule type="cellIs" dxfId="361" priority="35" stopIfTrue="1" operator="greaterThan">
      <formula>0</formula>
    </cfRule>
  </conditionalFormatting>
  <conditionalFormatting sqref="R197">
    <cfRule type="cellIs" dxfId="360" priority="34" stopIfTrue="1" operator="greaterThan">
      <formula>0</formula>
    </cfRule>
  </conditionalFormatting>
  <conditionalFormatting sqref="R198">
    <cfRule type="cellIs" dxfId="359" priority="33" stopIfTrue="1" operator="greaterThan">
      <formula>0</formula>
    </cfRule>
  </conditionalFormatting>
  <conditionalFormatting sqref="R199">
    <cfRule type="cellIs" dxfId="358" priority="32" stopIfTrue="1" operator="greaterThan">
      <formula>0</formula>
    </cfRule>
  </conditionalFormatting>
  <conditionalFormatting sqref="R200">
    <cfRule type="cellIs" dxfId="357" priority="31" stopIfTrue="1" operator="greaterThan">
      <formula>0</formula>
    </cfRule>
  </conditionalFormatting>
  <conditionalFormatting sqref="C50">
    <cfRule type="cellIs" dxfId="356" priority="30" stopIfTrue="1" operator="greaterThan">
      <formula>0</formula>
    </cfRule>
  </conditionalFormatting>
  <conditionalFormatting sqref="F50:G50">
    <cfRule type="cellIs" dxfId="355" priority="29" stopIfTrue="1" operator="greaterThan">
      <formula>0</formula>
    </cfRule>
  </conditionalFormatting>
  <conditionalFormatting sqref="I50">
    <cfRule type="cellIs" dxfId="354" priority="28" stopIfTrue="1" operator="greaterThan">
      <formula>0</formula>
    </cfRule>
  </conditionalFormatting>
  <conditionalFormatting sqref="R44">
    <cfRule type="cellIs" dxfId="353" priority="27" stopIfTrue="1" operator="greaterThan">
      <formula>0</formula>
    </cfRule>
  </conditionalFormatting>
  <conditionalFormatting sqref="I70">
    <cfRule type="cellIs" dxfId="352" priority="26" stopIfTrue="1" operator="greaterThan">
      <formula>0</formula>
    </cfRule>
  </conditionalFormatting>
  <conditionalFormatting sqref="O95">
    <cfRule type="cellIs" dxfId="351" priority="25" stopIfTrue="1" operator="greaterThan">
      <formula>0</formula>
    </cfRule>
  </conditionalFormatting>
  <conditionalFormatting sqref="O94">
    <cfRule type="cellIs" dxfId="350" priority="24" stopIfTrue="1" operator="greaterThan">
      <formula>0</formula>
    </cfRule>
  </conditionalFormatting>
  <conditionalFormatting sqref="O97">
    <cfRule type="cellIs" dxfId="349" priority="23" stopIfTrue="1" operator="greaterThan">
      <formula>0</formula>
    </cfRule>
  </conditionalFormatting>
  <conditionalFormatting sqref="O98">
    <cfRule type="cellIs" dxfId="348" priority="22" stopIfTrue="1" operator="greaterThan">
      <formula>0</formula>
    </cfRule>
  </conditionalFormatting>
  <conditionalFormatting sqref="O144">
    <cfRule type="cellIs" dxfId="347" priority="21" stopIfTrue="1" operator="greaterThan">
      <formula>0</formula>
    </cfRule>
  </conditionalFormatting>
  <conditionalFormatting sqref="O148">
    <cfRule type="cellIs" dxfId="346" priority="20" stopIfTrue="1" operator="greaterThan">
      <formula>0</formula>
    </cfRule>
  </conditionalFormatting>
  <conditionalFormatting sqref="O147">
    <cfRule type="cellIs" dxfId="345" priority="19" stopIfTrue="1" operator="greaterThan">
      <formula>0</formula>
    </cfRule>
  </conditionalFormatting>
  <conditionalFormatting sqref="O149">
    <cfRule type="cellIs" dxfId="344" priority="18" stopIfTrue="1" operator="greaterThan">
      <formula>0</formula>
    </cfRule>
  </conditionalFormatting>
  <conditionalFormatting sqref="O119">
    <cfRule type="cellIs" dxfId="343" priority="17" stopIfTrue="1" operator="greaterThan">
      <formula>0</formula>
    </cfRule>
  </conditionalFormatting>
  <conditionalFormatting sqref="O120">
    <cfRule type="cellIs" dxfId="342" priority="16" stopIfTrue="1" operator="greaterThan">
      <formula>0</formula>
    </cfRule>
  </conditionalFormatting>
  <conditionalFormatting sqref="O123">
    <cfRule type="cellIs" dxfId="341" priority="15" stopIfTrue="1" operator="greaterThan">
      <formula>0</formula>
    </cfRule>
  </conditionalFormatting>
  <conditionalFormatting sqref="O124">
    <cfRule type="cellIs" dxfId="340" priority="14" stopIfTrue="1" operator="greaterThan">
      <formula>0</formula>
    </cfRule>
  </conditionalFormatting>
  <conditionalFormatting sqref="O125">
    <cfRule type="cellIs" dxfId="339" priority="13" stopIfTrue="1" operator="greaterThan">
      <formula>0</formula>
    </cfRule>
  </conditionalFormatting>
  <conditionalFormatting sqref="O122">
    <cfRule type="cellIs" dxfId="338" priority="12" stopIfTrue="1" operator="greaterThan">
      <formula>0</formula>
    </cfRule>
  </conditionalFormatting>
  <conditionalFormatting sqref="O169">
    <cfRule type="cellIs" dxfId="337" priority="11" stopIfTrue="1" operator="greaterThan">
      <formula>0</formula>
    </cfRule>
  </conditionalFormatting>
  <conditionalFormatting sqref="O170">
    <cfRule type="cellIs" dxfId="336" priority="10" stopIfTrue="1" operator="greaterThan">
      <formula>0</formula>
    </cfRule>
  </conditionalFormatting>
  <conditionalFormatting sqref="O172">
    <cfRule type="cellIs" dxfId="335" priority="9" stopIfTrue="1" operator="greaterThan">
      <formula>0</formula>
    </cfRule>
  </conditionalFormatting>
  <conditionalFormatting sqref="O173">
    <cfRule type="cellIs" dxfId="334" priority="8" stopIfTrue="1" operator="greaterThan">
      <formula>0</formula>
    </cfRule>
  </conditionalFormatting>
  <conditionalFormatting sqref="O174">
    <cfRule type="cellIs" dxfId="333" priority="7" stopIfTrue="1" operator="greaterThan">
      <formula>0</formula>
    </cfRule>
  </conditionalFormatting>
  <conditionalFormatting sqref="O194">
    <cfRule type="cellIs" dxfId="332" priority="6" stopIfTrue="1" operator="greaterThan">
      <formula>0</formula>
    </cfRule>
  </conditionalFormatting>
  <conditionalFormatting sqref="O195">
    <cfRule type="cellIs" dxfId="331" priority="5" stopIfTrue="1" operator="greaterThan">
      <formula>0</formula>
    </cfRule>
  </conditionalFormatting>
  <conditionalFormatting sqref="O197">
    <cfRule type="cellIs" dxfId="330" priority="4" stopIfTrue="1" operator="greaterThan">
      <formula>0</formula>
    </cfRule>
  </conditionalFormatting>
  <conditionalFormatting sqref="O198">
    <cfRule type="cellIs" dxfId="329" priority="3" stopIfTrue="1" operator="greaterThan">
      <formula>0</formula>
    </cfRule>
  </conditionalFormatting>
  <conditionalFormatting sqref="O199">
    <cfRule type="cellIs" dxfId="328" priority="2" stopIfTrue="1" operator="greaterThan">
      <formula>0</formula>
    </cfRule>
  </conditionalFormatting>
  <conditionalFormatting sqref="O200">
    <cfRule type="cellIs" dxfId="327" priority="1" stopIfTrue="1" operator="greaterThan">
      <formula>0</formula>
    </cfRule>
  </conditionalFormatting>
  <dataValidations count="5">
    <dataValidation operator="greaterThan" allowBlank="1" showInputMessage="1" showErrorMessage="1" sqref="J194:J195 J19:J20 J197:J200 J44:J45 J47:J50 J69:J70 J72:J75 J94:J95 J97:J100 J119:J120 J122:J125 J144:J145 J147:J150 J169:J170 J172:J175 J22:J25"/>
    <dataValidation allowBlank="1" showInputMessage="1" showErrorMessage="1" promptTitle="ADVERTENCIA!" prompt="Si el NOMBRE DEL INTEGRANTE este cuadro no coincide exactamente al NOMBRE DEL INTEGRANTE QUE APORTA LA EXPERIENCIA en el cuadro de arriba, el PFM aportado no se calculara correctamente." sqref="E30:E34 E55:E59 E80:E84 E105:E109 E130:E134 E155:E159 E180:E184 E205:E209"/>
    <dataValidation type="list" allowBlank="1" showInputMessage="1" showErrorMessage="1" sqref="E35 E60 E85 E110 E135 E160 E185 E210">
      <formula1>CONSORCIO</formula1>
    </dataValidation>
    <dataValidation type="list" allowBlank="1" showInputMessage="1" showErrorMessage="1" sqref="O29 O54 O79 O104 O129 O154 O179 O204 U19:U20 U197:U200 U44:U45 U47:U50 U69:U70 U72:U75 U94:U95 U97:U100 U119:U120 U122:U125 U144:U145 U147:U150 U169:U170 U22:U25 U172:U175 U194:U195">
      <formula1>SINO</formula1>
    </dataValidation>
    <dataValidation type="list" allowBlank="1" showInputMessage="1" showErrorMessage="1" sqref="N19:N20 N22:N25 N44:N45 N47:N50 N69:N70 N72:N75 N94:N95 N97:N100 N119:N120 N122:N125 N144:N145 N147:N150 N169:N170 N172:N175 N197:N200 N194:N195">
      <formula1>#REF!</formula1>
    </dataValidation>
  </dataValidations>
  <printOptions horizontalCentered="1"/>
  <pageMargins left="0.23622047244094491" right="0.23622047244094491" top="0.74803149606299213" bottom="0.74803149606299213" header="0.31496062992125984" footer="0.31496062992125984"/>
  <pageSetup scale="54" orientation="landscape" r:id="rId5"/>
  <headerFooter alignWithMargins="0">
    <oddFooter>&amp;L&amp;"Arial,Normal"&amp;9&amp;F
&amp;A&amp;C&amp;"Arial,Normal"&amp;10&amp;P de &amp;N&amp;R&amp;"Arial,Normal"&amp;9INSTITUTO NACIONAL DE VIAS
&amp;D</oddFooter>
  </headerFooter>
  <rowBreaks count="1" manualBreakCount="1">
    <brk id="36" min="1" max="18" man="1"/>
  </rowBreak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N21"/>
  <sheetViews>
    <sheetView showGridLines="0" zoomScaleNormal="100" workbookViewId="0">
      <selection activeCell="E11" sqref="E11"/>
    </sheetView>
  </sheetViews>
  <sheetFormatPr baseColWidth="10" defaultColWidth="11.42578125" defaultRowHeight="15"/>
  <cols>
    <col min="1" max="1" width="6.85546875" customWidth="1"/>
    <col min="2" max="2" width="13.42578125" customWidth="1"/>
    <col min="3" max="3" width="44.28515625" customWidth="1"/>
    <col min="4" max="4" width="12.85546875" customWidth="1"/>
    <col min="6" max="6" width="12.42578125" customWidth="1"/>
    <col min="7" max="7" width="4.5703125" hidden="1" customWidth="1"/>
    <col min="8" max="8" width="11.42578125" customWidth="1"/>
  </cols>
  <sheetData>
    <row r="1" spans="1:14" s="22" customFormat="1" ht="20.100000000000001" customHeight="1">
      <c r="A1" s="43"/>
      <c r="B1" s="38" t="s">
        <v>84</v>
      </c>
      <c r="C1" s="20"/>
      <c r="D1" s="20"/>
      <c r="E1" s="20"/>
      <c r="F1" s="38"/>
      <c r="G1" s="38"/>
      <c r="H1" s="21"/>
      <c r="I1" s="21"/>
      <c r="J1" s="21"/>
      <c r="K1" s="21"/>
      <c r="L1" s="21"/>
      <c r="M1" s="21"/>
      <c r="N1" s="21"/>
    </row>
    <row r="2" spans="1:14" s="22" customFormat="1" ht="15.75">
      <c r="A2" s="43"/>
      <c r="B2" s="34"/>
      <c r="C2" s="23"/>
      <c r="D2" s="23"/>
      <c r="E2" s="23"/>
      <c r="F2" s="39"/>
      <c r="G2" s="39"/>
      <c r="H2" s="24"/>
      <c r="I2" s="24"/>
      <c r="J2" s="24"/>
      <c r="K2" s="24"/>
      <c r="L2" s="24"/>
      <c r="M2" s="24"/>
      <c r="N2" s="24"/>
    </row>
    <row r="3" spans="1:14" s="22" customFormat="1" ht="12.75">
      <c r="A3" s="43"/>
      <c r="B3" s="34"/>
      <c r="C3" s="25"/>
      <c r="D3" s="25"/>
      <c r="E3" s="25"/>
      <c r="F3" s="34"/>
      <c r="G3" s="34"/>
      <c r="H3" s="26"/>
      <c r="I3" s="26"/>
      <c r="J3" s="26"/>
      <c r="K3" s="26"/>
      <c r="L3" s="26"/>
      <c r="M3" s="26"/>
      <c r="N3" s="26"/>
    </row>
    <row r="4" spans="1:14" s="22" customFormat="1" ht="12.75">
      <c r="A4" s="43"/>
      <c r="B4" s="4" t="s">
        <v>83</v>
      </c>
      <c r="C4" s="27"/>
      <c r="D4" s="27"/>
      <c r="E4" s="27"/>
      <c r="F4" s="40"/>
      <c r="G4" s="40"/>
      <c r="H4" s="28"/>
      <c r="I4" s="28"/>
      <c r="J4" s="28"/>
      <c r="K4" s="28"/>
      <c r="L4" s="28"/>
      <c r="M4" s="28"/>
      <c r="N4" s="28"/>
    </row>
    <row r="5" spans="1:14" s="22" customFormat="1" ht="20.100000000000001" customHeight="1">
      <c r="A5" s="43"/>
      <c r="B5" s="96"/>
      <c r="C5" s="29"/>
      <c r="D5" s="29"/>
      <c r="E5" s="29"/>
      <c r="F5" s="41"/>
      <c r="G5" s="41"/>
      <c r="H5" s="30"/>
      <c r="I5" s="30"/>
      <c r="J5" s="30"/>
      <c r="K5" s="30"/>
      <c r="L5" s="30"/>
      <c r="M5" s="30"/>
      <c r="N5" s="30"/>
    </row>
    <row r="6" spans="1:14" s="22" customFormat="1" ht="12.75">
      <c r="A6" s="43"/>
      <c r="B6" s="34" t="s">
        <v>347</v>
      </c>
      <c r="C6" s="29"/>
      <c r="D6" s="29"/>
      <c r="E6" s="29"/>
      <c r="F6" s="41"/>
      <c r="G6" s="41"/>
      <c r="H6" s="30"/>
      <c r="I6" s="30"/>
      <c r="J6" s="30"/>
      <c r="K6" s="30"/>
      <c r="L6" s="30"/>
      <c r="M6" s="30"/>
      <c r="N6" s="30"/>
    </row>
    <row r="7" spans="1:14">
      <c r="A7" s="44"/>
      <c r="B7" s="4" t="s">
        <v>31</v>
      </c>
      <c r="C7" s="42"/>
      <c r="D7" s="42"/>
      <c r="E7" s="42"/>
      <c r="F7" s="42"/>
      <c r="G7" s="42"/>
    </row>
    <row r="8" spans="1:14" ht="15.75" thickBot="1">
      <c r="A8" s="44"/>
      <c r="B8" s="137" t="s">
        <v>22</v>
      </c>
      <c r="C8" s="42"/>
      <c r="D8" s="42"/>
      <c r="E8" s="42"/>
      <c r="F8" s="42"/>
      <c r="G8" s="42"/>
    </row>
    <row r="9" spans="1:14" ht="24.75" customHeight="1" thickTop="1">
      <c r="B9" s="377" t="s">
        <v>23</v>
      </c>
      <c r="C9" s="373" t="s">
        <v>9</v>
      </c>
      <c r="D9" s="375" t="s">
        <v>78</v>
      </c>
      <c r="E9" s="377" t="s">
        <v>79</v>
      </c>
      <c r="F9" s="377" t="s">
        <v>38</v>
      </c>
      <c r="G9" s="371" t="s">
        <v>0</v>
      </c>
    </row>
    <row r="10" spans="1:14">
      <c r="B10" s="378"/>
      <c r="C10" s="374"/>
      <c r="D10" s="376"/>
      <c r="E10" s="378"/>
      <c r="F10" s="378"/>
      <c r="G10" s="372"/>
    </row>
    <row r="11" spans="1:14" ht="2.25" customHeight="1">
      <c r="B11" s="133"/>
      <c r="C11" s="134"/>
      <c r="D11" s="135"/>
      <c r="E11" s="134"/>
      <c r="F11" s="134"/>
      <c r="G11" s="136"/>
    </row>
    <row r="12" spans="1:14">
      <c r="B12" s="125">
        <v>1</v>
      </c>
      <c r="C12" s="132" t="s">
        <v>105</v>
      </c>
      <c r="D12" s="126">
        <v>2345.3844155844154</v>
      </c>
      <c r="E12" s="127">
        <v>971</v>
      </c>
      <c r="F12" s="128" t="s">
        <v>345</v>
      </c>
      <c r="G12" s="129">
        <v>1</v>
      </c>
    </row>
    <row r="13" spans="1:14" s="163" customFormat="1">
      <c r="B13" s="125">
        <v>2</v>
      </c>
      <c r="C13" s="132" t="s">
        <v>106</v>
      </c>
      <c r="D13" s="126">
        <v>2345.3844155844154</v>
      </c>
      <c r="E13" s="127">
        <v>15132</v>
      </c>
      <c r="F13" s="128" t="s">
        <v>346</v>
      </c>
      <c r="G13" s="129">
        <v>2</v>
      </c>
    </row>
    <row r="14" spans="1:14" s="163" customFormat="1">
      <c r="B14" s="125">
        <v>3</v>
      </c>
      <c r="C14" s="132" t="s">
        <v>107</v>
      </c>
      <c r="D14" s="126">
        <v>2345.3844155844154</v>
      </c>
      <c r="E14" s="127">
        <v>34555</v>
      </c>
      <c r="F14" s="128" t="s">
        <v>346</v>
      </c>
      <c r="G14" s="129">
        <v>3</v>
      </c>
    </row>
    <row r="15" spans="1:14" s="163" customFormat="1" ht="22.5">
      <c r="B15" s="125">
        <v>4</v>
      </c>
      <c r="C15" s="132" t="s">
        <v>173</v>
      </c>
      <c r="D15" s="126">
        <v>2345.3844155844154</v>
      </c>
      <c r="E15" s="127">
        <v>28858</v>
      </c>
      <c r="F15" s="128" t="s">
        <v>346</v>
      </c>
      <c r="G15" s="129">
        <v>4</v>
      </c>
    </row>
    <row r="16" spans="1:14" s="163" customFormat="1">
      <c r="B16" s="125">
        <v>5</v>
      </c>
      <c r="C16" s="132" t="s">
        <v>270</v>
      </c>
      <c r="D16" s="126">
        <v>2345.3844155844154</v>
      </c>
      <c r="E16" s="127">
        <v>2668</v>
      </c>
      <c r="F16" s="128" t="s">
        <v>345</v>
      </c>
      <c r="G16" s="129"/>
    </row>
    <row r="17" spans="2:7" s="163" customFormat="1">
      <c r="B17" s="125">
        <v>6</v>
      </c>
      <c r="C17" s="132" t="s">
        <v>172</v>
      </c>
      <c r="D17" s="126">
        <v>2345.3844155844154</v>
      </c>
      <c r="E17" s="127">
        <v>10348</v>
      </c>
      <c r="F17" s="128" t="s">
        <v>346</v>
      </c>
      <c r="G17" s="129"/>
    </row>
    <row r="18" spans="2:7" s="163" customFormat="1">
      <c r="B18" s="125">
        <v>7</v>
      </c>
      <c r="C18" s="132" t="s">
        <v>268</v>
      </c>
      <c r="D18" s="126">
        <v>2345.3844155844154</v>
      </c>
      <c r="E18" s="127">
        <v>21658</v>
      </c>
      <c r="F18" s="128" t="s">
        <v>345</v>
      </c>
      <c r="G18" s="129"/>
    </row>
    <row r="19" spans="2:7" s="163" customFormat="1">
      <c r="B19" s="125">
        <v>8</v>
      </c>
      <c r="C19" s="132" t="s">
        <v>269</v>
      </c>
      <c r="D19" s="126">
        <v>2345.3844155844154</v>
      </c>
      <c r="E19" s="127">
        <v>23681</v>
      </c>
      <c r="F19" s="128" t="s">
        <v>346</v>
      </c>
      <c r="G19" s="129"/>
    </row>
    <row r="20" spans="2:7" ht="3" customHeight="1" thickBot="1">
      <c r="B20" s="130"/>
      <c r="C20" s="130"/>
      <c r="D20" s="130"/>
      <c r="E20" s="130"/>
      <c r="F20" s="130"/>
      <c r="G20" s="131"/>
    </row>
    <row r="21" spans="2:7" ht="15.75" thickTop="1"/>
  </sheetData>
  <customSheetViews>
    <customSheetView guid="{DD3548A9-35D0-41AB-8304-691BB7FCE730}" showGridLines="0"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1"/>
      <headerFooter alignWithMargins="0">
        <oddFooter>&amp;L&amp;"Arial,Normal"&amp;9&amp;F
&amp;A&amp;C&amp;"Arial,Normal"&amp;10&amp;P de &amp;N&amp;R&amp;"Arial,Normal"&amp;9INSTITUTO NACIONAL DE VIAS
&amp;D</oddFooter>
      </headerFooter>
    </customSheetView>
    <customSheetView guid="{1355A562-08A2-4C67-98FA-278E0027327A}" showPageBreaks="1" showGridLines="0" printArea="1"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2"/>
      <headerFooter alignWithMargins="0">
        <oddFooter>&amp;L&amp;"Arial,Normal"&amp;9&amp;F
&amp;A&amp;C&amp;"Arial,Normal"&amp;10&amp;P de &amp;N&amp;R&amp;"Arial,Normal"&amp;9INSTITUTO NACIONAL DE VIAS
&amp;D</oddFooter>
      </headerFooter>
    </customSheetView>
    <customSheetView guid="{DDCC0555-B88A-482E-A8CA-61AA8F4754D7}" showPageBreaks="1" showGridLines="0" printArea="1"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3"/>
      <headerFooter alignWithMargins="0">
        <oddFooter>&amp;L&amp;"Arial,Normal"&amp;9&amp;F
&amp;A&amp;C&amp;"Arial,Normal"&amp;10&amp;P de &amp;N&amp;R&amp;"Arial,Normal"&amp;9INSTITUTO NACIONAL DE VIAS
&amp;D</oddFooter>
      </headerFooter>
    </customSheetView>
    <customSheetView guid="{09646EC9-1302-4CDE-9F53-F9EF320FA9A0}" showGridLines="0"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4"/>
      <headerFooter alignWithMargins="0">
        <oddFooter>&amp;L&amp;"Arial,Normal"&amp;9&amp;F
&amp;A&amp;C&amp;"Arial,Normal"&amp;10&amp;P de &amp;N&amp;R&amp;"Arial,Normal"&amp;9INSTITUTO NACIONAL DE VIAS
&amp;D</oddFooter>
      </headerFooter>
    </customSheetView>
  </customSheetViews>
  <mergeCells count="6">
    <mergeCell ref="G9:G10"/>
    <mergeCell ref="C9:C10"/>
    <mergeCell ref="D9:D10"/>
    <mergeCell ref="B9:B10"/>
    <mergeCell ref="E9:E10"/>
    <mergeCell ref="F9:F10"/>
  </mergeCells>
  <conditionalFormatting sqref="F12:F19">
    <cfRule type="cellIs" dxfId="326" priority="41" stopIfTrue="1" operator="equal">
      <formula>"NO HÁBIL"</formula>
    </cfRule>
    <cfRule type="cellIs" dxfId="325" priority="42" stopIfTrue="1" operator="equal">
      <formula>"HÁBIL"</formula>
    </cfRule>
  </conditionalFormatting>
  <conditionalFormatting sqref="B12:G19">
    <cfRule type="expression" dxfId="324" priority="45" stopIfTrue="1">
      <formula>MOD(ROW(),2)</formula>
    </cfRule>
  </conditionalFormatting>
  <printOptions horizontalCentered="1"/>
  <pageMargins left="0.70866141732283472" right="0.70866141732283472" top="0.74803149606299213" bottom="0.74803149606299213" header="0.31496062992125984" footer="0.31496062992125984"/>
  <pageSetup scale="71" orientation="portrait" r:id="rId5"/>
  <headerFooter alignWithMargins="0">
    <oddFooter>&amp;L&amp;"Arial,Normal"&amp;9&amp;F
&amp;A&amp;C&amp;"Arial,Normal"&amp;10&amp;P de &amp;N&amp;R&amp;"Arial,Normal"&amp;9INSTITUTO NACIONAL DE VIAS
&amp;D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2" tint="-0.499984740745262"/>
  </sheetPr>
  <dimension ref="A1:R115"/>
  <sheetViews>
    <sheetView showGridLines="0" topLeftCell="B108" zoomScale="70" zoomScaleNormal="70" workbookViewId="0">
      <selection activeCell="B126" sqref="B126"/>
    </sheetView>
  </sheetViews>
  <sheetFormatPr baseColWidth="10" defaultColWidth="11.42578125" defaultRowHeight="15"/>
  <cols>
    <col min="1" max="1" width="3.42578125" style="58" customWidth="1"/>
    <col min="2" max="2" width="8.42578125" customWidth="1"/>
    <col min="3" max="3" width="17.28515625" customWidth="1"/>
    <col min="4" max="4" width="12" bestFit="1" customWidth="1"/>
    <col min="5" max="5" width="39.5703125" customWidth="1"/>
    <col min="6" max="6" width="12.85546875" customWidth="1"/>
    <col min="8" max="8" width="16.85546875" customWidth="1"/>
    <col min="9" max="9" width="13.85546875" customWidth="1"/>
    <col min="11" max="11" width="13.28515625" customWidth="1"/>
    <col min="13" max="13" width="18.140625" customWidth="1"/>
    <col min="14" max="14" width="17.42578125" customWidth="1"/>
    <col min="15" max="15" width="13.42578125" customWidth="1"/>
    <col min="16" max="16" width="16.85546875" customWidth="1"/>
    <col min="17" max="17" width="17.28515625" customWidth="1"/>
    <col min="18" max="18" width="37.85546875" customWidth="1"/>
    <col min="20" max="20" width="12" bestFit="1" customWidth="1"/>
  </cols>
  <sheetData>
    <row r="1" spans="1:18" s="22" customFormat="1" ht="20.100000000000001" customHeight="1">
      <c r="A1" s="43"/>
      <c r="B1" s="38" t="s">
        <v>84</v>
      </c>
      <c r="C1" s="20"/>
      <c r="D1" s="20"/>
      <c r="E1" s="20"/>
      <c r="F1" s="20"/>
      <c r="G1" s="38"/>
      <c r="H1" s="38"/>
      <c r="I1" s="38"/>
      <c r="J1" s="38"/>
      <c r="K1" s="38"/>
      <c r="L1" s="38"/>
      <c r="M1" s="38"/>
      <c r="N1" s="38"/>
      <c r="O1" s="38"/>
      <c r="P1" s="52"/>
      <c r="Q1" s="52"/>
      <c r="R1" s="52"/>
    </row>
    <row r="2" spans="1:18" s="22" customFormat="1" ht="18.75">
      <c r="A2" s="43"/>
      <c r="B2" s="34"/>
      <c r="C2" s="20"/>
      <c r="D2" s="23"/>
      <c r="E2" s="23"/>
      <c r="F2" s="23"/>
      <c r="G2" s="39"/>
      <c r="H2" s="39"/>
      <c r="I2" s="39"/>
      <c r="J2" s="39"/>
      <c r="K2" s="39"/>
      <c r="L2" s="39"/>
      <c r="M2" s="39"/>
      <c r="N2" s="39"/>
      <c r="O2" s="39"/>
      <c r="P2" s="52"/>
      <c r="Q2" s="52"/>
      <c r="R2" s="52"/>
    </row>
    <row r="3" spans="1:18" s="22" customFormat="1" ht="18.75">
      <c r="A3" s="43"/>
      <c r="B3" s="34"/>
      <c r="C3" s="20"/>
      <c r="D3" s="25"/>
      <c r="E3" s="25"/>
      <c r="F3" s="25"/>
      <c r="G3" s="34"/>
      <c r="H3" s="34"/>
      <c r="I3" s="34"/>
      <c r="J3" s="34"/>
      <c r="K3" s="34"/>
      <c r="L3" s="34"/>
      <c r="M3" s="34"/>
      <c r="N3" s="34"/>
      <c r="O3" s="34"/>
      <c r="P3" s="52"/>
      <c r="Q3" s="52"/>
      <c r="R3" s="52"/>
    </row>
    <row r="4" spans="1:18" s="22" customFormat="1" ht="18.75">
      <c r="A4" s="43"/>
      <c r="B4" s="4" t="s">
        <v>83</v>
      </c>
      <c r="C4" s="20"/>
      <c r="D4" s="27"/>
      <c r="E4" s="27"/>
      <c r="F4" s="27"/>
      <c r="G4" s="40"/>
      <c r="H4" s="40"/>
      <c r="I4" s="40"/>
      <c r="J4" s="40"/>
      <c r="K4" s="40"/>
      <c r="L4" s="40"/>
      <c r="M4" s="40"/>
      <c r="N4" s="40"/>
      <c r="O4" s="40"/>
      <c r="P4" s="52"/>
      <c r="Q4" s="52"/>
      <c r="R4" s="52"/>
    </row>
    <row r="5" spans="1:18" s="22" customFormat="1" ht="20.100000000000001" customHeight="1">
      <c r="A5" s="43"/>
      <c r="B5" s="96"/>
      <c r="C5" s="20"/>
      <c r="D5" s="29"/>
      <c r="E5" s="29"/>
      <c r="F5" s="29"/>
      <c r="G5" s="41"/>
      <c r="H5" s="41"/>
      <c r="I5" s="41"/>
      <c r="J5" s="41"/>
      <c r="K5" s="41"/>
      <c r="L5" s="41"/>
      <c r="M5" s="41"/>
      <c r="N5" s="41"/>
      <c r="O5" s="41"/>
      <c r="P5" s="52"/>
      <c r="Q5" s="52"/>
      <c r="R5" s="52"/>
    </row>
    <row r="6" spans="1:18" s="22" customFormat="1" ht="18.75">
      <c r="A6" s="43"/>
      <c r="B6" s="34" t="s">
        <v>347</v>
      </c>
      <c r="C6" s="20"/>
      <c r="D6" s="29"/>
      <c r="E6" s="29"/>
      <c r="F6" s="29"/>
      <c r="G6" s="41"/>
      <c r="H6" s="41"/>
      <c r="I6" s="41"/>
      <c r="J6" s="41"/>
      <c r="K6" s="41"/>
      <c r="L6" s="41"/>
      <c r="M6" s="41"/>
      <c r="N6" s="41"/>
      <c r="O6" s="41"/>
      <c r="P6" s="52"/>
      <c r="Q6" s="52"/>
      <c r="R6" s="52"/>
    </row>
    <row r="7" spans="1:18" ht="15.75">
      <c r="B7" s="4" t="s">
        <v>35</v>
      </c>
      <c r="C7" s="37"/>
      <c r="D7" s="42"/>
      <c r="E7" s="42"/>
      <c r="F7" s="42"/>
      <c r="G7" s="42"/>
      <c r="H7" s="42"/>
      <c r="I7" s="42"/>
      <c r="J7" s="42"/>
      <c r="K7" s="42"/>
      <c r="L7" s="42"/>
      <c r="M7" s="42"/>
      <c r="N7" s="42"/>
      <c r="O7" s="42"/>
      <c r="P7" s="42"/>
      <c r="Q7" s="42"/>
      <c r="R7" s="42"/>
    </row>
    <row r="8" spans="1:18">
      <c r="B8" s="124" t="s">
        <v>102</v>
      </c>
      <c r="C8" s="42"/>
      <c r="D8" s="42"/>
      <c r="E8" s="42"/>
      <c r="F8" s="42"/>
      <c r="G8" s="42"/>
      <c r="H8" s="42"/>
      <c r="I8" s="42"/>
      <c r="J8" s="42"/>
      <c r="K8" s="42"/>
      <c r="L8" s="42"/>
      <c r="M8" s="42"/>
      <c r="N8" s="42"/>
      <c r="O8" s="42"/>
      <c r="P8" s="42"/>
      <c r="Q8" s="42"/>
      <c r="R8" s="42"/>
    </row>
    <row r="9" spans="1:18" ht="15.75" thickBot="1"/>
    <row r="10" spans="1:18" ht="21" thickTop="1">
      <c r="B10" s="36"/>
      <c r="C10" s="48"/>
      <c r="D10" s="36"/>
      <c r="E10" s="36"/>
      <c r="F10" s="36"/>
      <c r="G10" s="36"/>
      <c r="H10" s="36"/>
      <c r="I10" s="36"/>
      <c r="J10" s="36"/>
      <c r="K10" s="36"/>
      <c r="L10" s="36"/>
      <c r="M10" s="36"/>
      <c r="N10" s="49"/>
      <c r="O10" s="35"/>
      <c r="Q10" s="56" t="s">
        <v>27</v>
      </c>
      <c r="R10" s="57" t="s">
        <v>28</v>
      </c>
    </row>
    <row r="11" spans="1:18" ht="21" thickBot="1">
      <c r="B11" s="36"/>
      <c r="C11" s="48"/>
      <c r="D11" s="36"/>
      <c r="E11" s="36"/>
      <c r="F11" s="36"/>
      <c r="G11" s="36"/>
      <c r="H11" s="36"/>
      <c r="I11" s="36"/>
      <c r="J11" s="36"/>
      <c r="K11" s="36"/>
      <c r="L11" s="36"/>
      <c r="M11" s="36"/>
      <c r="N11" s="49"/>
      <c r="O11" s="35"/>
      <c r="Q11" s="141">
        <v>34335</v>
      </c>
      <c r="R11" s="142">
        <v>41911</v>
      </c>
    </row>
    <row r="12" spans="1:18" ht="15.75" thickTop="1"/>
    <row r="13" spans="1:18" ht="21" thickBot="1">
      <c r="B13" s="393" t="s">
        <v>9</v>
      </c>
      <c r="C13" s="393"/>
      <c r="D13" s="393"/>
      <c r="E13" s="45">
        <v>1</v>
      </c>
      <c r="F13" s="45" t="s">
        <v>105</v>
      </c>
      <c r="G13" s="139"/>
      <c r="H13" s="138"/>
      <c r="I13" s="138"/>
      <c r="J13" s="138"/>
      <c r="K13" s="138"/>
      <c r="L13" s="140"/>
      <c r="M13" s="140"/>
      <c r="N13" s="140"/>
      <c r="O13" s="140"/>
      <c r="P13" s="45" t="s">
        <v>24</v>
      </c>
      <c r="Q13" s="45"/>
      <c r="R13" s="244">
        <v>1</v>
      </c>
    </row>
    <row r="14" spans="1:18" ht="15.75" customHeight="1" thickTop="1">
      <c r="B14" s="394" t="s">
        <v>56</v>
      </c>
      <c r="C14" s="396" t="s">
        <v>57</v>
      </c>
      <c r="D14" s="238" t="s">
        <v>14</v>
      </c>
      <c r="E14" s="239"/>
      <c r="F14" s="240"/>
      <c r="G14" s="382" t="s">
        <v>81</v>
      </c>
      <c r="H14" s="382" t="s">
        <v>15</v>
      </c>
      <c r="I14" s="382" t="s">
        <v>58</v>
      </c>
      <c r="J14" s="382" t="s">
        <v>60</v>
      </c>
      <c r="K14" s="382" t="s">
        <v>59</v>
      </c>
      <c r="L14" s="384" t="s">
        <v>61</v>
      </c>
      <c r="M14" s="382" t="s">
        <v>62</v>
      </c>
      <c r="N14" s="241" t="s">
        <v>16</v>
      </c>
      <c r="O14" s="242"/>
      <c r="P14" s="242"/>
      <c r="Q14" s="382" t="s">
        <v>101</v>
      </c>
      <c r="R14" s="386" t="s">
        <v>26</v>
      </c>
    </row>
    <row r="15" spans="1:18" ht="64.5" customHeight="1" thickBot="1">
      <c r="B15" s="395"/>
      <c r="C15" s="397"/>
      <c r="D15" s="265" t="s">
        <v>0</v>
      </c>
      <c r="E15" s="265" t="s">
        <v>19</v>
      </c>
      <c r="F15" s="243" t="s">
        <v>64</v>
      </c>
      <c r="G15" s="383"/>
      <c r="H15" s="383"/>
      <c r="I15" s="383"/>
      <c r="J15" s="383"/>
      <c r="K15" s="383"/>
      <c r="L15" s="385"/>
      <c r="M15" s="383"/>
      <c r="N15" s="264" t="s">
        <v>82</v>
      </c>
      <c r="O15" s="264" t="s">
        <v>20</v>
      </c>
      <c r="P15" s="264" t="s">
        <v>100</v>
      </c>
      <c r="Q15" s="383"/>
      <c r="R15" s="387"/>
    </row>
    <row r="16" spans="1:18" ht="27" customHeight="1" thickTop="1" thickBot="1">
      <c r="B16" s="388" t="s">
        <v>91</v>
      </c>
      <c r="C16" s="389"/>
      <c r="D16" s="389"/>
      <c r="E16" s="389"/>
      <c r="F16" s="389"/>
      <c r="G16" s="389"/>
      <c r="H16" s="389"/>
      <c r="I16" s="389"/>
      <c r="J16" s="389"/>
      <c r="K16" s="389"/>
      <c r="L16" s="389"/>
      <c r="M16" s="389"/>
      <c r="N16" s="389"/>
      <c r="O16" s="389"/>
      <c r="P16" s="389"/>
      <c r="Q16" s="389"/>
      <c r="R16" s="390"/>
    </row>
    <row r="17" spans="1:18" ht="77.25" thickTop="1">
      <c r="A17" s="58" t="s">
        <v>348</v>
      </c>
      <c r="B17" s="245">
        <v>1</v>
      </c>
      <c r="C17" s="246" t="s">
        <v>125</v>
      </c>
      <c r="D17" s="246"/>
      <c r="E17" s="246" t="s">
        <v>126</v>
      </c>
      <c r="F17" s="247">
        <v>1</v>
      </c>
      <c r="G17" s="247" t="s">
        <v>33</v>
      </c>
      <c r="H17" s="248" t="s">
        <v>108</v>
      </c>
      <c r="I17" s="249">
        <v>35914</v>
      </c>
      <c r="J17" s="250"/>
      <c r="K17" s="249">
        <v>41183</v>
      </c>
      <c r="L17" s="251">
        <v>173.3</v>
      </c>
      <c r="M17" s="252">
        <v>5832351550</v>
      </c>
      <c r="N17" s="93">
        <v>5832351550</v>
      </c>
      <c r="O17" s="93" t="s">
        <v>349</v>
      </c>
      <c r="P17" s="253" t="s">
        <v>33</v>
      </c>
      <c r="Q17" s="255">
        <v>0</v>
      </c>
      <c r="R17" s="254" t="s">
        <v>341</v>
      </c>
    </row>
    <row r="18" spans="1:18" ht="127.5">
      <c r="A18" s="58" t="s">
        <v>350</v>
      </c>
      <c r="B18" s="17">
        <v>2</v>
      </c>
      <c r="C18" s="246" t="s">
        <v>109</v>
      </c>
      <c r="D18" s="246"/>
      <c r="E18" s="246" t="s">
        <v>119</v>
      </c>
      <c r="F18" s="247">
        <v>1</v>
      </c>
      <c r="G18" s="247" t="s">
        <v>33</v>
      </c>
      <c r="H18" s="248" t="s">
        <v>108</v>
      </c>
      <c r="I18" s="249">
        <v>34796</v>
      </c>
      <c r="J18" s="250"/>
      <c r="K18" s="249">
        <v>40418</v>
      </c>
      <c r="L18" s="251">
        <v>184.9</v>
      </c>
      <c r="M18" s="252">
        <v>21724000000</v>
      </c>
      <c r="N18" s="93">
        <v>21724000000</v>
      </c>
      <c r="O18" s="93" t="s">
        <v>349</v>
      </c>
      <c r="P18" s="253" t="s">
        <v>33</v>
      </c>
      <c r="Q18" s="255">
        <v>0</v>
      </c>
      <c r="R18" s="180" t="s">
        <v>339</v>
      </c>
    </row>
    <row r="19" spans="1:18" ht="128.25" thickBot="1">
      <c r="A19" s="58" t="s">
        <v>351</v>
      </c>
      <c r="B19" s="17">
        <v>3</v>
      </c>
      <c r="C19" s="246" t="s">
        <v>109</v>
      </c>
      <c r="D19" s="246"/>
      <c r="E19" s="246" t="s">
        <v>110</v>
      </c>
      <c r="F19" s="247">
        <v>1</v>
      </c>
      <c r="G19" s="247" t="s">
        <v>33</v>
      </c>
      <c r="H19" s="248" t="s">
        <v>108</v>
      </c>
      <c r="I19" s="249">
        <v>39097</v>
      </c>
      <c r="J19" s="250"/>
      <c r="K19" s="249">
        <v>41455</v>
      </c>
      <c r="L19" s="251">
        <v>77.599999999999994</v>
      </c>
      <c r="M19" s="252">
        <v>206585550000</v>
      </c>
      <c r="N19" s="93">
        <v>206585550000</v>
      </c>
      <c r="O19" s="93" t="s">
        <v>349</v>
      </c>
      <c r="P19" s="253" t="s">
        <v>33</v>
      </c>
      <c r="Q19" s="255">
        <v>0</v>
      </c>
      <c r="R19" s="180" t="s">
        <v>340</v>
      </c>
    </row>
    <row r="20" spans="1:18" s="163" customFormat="1" ht="16.5" thickTop="1" thickBot="1">
      <c r="A20" s="58"/>
      <c r="B20" s="379" t="s">
        <v>90</v>
      </c>
      <c r="C20" s="380"/>
      <c r="D20" s="380"/>
      <c r="E20" s="380"/>
      <c r="F20" s="380"/>
      <c r="G20" s="380"/>
      <c r="H20" s="380"/>
      <c r="I20" s="380"/>
      <c r="J20" s="380"/>
      <c r="K20" s="380"/>
      <c r="L20" s="380"/>
      <c r="M20" s="380"/>
      <c r="N20" s="380"/>
      <c r="O20" s="380"/>
      <c r="P20" s="380"/>
      <c r="Q20" s="380"/>
      <c r="R20" s="381"/>
    </row>
    <row r="21" spans="1:18" ht="57" thickTop="1">
      <c r="A21" s="58" t="s">
        <v>352</v>
      </c>
      <c r="B21" s="245">
        <v>4</v>
      </c>
      <c r="C21" s="246" t="s">
        <v>120</v>
      </c>
      <c r="D21" s="246" t="s">
        <v>128</v>
      </c>
      <c r="E21" s="246" t="s">
        <v>121</v>
      </c>
      <c r="F21" s="247">
        <v>0.5</v>
      </c>
      <c r="G21" s="247" t="s">
        <v>34</v>
      </c>
      <c r="H21" s="248" t="s">
        <v>122</v>
      </c>
      <c r="I21" s="249">
        <v>39856</v>
      </c>
      <c r="J21" s="250"/>
      <c r="K21" s="249">
        <v>40481</v>
      </c>
      <c r="L21" s="251">
        <v>20.6</v>
      </c>
      <c r="M21" s="252">
        <v>4982763416</v>
      </c>
      <c r="N21" s="93">
        <v>2491381708</v>
      </c>
      <c r="O21" s="93">
        <v>5013.8500000000004</v>
      </c>
      <c r="P21" s="253" t="s">
        <v>34</v>
      </c>
      <c r="Q21" s="255">
        <v>150</v>
      </c>
      <c r="R21" s="254" t="s">
        <v>127</v>
      </c>
    </row>
    <row r="22" spans="1:18" s="163" customFormat="1" ht="79.5" thickBot="1">
      <c r="A22" s="58" t="s">
        <v>353</v>
      </c>
      <c r="B22" s="17">
        <v>5</v>
      </c>
      <c r="C22" s="246" t="s">
        <v>123</v>
      </c>
      <c r="D22" s="246" t="s">
        <v>115</v>
      </c>
      <c r="E22" s="246" t="s">
        <v>124</v>
      </c>
      <c r="F22" s="247">
        <v>1</v>
      </c>
      <c r="G22" s="247" t="s">
        <v>34</v>
      </c>
      <c r="H22" s="248" t="s">
        <v>122</v>
      </c>
      <c r="I22" s="249">
        <v>40228</v>
      </c>
      <c r="J22" s="250"/>
      <c r="K22" s="249">
        <v>40543</v>
      </c>
      <c r="L22" s="251">
        <v>10.4</v>
      </c>
      <c r="M22" s="252">
        <v>500000000</v>
      </c>
      <c r="N22" s="93">
        <v>500000000</v>
      </c>
      <c r="O22" s="269">
        <v>970.87</v>
      </c>
      <c r="P22" s="270" t="s">
        <v>34</v>
      </c>
      <c r="Q22" s="271">
        <v>150</v>
      </c>
      <c r="R22" s="148"/>
    </row>
    <row r="23" spans="1:18" ht="16.5" thickTop="1" thickBot="1">
      <c r="A23" s="59" t="s">
        <v>354</v>
      </c>
      <c r="B23" s="53"/>
      <c r="C23" s="54"/>
      <c r="D23" s="55"/>
      <c r="E23" s="55"/>
      <c r="F23" s="55"/>
      <c r="G23" s="55"/>
      <c r="H23" s="55"/>
      <c r="I23" s="55"/>
      <c r="J23" s="55"/>
      <c r="K23" s="55"/>
      <c r="L23" s="55"/>
      <c r="M23" s="55"/>
      <c r="N23" s="391" t="s">
        <v>85</v>
      </c>
      <c r="O23" s="392"/>
      <c r="P23" s="392"/>
      <c r="Q23" s="272">
        <v>300</v>
      </c>
      <c r="R23" s="268"/>
    </row>
    <row r="24" spans="1:18" ht="15.75" thickTop="1"/>
    <row r="26" spans="1:18" s="163" customFormat="1" ht="21" thickBot="1">
      <c r="A26" s="58"/>
      <c r="B26" s="393" t="s">
        <v>9</v>
      </c>
      <c r="C26" s="393"/>
      <c r="D26" s="393"/>
      <c r="E26" s="45">
        <v>2</v>
      </c>
      <c r="F26" s="45" t="s">
        <v>106</v>
      </c>
      <c r="G26" s="139"/>
      <c r="H26" s="138"/>
      <c r="I26" s="138"/>
      <c r="J26" s="138"/>
      <c r="K26" s="138"/>
      <c r="L26" s="140"/>
      <c r="M26" s="140"/>
      <c r="N26" s="140"/>
      <c r="O26" s="140"/>
      <c r="P26" s="45" t="s">
        <v>24</v>
      </c>
      <c r="Q26" s="45"/>
      <c r="R26" s="244">
        <v>2</v>
      </c>
    </row>
    <row r="27" spans="1:18" s="163" customFormat="1" ht="15.75" customHeight="1" thickTop="1">
      <c r="A27" s="58"/>
      <c r="B27" s="394" t="s">
        <v>56</v>
      </c>
      <c r="C27" s="396" t="s">
        <v>57</v>
      </c>
      <c r="D27" s="238" t="s">
        <v>14</v>
      </c>
      <c r="E27" s="239"/>
      <c r="F27" s="240"/>
      <c r="G27" s="382" t="s">
        <v>81</v>
      </c>
      <c r="H27" s="382" t="s">
        <v>15</v>
      </c>
      <c r="I27" s="382" t="s">
        <v>58</v>
      </c>
      <c r="J27" s="382" t="s">
        <v>60</v>
      </c>
      <c r="K27" s="382" t="s">
        <v>59</v>
      </c>
      <c r="L27" s="384" t="s">
        <v>61</v>
      </c>
      <c r="M27" s="382" t="s">
        <v>62</v>
      </c>
      <c r="N27" s="241" t="s">
        <v>16</v>
      </c>
      <c r="O27" s="242"/>
      <c r="P27" s="242"/>
      <c r="Q27" s="382" t="s">
        <v>101</v>
      </c>
      <c r="R27" s="386" t="s">
        <v>26</v>
      </c>
    </row>
    <row r="28" spans="1:18" s="163" customFormat="1" ht="64.5" customHeight="1" thickBot="1">
      <c r="A28" s="58"/>
      <c r="B28" s="395"/>
      <c r="C28" s="397"/>
      <c r="D28" s="265" t="s">
        <v>0</v>
      </c>
      <c r="E28" s="265" t="s">
        <v>19</v>
      </c>
      <c r="F28" s="243" t="s">
        <v>64</v>
      </c>
      <c r="G28" s="383"/>
      <c r="H28" s="383"/>
      <c r="I28" s="383"/>
      <c r="J28" s="383"/>
      <c r="K28" s="383"/>
      <c r="L28" s="385"/>
      <c r="M28" s="383"/>
      <c r="N28" s="264" t="s">
        <v>82</v>
      </c>
      <c r="O28" s="264" t="s">
        <v>20</v>
      </c>
      <c r="P28" s="264" t="s">
        <v>100</v>
      </c>
      <c r="Q28" s="383"/>
      <c r="R28" s="387"/>
    </row>
    <row r="29" spans="1:18" s="163" customFormat="1" ht="27" customHeight="1" thickTop="1" thickBot="1">
      <c r="A29" s="58"/>
      <c r="B29" s="388" t="s">
        <v>91</v>
      </c>
      <c r="C29" s="389"/>
      <c r="D29" s="389"/>
      <c r="E29" s="389"/>
      <c r="F29" s="389"/>
      <c r="G29" s="389"/>
      <c r="H29" s="389"/>
      <c r="I29" s="389"/>
      <c r="J29" s="389"/>
      <c r="K29" s="389"/>
      <c r="L29" s="389"/>
      <c r="M29" s="389"/>
      <c r="N29" s="389"/>
      <c r="O29" s="389"/>
      <c r="P29" s="389"/>
      <c r="Q29" s="389"/>
      <c r="R29" s="390"/>
    </row>
    <row r="30" spans="1:18" s="163" customFormat="1" ht="45.75" thickTop="1">
      <c r="A30" s="58" t="s">
        <v>355</v>
      </c>
      <c r="B30" s="245">
        <v>1</v>
      </c>
      <c r="C30" s="246" t="s">
        <v>149</v>
      </c>
      <c r="D30" s="246"/>
      <c r="E30" s="246" t="s">
        <v>145</v>
      </c>
      <c r="F30" s="247">
        <v>1</v>
      </c>
      <c r="G30" s="247" t="s">
        <v>34</v>
      </c>
      <c r="H30" s="248" t="s">
        <v>132</v>
      </c>
      <c r="I30" s="249">
        <v>39960</v>
      </c>
      <c r="J30" s="250"/>
      <c r="K30" s="249">
        <v>40144</v>
      </c>
      <c r="L30" s="251">
        <v>6.1</v>
      </c>
      <c r="M30" s="252">
        <v>1715277694.1999998</v>
      </c>
      <c r="N30" s="93">
        <v>1715277694.1999998</v>
      </c>
      <c r="O30" s="93">
        <v>3451.96</v>
      </c>
      <c r="P30" s="253" t="s">
        <v>34</v>
      </c>
      <c r="Q30" s="255">
        <v>200</v>
      </c>
      <c r="R30" s="254"/>
    </row>
    <row r="31" spans="1:18" s="163" customFormat="1" ht="45">
      <c r="A31" s="58" t="s">
        <v>356</v>
      </c>
      <c r="B31" s="17">
        <v>2</v>
      </c>
      <c r="C31" s="246" t="s">
        <v>150</v>
      </c>
      <c r="D31" s="246"/>
      <c r="E31" s="246" t="s">
        <v>146</v>
      </c>
      <c r="F31" s="247">
        <v>1</v>
      </c>
      <c r="G31" s="247" t="s">
        <v>34</v>
      </c>
      <c r="H31" s="248" t="s">
        <v>132</v>
      </c>
      <c r="I31" s="249">
        <v>37273</v>
      </c>
      <c r="J31" s="250"/>
      <c r="K31" s="249">
        <v>37638</v>
      </c>
      <c r="L31" s="251">
        <v>12</v>
      </c>
      <c r="M31" s="252">
        <v>319934079.06293517</v>
      </c>
      <c r="N31" s="93">
        <v>319934079.06293517</v>
      </c>
      <c r="O31" s="93">
        <v>1035.3900000000001</v>
      </c>
      <c r="P31" s="253" t="s">
        <v>34</v>
      </c>
      <c r="Q31" s="255">
        <v>200</v>
      </c>
      <c r="R31" s="148"/>
    </row>
    <row r="32" spans="1:18" s="163" customFormat="1" ht="45.75" thickBot="1">
      <c r="A32" s="58" t="s">
        <v>357</v>
      </c>
      <c r="B32" s="17">
        <v>3</v>
      </c>
      <c r="C32" s="246" t="s">
        <v>151</v>
      </c>
      <c r="D32" s="246"/>
      <c r="E32" s="246" t="s">
        <v>147</v>
      </c>
      <c r="F32" s="247">
        <v>1</v>
      </c>
      <c r="G32" s="247" t="s">
        <v>34</v>
      </c>
      <c r="H32" s="248" t="s">
        <v>139</v>
      </c>
      <c r="I32" s="249">
        <v>40268</v>
      </c>
      <c r="J32" s="250"/>
      <c r="K32" s="249">
        <v>40847</v>
      </c>
      <c r="L32" s="251">
        <v>19.100000000000001</v>
      </c>
      <c r="M32" s="252">
        <v>1576786280</v>
      </c>
      <c r="N32" s="93">
        <v>1576786280</v>
      </c>
      <c r="O32" s="93">
        <v>3061.72</v>
      </c>
      <c r="P32" s="253" t="s">
        <v>34</v>
      </c>
      <c r="Q32" s="255">
        <v>200</v>
      </c>
      <c r="R32" s="148"/>
    </row>
    <row r="33" spans="1:18" s="163" customFormat="1" ht="16.5" thickTop="1" thickBot="1">
      <c r="A33" s="58"/>
      <c r="B33" s="379" t="s">
        <v>90</v>
      </c>
      <c r="C33" s="380"/>
      <c r="D33" s="380"/>
      <c r="E33" s="380"/>
      <c r="F33" s="380"/>
      <c r="G33" s="380"/>
      <c r="H33" s="380"/>
      <c r="I33" s="380"/>
      <c r="J33" s="380"/>
      <c r="K33" s="380"/>
      <c r="L33" s="380"/>
      <c r="M33" s="380"/>
      <c r="N33" s="380"/>
      <c r="O33" s="380"/>
      <c r="P33" s="380"/>
      <c r="Q33" s="380"/>
      <c r="R33" s="381"/>
    </row>
    <row r="34" spans="1:18" s="163" customFormat="1" ht="90" thickTop="1">
      <c r="A34" s="58" t="s">
        <v>358</v>
      </c>
      <c r="B34" s="245">
        <v>4</v>
      </c>
      <c r="C34" s="246" t="s">
        <v>152</v>
      </c>
      <c r="D34" s="246"/>
      <c r="E34" s="246" t="s">
        <v>148</v>
      </c>
      <c r="F34" s="247">
        <v>0.9</v>
      </c>
      <c r="G34" s="247" t="s">
        <v>33</v>
      </c>
      <c r="H34" s="248" t="s">
        <v>138</v>
      </c>
      <c r="I34" s="249">
        <v>38363</v>
      </c>
      <c r="J34" s="250"/>
      <c r="K34" s="249">
        <v>38975</v>
      </c>
      <c r="L34" s="251">
        <v>20.2</v>
      </c>
      <c r="M34" s="252">
        <v>634880000</v>
      </c>
      <c r="N34" s="93">
        <v>571392000</v>
      </c>
      <c r="O34" s="93" t="s">
        <v>349</v>
      </c>
      <c r="P34" s="253" t="s">
        <v>33</v>
      </c>
      <c r="Q34" s="255">
        <v>0</v>
      </c>
      <c r="R34" s="254" t="s">
        <v>153</v>
      </c>
    </row>
    <row r="35" spans="1:18" s="163" customFormat="1" ht="15.75" thickBot="1">
      <c r="A35" s="58" t="s">
        <v>359</v>
      </c>
      <c r="B35" s="17">
        <v>5</v>
      </c>
      <c r="C35" s="246"/>
      <c r="D35" s="246"/>
      <c r="E35" s="246"/>
      <c r="F35" s="247"/>
      <c r="G35" s="247"/>
      <c r="H35" s="248"/>
      <c r="I35" s="249"/>
      <c r="J35" s="250"/>
      <c r="K35" s="249"/>
      <c r="L35" s="251" t="s">
        <v>349</v>
      </c>
      <c r="M35" s="252"/>
      <c r="N35" s="93">
        <v>0</v>
      </c>
      <c r="O35" s="269" t="s">
        <v>349</v>
      </c>
      <c r="P35" s="270" t="s">
        <v>33</v>
      </c>
      <c r="Q35" s="271">
        <v>0</v>
      </c>
      <c r="R35" s="148"/>
    </row>
    <row r="36" spans="1:18" s="163" customFormat="1" ht="16.5" thickTop="1" thickBot="1">
      <c r="A36" s="59" t="s">
        <v>360</v>
      </c>
      <c r="B36" s="401" t="s">
        <v>170</v>
      </c>
      <c r="C36" s="402"/>
      <c r="D36" s="402"/>
      <c r="E36" s="402"/>
      <c r="F36" s="402"/>
      <c r="G36" s="402"/>
      <c r="H36" s="402"/>
      <c r="I36" s="402"/>
      <c r="J36" s="402"/>
      <c r="K36" s="402"/>
      <c r="L36" s="402"/>
      <c r="M36" s="403"/>
      <c r="N36" s="391" t="s">
        <v>85</v>
      </c>
      <c r="O36" s="392"/>
      <c r="P36" s="392"/>
      <c r="Q36" s="272">
        <v>600</v>
      </c>
      <c r="R36" s="268"/>
    </row>
    <row r="37" spans="1:18" ht="15.75" thickTop="1"/>
    <row r="39" spans="1:18" s="163" customFormat="1" ht="21" thickBot="1">
      <c r="A39" s="58"/>
      <c r="B39" s="393" t="s">
        <v>9</v>
      </c>
      <c r="C39" s="393"/>
      <c r="D39" s="393"/>
      <c r="E39" s="45">
        <v>3</v>
      </c>
      <c r="F39" s="45" t="s">
        <v>107</v>
      </c>
      <c r="G39" s="139"/>
      <c r="H39" s="138"/>
      <c r="I39" s="138"/>
      <c r="J39" s="138"/>
      <c r="K39" s="138"/>
      <c r="L39" s="140"/>
      <c r="M39" s="140"/>
      <c r="N39" s="140"/>
      <c r="O39" s="140"/>
      <c r="P39" s="45" t="s">
        <v>24</v>
      </c>
      <c r="Q39" s="45"/>
      <c r="R39" s="244">
        <v>3</v>
      </c>
    </row>
    <row r="40" spans="1:18" s="163" customFormat="1" ht="15.75" customHeight="1" thickTop="1">
      <c r="A40" s="58"/>
      <c r="B40" s="394" t="s">
        <v>56</v>
      </c>
      <c r="C40" s="396" t="s">
        <v>57</v>
      </c>
      <c r="D40" s="238" t="s">
        <v>14</v>
      </c>
      <c r="E40" s="239"/>
      <c r="F40" s="240"/>
      <c r="G40" s="382" t="s">
        <v>81</v>
      </c>
      <c r="H40" s="382" t="s">
        <v>15</v>
      </c>
      <c r="I40" s="382" t="s">
        <v>58</v>
      </c>
      <c r="J40" s="382" t="s">
        <v>60</v>
      </c>
      <c r="K40" s="382" t="s">
        <v>59</v>
      </c>
      <c r="L40" s="384" t="s">
        <v>61</v>
      </c>
      <c r="M40" s="382" t="s">
        <v>62</v>
      </c>
      <c r="N40" s="241" t="s">
        <v>16</v>
      </c>
      <c r="O40" s="242"/>
      <c r="P40" s="242"/>
      <c r="Q40" s="382" t="s">
        <v>101</v>
      </c>
      <c r="R40" s="386" t="s">
        <v>26</v>
      </c>
    </row>
    <row r="41" spans="1:18" s="163" customFormat="1" ht="64.5" customHeight="1" thickBot="1">
      <c r="A41" s="58"/>
      <c r="B41" s="395"/>
      <c r="C41" s="397"/>
      <c r="D41" s="265" t="s">
        <v>0</v>
      </c>
      <c r="E41" s="265" t="s">
        <v>19</v>
      </c>
      <c r="F41" s="243" t="s">
        <v>64</v>
      </c>
      <c r="G41" s="383"/>
      <c r="H41" s="383"/>
      <c r="I41" s="383"/>
      <c r="J41" s="383"/>
      <c r="K41" s="383"/>
      <c r="L41" s="385"/>
      <c r="M41" s="383"/>
      <c r="N41" s="264" t="s">
        <v>82</v>
      </c>
      <c r="O41" s="264" t="s">
        <v>20</v>
      </c>
      <c r="P41" s="264" t="s">
        <v>100</v>
      </c>
      <c r="Q41" s="383"/>
      <c r="R41" s="387"/>
    </row>
    <row r="42" spans="1:18" s="163" customFormat="1" ht="27" customHeight="1" thickTop="1" thickBot="1">
      <c r="A42" s="58"/>
      <c r="B42" s="388" t="s">
        <v>91</v>
      </c>
      <c r="C42" s="389"/>
      <c r="D42" s="389"/>
      <c r="E42" s="389"/>
      <c r="F42" s="389"/>
      <c r="G42" s="389"/>
      <c r="H42" s="389"/>
      <c r="I42" s="389"/>
      <c r="J42" s="389"/>
      <c r="K42" s="389"/>
      <c r="L42" s="389"/>
      <c r="M42" s="389"/>
      <c r="N42" s="389"/>
      <c r="O42" s="389"/>
      <c r="P42" s="389"/>
      <c r="Q42" s="389"/>
      <c r="R42" s="390"/>
    </row>
    <row r="43" spans="1:18" s="163" customFormat="1" ht="115.5" thickTop="1">
      <c r="A43" s="58" t="s">
        <v>361</v>
      </c>
      <c r="B43" s="245">
        <v>1</v>
      </c>
      <c r="C43" s="246" t="s">
        <v>155</v>
      </c>
      <c r="D43" s="246"/>
      <c r="E43" s="246" t="s">
        <v>160</v>
      </c>
      <c r="F43" s="247">
        <v>1</v>
      </c>
      <c r="G43" s="247"/>
      <c r="H43" s="248" t="s">
        <v>154</v>
      </c>
      <c r="I43" s="249">
        <v>37779</v>
      </c>
      <c r="J43" s="250"/>
      <c r="K43" s="249">
        <v>39851</v>
      </c>
      <c r="L43" s="251">
        <v>68.2</v>
      </c>
      <c r="M43" s="252">
        <v>10644114485.582397</v>
      </c>
      <c r="N43" s="93">
        <v>10644114485.582397</v>
      </c>
      <c r="O43" s="93" t="s">
        <v>349</v>
      </c>
      <c r="P43" s="253" t="s">
        <v>33</v>
      </c>
      <c r="Q43" s="255">
        <v>0</v>
      </c>
      <c r="R43" s="254" t="s">
        <v>171</v>
      </c>
    </row>
    <row r="44" spans="1:18" s="163" customFormat="1" ht="114.75">
      <c r="A44" s="58" t="s">
        <v>362</v>
      </c>
      <c r="B44" s="17">
        <v>2</v>
      </c>
      <c r="C44" s="246" t="s">
        <v>155</v>
      </c>
      <c r="D44" s="246"/>
      <c r="E44" s="246" t="s">
        <v>161</v>
      </c>
      <c r="F44" s="247">
        <v>1</v>
      </c>
      <c r="G44" s="247"/>
      <c r="H44" s="248" t="s">
        <v>154</v>
      </c>
      <c r="I44" s="249">
        <v>38049</v>
      </c>
      <c r="J44" s="250"/>
      <c r="K44" s="249">
        <v>40390</v>
      </c>
      <c r="L44" s="251">
        <v>77</v>
      </c>
      <c r="M44" s="252">
        <v>16623335671.440277</v>
      </c>
      <c r="N44" s="93">
        <v>16623335671.440277</v>
      </c>
      <c r="O44" s="93" t="s">
        <v>349</v>
      </c>
      <c r="P44" s="253" t="s">
        <v>33</v>
      </c>
      <c r="Q44" s="255">
        <v>0</v>
      </c>
      <c r="R44" s="254" t="s">
        <v>171</v>
      </c>
    </row>
    <row r="45" spans="1:18" s="163" customFormat="1" ht="115.5" thickBot="1">
      <c r="A45" s="58" t="s">
        <v>363</v>
      </c>
      <c r="B45" s="17">
        <v>3</v>
      </c>
      <c r="C45" s="246" t="s">
        <v>150</v>
      </c>
      <c r="D45" s="246"/>
      <c r="E45" s="246" t="s">
        <v>162</v>
      </c>
      <c r="F45" s="247">
        <v>1</v>
      </c>
      <c r="G45" s="247"/>
      <c r="H45" s="248" t="s">
        <v>154</v>
      </c>
      <c r="I45" s="249">
        <v>35538</v>
      </c>
      <c r="J45" s="250"/>
      <c r="K45" s="249">
        <v>39056</v>
      </c>
      <c r="L45" s="251">
        <v>115.7</v>
      </c>
      <c r="M45" s="252">
        <v>604908582.97590256</v>
      </c>
      <c r="N45" s="93">
        <v>604908582.97590256</v>
      </c>
      <c r="O45" s="93" t="s">
        <v>349</v>
      </c>
      <c r="P45" s="253" t="s">
        <v>33</v>
      </c>
      <c r="Q45" s="255">
        <v>0</v>
      </c>
      <c r="R45" s="254" t="s">
        <v>171</v>
      </c>
    </row>
    <row r="46" spans="1:18" s="163" customFormat="1" ht="16.5" thickTop="1" thickBot="1">
      <c r="A46" s="58"/>
      <c r="B46" s="379" t="s">
        <v>90</v>
      </c>
      <c r="C46" s="380"/>
      <c r="D46" s="380"/>
      <c r="E46" s="380"/>
      <c r="F46" s="380"/>
      <c r="G46" s="380"/>
      <c r="H46" s="380"/>
      <c r="I46" s="380"/>
      <c r="J46" s="380"/>
      <c r="K46" s="380"/>
      <c r="L46" s="380"/>
      <c r="M46" s="380"/>
      <c r="N46" s="380"/>
      <c r="O46" s="380"/>
      <c r="P46" s="380"/>
      <c r="Q46" s="380"/>
      <c r="R46" s="381"/>
    </row>
    <row r="47" spans="1:18" s="163" customFormat="1" ht="57" thickTop="1">
      <c r="A47" s="58" t="s">
        <v>364</v>
      </c>
      <c r="B47" s="245">
        <v>4</v>
      </c>
      <c r="C47" s="246" t="s">
        <v>156</v>
      </c>
      <c r="D47" s="246" t="s">
        <v>164</v>
      </c>
      <c r="E47" s="246" t="s">
        <v>157</v>
      </c>
      <c r="F47" s="247">
        <v>0.1575</v>
      </c>
      <c r="G47" s="247" t="s">
        <v>34</v>
      </c>
      <c r="H47" s="248" t="s">
        <v>159</v>
      </c>
      <c r="I47" s="249">
        <v>38187</v>
      </c>
      <c r="J47" s="250"/>
      <c r="K47" s="249">
        <v>39069</v>
      </c>
      <c r="L47" s="251">
        <v>29</v>
      </c>
      <c r="M47" s="252">
        <v>5256600000</v>
      </c>
      <c r="N47" s="93">
        <v>827914500</v>
      </c>
      <c r="O47" s="93">
        <v>2312.61</v>
      </c>
      <c r="P47" s="253" t="s">
        <v>34</v>
      </c>
      <c r="Q47" s="255">
        <v>150</v>
      </c>
      <c r="R47" s="254" t="s">
        <v>325</v>
      </c>
    </row>
    <row r="48" spans="1:18" s="163" customFormat="1" ht="102.75" thickBot="1">
      <c r="A48" s="58" t="s">
        <v>365</v>
      </c>
      <c r="B48" s="17">
        <v>5</v>
      </c>
      <c r="C48" s="246" t="s">
        <v>135</v>
      </c>
      <c r="D48" s="246" t="s">
        <v>163</v>
      </c>
      <c r="E48" s="246" t="s">
        <v>158</v>
      </c>
      <c r="F48" s="247">
        <v>1</v>
      </c>
      <c r="G48" s="247"/>
      <c r="H48" s="248" t="s">
        <v>159</v>
      </c>
      <c r="I48" s="249">
        <v>37671</v>
      </c>
      <c r="J48" s="250"/>
      <c r="K48" s="249">
        <v>38147</v>
      </c>
      <c r="L48" s="251">
        <v>15.7</v>
      </c>
      <c r="M48" s="252">
        <v>1044000000</v>
      </c>
      <c r="N48" s="93">
        <v>1044000000</v>
      </c>
      <c r="O48" s="269" t="s">
        <v>349</v>
      </c>
      <c r="P48" s="270" t="s">
        <v>33</v>
      </c>
      <c r="Q48" s="271">
        <v>0</v>
      </c>
      <c r="R48" s="148" t="s">
        <v>167</v>
      </c>
    </row>
    <row r="49" spans="1:18" s="163" customFormat="1" ht="48" customHeight="1" thickTop="1" thickBot="1">
      <c r="A49" s="59" t="s">
        <v>366</v>
      </c>
      <c r="B49" s="398" t="s">
        <v>166</v>
      </c>
      <c r="C49" s="399"/>
      <c r="D49" s="399"/>
      <c r="E49" s="399"/>
      <c r="F49" s="399"/>
      <c r="G49" s="399"/>
      <c r="H49" s="399"/>
      <c r="I49" s="399"/>
      <c r="J49" s="399"/>
      <c r="K49" s="399"/>
      <c r="L49" s="399"/>
      <c r="M49" s="400"/>
      <c r="N49" s="391" t="s">
        <v>85</v>
      </c>
      <c r="O49" s="392"/>
      <c r="P49" s="392"/>
      <c r="Q49" s="272">
        <v>150</v>
      </c>
      <c r="R49" s="268"/>
    </row>
    <row r="50" spans="1:18" ht="15.75" thickTop="1"/>
    <row r="52" spans="1:18" s="163" customFormat="1" ht="21" thickBot="1">
      <c r="A52" s="58"/>
      <c r="B52" s="393" t="s">
        <v>9</v>
      </c>
      <c r="C52" s="393"/>
      <c r="D52" s="393"/>
      <c r="E52" s="45">
        <v>4</v>
      </c>
      <c r="F52" s="45" t="s">
        <v>173</v>
      </c>
      <c r="G52" s="139"/>
      <c r="H52" s="138"/>
      <c r="I52" s="138"/>
      <c r="J52" s="138"/>
      <c r="K52" s="138"/>
      <c r="L52" s="140"/>
      <c r="M52" s="140"/>
      <c r="N52" s="140"/>
      <c r="O52" s="140"/>
      <c r="P52" s="45" t="s">
        <v>24</v>
      </c>
      <c r="Q52" s="45"/>
      <c r="R52" s="244">
        <v>4</v>
      </c>
    </row>
    <row r="53" spans="1:18" s="163" customFormat="1" ht="15.75" customHeight="1" thickTop="1">
      <c r="A53" s="58"/>
      <c r="B53" s="394" t="s">
        <v>56</v>
      </c>
      <c r="C53" s="396" t="s">
        <v>57</v>
      </c>
      <c r="D53" s="238" t="s">
        <v>14</v>
      </c>
      <c r="E53" s="239"/>
      <c r="F53" s="240"/>
      <c r="G53" s="382" t="s">
        <v>81</v>
      </c>
      <c r="H53" s="382" t="s">
        <v>15</v>
      </c>
      <c r="I53" s="382" t="s">
        <v>58</v>
      </c>
      <c r="J53" s="382" t="s">
        <v>60</v>
      </c>
      <c r="K53" s="382" t="s">
        <v>59</v>
      </c>
      <c r="L53" s="384" t="s">
        <v>61</v>
      </c>
      <c r="M53" s="382" t="s">
        <v>62</v>
      </c>
      <c r="N53" s="241" t="s">
        <v>16</v>
      </c>
      <c r="O53" s="242"/>
      <c r="P53" s="242"/>
      <c r="Q53" s="382" t="s">
        <v>101</v>
      </c>
      <c r="R53" s="386" t="s">
        <v>26</v>
      </c>
    </row>
    <row r="54" spans="1:18" s="163" customFormat="1" ht="64.5" customHeight="1" thickBot="1">
      <c r="A54" s="58"/>
      <c r="B54" s="395"/>
      <c r="C54" s="397"/>
      <c r="D54" s="265" t="s">
        <v>0</v>
      </c>
      <c r="E54" s="265" t="s">
        <v>19</v>
      </c>
      <c r="F54" s="243" t="s">
        <v>64</v>
      </c>
      <c r="G54" s="383"/>
      <c r="H54" s="383"/>
      <c r="I54" s="383"/>
      <c r="J54" s="383"/>
      <c r="K54" s="383"/>
      <c r="L54" s="385"/>
      <c r="M54" s="383"/>
      <c r="N54" s="264" t="s">
        <v>82</v>
      </c>
      <c r="O54" s="264" t="s">
        <v>20</v>
      </c>
      <c r="P54" s="264" t="s">
        <v>100</v>
      </c>
      <c r="Q54" s="383"/>
      <c r="R54" s="387"/>
    </row>
    <row r="55" spans="1:18" s="163" customFormat="1" ht="27" customHeight="1" thickTop="1" thickBot="1">
      <c r="A55" s="58"/>
      <c r="B55" s="388" t="s">
        <v>91</v>
      </c>
      <c r="C55" s="389"/>
      <c r="D55" s="389"/>
      <c r="E55" s="389"/>
      <c r="F55" s="389"/>
      <c r="G55" s="389"/>
      <c r="H55" s="389"/>
      <c r="I55" s="389"/>
      <c r="J55" s="389"/>
      <c r="K55" s="389"/>
      <c r="L55" s="389"/>
      <c r="M55" s="389"/>
      <c r="N55" s="389"/>
      <c r="O55" s="389"/>
      <c r="P55" s="389"/>
      <c r="Q55" s="389"/>
      <c r="R55" s="390"/>
    </row>
    <row r="56" spans="1:18" s="163" customFormat="1" ht="106.5" customHeight="1" thickTop="1">
      <c r="A56" s="58" t="s">
        <v>367</v>
      </c>
      <c r="B56" s="245">
        <v>1</v>
      </c>
      <c r="C56" s="246" t="s">
        <v>188</v>
      </c>
      <c r="D56" s="246" t="s">
        <v>189</v>
      </c>
      <c r="E56" s="246" t="s">
        <v>190</v>
      </c>
      <c r="F56" s="247">
        <v>1</v>
      </c>
      <c r="G56" s="247"/>
      <c r="H56" s="248" t="s">
        <v>191</v>
      </c>
      <c r="I56" s="249">
        <v>40122</v>
      </c>
      <c r="J56" s="250"/>
      <c r="K56" s="249">
        <v>40582</v>
      </c>
      <c r="L56" s="251">
        <v>15.2</v>
      </c>
      <c r="M56" s="93">
        <v>2173874811</v>
      </c>
      <c r="N56" s="93">
        <v>2173874811</v>
      </c>
      <c r="O56" s="93" t="s">
        <v>349</v>
      </c>
      <c r="P56" s="253" t="s">
        <v>33</v>
      </c>
      <c r="Q56" s="255">
        <v>0</v>
      </c>
      <c r="R56" s="254" t="s">
        <v>215</v>
      </c>
    </row>
    <row r="57" spans="1:18" s="163" customFormat="1" ht="90.75" customHeight="1">
      <c r="A57" s="58" t="s">
        <v>368</v>
      </c>
      <c r="B57" s="17">
        <v>2</v>
      </c>
      <c r="C57" s="246" t="s">
        <v>210</v>
      </c>
      <c r="D57" s="246"/>
      <c r="E57" s="246" t="s">
        <v>211</v>
      </c>
      <c r="F57" s="247">
        <v>1</v>
      </c>
      <c r="G57" s="247"/>
      <c r="H57" s="248" t="s">
        <v>191</v>
      </c>
      <c r="I57" s="249">
        <v>39356</v>
      </c>
      <c r="J57" s="250"/>
      <c r="K57" s="249">
        <v>39995</v>
      </c>
      <c r="L57" s="251">
        <v>21</v>
      </c>
      <c r="M57" s="93">
        <v>8479189290</v>
      </c>
      <c r="N57" s="93">
        <v>8479189290</v>
      </c>
      <c r="O57" s="93" t="s">
        <v>349</v>
      </c>
      <c r="P57" s="253" t="s">
        <v>33</v>
      </c>
      <c r="Q57" s="255">
        <v>0</v>
      </c>
      <c r="R57" s="254" t="s">
        <v>215</v>
      </c>
    </row>
    <row r="58" spans="1:18" s="163" customFormat="1" ht="151.5" customHeight="1" thickBot="1">
      <c r="A58" s="58" t="s">
        <v>369</v>
      </c>
      <c r="B58" s="17">
        <v>3</v>
      </c>
      <c r="C58" s="246" t="s">
        <v>212</v>
      </c>
      <c r="D58" s="246" t="s">
        <v>213</v>
      </c>
      <c r="E58" s="246" t="s">
        <v>214</v>
      </c>
      <c r="F58" s="247">
        <v>1</v>
      </c>
      <c r="G58" s="247" t="s">
        <v>33</v>
      </c>
      <c r="H58" s="248" t="s">
        <v>191</v>
      </c>
      <c r="I58" s="249">
        <v>41264</v>
      </c>
      <c r="J58" s="250"/>
      <c r="K58" s="249">
        <v>41548</v>
      </c>
      <c r="L58" s="251">
        <v>9.4</v>
      </c>
      <c r="M58" s="252">
        <v>3261020566.5</v>
      </c>
      <c r="N58" s="93">
        <v>3261020566.5</v>
      </c>
      <c r="O58" s="93" t="s">
        <v>349</v>
      </c>
      <c r="P58" s="253" t="s">
        <v>33</v>
      </c>
      <c r="Q58" s="255">
        <v>0</v>
      </c>
      <c r="R58" s="254" t="s">
        <v>335</v>
      </c>
    </row>
    <row r="59" spans="1:18" s="163" customFormat="1" ht="16.5" thickTop="1" thickBot="1">
      <c r="A59" s="58"/>
      <c r="B59" s="379" t="s">
        <v>90</v>
      </c>
      <c r="C59" s="380"/>
      <c r="D59" s="380"/>
      <c r="E59" s="380"/>
      <c r="F59" s="380"/>
      <c r="G59" s="380"/>
      <c r="H59" s="380"/>
      <c r="I59" s="380"/>
      <c r="J59" s="380"/>
      <c r="K59" s="380"/>
      <c r="L59" s="380"/>
      <c r="M59" s="380"/>
      <c r="N59" s="380"/>
      <c r="O59" s="380"/>
      <c r="P59" s="380"/>
      <c r="Q59" s="380"/>
      <c r="R59" s="381"/>
    </row>
    <row r="60" spans="1:18" s="163" customFormat="1" ht="150.75" customHeight="1" thickTop="1">
      <c r="A60" s="58" t="s">
        <v>370</v>
      </c>
      <c r="B60" s="245">
        <v>4</v>
      </c>
      <c r="C60" s="246" t="s">
        <v>175</v>
      </c>
      <c r="D60" s="246" t="s">
        <v>176</v>
      </c>
      <c r="E60" s="246" t="s">
        <v>177</v>
      </c>
      <c r="F60" s="247">
        <v>0.33</v>
      </c>
      <c r="G60" s="247" t="s">
        <v>34</v>
      </c>
      <c r="H60" s="248" t="s">
        <v>174</v>
      </c>
      <c r="I60" s="249">
        <v>37916</v>
      </c>
      <c r="J60" s="250"/>
      <c r="K60" s="249">
        <v>38624</v>
      </c>
      <c r="L60" s="251">
        <v>23.3</v>
      </c>
      <c r="M60" s="93">
        <v>2884557532.5</v>
      </c>
      <c r="N60" s="93">
        <v>951903985.72500002</v>
      </c>
      <c r="O60" s="93">
        <v>2867.18</v>
      </c>
      <c r="P60" s="253" t="s">
        <v>34</v>
      </c>
      <c r="Q60" s="255">
        <v>150</v>
      </c>
      <c r="R60" s="254" t="s">
        <v>181</v>
      </c>
    </row>
    <row r="61" spans="1:18" s="163" customFormat="1" ht="147" customHeight="1" thickBot="1">
      <c r="A61" s="58" t="s">
        <v>371</v>
      </c>
      <c r="B61" s="17">
        <v>5</v>
      </c>
      <c r="C61" s="246" t="s">
        <v>175</v>
      </c>
      <c r="D61" s="246" t="s">
        <v>179</v>
      </c>
      <c r="E61" s="246" t="s">
        <v>180</v>
      </c>
      <c r="F61" s="247">
        <v>0.33329999999999999</v>
      </c>
      <c r="G61" s="247" t="s">
        <v>34</v>
      </c>
      <c r="H61" s="248" t="s">
        <v>174</v>
      </c>
      <c r="I61" s="249">
        <v>39696</v>
      </c>
      <c r="J61" s="250"/>
      <c r="K61" s="249">
        <v>41399</v>
      </c>
      <c r="L61" s="251">
        <v>56</v>
      </c>
      <c r="M61" s="93">
        <v>16691469546.6</v>
      </c>
      <c r="N61" s="93">
        <v>5563266799.8817797</v>
      </c>
      <c r="O61" s="269">
        <v>12054.75</v>
      </c>
      <c r="P61" s="270" t="s">
        <v>34</v>
      </c>
      <c r="Q61" s="271">
        <v>150</v>
      </c>
      <c r="R61" s="148" t="s">
        <v>183</v>
      </c>
    </row>
    <row r="62" spans="1:18" s="163" customFormat="1" ht="38.25" customHeight="1" thickTop="1" thickBot="1">
      <c r="A62" s="59" t="s">
        <v>372</v>
      </c>
      <c r="B62" s="398" t="s">
        <v>166</v>
      </c>
      <c r="C62" s="399"/>
      <c r="D62" s="399"/>
      <c r="E62" s="399"/>
      <c r="F62" s="399"/>
      <c r="G62" s="399"/>
      <c r="H62" s="399"/>
      <c r="I62" s="399"/>
      <c r="J62" s="399"/>
      <c r="K62" s="399"/>
      <c r="L62" s="399"/>
      <c r="M62" s="400"/>
      <c r="N62" s="391" t="s">
        <v>85</v>
      </c>
      <c r="O62" s="392"/>
      <c r="P62" s="392"/>
      <c r="Q62" s="272">
        <v>300</v>
      </c>
      <c r="R62" s="268"/>
    </row>
    <row r="63" spans="1:18" ht="15.75" thickTop="1"/>
    <row r="65" spans="1:18" s="163" customFormat="1" ht="21" thickBot="1">
      <c r="A65" s="58"/>
      <c r="B65" s="393" t="s">
        <v>9</v>
      </c>
      <c r="C65" s="393"/>
      <c r="D65" s="393"/>
      <c r="E65" s="45">
        <v>5</v>
      </c>
      <c r="F65" s="45" t="s">
        <v>270</v>
      </c>
      <c r="G65" s="139"/>
      <c r="H65" s="138"/>
      <c r="I65" s="138"/>
      <c r="J65" s="138"/>
      <c r="K65" s="138"/>
      <c r="L65" s="140"/>
      <c r="M65" s="140"/>
      <c r="N65" s="140"/>
      <c r="O65" s="140"/>
      <c r="P65" s="45" t="s">
        <v>24</v>
      </c>
      <c r="Q65" s="45"/>
      <c r="R65" s="244">
        <v>5</v>
      </c>
    </row>
    <row r="66" spans="1:18" s="163" customFormat="1" ht="15.75" customHeight="1" thickTop="1">
      <c r="A66" s="58"/>
      <c r="B66" s="394" t="s">
        <v>56</v>
      </c>
      <c r="C66" s="396" t="s">
        <v>57</v>
      </c>
      <c r="D66" s="238" t="s">
        <v>14</v>
      </c>
      <c r="E66" s="239"/>
      <c r="F66" s="240"/>
      <c r="G66" s="382" t="s">
        <v>81</v>
      </c>
      <c r="H66" s="382" t="s">
        <v>15</v>
      </c>
      <c r="I66" s="382" t="s">
        <v>58</v>
      </c>
      <c r="J66" s="382" t="s">
        <v>60</v>
      </c>
      <c r="K66" s="382" t="s">
        <v>59</v>
      </c>
      <c r="L66" s="384" t="s">
        <v>61</v>
      </c>
      <c r="M66" s="382" t="s">
        <v>62</v>
      </c>
      <c r="N66" s="241" t="s">
        <v>16</v>
      </c>
      <c r="O66" s="242"/>
      <c r="P66" s="242"/>
      <c r="Q66" s="382" t="s">
        <v>101</v>
      </c>
      <c r="R66" s="386" t="s">
        <v>26</v>
      </c>
    </row>
    <row r="67" spans="1:18" s="163" customFormat="1" ht="64.5" customHeight="1" thickBot="1">
      <c r="A67" s="58"/>
      <c r="B67" s="395"/>
      <c r="C67" s="397"/>
      <c r="D67" s="265" t="s">
        <v>0</v>
      </c>
      <c r="E67" s="265" t="s">
        <v>19</v>
      </c>
      <c r="F67" s="243" t="s">
        <v>64</v>
      </c>
      <c r="G67" s="383"/>
      <c r="H67" s="383"/>
      <c r="I67" s="383"/>
      <c r="J67" s="383"/>
      <c r="K67" s="383"/>
      <c r="L67" s="385"/>
      <c r="M67" s="383"/>
      <c r="N67" s="264" t="s">
        <v>82</v>
      </c>
      <c r="O67" s="264" t="s">
        <v>20</v>
      </c>
      <c r="P67" s="264" t="s">
        <v>100</v>
      </c>
      <c r="Q67" s="383"/>
      <c r="R67" s="387"/>
    </row>
    <row r="68" spans="1:18" s="163" customFormat="1" ht="27" customHeight="1" thickTop="1" thickBot="1">
      <c r="A68" s="58"/>
      <c r="B68" s="388" t="s">
        <v>91</v>
      </c>
      <c r="C68" s="389"/>
      <c r="D68" s="389"/>
      <c r="E68" s="389"/>
      <c r="F68" s="389"/>
      <c r="G68" s="389"/>
      <c r="H68" s="389"/>
      <c r="I68" s="389"/>
      <c r="J68" s="389"/>
      <c r="K68" s="389"/>
      <c r="L68" s="389"/>
      <c r="M68" s="389"/>
      <c r="N68" s="389"/>
      <c r="O68" s="389"/>
      <c r="P68" s="389"/>
      <c r="Q68" s="389"/>
      <c r="R68" s="390"/>
    </row>
    <row r="69" spans="1:18" s="163" customFormat="1" ht="115.5" thickTop="1">
      <c r="A69" s="58" t="s">
        <v>373</v>
      </c>
      <c r="B69" s="245">
        <v>1</v>
      </c>
      <c r="C69" s="246" t="s">
        <v>155</v>
      </c>
      <c r="D69" s="246" t="s">
        <v>240</v>
      </c>
      <c r="E69" s="246" t="s">
        <v>292</v>
      </c>
      <c r="F69" s="247">
        <v>0.4</v>
      </c>
      <c r="G69" s="247" t="s">
        <v>34</v>
      </c>
      <c r="H69" s="248" t="s">
        <v>239</v>
      </c>
      <c r="I69" s="249">
        <v>39113</v>
      </c>
      <c r="J69" s="250">
        <v>0</v>
      </c>
      <c r="K69" s="249">
        <v>39280</v>
      </c>
      <c r="L69" s="251">
        <v>5.5</v>
      </c>
      <c r="M69" s="252">
        <v>1978195043.5199997</v>
      </c>
      <c r="N69" s="93">
        <v>791278017.40799999</v>
      </c>
      <c r="O69" s="93">
        <v>1824.48</v>
      </c>
      <c r="P69" s="253" t="s">
        <v>34</v>
      </c>
      <c r="Q69" s="255">
        <v>200</v>
      </c>
      <c r="R69" s="254" t="s">
        <v>297</v>
      </c>
    </row>
    <row r="70" spans="1:18" s="163" customFormat="1" ht="140.25">
      <c r="A70" s="58" t="s">
        <v>374</v>
      </c>
      <c r="B70" s="17">
        <v>2</v>
      </c>
      <c r="C70" s="246" t="s">
        <v>155</v>
      </c>
      <c r="D70" s="246" t="s">
        <v>293</v>
      </c>
      <c r="E70" s="246" t="s">
        <v>294</v>
      </c>
      <c r="F70" s="247">
        <v>0.4</v>
      </c>
      <c r="G70" s="247" t="s">
        <v>34</v>
      </c>
      <c r="H70" s="248" t="s">
        <v>239</v>
      </c>
      <c r="I70" s="249">
        <v>37217</v>
      </c>
      <c r="J70" s="250">
        <v>0</v>
      </c>
      <c r="K70" s="249">
        <v>37560</v>
      </c>
      <c r="L70" s="251">
        <v>11.3</v>
      </c>
      <c r="M70" s="252">
        <v>2359204815.9200001</v>
      </c>
      <c r="N70" s="93">
        <v>943681926.36800003</v>
      </c>
      <c r="O70" s="93">
        <v>3299.59</v>
      </c>
      <c r="P70" s="253" t="s">
        <v>34</v>
      </c>
      <c r="Q70" s="255">
        <v>200</v>
      </c>
      <c r="R70" s="148" t="s">
        <v>298</v>
      </c>
    </row>
    <row r="71" spans="1:18" s="163" customFormat="1" ht="77.25" thickBot="1">
      <c r="A71" s="58" t="s">
        <v>375</v>
      </c>
      <c r="B71" s="17">
        <v>3</v>
      </c>
      <c r="C71" s="246" t="s">
        <v>295</v>
      </c>
      <c r="D71" s="246" t="s">
        <v>0</v>
      </c>
      <c r="E71" s="246" t="s">
        <v>296</v>
      </c>
      <c r="F71" s="247">
        <v>0.7</v>
      </c>
      <c r="G71" s="247" t="s">
        <v>34</v>
      </c>
      <c r="H71" s="248" t="s">
        <v>239</v>
      </c>
      <c r="I71" s="249">
        <v>41119</v>
      </c>
      <c r="J71" s="250">
        <v>0</v>
      </c>
      <c r="K71" s="249">
        <v>41182</v>
      </c>
      <c r="L71" s="251">
        <v>2.1</v>
      </c>
      <c r="M71" s="252">
        <v>220399999.99999997</v>
      </c>
      <c r="N71" s="93">
        <v>154279999.99999997</v>
      </c>
      <c r="O71" s="93">
        <v>272.24</v>
      </c>
      <c r="P71" s="253" t="s">
        <v>33</v>
      </c>
      <c r="Q71" s="255">
        <v>0</v>
      </c>
      <c r="R71" s="148" t="s">
        <v>299</v>
      </c>
    </row>
    <row r="72" spans="1:18" s="163" customFormat="1" ht="16.5" thickTop="1" thickBot="1">
      <c r="A72" s="58"/>
      <c r="B72" s="379" t="s">
        <v>90</v>
      </c>
      <c r="C72" s="380"/>
      <c r="D72" s="380"/>
      <c r="E72" s="380"/>
      <c r="F72" s="380"/>
      <c r="G72" s="380"/>
      <c r="H72" s="380"/>
      <c r="I72" s="380"/>
      <c r="J72" s="380"/>
      <c r="K72" s="380"/>
      <c r="L72" s="380"/>
      <c r="M72" s="380"/>
      <c r="N72" s="380"/>
      <c r="O72" s="380"/>
      <c r="P72" s="380"/>
      <c r="Q72" s="380"/>
      <c r="R72" s="381"/>
    </row>
    <row r="73" spans="1:18" s="163" customFormat="1" ht="79.5" thickTop="1">
      <c r="A73" s="58" t="s">
        <v>376</v>
      </c>
      <c r="B73" s="245">
        <v>4</v>
      </c>
      <c r="C73" s="246" t="s">
        <v>232</v>
      </c>
      <c r="D73" s="246" t="s">
        <v>300</v>
      </c>
      <c r="E73" s="246" t="s">
        <v>301</v>
      </c>
      <c r="F73" s="247"/>
      <c r="G73" s="247" t="s">
        <v>34</v>
      </c>
      <c r="H73" s="248" t="s">
        <v>302</v>
      </c>
      <c r="I73" s="249">
        <v>41340</v>
      </c>
      <c r="J73" s="250">
        <v>0</v>
      </c>
      <c r="K73" s="249">
        <v>41789</v>
      </c>
      <c r="L73" s="251">
        <v>14.8</v>
      </c>
      <c r="M73" s="252"/>
      <c r="N73" s="93">
        <v>0</v>
      </c>
      <c r="O73" s="93">
        <v>0</v>
      </c>
      <c r="P73" s="253" t="s">
        <v>33</v>
      </c>
      <c r="Q73" s="255">
        <v>0</v>
      </c>
      <c r="R73" s="254" t="s">
        <v>305</v>
      </c>
    </row>
    <row r="74" spans="1:18" s="163" customFormat="1" ht="57" thickBot="1">
      <c r="A74" s="58" t="s">
        <v>377</v>
      </c>
      <c r="B74" s="17">
        <v>5</v>
      </c>
      <c r="C74" s="246" t="s">
        <v>232</v>
      </c>
      <c r="D74" s="246" t="s">
        <v>303</v>
      </c>
      <c r="E74" s="246" t="s">
        <v>304</v>
      </c>
      <c r="F74" s="247">
        <v>0.9</v>
      </c>
      <c r="G74" s="247" t="s">
        <v>34</v>
      </c>
      <c r="H74" s="248" t="s">
        <v>302</v>
      </c>
      <c r="I74" s="249">
        <v>40210</v>
      </c>
      <c r="J74" s="250">
        <v>0</v>
      </c>
      <c r="K74" s="249">
        <v>40390</v>
      </c>
      <c r="L74" s="251">
        <v>6</v>
      </c>
      <c r="M74" s="252">
        <v>553496007</v>
      </c>
      <c r="N74" s="93">
        <v>498146406.30000001</v>
      </c>
      <c r="O74" s="269">
        <v>967.27</v>
      </c>
      <c r="P74" s="270" t="s">
        <v>34</v>
      </c>
      <c r="Q74" s="271">
        <v>150</v>
      </c>
      <c r="R74" s="254" t="s">
        <v>329</v>
      </c>
    </row>
    <row r="75" spans="1:18" s="163" customFormat="1" ht="16.5" thickTop="1" thickBot="1">
      <c r="A75" s="59" t="s">
        <v>378</v>
      </c>
      <c r="B75" s="53"/>
      <c r="C75" s="54"/>
      <c r="D75" s="55"/>
      <c r="E75" s="55"/>
      <c r="F75" s="55"/>
      <c r="G75" s="55"/>
      <c r="H75" s="55"/>
      <c r="I75" s="55"/>
      <c r="J75" s="55"/>
      <c r="K75" s="55"/>
      <c r="L75" s="55"/>
      <c r="M75" s="55"/>
      <c r="N75" s="391" t="s">
        <v>85</v>
      </c>
      <c r="O75" s="392"/>
      <c r="P75" s="392"/>
      <c r="Q75" s="272">
        <v>550</v>
      </c>
      <c r="R75" s="268"/>
    </row>
    <row r="76" spans="1:18" ht="15.75" thickTop="1"/>
    <row r="78" spans="1:18" s="163" customFormat="1" ht="21" thickBot="1">
      <c r="A78" s="58"/>
      <c r="B78" s="393" t="s">
        <v>9</v>
      </c>
      <c r="C78" s="393"/>
      <c r="D78" s="393"/>
      <c r="E78" s="45">
        <v>6</v>
      </c>
      <c r="F78" s="45" t="s">
        <v>172</v>
      </c>
      <c r="G78" s="139"/>
      <c r="H78" s="138"/>
      <c r="I78" s="138"/>
      <c r="J78" s="138"/>
      <c r="K78" s="138"/>
      <c r="L78" s="140"/>
      <c r="M78" s="140"/>
      <c r="N78" s="140"/>
      <c r="O78" s="140"/>
      <c r="P78" s="45" t="s">
        <v>24</v>
      </c>
      <c r="Q78" s="45"/>
      <c r="R78" s="244">
        <v>6</v>
      </c>
    </row>
    <row r="79" spans="1:18" s="163" customFormat="1" ht="15.75" customHeight="1" thickTop="1">
      <c r="A79" s="58"/>
      <c r="B79" s="394" t="s">
        <v>56</v>
      </c>
      <c r="C79" s="396" t="s">
        <v>57</v>
      </c>
      <c r="D79" s="238" t="s">
        <v>14</v>
      </c>
      <c r="E79" s="239"/>
      <c r="F79" s="240"/>
      <c r="G79" s="382" t="s">
        <v>81</v>
      </c>
      <c r="H79" s="382" t="s">
        <v>15</v>
      </c>
      <c r="I79" s="382" t="s">
        <v>58</v>
      </c>
      <c r="J79" s="382" t="s">
        <v>60</v>
      </c>
      <c r="K79" s="382" t="s">
        <v>59</v>
      </c>
      <c r="L79" s="384" t="s">
        <v>61</v>
      </c>
      <c r="M79" s="382" t="s">
        <v>62</v>
      </c>
      <c r="N79" s="241" t="s">
        <v>16</v>
      </c>
      <c r="O79" s="242"/>
      <c r="P79" s="242"/>
      <c r="Q79" s="382" t="s">
        <v>101</v>
      </c>
      <c r="R79" s="386" t="s">
        <v>26</v>
      </c>
    </row>
    <row r="80" spans="1:18" s="163" customFormat="1" ht="64.5" customHeight="1" thickBot="1">
      <c r="A80" s="58"/>
      <c r="B80" s="395"/>
      <c r="C80" s="397"/>
      <c r="D80" s="265" t="s">
        <v>0</v>
      </c>
      <c r="E80" s="265" t="s">
        <v>19</v>
      </c>
      <c r="F80" s="243" t="s">
        <v>64</v>
      </c>
      <c r="G80" s="383"/>
      <c r="H80" s="383"/>
      <c r="I80" s="383"/>
      <c r="J80" s="383"/>
      <c r="K80" s="383"/>
      <c r="L80" s="385"/>
      <c r="M80" s="383"/>
      <c r="N80" s="264" t="s">
        <v>82</v>
      </c>
      <c r="O80" s="264" t="s">
        <v>20</v>
      </c>
      <c r="P80" s="264" t="s">
        <v>100</v>
      </c>
      <c r="Q80" s="383"/>
      <c r="R80" s="387"/>
    </row>
    <row r="81" spans="1:18" s="163" customFormat="1" ht="27" customHeight="1" thickTop="1" thickBot="1">
      <c r="A81" s="58"/>
      <c r="B81" s="388" t="s">
        <v>91</v>
      </c>
      <c r="C81" s="389"/>
      <c r="D81" s="389"/>
      <c r="E81" s="389"/>
      <c r="F81" s="389"/>
      <c r="G81" s="389"/>
      <c r="H81" s="389"/>
      <c r="I81" s="389"/>
      <c r="J81" s="389"/>
      <c r="K81" s="389"/>
      <c r="L81" s="389"/>
      <c r="M81" s="389"/>
      <c r="N81" s="389"/>
      <c r="O81" s="389"/>
      <c r="P81" s="389"/>
      <c r="Q81" s="389"/>
      <c r="R81" s="390"/>
    </row>
    <row r="82" spans="1:18" s="163" customFormat="1" ht="57" thickTop="1">
      <c r="A82" s="58" t="s">
        <v>379</v>
      </c>
      <c r="B82" s="245">
        <v>1</v>
      </c>
      <c r="C82" s="246" t="s">
        <v>216</v>
      </c>
      <c r="D82" s="246" t="s">
        <v>217</v>
      </c>
      <c r="E82" s="246" t="s">
        <v>218</v>
      </c>
      <c r="F82" s="247">
        <v>0.5</v>
      </c>
      <c r="G82" s="247" t="s">
        <v>33</v>
      </c>
      <c r="H82" s="248" t="s">
        <v>204</v>
      </c>
      <c r="I82" s="249">
        <v>39356</v>
      </c>
      <c r="J82" s="250">
        <v>35</v>
      </c>
      <c r="K82" s="249">
        <v>40962</v>
      </c>
      <c r="L82" s="251">
        <v>17.8</v>
      </c>
      <c r="M82" s="252">
        <v>901076223.06000006</v>
      </c>
      <c r="N82" s="93">
        <v>450538111.53000003</v>
      </c>
      <c r="O82" s="93" t="s">
        <v>349</v>
      </c>
      <c r="P82" s="253" t="s">
        <v>33</v>
      </c>
      <c r="Q82" s="255">
        <v>0</v>
      </c>
      <c r="R82" s="254"/>
    </row>
    <row r="83" spans="1:18" s="163" customFormat="1" ht="67.5">
      <c r="A83" s="58" t="s">
        <v>380</v>
      </c>
      <c r="B83" s="17">
        <v>2</v>
      </c>
      <c r="C83" s="246" t="s">
        <v>216</v>
      </c>
      <c r="D83" s="246" t="s">
        <v>219</v>
      </c>
      <c r="E83" s="246" t="s">
        <v>326</v>
      </c>
      <c r="F83" s="247">
        <v>0.33329999999999999</v>
      </c>
      <c r="G83" s="247" t="s">
        <v>34</v>
      </c>
      <c r="H83" s="248" t="s">
        <v>204</v>
      </c>
      <c r="I83" s="249">
        <v>37725</v>
      </c>
      <c r="J83" s="250"/>
      <c r="K83" s="249">
        <v>38607</v>
      </c>
      <c r="L83" s="251">
        <v>29</v>
      </c>
      <c r="M83" s="252">
        <v>1625732611.1100001</v>
      </c>
      <c r="N83" s="93">
        <v>541856679.28296304</v>
      </c>
      <c r="O83" s="93">
        <v>1632.1</v>
      </c>
      <c r="P83" s="253" t="s">
        <v>34</v>
      </c>
      <c r="Q83" s="255">
        <v>200</v>
      </c>
      <c r="R83" s="148"/>
    </row>
    <row r="84" spans="1:18" s="163" customFormat="1" ht="57" thickBot="1">
      <c r="A84" s="58" t="s">
        <v>381</v>
      </c>
      <c r="B84" s="17">
        <v>3</v>
      </c>
      <c r="C84" s="246" t="s">
        <v>155</v>
      </c>
      <c r="D84" s="246" t="s">
        <v>220</v>
      </c>
      <c r="E84" s="246" t="s">
        <v>221</v>
      </c>
      <c r="F84" s="247">
        <v>0.5</v>
      </c>
      <c r="G84" s="247" t="s">
        <v>34</v>
      </c>
      <c r="H84" s="248" t="s">
        <v>204</v>
      </c>
      <c r="I84" s="249">
        <v>37779</v>
      </c>
      <c r="J84" s="250"/>
      <c r="K84" s="249">
        <v>39120</v>
      </c>
      <c r="L84" s="251">
        <v>44.1</v>
      </c>
      <c r="M84" s="252">
        <v>7027735369.1999998</v>
      </c>
      <c r="N84" s="93">
        <v>3513867684.5999999</v>
      </c>
      <c r="O84" s="93">
        <v>10583.94</v>
      </c>
      <c r="P84" s="253" t="s">
        <v>34</v>
      </c>
      <c r="Q84" s="255">
        <v>200</v>
      </c>
      <c r="R84" s="148"/>
    </row>
    <row r="85" spans="1:18" s="163" customFormat="1" ht="16.5" thickTop="1" thickBot="1">
      <c r="A85" s="58"/>
      <c r="B85" s="379" t="s">
        <v>90</v>
      </c>
      <c r="C85" s="380"/>
      <c r="D85" s="380"/>
      <c r="E85" s="380"/>
      <c r="F85" s="380"/>
      <c r="G85" s="380"/>
      <c r="H85" s="380"/>
      <c r="I85" s="380"/>
      <c r="J85" s="380"/>
      <c r="K85" s="380"/>
      <c r="L85" s="380"/>
      <c r="M85" s="380"/>
      <c r="N85" s="380"/>
      <c r="O85" s="380"/>
      <c r="P85" s="380"/>
      <c r="Q85" s="380"/>
      <c r="R85" s="381"/>
    </row>
    <row r="86" spans="1:18" s="163" customFormat="1" ht="135.75" thickTop="1">
      <c r="A86" s="58" t="s">
        <v>382</v>
      </c>
      <c r="B86" s="245">
        <v>4</v>
      </c>
      <c r="C86" s="246" t="s">
        <v>195</v>
      </c>
      <c r="D86" s="246" t="s">
        <v>196</v>
      </c>
      <c r="E86" s="246" t="s">
        <v>197</v>
      </c>
      <c r="F86" s="247">
        <v>1</v>
      </c>
      <c r="G86" s="247" t="s">
        <v>34</v>
      </c>
      <c r="H86" s="248" t="s">
        <v>222</v>
      </c>
      <c r="I86" s="249">
        <v>40050</v>
      </c>
      <c r="J86" s="250"/>
      <c r="K86" s="249">
        <v>40202</v>
      </c>
      <c r="L86" s="251">
        <v>5</v>
      </c>
      <c r="M86" s="252">
        <v>1482414271</v>
      </c>
      <c r="N86" s="93">
        <v>1482414271</v>
      </c>
      <c r="O86" s="93">
        <v>2983.33</v>
      </c>
      <c r="P86" s="253" t="s">
        <v>34</v>
      </c>
      <c r="Q86" s="255">
        <v>150</v>
      </c>
      <c r="R86" s="254" t="s">
        <v>226</v>
      </c>
    </row>
    <row r="87" spans="1:18" s="163" customFormat="1" ht="135.75" thickBot="1">
      <c r="A87" s="58" t="s">
        <v>383</v>
      </c>
      <c r="B87" s="17">
        <v>5</v>
      </c>
      <c r="C87" s="246" t="s">
        <v>223</v>
      </c>
      <c r="D87" s="246" t="s">
        <v>224</v>
      </c>
      <c r="E87" s="246" t="s">
        <v>225</v>
      </c>
      <c r="F87" s="247">
        <v>1</v>
      </c>
      <c r="G87" s="247" t="s">
        <v>34</v>
      </c>
      <c r="H87" s="248" t="s">
        <v>222</v>
      </c>
      <c r="I87" s="249">
        <v>40058</v>
      </c>
      <c r="J87" s="250"/>
      <c r="K87" s="249">
        <v>40423</v>
      </c>
      <c r="L87" s="251">
        <v>12</v>
      </c>
      <c r="M87" s="252">
        <v>177500000</v>
      </c>
      <c r="N87" s="93">
        <v>177500000</v>
      </c>
      <c r="O87" s="269">
        <v>357.21</v>
      </c>
      <c r="P87" s="270" t="s">
        <v>34</v>
      </c>
      <c r="Q87" s="271">
        <v>150</v>
      </c>
      <c r="R87" s="148" t="s">
        <v>227</v>
      </c>
    </row>
    <row r="88" spans="1:18" s="163" customFormat="1" ht="16.5" thickTop="1" thickBot="1">
      <c r="A88" s="59" t="s">
        <v>384</v>
      </c>
      <c r="B88" s="53"/>
      <c r="C88" s="54"/>
      <c r="D88" s="55"/>
      <c r="E88" s="55"/>
      <c r="F88" s="55"/>
      <c r="G88" s="55"/>
      <c r="H88" s="55"/>
      <c r="I88" s="55"/>
      <c r="J88" s="55"/>
      <c r="K88" s="55"/>
      <c r="L88" s="55"/>
      <c r="M88" s="55"/>
      <c r="N88" s="391" t="s">
        <v>85</v>
      </c>
      <c r="O88" s="392"/>
      <c r="P88" s="392"/>
      <c r="Q88" s="272">
        <v>700</v>
      </c>
      <c r="R88" s="268"/>
    </row>
    <row r="89" spans="1:18" ht="15.75" thickTop="1"/>
    <row r="91" spans="1:18" s="163" customFormat="1" ht="21" thickBot="1">
      <c r="A91" s="58"/>
      <c r="B91" s="393" t="s">
        <v>9</v>
      </c>
      <c r="C91" s="393"/>
      <c r="D91" s="393"/>
      <c r="E91" s="45">
        <v>7</v>
      </c>
      <c r="F91" s="45" t="s">
        <v>268</v>
      </c>
      <c r="G91" s="139"/>
      <c r="H91" s="138"/>
      <c r="I91" s="138"/>
      <c r="J91" s="138"/>
      <c r="K91" s="138"/>
      <c r="L91" s="140"/>
      <c r="M91" s="140"/>
      <c r="N91" s="140"/>
      <c r="O91" s="140"/>
      <c r="P91" s="45" t="s">
        <v>24</v>
      </c>
      <c r="Q91" s="45"/>
      <c r="R91" s="244">
        <v>7</v>
      </c>
    </row>
    <row r="92" spans="1:18" s="163" customFormat="1" ht="15.75" customHeight="1" thickTop="1">
      <c r="A92" s="58"/>
      <c r="B92" s="394" t="s">
        <v>56</v>
      </c>
      <c r="C92" s="396" t="s">
        <v>57</v>
      </c>
      <c r="D92" s="238" t="s">
        <v>14</v>
      </c>
      <c r="E92" s="239"/>
      <c r="F92" s="240"/>
      <c r="G92" s="382" t="s">
        <v>81</v>
      </c>
      <c r="H92" s="382" t="s">
        <v>15</v>
      </c>
      <c r="I92" s="382" t="s">
        <v>58</v>
      </c>
      <c r="J92" s="382" t="s">
        <v>60</v>
      </c>
      <c r="K92" s="382" t="s">
        <v>59</v>
      </c>
      <c r="L92" s="384" t="s">
        <v>61</v>
      </c>
      <c r="M92" s="382" t="s">
        <v>62</v>
      </c>
      <c r="N92" s="241" t="s">
        <v>16</v>
      </c>
      <c r="O92" s="242"/>
      <c r="P92" s="242"/>
      <c r="Q92" s="382" t="s">
        <v>101</v>
      </c>
      <c r="R92" s="386" t="s">
        <v>26</v>
      </c>
    </row>
    <row r="93" spans="1:18" s="163" customFormat="1" ht="64.5" customHeight="1" thickBot="1">
      <c r="A93" s="58"/>
      <c r="B93" s="395"/>
      <c r="C93" s="397"/>
      <c r="D93" s="265" t="s">
        <v>0</v>
      </c>
      <c r="E93" s="265" t="s">
        <v>19</v>
      </c>
      <c r="F93" s="243" t="s">
        <v>64</v>
      </c>
      <c r="G93" s="383"/>
      <c r="H93" s="383"/>
      <c r="I93" s="383"/>
      <c r="J93" s="383"/>
      <c r="K93" s="383"/>
      <c r="L93" s="385"/>
      <c r="M93" s="383"/>
      <c r="N93" s="264" t="s">
        <v>82</v>
      </c>
      <c r="O93" s="264" t="s">
        <v>20</v>
      </c>
      <c r="P93" s="264" t="s">
        <v>100</v>
      </c>
      <c r="Q93" s="383"/>
      <c r="R93" s="387"/>
    </row>
    <row r="94" spans="1:18" s="163" customFormat="1" ht="27" customHeight="1" thickTop="1" thickBot="1">
      <c r="A94" s="58"/>
      <c r="B94" s="388" t="s">
        <v>91</v>
      </c>
      <c r="C94" s="389"/>
      <c r="D94" s="389"/>
      <c r="E94" s="389"/>
      <c r="F94" s="389"/>
      <c r="G94" s="389"/>
      <c r="H94" s="389"/>
      <c r="I94" s="389"/>
      <c r="J94" s="389"/>
      <c r="K94" s="389"/>
      <c r="L94" s="389"/>
      <c r="M94" s="389"/>
      <c r="N94" s="389"/>
      <c r="O94" s="389"/>
      <c r="P94" s="389"/>
      <c r="Q94" s="389"/>
      <c r="R94" s="390"/>
    </row>
    <row r="95" spans="1:18" s="163" customFormat="1" ht="64.5" thickTop="1">
      <c r="A95" s="58" t="s">
        <v>385</v>
      </c>
      <c r="B95" s="245">
        <v>1</v>
      </c>
      <c r="C95" s="246" t="s">
        <v>306</v>
      </c>
      <c r="D95" s="246" t="s">
        <v>257</v>
      </c>
      <c r="E95" s="246" t="s">
        <v>258</v>
      </c>
      <c r="F95" s="247">
        <v>1</v>
      </c>
      <c r="G95" s="247" t="s">
        <v>34</v>
      </c>
      <c r="H95" s="248" t="s">
        <v>259</v>
      </c>
      <c r="I95" s="249">
        <v>39692</v>
      </c>
      <c r="J95" s="250">
        <v>0</v>
      </c>
      <c r="K95" s="249">
        <v>40603</v>
      </c>
      <c r="L95" s="251">
        <v>30</v>
      </c>
      <c r="M95" s="93">
        <v>4445335252</v>
      </c>
      <c r="N95" s="93">
        <v>4445335252</v>
      </c>
      <c r="O95" s="93">
        <v>9632.36</v>
      </c>
      <c r="P95" s="253" t="s">
        <v>34</v>
      </c>
      <c r="Q95" s="255">
        <v>200</v>
      </c>
      <c r="R95" s="285" t="s">
        <v>309</v>
      </c>
    </row>
    <row r="96" spans="1:18" s="163" customFormat="1" ht="102">
      <c r="A96" s="58" t="s">
        <v>386</v>
      </c>
      <c r="B96" s="17">
        <v>2</v>
      </c>
      <c r="C96" s="246" t="s">
        <v>260</v>
      </c>
      <c r="D96" s="246" t="s">
        <v>307</v>
      </c>
      <c r="E96" s="246" t="s">
        <v>308</v>
      </c>
      <c r="F96" s="247">
        <v>1</v>
      </c>
      <c r="G96" s="247" t="s">
        <v>34</v>
      </c>
      <c r="H96" s="248" t="s">
        <v>259</v>
      </c>
      <c r="I96" s="249">
        <v>38310</v>
      </c>
      <c r="J96" s="250">
        <v>0</v>
      </c>
      <c r="K96" s="249">
        <v>38810</v>
      </c>
      <c r="L96" s="251">
        <v>16.5</v>
      </c>
      <c r="M96" s="93">
        <v>1871808077.1600001</v>
      </c>
      <c r="N96" s="93">
        <v>1871808077.1600001</v>
      </c>
      <c r="O96" s="93">
        <v>5228.51</v>
      </c>
      <c r="P96" s="253" t="s">
        <v>34</v>
      </c>
      <c r="Q96" s="255">
        <v>200</v>
      </c>
      <c r="R96" s="286" t="s">
        <v>310</v>
      </c>
    </row>
    <row r="97" spans="1:18" s="163" customFormat="1" ht="77.25" thickBot="1">
      <c r="A97" s="58" t="s">
        <v>387</v>
      </c>
      <c r="B97" s="17">
        <v>3</v>
      </c>
      <c r="C97" s="246" t="s">
        <v>260</v>
      </c>
      <c r="D97" s="246" t="s">
        <v>261</v>
      </c>
      <c r="E97" s="246" t="s">
        <v>262</v>
      </c>
      <c r="F97" s="247">
        <v>1</v>
      </c>
      <c r="G97" s="247" t="s">
        <v>34</v>
      </c>
      <c r="H97" s="248" t="s">
        <v>259</v>
      </c>
      <c r="I97" s="249">
        <v>37902</v>
      </c>
      <c r="J97" s="250">
        <v>0</v>
      </c>
      <c r="K97" s="249">
        <v>38671</v>
      </c>
      <c r="L97" s="251">
        <v>25.3</v>
      </c>
      <c r="M97" s="93">
        <v>3992662047</v>
      </c>
      <c r="N97" s="93">
        <v>3992662047</v>
      </c>
      <c r="O97" s="93">
        <v>12026.09</v>
      </c>
      <c r="P97" s="253" t="s">
        <v>34</v>
      </c>
      <c r="Q97" s="255">
        <v>200</v>
      </c>
      <c r="R97" s="286" t="s">
        <v>311</v>
      </c>
    </row>
    <row r="98" spans="1:18" s="163" customFormat="1" ht="16.5" thickTop="1" thickBot="1">
      <c r="A98" s="58"/>
      <c r="B98" s="379" t="s">
        <v>90</v>
      </c>
      <c r="C98" s="380"/>
      <c r="D98" s="380"/>
      <c r="E98" s="380"/>
      <c r="F98" s="380"/>
      <c r="G98" s="380"/>
      <c r="H98" s="380"/>
      <c r="I98" s="380"/>
      <c r="J98" s="380"/>
      <c r="K98" s="380"/>
      <c r="L98" s="380"/>
      <c r="M98" s="380"/>
      <c r="N98" s="380"/>
      <c r="O98" s="380"/>
      <c r="P98" s="380"/>
      <c r="Q98" s="380"/>
      <c r="R98" s="381"/>
    </row>
    <row r="99" spans="1:18" s="163" customFormat="1" ht="255.75" thickTop="1">
      <c r="A99" s="58" t="s">
        <v>388</v>
      </c>
      <c r="B99" s="245">
        <v>4</v>
      </c>
      <c r="C99" s="246" t="s">
        <v>312</v>
      </c>
      <c r="D99" s="246" t="s">
        <v>313</v>
      </c>
      <c r="E99" s="246" t="s">
        <v>314</v>
      </c>
      <c r="F99" s="247">
        <v>0.3</v>
      </c>
      <c r="G99" s="247" t="s">
        <v>33</v>
      </c>
      <c r="H99" s="248" t="s">
        <v>315</v>
      </c>
      <c r="I99" s="249"/>
      <c r="J99" s="250">
        <v>0</v>
      </c>
      <c r="K99" s="249"/>
      <c r="L99" s="251" t="s">
        <v>349</v>
      </c>
      <c r="M99" s="252"/>
      <c r="N99" s="93">
        <v>0</v>
      </c>
      <c r="O99" s="93" t="s">
        <v>349</v>
      </c>
      <c r="P99" s="253" t="s">
        <v>33</v>
      </c>
      <c r="Q99" s="255">
        <v>0</v>
      </c>
      <c r="R99" s="254" t="s">
        <v>332</v>
      </c>
    </row>
    <row r="100" spans="1:18" s="163" customFormat="1" ht="255.75" thickBot="1">
      <c r="A100" s="58" t="s">
        <v>389</v>
      </c>
      <c r="B100" s="17">
        <v>5</v>
      </c>
      <c r="C100" s="246" t="s">
        <v>251</v>
      </c>
      <c r="D100" s="246" t="s">
        <v>252</v>
      </c>
      <c r="E100" s="246" t="s">
        <v>316</v>
      </c>
      <c r="F100" s="247">
        <v>1</v>
      </c>
      <c r="G100" s="247" t="s">
        <v>33</v>
      </c>
      <c r="H100" s="248" t="s">
        <v>315</v>
      </c>
      <c r="I100" s="249">
        <v>38697</v>
      </c>
      <c r="J100" s="250">
        <v>0</v>
      </c>
      <c r="K100" s="249">
        <v>39518</v>
      </c>
      <c r="L100" s="251">
        <v>27</v>
      </c>
      <c r="M100" s="252">
        <v>1594965234.8299999</v>
      </c>
      <c r="N100" s="93">
        <v>1594965234.8299999</v>
      </c>
      <c r="O100" s="269" t="s">
        <v>349</v>
      </c>
      <c r="P100" s="270" t="s">
        <v>33</v>
      </c>
      <c r="Q100" s="271">
        <v>0</v>
      </c>
      <c r="R100" s="254" t="s">
        <v>333</v>
      </c>
    </row>
    <row r="101" spans="1:18" s="163" customFormat="1" ht="16.5" thickTop="1" thickBot="1">
      <c r="A101" s="59" t="s">
        <v>390</v>
      </c>
      <c r="B101" s="53"/>
      <c r="C101" s="54"/>
      <c r="D101" s="55"/>
      <c r="E101" s="55"/>
      <c r="F101" s="55"/>
      <c r="G101" s="55"/>
      <c r="H101" s="55"/>
      <c r="I101" s="55"/>
      <c r="J101" s="55"/>
      <c r="K101" s="55"/>
      <c r="L101" s="55"/>
      <c r="M101" s="55"/>
      <c r="N101" s="391" t="s">
        <v>85</v>
      </c>
      <c r="O101" s="392"/>
      <c r="P101" s="392"/>
      <c r="Q101" s="272">
        <v>600</v>
      </c>
      <c r="R101" s="268"/>
    </row>
    <row r="102" spans="1:18" ht="15.75" thickTop="1"/>
    <row r="104" spans="1:18" s="163" customFormat="1" ht="21" thickBot="1">
      <c r="A104" s="58"/>
      <c r="B104" s="393" t="s">
        <v>9</v>
      </c>
      <c r="C104" s="393"/>
      <c r="D104" s="393"/>
      <c r="E104" s="45">
        <v>8</v>
      </c>
      <c r="F104" s="45" t="s">
        <v>269</v>
      </c>
      <c r="G104" s="139"/>
      <c r="H104" s="138"/>
      <c r="I104" s="138"/>
      <c r="J104" s="138"/>
      <c r="K104" s="138"/>
      <c r="L104" s="140"/>
      <c r="M104" s="140"/>
      <c r="N104" s="140"/>
      <c r="O104" s="140"/>
      <c r="P104" s="45" t="s">
        <v>24</v>
      </c>
      <c r="Q104" s="45"/>
      <c r="R104" s="244">
        <v>8</v>
      </c>
    </row>
    <row r="105" spans="1:18" s="163" customFormat="1" ht="15.75" customHeight="1" thickTop="1">
      <c r="A105" s="58"/>
      <c r="B105" s="394" t="s">
        <v>56</v>
      </c>
      <c r="C105" s="396" t="s">
        <v>57</v>
      </c>
      <c r="D105" s="238" t="s">
        <v>14</v>
      </c>
      <c r="E105" s="239"/>
      <c r="F105" s="240"/>
      <c r="G105" s="382" t="s">
        <v>81</v>
      </c>
      <c r="H105" s="382" t="s">
        <v>15</v>
      </c>
      <c r="I105" s="382" t="s">
        <v>58</v>
      </c>
      <c r="J105" s="382" t="s">
        <v>60</v>
      </c>
      <c r="K105" s="382" t="s">
        <v>59</v>
      </c>
      <c r="L105" s="384" t="s">
        <v>61</v>
      </c>
      <c r="M105" s="382" t="s">
        <v>62</v>
      </c>
      <c r="N105" s="241" t="s">
        <v>16</v>
      </c>
      <c r="O105" s="242"/>
      <c r="P105" s="242"/>
      <c r="Q105" s="382" t="s">
        <v>101</v>
      </c>
      <c r="R105" s="386" t="s">
        <v>26</v>
      </c>
    </row>
    <row r="106" spans="1:18" s="163" customFormat="1" ht="64.5" customHeight="1" thickBot="1">
      <c r="A106" s="58"/>
      <c r="B106" s="395"/>
      <c r="C106" s="397"/>
      <c r="D106" s="265" t="s">
        <v>0</v>
      </c>
      <c r="E106" s="265" t="s">
        <v>19</v>
      </c>
      <c r="F106" s="243" t="s">
        <v>64</v>
      </c>
      <c r="G106" s="383"/>
      <c r="H106" s="383"/>
      <c r="I106" s="383"/>
      <c r="J106" s="383"/>
      <c r="K106" s="383"/>
      <c r="L106" s="385"/>
      <c r="M106" s="383"/>
      <c r="N106" s="264" t="s">
        <v>82</v>
      </c>
      <c r="O106" s="264" t="s">
        <v>20</v>
      </c>
      <c r="P106" s="264" t="s">
        <v>100</v>
      </c>
      <c r="Q106" s="383"/>
      <c r="R106" s="387"/>
    </row>
    <row r="107" spans="1:18" s="163" customFormat="1" ht="27" customHeight="1" thickTop="1" thickBot="1">
      <c r="A107" s="58"/>
      <c r="B107" s="388" t="s">
        <v>91</v>
      </c>
      <c r="C107" s="389"/>
      <c r="D107" s="389"/>
      <c r="E107" s="389"/>
      <c r="F107" s="389"/>
      <c r="G107" s="389"/>
      <c r="H107" s="389"/>
      <c r="I107" s="389"/>
      <c r="J107" s="389"/>
      <c r="K107" s="389"/>
      <c r="L107" s="389"/>
      <c r="M107" s="389"/>
      <c r="N107" s="389"/>
      <c r="O107" s="389"/>
      <c r="P107" s="389"/>
      <c r="Q107" s="389"/>
      <c r="R107" s="390"/>
    </row>
    <row r="108" spans="1:18" s="163" customFormat="1" ht="51.75" thickTop="1">
      <c r="A108" s="58" t="s">
        <v>391</v>
      </c>
      <c r="B108" s="245">
        <v>1</v>
      </c>
      <c r="C108" s="246" t="s">
        <v>275</v>
      </c>
      <c r="D108" s="246" t="s">
        <v>276</v>
      </c>
      <c r="E108" s="246" t="s">
        <v>277</v>
      </c>
      <c r="F108" s="247">
        <v>1</v>
      </c>
      <c r="G108" s="247" t="s">
        <v>34</v>
      </c>
      <c r="H108" s="248" t="s">
        <v>274</v>
      </c>
      <c r="I108" s="249">
        <v>39461</v>
      </c>
      <c r="J108" s="250">
        <v>0</v>
      </c>
      <c r="K108" s="249">
        <v>40099</v>
      </c>
      <c r="L108" s="251">
        <v>21</v>
      </c>
      <c r="M108" s="93">
        <v>867225000</v>
      </c>
      <c r="N108" s="93">
        <v>867225000</v>
      </c>
      <c r="O108" s="93">
        <v>1879.14</v>
      </c>
      <c r="P108" s="253" t="s">
        <v>34</v>
      </c>
      <c r="Q108" s="255">
        <v>200</v>
      </c>
      <c r="R108" s="254" t="s">
        <v>320</v>
      </c>
    </row>
    <row r="109" spans="1:18" s="163" customFormat="1" ht="45">
      <c r="A109" s="58" t="s">
        <v>392</v>
      </c>
      <c r="B109" s="17">
        <v>2</v>
      </c>
      <c r="C109" s="246" t="s">
        <v>317</v>
      </c>
      <c r="D109" s="246" t="s">
        <v>318</v>
      </c>
      <c r="E109" s="246" t="s">
        <v>319</v>
      </c>
      <c r="F109" s="247">
        <v>1</v>
      </c>
      <c r="G109" s="247" t="s">
        <v>34</v>
      </c>
      <c r="H109" s="248" t="s">
        <v>274</v>
      </c>
      <c r="I109" s="249">
        <v>36998</v>
      </c>
      <c r="J109" s="250">
        <v>0</v>
      </c>
      <c r="K109" s="249">
        <v>37181</v>
      </c>
      <c r="L109" s="251">
        <v>6</v>
      </c>
      <c r="M109" s="252">
        <v>5450000000</v>
      </c>
      <c r="N109" s="93">
        <v>5450000000</v>
      </c>
      <c r="O109" s="93">
        <v>19055.939999999999</v>
      </c>
      <c r="P109" s="253" t="s">
        <v>34</v>
      </c>
      <c r="Q109" s="255">
        <v>200</v>
      </c>
      <c r="R109" s="254" t="s">
        <v>321</v>
      </c>
    </row>
    <row r="110" spans="1:18" s="163" customFormat="1" ht="79.5" thickBot="1">
      <c r="A110" s="58" t="s">
        <v>393</v>
      </c>
      <c r="B110" s="17">
        <v>3</v>
      </c>
      <c r="C110" s="246" t="s">
        <v>286</v>
      </c>
      <c r="D110" s="246" t="s">
        <v>252</v>
      </c>
      <c r="E110" s="246" t="s">
        <v>287</v>
      </c>
      <c r="F110" s="247">
        <v>0.72499999999999998</v>
      </c>
      <c r="G110" s="247" t="s">
        <v>34</v>
      </c>
      <c r="H110" s="248" t="s">
        <v>274</v>
      </c>
      <c r="I110" s="249">
        <v>39118</v>
      </c>
      <c r="J110" s="250">
        <v>0</v>
      </c>
      <c r="K110" s="249">
        <v>39238</v>
      </c>
      <c r="L110" s="251">
        <v>4</v>
      </c>
      <c r="M110" s="252">
        <v>937029440</v>
      </c>
      <c r="N110" s="93">
        <v>679346344</v>
      </c>
      <c r="O110" s="93">
        <v>1566.4</v>
      </c>
      <c r="P110" s="253" t="s">
        <v>34</v>
      </c>
      <c r="Q110" s="255">
        <v>200</v>
      </c>
      <c r="R110" s="254" t="s">
        <v>322</v>
      </c>
    </row>
    <row r="111" spans="1:18" s="163" customFormat="1" ht="16.5" thickTop="1" thickBot="1">
      <c r="A111" s="58"/>
      <c r="B111" s="379" t="s">
        <v>90</v>
      </c>
      <c r="C111" s="380"/>
      <c r="D111" s="380"/>
      <c r="E111" s="380"/>
      <c r="F111" s="380"/>
      <c r="G111" s="380"/>
      <c r="H111" s="380"/>
      <c r="I111" s="380"/>
      <c r="J111" s="380"/>
      <c r="K111" s="380"/>
      <c r="L111" s="380"/>
      <c r="M111" s="380"/>
      <c r="N111" s="380"/>
      <c r="O111" s="380"/>
      <c r="P111" s="380"/>
      <c r="Q111" s="380"/>
      <c r="R111" s="381"/>
    </row>
    <row r="112" spans="1:18" s="163" customFormat="1" ht="57" thickTop="1">
      <c r="A112" s="58" t="s">
        <v>394</v>
      </c>
      <c r="B112" s="245">
        <v>4</v>
      </c>
      <c r="C112" s="246" t="s">
        <v>271</v>
      </c>
      <c r="D112" s="246" t="s">
        <v>272</v>
      </c>
      <c r="E112" s="246" t="s">
        <v>273</v>
      </c>
      <c r="F112" s="247">
        <v>1</v>
      </c>
      <c r="G112" s="247" t="s">
        <v>34</v>
      </c>
      <c r="H112" s="248" t="s">
        <v>274</v>
      </c>
      <c r="I112" s="249">
        <v>38384</v>
      </c>
      <c r="J112" s="250">
        <v>0</v>
      </c>
      <c r="K112" s="249">
        <v>39446</v>
      </c>
      <c r="L112" s="251">
        <v>34.9</v>
      </c>
      <c r="M112" s="93">
        <v>2100000000</v>
      </c>
      <c r="N112" s="93">
        <v>2100000000</v>
      </c>
      <c r="O112" s="93">
        <v>5504.59</v>
      </c>
      <c r="P112" s="253" t="s">
        <v>34</v>
      </c>
      <c r="Q112" s="255">
        <v>150</v>
      </c>
      <c r="R112" s="286" t="s">
        <v>323</v>
      </c>
    </row>
    <row r="113" spans="1:18" s="163" customFormat="1" ht="45.75" thickBot="1">
      <c r="A113" s="58" t="s">
        <v>395</v>
      </c>
      <c r="B113" s="17">
        <v>5</v>
      </c>
      <c r="C113" s="246" t="s">
        <v>275</v>
      </c>
      <c r="D113" s="246" t="s">
        <v>276</v>
      </c>
      <c r="E113" s="246" t="s">
        <v>277</v>
      </c>
      <c r="F113" s="247">
        <v>1</v>
      </c>
      <c r="G113" s="247" t="s">
        <v>34</v>
      </c>
      <c r="H113" s="248" t="s">
        <v>274</v>
      </c>
      <c r="I113" s="249">
        <v>39461</v>
      </c>
      <c r="J113" s="250">
        <v>0</v>
      </c>
      <c r="K113" s="249">
        <v>40099</v>
      </c>
      <c r="L113" s="251">
        <v>21</v>
      </c>
      <c r="M113" s="93">
        <v>867225000</v>
      </c>
      <c r="N113" s="93">
        <v>867225000</v>
      </c>
      <c r="O113" s="269">
        <v>1879.14</v>
      </c>
      <c r="P113" s="270" t="s">
        <v>34</v>
      </c>
      <c r="Q113" s="271">
        <v>150</v>
      </c>
      <c r="R113" s="286" t="s">
        <v>324</v>
      </c>
    </row>
    <row r="114" spans="1:18" s="163" customFormat="1" ht="16.5" thickTop="1" thickBot="1">
      <c r="A114" s="59" t="s">
        <v>396</v>
      </c>
      <c r="B114" s="53"/>
      <c r="C114" s="54"/>
      <c r="D114" s="55"/>
      <c r="E114" s="55"/>
      <c r="F114" s="55"/>
      <c r="G114" s="55"/>
      <c r="H114" s="55"/>
      <c r="I114" s="55"/>
      <c r="J114" s="55"/>
      <c r="K114" s="55"/>
      <c r="L114" s="55"/>
      <c r="M114" s="55"/>
      <c r="N114" s="391" t="s">
        <v>85</v>
      </c>
      <c r="O114" s="392"/>
      <c r="P114" s="392"/>
      <c r="Q114" s="272">
        <v>900</v>
      </c>
      <c r="R114" s="268"/>
    </row>
    <row r="115" spans="1:18" ht="15.75" thickTop="1"/>
  </sheetData>
  <customSheetViews>
    <customSheetView guid="{DD3548A9-35D0-41AB-8304-691BB7FCE730}" scale="85" showGridLines="0" topLeftCell="H13">
      <selection activeCell="R30" sqref="R30"/>
      <rowBreaks count="2" manualBreakCount="2">
        <brk id="25" min="1" max="17" man="1"/>
        <brk id="38" max="16383" man="1"/>
      </rowBreaks>
      <pageMargins left="0.23622047244094491" right="0.23622047244094491" top="0.74803149606299213" bottom="0.74803149606299213" header="0.31496062992125984" footer="0.31496062992125984"/>
      <printOptions horizontalCentered="1"/>
      <pageSetup scale="54" orientation="landscape" r:id="rId1"/>
      <headerFooter alignWithMargins="0">
        <oddFooter>&amp;L&amp;"Arial,Normal"&amp;9&amp;F
&amp;A&amp;C&amp;"Arial,Normal"&amp;10&amp;P de &amp;N&amp;R&amp;"Arial,Normal"&amp;9INSTITUTO NACIONAL DE VIAS
&amp;D</oddFooter>
      </headerFooter>
    </customSheetView>
    <customSheetView guid="{1355A562-08A2-4C67-98FA-278E0027327A}" scale="85" showPageBreaks="1" showGridLines="0" printArea="1" topLeftCell="H13">
      <selection activeCell="R30" sqref="R30"/>
      <rowBreaks count="2" manualBreakCount="2">
        <brk id="25" min="1" max="17" man="1"/>
        <brk id="38" max="16383" man="1"/>
      </rowBreaks>
      <pageMargins left="0.23622047244094491" right="0.23622047244094491" top="0.74803149606299213" bottom="0.74803149606299213" header="0.31496062992125984" footer="0.31496062992125984"/>
      <printOptions horizontalCentered="1"/>
      <pageSetup scale="54" orientation="landscape" r:id="rId2"/>
      <headerFooter alignWithMargins="0">
        <oddFooter>&amp;L&amp;"Arial,Normal"&amp;9&amp;F
&amp;A&amp;C&amp;"Arial,Normal"&amp;10&amp;P de &amp;N&amp;R&amp;"Arial,Normal"&amp;9INSTITUTO NACIONAL DE VIAS
&amp;D</oddFooter>
      </headerFooter>
    </customSheetView>
    <customSheetView guid="{DDCC0555-B88A-482E-A8CA-61AA8F4754D7}" scale="85" showPageBreaks="1" showGridLines="0" printArea="1" topLeftCell="A29">
      <selection activeCell="H33" sqref="H33"/>
      <rowBreaks count="2" manualBreakCount="2">
        <brk id="25" min="1" max="17" man="1"/>
        <brk id="38" max="16383" man="1"/>
      </rowBreaks>
      <pageMargins left="0.23622047244094491" right="0.23622047244094491" top="0.74803149606299213" bottom="0.74803149606299213" header="0.31496062992125984" footer="0.31496062992125984"/>
      <printOptions horizontalCentered="1"/>
      <pageSetup scale="54" orientation="landscape" r:id="rId3"/>
      <headerFooter alignWithMargins="0">
        <oddFooter>&amp;L&amp;"Arial,Normal"&amp;9&amp;F
&amp;A&amp;C&amp;"Arial,Normal"&amp;10&amp;P de &amp;N&amp;R&amp;"Arial,Normal"&amp;9INSTITUTO NACIONAL DE VIAS
&amp;D</oddFooter>
      </headerFooter>
    </customSheetView>
    <customSheetView guid="{09646EC9-1302-4CDE-9F53-F9EF320FA9A0}" scale="85" showGridLines="0" topLeftCell="H13">
      <selection activeCell="R30" sqref="R30"/>
      <rowBreaks count="2" manualBreakCount="2">
        <brk id="25" min="1" max="17" man="1"/>
        <brk id="38" max="16383" man="1"/>
      </rowBreaks>
      <pageMargins left="0.23622047244094491" right="0.23622047244094491" top="0.74803149606299213" bottom="0.74803149606299213" header="0.31496062992125984" footer="0.31496062992125984"/>
      <printOptions horizontalCentered="1"/>
      <pageSetup scale="54" orientation="landscape" r:id="rId4"/>
      <headerFooter alignWithMargins="0">
        <oddFooter>&amp;L&amp;"Arial,Normal"&amp;9&amp;F
&amp;A&amp;C&amp;"Arial,Normal"&amp;10&amp;P de &amp;N&amp;R&amp;"Arial,Normal"&amp;9INSTITUTO NACIONAL DE VIAS
&amp;D</oddFooter>
      </headerFooter>
    </customSheetView>
  </customSheetViews>
  <mergeCells count="123">
    <mergeCell ref="B36:M36"/>
    <mergeCell ref="B111:R111"/>
    <mergeCell ref="N114:P114"/>
    <mergeCell ref="K105:K106"/>
    <mergeCell ref="L105:L106"/>
    <mergeCell ref="M105:M106"/>
    <mergeCell ref="Q105:Q106"/>
    <mergeCell ref="R105:R106"/>
    <mergeCell ref="B107:R107"/>
    <mergeCell ref="B94:R94"/>
    <mergeCell ref="B98:R98"/>
    <mergeCell ref="N101:P101"/>
    <mergeCell ref="B104:D104"/>
    <mergeCell ref="B105:B106"/>
    <mergeCell ref="C105:C106"/>
    <mergeCell ref="G105:G106"/>
    <mergeCell ref="H105:H106"/>
    <mergeCell ref="I105:I106"/>
    <mergeCell ref="J105:J106"/>
    <mergeCell ref="B81:R81"/>
    <mergeCell ref="B85:R85"/>
    <mergeCell ref="N88:P88"/>
    <mergeCell ref="C92:C93"/>
    <mergeCell ref="G92:G93"/>
    <mergeCell ref="H92:H93"/>
    <mergeCell ref="I92:I93"/>
    <mergeCell ref="J92:J93"/>
    <mergeCell ref="K92:K93"/>
    <mergeCell ref="L92:L93"/>
    <mergeCell ref="B92:B93"/>
    <mergeCell ref="Q92:Q93"/>
    <mergeCell ref="B68:R68"/>
    <mergeCell ref="B72:R72"/>
    <mergeCell ref="N75:P75"/>
    <mergeCell ref="B78:D78"/>
    <mergeCell ref="B79:B80"/>
    <mergeCell ref="C79:C80"/>
    <mergeCell ref="G79:G80"/>
    <mergeCell ref="H79:H80"/>
    <mergeCell ref="I79:I80"/>
    <mergeCell ref="J79:J80"/>
    <mergeCell ref="K79:K80"/>
    <mergeCell ref="L79:L80"/>
    <mergeCell ref="M79:M80"/>
    <mergeCell ref="Q79:Q80"/>
    <mergeCell ref="R79:R80"/>
    <mergeCell ref="M92:M93"/>
    <mergeCell ref="B91:D91"/>
    <mergeCell ref="I66:I67"/>
    <mergeCell ref="J66:J67"/>
    <mergeCell ref="K66:K67"/>
    <mergeCell ref="L66:L67"/>
    <mergeCell ref="M66:M67"/>
    <mergeCell ref="Q66:Q67"/>
    <mergeCell ref="R66:R67"/>
    <mergeCell ref="I53:I54"/>
    <mergeCell ref="J53:J54"/>
    <mergeCell ref="B62:M62"/>
    <mergeCell ref="R92:R93"/>
    <mergeCell ref="R40:R41"/>
    <mergeCell ref="B42:R42"/>
    <mergeCell ref="B46:R46"/>
    <mergeCell ref="N49:P49"/>
    <mergeCell ref="B52:D52"/>
    <mergeCell ref="K53:K54"/>
    <mergeCell ref="L53:L54"/>
    <mergeCell ref="M53:M54"/>
    <mergeCell ref="Q53:Q54"/>
    <mergeCell ref="R53:R54"/>
    <mergeCell ref="B49:M49"/>
    <mergeCell ref="B55:R55"/>
    <mergeCell ref="B53:B54"/>
    <mergeCell ref="C53:C54"/>
    <mergeCell ref="G53:G54"/>
    <mergeCell ref="H53:H54"/>
    <mergeCell ref="B59:R59"/>
    <mergeCell ref="N62:P62"/>
    <mergeCell ref="B65:D65"/>
    <mergeCell ref="B66:B67"/>
    <mergeCell ref="C66:C67"/>
    <mergeCell ref="G66:G67"/>
    <mergeCell ref="H66:H67"/>
    <mergeCell ref="B13:D13"/>
    <mergeCell ref="M14:M15"/>
    <mergeCell ref="B14:B15"/>
    <mergeCell ref="C14:C15"/>
    <mergeCell ref="Q14:Q15"/>
    <mergeCell ref="G14:G15"/>
    <mergeCell ref="B26:D26"/>
    <mergeCell ref="B27:B28"/>
    <mergeCell ref="C27:C28"/>
    <mergeCell ref="G27:G28"/>
    <mergeCell ref="H27:H28"/>
    <mergeCell ref="I27:I28"/>
    <mergeCell ref="J27:J28"/>
    <mergeCell ref="K27:K28"/>
    <mergeCell ref="B16:R16"/>
    <mergeCell ref="B20:R20"/>
    <mergeCell ref="N23:P23"/>
    <mergeCell ref="B33:R33"/>
    <mergeCell ref="J40:J41"/>
    <mergeCell ref="K40:K41"/>
    <mergeCell ref="L40:L41"/>
    <mergeCell ref="M40:M41"/>
    <mergeCell ref="H14:H15"/>
    <mergeCell ref="I14:I15"/>
    <mergeCell ref="R14:R15"/>
    <mergeCell ref="J14:J15"/>
    <mergeCell ref="K14:K15"/>
    <mergeCell ref="L14:L15"/>
    <mergeCell ref="L27:L28"/>
    <mergeCell ref="M27:M28"/>
    <mergeCell ref="Q27:Q28"/>
    <mergeCell ref="R27:R28"/>
    <mergeCell ref="B29:R29"/>
    <mergeCell ref="N36:P36"/>
    <mergeCell ref="B39:D39"/>
    <mergeCell ref="B40:B41"/>
    <mergeCell ref="C40:C41"/>
    <mergeCell ref="G40:G41"/>
    <mergeCell ref="H40:H41"/>
    <mergeCell ref="I40:I41"/>
    <mergeCell ref="Q40:Q41"/>
  </mergeCells>
  <conditionalFormatting sqref="L17 P17:Q17">
    <cfRule type="cellIs" dxfId="323" priority="905" operator="greaterThan">
      <formula>0</formula>
    </cfRule>
  </conditionalFormatting>
  <conditionalFormatting sqref="L17">
    <cfRule type="cellIs" dxfId="322" priority="866" stopIfTrue="1" operator="lessThan">
      <formula>0</formula>
    </cfRule>
  </conditionalFormatting>
  <conditionalFormatting sqref="Q17 M17 B17:K17 B18:B19 B21:B22">
    <cfRule type="cellIs" dxfId="321" priority="865" stopIfTrue="1" operator="notEqual">
      <formula>""</formula>
    </cfRule>
  </conditionalFormatting>
  <conditionalFormatting sqref="P17:Q17">
    <cfRule type="cellIs" dxfId="320" priority="864" stopIfTrue="1" operator="greaterThan">
      <formula>0</formula>
    </cfRule>
  </conditionalFormatting>
  <conditionalFormatting sqref="Q17 M17 B17:K17 B18:B19 B21:B22">
    <cfRule type="cellIs" dxfId="319" priority="801" stopIfTrue="1" operator="greaterThan">
      <formula>0</formula>
    </cfRule>
  </conditionalFormatting>
  <conditionalFormatting sqref="Q19 M19 C19:G19 I19:K19">
    <cfRule type="cellIs" dxfId="318" priority="342" stopIfTrue="1" operator="greaterThan">
      <formula>0</formula>
    </cfRule>
  </conditionalFormatting>
  <conditionalFormatting sqref="O17">
    <cfRule type="cellIs" dxfId="317" priority="354" stopIfTrue="1" operator="greaterThan">
      <formula>0</formula>
    </cfRule>
  </conditionalFormatting>
  <conditionalFormatting sqref="Q22 M22 C22:G22 I22:K22">
    <cfRule type="cellIs" dxfId="316" priority="328" stopIfTrue="1" operator="greaterThan">
      <formula>0</formula>
    </cfRule>
  </conditionalFormatting>
  <conditionalFormatting sqref="L18 P18:Q18">
    <cfRule type="cellIs" dxfId="315" priority="353" operator="greaterThan">
      <formula>0</formula>
    </cfRule>
  </conditionalFormatting>
  <conditionalFormatting sqref="L18">
    <cfRule type="cellIs" dxfId="314" priority="352" stopIfTrue="1" operator="lessThan">
      <formula>0</formula>
    </cfRule>
  </conditionalFormatting>
  <conditionalFormatting sqref="Q18 M18 C18:G18 I18:K18">
    <cfRule type="cellIs" dxfId="313" priority="351" stopIfTrue="1" operator="notEqual">
      <formula>""</formula>
    </cfRule>
  </conditionalFormatting>
  <conditionalFormatting sqref="P18:Q18">
    <cfRule type="cellIs" dxfId="312" priority="350" stopIfTrue="1" operator="greaterThan">
      <formula>0</formula>
    </cfRule>
  </conditionalFormatting>
  <conditionalFormatting sqref="Q18 M18 C18:G18 I18:K18">
    <cfRule type="cellIs" dxfId="311" priority="349" stopIfTrue="1" operator="greaterThan">
      <formula>0</formula>
    </cfRule>
  </conditionalFormatting>
  <conditionalFormatting sqref="O18">
    <cfRule type="cellIs" dxfId="310" priority="347" stopIfTrue="1" operator="greaterThan">
      <formula>0</formula>
    </cfRule>
  </conditionalFormatting>
  <conditionalFormatting sqref="L19 P19:Q19">
    <cfRule type="cellIs" dxfId="309" priority="346" operator="greaterThan">
      <formula>0</formula>
    </cfRule>
  </conditionalFormatting>
  <conditionalFormatting sqref="L19">
    <cfRule type="cellIs" dxfId="308" priority="345" stopIfTrue="1" operator="lessThan">
      <formula>0</formula>
    </cfRule>
  </conditionalFormatting>
  <conditionalFormatting sqref="Q19 M19 C19:G19 I19:K19">
    <cfRule type="cellIs" dxfId="307" priority="344" stopIfTrue="1" operator="notEqual">
      <formula>""</formula>
    </cfRule>
  </conditionalFormatting>
  <conditionalFormatting sqref="P19:Q19">
    <cfRule type="cellIs" dxfId="306" priority="343" stopIfTrue="1" operator="greaterThan">
      <formula>0</formula>
    </cfRule>
  </conditionalFormatting>
  <conditionalFormatting sqref="O19">
    <cfRule type="cellIs" dxfId="305" priority="340" stopIfTrue="1" operator="greaterThan">
      <formula>0</formula>
    </cfRule>
  </conditionalFormatting>
  <conditionalFormatting sqref="L21 P21:Q21">
    <cfRule type="cellIs" dxfId="304" priority="339" operator="greaterThan">
      <formula>0</formula>
    </cfRule>
  </conditionalFormatting>
  <conditionalFormatting sqref="L21">
    <cfRule type="cellIs" dxfId="303" priority="338" stopIfTrue="1" operator="lessThan">
      <formula>0</formula>
    </cfRule>
  </conditionalFormatting>
  <conditionalFormatting sqref="Q21 M21 C21:K21">
    <cfRule type="cellIs" dxfId="302" priority="337" stopIfTrue="1" operator="notEqual">
      <formula>""</formula>
    </cfRule>
  </conditionalFormatting>
  <conditionalFormatting sqref="P21:Q21">
    <cfRule type="cellIs" dxfId="301" priority="336" stopIfTrue="1" operator="greaterThan">
      <formula>0</formula>
    </cfRule>
  </conditionalFormatting>
  <conditionalFormatting sqref="Q21 M21 C21:K21">
    <cfRule type="cellIs" dxfId="300" priority="335" stopIfTrue="1" operator="greaterThan">
      <formula>0</formula>
    </cfRule>
  </conditionalFormatting>
  <conditionalFormatting sqref="N21">
    <cfRule type="cellIs" dxfId="299" priority="334" stopIfTrue="1" operator="greaterThan">
      <formula>0</formula>
    </cfRule>
  </conditionalFormatting>
  <conditionalFormatting sqref="O21">
    <cfRule type="cellIs" dxfId="298" priority="333" stopIfTrue="1" operator="greaterThan">
      <formula>0</formula>
    </cfRule>
  </conditionalFormatting>
  <conditionalFormatting sqref="L22 P22:Q22">
    <cfRule type="cellIs" dxfId="297" priority="332" operator="greaterThan">
      <formula>0</formula>
    </cfRule>
  </conditionalFormatting>
  <conditionalFormatting sqref="L22">
    <cfRule type="cellIs" dxfId="296" priority="331" stopIfTrue="1" operator="lessThan">
      <formula>0</formula>
    </cfRule>
  </conditionalFormatting>
  <conditionalFormatting sqref="Q22 M22 C22:G22 I22:K22">
    <cfRule type="cellIs" dxfId="295" priority="330" stopIfTrue="1" operator="notEqual">
      <formula>""</formula>
    </cfRule>
  </conditionalFormatting>
  <conditionalFormatting sqref="P22:Q22">
    <cfRule type="cellIs" dxfId="294" priority="329" stopIfTrue="1" operator="greaterThan">
      <formula>0</formula>
    </cfRule>
  </conditionalFormatting>
  <conditionalFormatting sqref="O22">
    <cfRule type="cellIs" dxfId="293" priority="326" stopIfTrue="1" operator="greaterThan">
      <formula>0</formula>
    </cfRule>
  </conditionalFormatting>
  <conditionalFormatting sqref="L30 P30:Q30">
    <cfRule type="cellIs" dxfId="292" priority="325" operator="greaterThan">
      <formula>0</formula>
    </cfRule>
  </conditionalFormatting>
  <conditionalFormatting sqref="L30">
    <cfRule type="cellIs" dxfId="291" priority="324" stopIfTrue="1" operator="lessThan">
      <formula>0</formula>
    </cfRule>
  </conditionalFormatting>
  <conditionalFormatting sqref="Q30 M30 B30:K30 B31:B32 B34:B35">
    <cfRule type="cellIs" dxfId="290" priority="323" stopIfTrue="1" operator="notEqual">
      <formula>""</formula>
    </cfRule>
  </conditionalFormatting>
  <conditionalFormatting sqref="P30:Q30">
    <cfRule type="cellIs" dxfId="289" priority="322" stopIfTrue="1" operator="greaterThan">
      <formula>0</formula>
    </cfRule>
  </conditionalFormatting>
  <conditionalFormatting sqref="Q30 M30 B30:K30 B31:B32 B34:B35">
    <cfRule type="cellIs" dxfId="288" priority="321" stopIfTrue="1" operator="greaterThan">
      <formula>0</formula>
    </cfRule>
  </conditionalFormatting>
  <conditionalFormatting sqref="Q32 M32 C32:K32">
    <cfRule type="cellIs" dxfId="287" priority="307" stopIfTrue="1" operator="greaterThan">
      <formula>0</formula>
    </cfRule>
  </conditionalFormatting>
  <conditionalFormatting sqref="O30">
    <cfRule type="cellIs" dxfId="286" priority="319" stopIfTrue="1" operator="greaterThan">
      <formula>0</formula>
    </cfRule>
  </conditionalFormatting>
  <conditionalFormatting sqref="Q35 M35 C35:K35">
    <cfRule type="cellIs" dxfId="285" priority="293" stopIfTrue="1" operator="greaterThan">
      <formula>0</formula>
    </cfRule>
  </conditionalFormatting>
  <conditionalFormatting sqref="L31 P31:Q31">
    <cfRule type="cellIs" dxfId="284" priority="318" operator="greaterThan">
      <formula>0</formula>
    </cfRule>
  </conditionalFormatting>
  <conditionalFormatting sqref="L31">
    <cfRule type="cellIs" dxfId="283" priority="317" stopIfTrue="1" operator="lessThan">
      <formula>0</formula>
    </cfRule>
  </conditionalFormatting>
  <conditionalFormatting sqref="Q31 M31 C31:K31">
    <cfRule type="cellIs" dxfId="282" priority="316" stopIfTrue="1" operator="notEqual">
      <formula>""</formula>
    </cfRule>
  </conditionalFormatting>
  <conditionalFormatting sqref="P31:Q31">
    <cfRule type="cellIs" dxfId="281" priority="315" stopIfTrue="1" operator="greaterThan">
      <formula>0</formula>
    </cfRule>
  </conditionalFormatting>
  <conditionalFormatting sqref="Q31 M31 C31:K31">
    <cfRule type="cellIs" dxfId="280" priority="314" stopIfTrue="1" operator="greaterThan">
      <formula>0</formula>
    </cfRule>
  </conditionalFormatting>
  <conditionalFormatting sqref="O31">
    <cfRule type="cellIs" dxfId="279" priority="312" stopIfTrue="1" operator="greaterThan">
      <formula>0</formula>
    </cfRule>
  </conditionalFormatting>
  <conditionalFormatting sqref="L32 P32:Q32">
    <cfRule type="cellIs" dxfId="278" priority="311" operator="greaterThan">
      <formula>0</formula>
    </cfRule>
  </conditionalFormatting>
  <conditionalFormatting sqref="L32">
    <cfRule type="cellIs" dxfId="277" priority="310" stopIfTrue="1" operator="lessThan">
      <formula>0</formula>
    </cfRule>
  </conditionalFormatting>
  <conditionalFormatting sqref="Q32 M32 C32:K32">
    <cfRule type="cellIs" dxfId="276" priority="309" stopIfTrue="1" operator="notEqual">
      <formula>""</formula>
    </cfRule>
  </conditionalFormatting>
  <conditionalFormatting sqref="P32:Q32">
    <cfRule type="cellIs" dxfId="275" priority="308" stopIfTrue="1" operator="greaterThan">
      <formula>0</formula>
    </cfRule>
  </conditionalFormatting>
  <conditionalFormatting sqref="O32">
    <cfRule type="cellIs" dxfId="274" priority="305" stopIfTrue="1" operator="greaterThan">
      <formula>0</formula>
    </cfRule>
  </conditionalFormatting>
  <conditionalFormatting sqref="L34 P34:Q34">
    <cfRule type="cellIs" dxfId="273" priority="304" operator="greaterThan">
      <formula>0</formula>
    </cfRule>
  </conditionalFormatting>
  <conditionalFormatting sqref="L34">
    <cfRule type="cellIs" dxfId="272" priority="303" stopIfTrue="1" operator="lessThan">
      <formula>0</formula>
    </cfRule>
  </conditionalFormatting>
  <conditionalFormatting sqref="Q34 M34 C34:K34">
    <cfRule type="cellIs" dxfId="271" priority="302" stopIfTrue="1" operator="notEqual">
      <formula>""</formula>
    </cfRule>
  </conditionalFormatting>
  <conditionalFormatting sqref="P34:Q34">
    <cfRule type="cellIs" dxfId="270" priority="301" stopIfTrue="1" operator="greaterThan">
      <formula>0</formula>
    </cfRule>
  </conditionalFormatting>
  <conditionalFormatting sqref="Q34 M34 C34:K34">
    <cfRule type="cellIs" dxfId="269" priority="300" stopIfTrue="1" operator="greaterThan">
      <formula>0</formula>
    </cfRule>
  </conditionalFormatting>
  <conditionalFormatting sqref="O34">
    <cfRule type="cellIs" dxfId="268" priority="298" stopIfTrue="1" operator="greaterThan">
      <formula>0</formula>
    </cfRule>
  </conditionalFormatting>
  <conditionalFormatting sqref="L35 P35:Q35">
    <cfRule type="cellIs" dxfId="267" priority="297" operator="greaterThan">
      <formula>0</formula>
    </cfRule>
  </conditionalFormatting>
  <conditionalFormatting sqref="L35">
    <cfRule type="cellIs" dxfId="266" priority="296" stopIfTrue="1" operator="lessThan">
      <formula>0</formula>
    </cfRule>
  </conditionalFormatting>
  <conditionalFormatting sqref="Q35 M35 C35:K35">
    <cfRule type="cellIs" dxfId="265" priority="295" stopIfTrue="1" operator="notEqual">
      <formula>""</formula>
    </cfRule>
  </conditionalFormatting>
  <conditionalFormatting sqref="P35:Q35">
    <cfRule type="cellIs" dxfId="264" priority="294" stopIfTrue="1" operator="greaterThan">
      <formula>0</formula>
    </cfRule>
  </conditionalFormatting>
  <conditionalFormatting sqref="O35">
    <cfRule type="cellIs" dxfId="263" priority="291" stopIfTrue="1" operator="greaterThan">
      <formula>0</formula>
    </cfRule>
  </conditionalFormatting>
  <conditionalFormatting sqref="L43 P43:Q43">
    <cfRule type="cellIs" dxfId="262" priority="290" operator="greaterThan">
      <formula>0</formula>
    </cfRule>
  </conditionalFormatting>
  <conditionalFormatting sqref="L43">
    <cfRule type="cellIs" dxfId="261" priority="289" stopIfTrue="1" operator="lessThan">
      <formula>0</formula>
    </cfRule>
  </conditionalFormatting>
  <conditionalFormatting sqref="Q43 M43 B43:K43 B44:B45 B47:B48">
    <cfRule type="cellIs" dxfId="260" priority="288" stopIfTrue="1" operator="notEqual">
      <formula>""</formula>
    </cfRule>
  </conditionalFormatting>
  <conditionalFormatting sqref="P43:Q43">
    <cfRule type="cellIs" dxfId="259" priority="287" stopIfTrue="1" operator="greaterThan">
      <formula>0</formula>
    </cfRule>
  </conditionalFormatting>
  <conditionalFormatting sqref="Q43 M43 B43:K43 B44:B45 B47:B48">
    <cfRule type="cellIs" dxfId="258" priority="286" stopIfTrue="1" operator="greaterThan">
      <formula>0</formula>
    </cfRule>
  </conditionalFormatting>
  <conditionalFormatting sqref="Q45 M45 C45:G45 I45:K45">
    <cfRule type="cellIs" dxfId="257" priority="272" stopIfTrue="1" operator="greaterThan">
      <formula>0</formula>
    </cfRule>
  </conditionalFormatting>
  <conditionalFormatting sqref="O43">
    <cfRule type="cellIs" dxfId="256" priority="284" stopIfTrue="1" operator="greaterThan">
      <formula>0</formula>
    </cfRule>
  </conditionalFormatting>
  <conditionalFormatting sqref="Q48 M48 C48:G48 I48:K48">
    <cfRule type="cellIs" dxfId="255" priority="258" stopIfTrue="1" operator="greaterThan">
      <formula>0</formula>
    </cfRule>
  </conditionalFormatting>
  <conditionalFormatting sqref="L44 P44:Q44">
    <cfRule type="cellIs" dxfId="254" priority="283" operator="greaterThan">
      <formula>0</formula>
    </cfRule>
  </conditionalFormatting>
  <conditionalFormatting sqref="L44">
    <cfRule type="cellIs" dxfId="253" priority="282" stopIfTrue="1" operator="lessThan">
      <formula>0</formula>
    </cfRule>
  </conditionalFormatting>
  <conditionalFormatting sqref="Q44 M44 C44:G44 I44:K44">
    <cfRule type="cellIs" dxfId="252" priority="281" stopIfTrue="1" operator="notEqual">
      <formula>""</formula>
    </cfRule>
  </conditionalFormatting>
  <conditionalFormatting sqref="P44:Q44">
    <cfRule type="cellIs" dxfId="251" priority="280" stopIfTrue="1" operator="greaterThan">
      <formula>0</formula>
    </cfRule>
  </conditionalFormatting>
  <conditionalFormatting sqref="Q44 M44 C44:G44 I44:K44">
    <cfRule type="cellIs" dxfId="250" priority="279" stopIfTrue="1" operator="greaterThan">
      <formula>0</formula>
    </cfRule>
  </conditionalFormatting>
  <conditionalFormatting sqref="O44">
    <cfRule type="cellIs" dxfId="249" priority="277" stopIfTrue="1" operator="greaterThan">
      <formula>0</formula>
    </cfRule>
  </conditionalFormatting>
  <conditionalFormatting sqref="L45 P45:Q45">
    <cfRule type="cellIs" dxfId="248" priority="276" operator="greaterThan">
      <formula>0</formula>
    </cfRule>
  </conditionalFormatting>
  <conditionalFormatting sqref="L45">
    <cfRule type="cellIs" dxfId="247" priority="275" stopIfTrue="1" operator="lessThan">
      <formula>0</formula>
    </cfRule>
  </conditionalFormatting>
  <conditionalFormatting sqref="Q45 M45 C45:G45 I45:K45">
    <cfRule type="cellIs" dxfId="246" priority="274" stopIfTrue="1" operator="notEqual">
      <formula>""</formula>
    </cfRule>
  </conditionalFormatting>
  <conditionalFormatting sqref="P45:Q45">
    <cfRule type="cellIs" dxfId="245" priority="273" stopIfTrue="1" operator="greaterThan">
      <formula>0</formula>
    </cfRule>
  </conditionalFormatting>
  <conditionalFormatting sqref="O45">
    <cfRule type="cellIs" dxfId="244" priority="270" stopIfTrue="1" operator="greaterThan">
      <formula>0</formula>
    </cfRule>
  </conditionalFormatting>
  <conditionalFormatting sqref="L47 P47:Q47">
    <cfRule type="cellIs" dxfId="243" priority="269" operator="greaterThan">
      <formula>0</formula>
    </cfRule>
  </conditionalFormatting>
  <conditionalFormatting sqref="L47">
    <cfRule type="cellIs" dxfId="242" priority="268" stopIfTrue="1" operator="lessThan">
      <formula>0</formula>
    </cfRule>
  </conditionalFormatting>
  <conditionalFormatting sqref="Q47 M47 C47:K47">
    <cfRule type="cellIs" dxfId="241" priority="267" stopIfTrue="1" operator="notEqual">
      <formula>""</formula>
    </cfRule>
  </conditionalFormatting>
  <conditionalFormatting sqref="P47:Q47">
    <cfRule type="cellIs" dxfId="240" priority="266" stopIfTrue="1" operator="greaterThan">
      <formula>0</formula>
    </cfRule>
  </conditionalFormatting>
  <conditionalFormatting sqref="Q47 M47 C47:K47">
    <cfRule type="cellIs" dxfId="239" priority="265" stopIfTrue="1" operator="greaterThan">
      <formula>0</formula>
    </cfRule>
  </conditionalFormatting>
  <conditionalFormatting sqref="O47">
    <cfRule type="cellIs" dxfId="238" priority="263" stopIfTrue="1" operator="greaterThan">
      <formula>0</formula>
    </cfRule>
  </conditionalFormatting>
  <conditionalFormatting sqref="L48 P48:Q48">
    <cfRule type="cellIs" dxfId="237" priority="262" operator="greaterThan">
      <formula>0</formula>
    </cfRule>
  </conditionalFormatting>
  <conditionalFormatting sqref="L48">
    <cfRule type="cellIs" dxfId="236" priority="261" stopIfTrue="1" operator="lessThan">
      <formula>0</formula>
    </cfRule>
  </conditionalFormatting>
  <conditionalFormatting sqref="Q48 M48 C48:G48 I48:K48">
    <cfRule type="cellIs" dxfId="235" priority="260" stopIfTrue="1" operator="notEqual">
      <formula>""</formula>
    </cfRule>
  </conditionalFormatting>
  <conditionalFormatting sqref="P48:Q48">
    <cfRule type="cellIs" dxfId="234" priority="259" stopIfTrue="1" operator="greaterThan">
      <formula>0</formula>
    </cfRule>
  </conditionalFormatting>
  <conditionalFormatting sqref="O48">
    <cfRule type="cellIs" dxfId="233" priority="256" stopIfTrue="1" operator="greaterThan">
      <formula>0</formula>
    </cfRule>
  </conditionalFormatting>
  <conditionalFormatting sqref="L56 P56:Q56">
    <cfRule type="cellIs" dxfId="232" priority="255" operator="greaterThan">
      <formula>0</formula>
    </cfRule>
  </conditionalFormatting>
  <conditionalFormatting sqref="L56">
    <cfRule type="cellIs" dxfId="231" priority="254" stopIfTrue="1" operator="lessThan">
      <formula>0</formula>
    </cfRule>
  </conditionalFormatting>
  <conditionalFormatting sqref="Q56 B56:K56 B57:B58 B60:B61">
    <cfRule type="cellIs" dxfId="230" priority="253" stopIfTrue="1" operator="notEqual">
      <formula>""</formula>
    </cfRule>
  </conditionalFormatting>
  <conditionalFormatting sqref="P56:Q56">
    <cfRule type="cellIs" dxfId="229" priority="252" stopIfTrue="1" operator="greaterThan">
      <formula>0</formula>
    </cfRule>
  </conditionalFormatting>
  <conditionalFormatting sqref="Q56 B56:K56 B57:B58 B60:B61">
    <cfRule type="cellIs" dxfId="228" priority="251" stopIfTrue="1" operator="greaterThan">
      <formula>0</formula>
    </cfRule>
  </conditionalFormatting>
  <conditionalFormatting sqref="Q58 C58:K58">
    <cfRule type="cellIs" dxfId="227" priority="237" stopIfTrue="1" operator="greaterThan">
      <formula>0</formula>
    </cfRule>
  </conditionalFormatting>
  <conditionalFormatting sqref="O56">
    <cfRule type="cellIs" dxfId="226" priority="249" stopIfTrue="1" operator="greaterThan">
      <formula>0</formula>
    </cfRule>
  </conditionalFormatting>
  <conditionalFormatting sqref="Q61 C61:K61">
    <cfRule type="cellIs" dxfId="225" priority="223" stopIfTrue="1" operator="greaterThan">
      <formula>0</formula>
    </cfRule>
  </conditionalFormatting>
  <conditionalFormatting sqref="L57 P57:Q57">
    <cfRule type="cellIs" dxfId="224" priority="248" operator="greaterThan">
      <formula>0</formula>
    </cfRule>
  </conditionalFormatting>
  <conditionalFormatting sqref="L57">
    <cfRule type="cellIs" dxfId="223" priority="247" stopIfTrue="1" operator="lessThan">
      <formula>0</formula>
    </cfRule>
  </conditionalFormatting>
  <conditionalFormatting sqref="Q57 C57:K57">
    <cfRule type="cellIs" dxfId="222" priority="246" stopIfTrue="1" operator="notEqual">
      <formula>""</formula>
    </cfRule>
  </conditionalFormatting>
  <conditionalFormatting sqref="P57:Q57">
    <cfRule type="cellIs" dxfId="221" priority="245" stopIfTrue="1" operator="greaterThan">
      <formula>0</formula>
    </cfRule>
  </conditionalFormatting>
  <conditionalFormatting sqref="Q57 C57:K57">
    <cfRule type="cellIs" dxfId="220" priority="244" stopIfTrue="1" operator="greaterThan">
      <formula>0</formula>
    </cfRule>
  </conditionalFormatting>
  <conditionalFormatting sqref="O57">
    <cfRule type="cellIs" dxfId="219" priority="242" stopIfTrue="1" operator="greaterThan">
      <formula>0</formula>
    </cfRule>
  </conditionalFormatting>
  <conditionalFormatting sqref="L58 P58:Q58">
    <cfRule type="cellIs" dxfId="218" priority="241" operator="greaterThan">
      <formula>0</formula>
    </cfRule>
  </conditionalFormatting>
  <conditionalFormatting sqref="L58">
    <cfRule type="cellIs" dxfId="217" priority="240" stopIfTrue="1" operator="lessThan">
      <formula>0</formula>
    </cfRule>
  </conditionalFormatting>
  <conditionalFormatting sqref="Q58 C58:K58">
    <cfRule type="cellIs" dxfId="216" priority="239" stopIfTrue="1" operator="notEqual">
      <formula>""</formula>
    </cfRule>
  </conditionalFormatting>
  <conditionalFormatting sqref="P58:Q58">
    <cfRule type="cellIs" dxfId="215" priority="238" stopIfTrue="1" operator="greaterThan">
      <formula>0</formula>
    </cfRule>
  </conditionalFormatting>
  <conditionalFormatting sqref="O58">
    <cfRule type="cellIs" dxfId="214" priority="235" stopIfTrue="1" operator="greaterThan">
      <formula>0</formula>
    </cfRule>
  </conditionalFormatting>
  <conditionalFormatting sqref="L60 P60:Q60">
    <cfRule type="cellIs" dxfId="213" priority="234" operator="greaterThan">
      <formula>0</formula>
    </cfRule>
  </conditionalFormatting>
  <conditionalFormatting sqref="L60">
    <cfRule type="cellIs" dxfId="212" priority="233" stopIfTrue="1" operator="lessThan">
      <formula>0</formula>
    </cfRule>
  </conditionalFormatting>
  <conditionalFormatting sqref="Q60 C60:K60">
    <cfRule type="cellIs" dxfId="211" priority="232" stopIfTrue="1" operator="notEqual">
      <formula>""</formula>
    </cfRule>
  </conditionalFormatting>
  <conditionalFormatting sqref="P60:Q60">
    <cfRule type="cellIs" dxfId="210" priority="231" stopIfTrue="1" operator="greaterThan">
      <formula>0</formula>
    </cfRule>
  </conditionalFormatting>
  <conditionalFormatting sqref="Q60 C60:K60">
    <cfRule type="cellIs" dxfId="209" priority="230" stopIfTrue="1" operator="greaterThan">
      <formula>0</formula>
    </cfRule>
  </conditionalFormatting>
  <conditionalFormatting sqref="O60">
    <cfRule type="cellIs" dxfId="208" priority="228" stopIfTrue="1" operator="greaterThan">
      <formula>0</formula>
    </cfRule>
  </conditionalFormatting>
  <conditionalFormatting sqref="L61 P61:Q61">
    <cfRule type="cellIs" dxfId="207" priority="227" operator="greaterThan">
      <formula>0</formula>
    </cfRule>
  </conditionalFormatting>
  <conditionalFormatting sqref="L61">
    <cfRule type="cellIs" dxfId="206" priority="226" stopIfTrue="1" operator="lessThan">
      <formula>0</formula>
    </cfRule>
  </conditionalFormatting>
  <conditionalFormatting sqref="Q61 C61:K61">
    <cfRule type="cellIs" dxfId="205" priority="225" stopIfTrue="1" operator="notEqual">
      <formula>""</formula>
    </cfRule>
  </conditionalFormatting>
  <conditionalFormatting sqref="P61:Q61">
    <cfRule type="cellIs" dxfId="204" priority="224" stopIfTrue="1" operator="greaterThan">
      <formula>0</formula>
    </cfRule>
  </conditionalFormatting>
  <conditionalFormatting sqref="O61">
    <cfRule type="cellIs" dxfId="203" priority="221" stopIfTrue="1" operator="greaterThan">
      <formula>0</formula>
    </cfRule>
  </conditionalFormatting>
  <conditionalFormatting sqref="L69 P69:Q69">
    <cfRule type="cellIs" dxfId="202" priority="220" operator="greaterThan">
      <formula>0</formula>
    </cfRule>
  </conditionalFormatting>
  <conditionalFormatting sqref="L69">
    <cfRule type="cellIs" dxfId="201" priority="219" stopIfTrue="1" operator="lessThan">
      <formula>0</formula>
    </cfRule>
  </conditionalFormatting>
  <conditionalFormatting sqref="Q69 M69 B69:K69 B70:B71 B73:B74">
    <cfRule type="cellIs" dxfId="200" priority="218" stopIfTrue="1" operator="notEqual">
      <formula>""</formula>
    </cfRule>
  </conditionalFormatting>
  <conditionalFormatting sqref="P69:Q69">
    <cfRule type="cellIs" dxfId="199" priority="217" stopIfTrue="1" operator="greaterThan">
      <formula>0</formula>
    </cfRule>
  </conditionalFormatting>
  <conditionalFormatting sqref="Q69 M69 B69:K69 B70:B71 B73:B74">
    <cfRule type="cellIs" dxfId="198" priority="216" stopIfTrue="1" operator="greaterThan">
      <formula>0</formula>
    </cfRule>
  </conditionalFormatting>
  <conditionalFormatting sqref="Q71 M71 C71:K71">
    <cfRule type="cellIs" dxfId="197" priority="202" stopIfTrue="1" operator="greaterThan">
      <formula>0</formula>
    </cfRule>
  </conditionalFormatting>
  <conditionalFormatting sqref="O69">
    <cfRule type="cellIs" dxfId="196" priority="214" stopIfTrue="1" operator="greaterThan">
      <formula>0</formula>
    </cfRule>
  </conditionalFormatting>
  <conditionalFormatting sqref="Q74 M74 C74:K74">
    <cfRule type="cellIs" dxfId="195" priority="188" stopIfTrue="1" operator="greaterThan">
      <formula>0</formula>
    </cfRule>
  </conditionalFormatting>
  <conditionalFormatting sqref="L70 P70:Q70">
    <cfRule type="cellIs" dxfId="194" priority="213" operator="greaterThan">
      <formula>0</formula>
    </cfRule>
  </conditionalFormatting>
  <conditionalFormatting sqref="L70">
    <cfRule type="cellIs" dxfId="193" priority="212" stopIfTrue="1" operator="lessThan">
      <formula>0</formula>
    </cfRule>
  </conditionalFormatting>
  <conditionalFormatting sqref="Q70 M70 C70:K70">
    <cfRule type="cellIs" dxfId="192" priority="211" stopIfTrue="1" operator="notEqual">
      <formula>""</formula>
    </cfRule>
  </conditionalFormatting>
  <conditionalFormatting sqref="P70:Q70">
    <cfRule type="cellIs" dxfId="191" priority="210" stopIfTrue="1" operator="greaterThan">
      <formula>0</formula>
    </cfRule>
  </conditionalFormatting>
  <conditionalFormatting sqref="Q70 M70 C70:K70">
    <cfRule type="cellIs" dxfId="190" priority="209" stopIfTrue="1" operator="greaterThan">
      <formula>0</formula>
    </cfRule>
  </conditionalFormatting>
  <conditionalFormatting sqref="O70">
    <cfRule type="cellIs" dxfId="189" priority="207" stopIfTrue="1" operator="greaterThan">
      <formula>0</formula>
    </cfRule>
  </conditionalFormatting>
  <conditionalFormatting sqref="L71 P71:Q71">
    <cfRule type="cellIs" dxfId="188" priority="206" operator="greaterThan">
      <formula>0</formula>
    </cfRule>
  </conditionalFormatting>
  <conditionalFormatting sqref="L71">
    <cfRule type="cellIs" dxfId="187" priority="205" stopIfTrue="1" operator="lessThan">
      <formula>0</formula>
    </cfRule>
  </conditionalFormatting>
  <conditionalFormatting sqref="Q71 M71 C71:K71">
    <cfRule type="cellIs" dxfId="186" priority="204" stopIfTrue="1" operator="notEqual">
      <formula>""</formula>
    </cfRule>
  </conditionalFormatting>
  <conditionalFormatting sqref="P71:Q71">
    <cfRule type="cellIs" dxfId="185" priority="203" stopIfTrue="1" operator="greaterThan">
      <formula>0</formula>
    </cfRule>
  </conditionalFormatting>
  <conditionalFormatting sqref="O71">
    <cfRule type="cellIs" dxfId="184" priority="200" stopIfTrue="1" operator="greaterThan">
      <formula>0</formula>
    </cfRule>
  </conditionalFormatting>
  <conditionalFormatting sqref="L73 P73:Q73">
    <cfRule type="cellIs" dxfId="183" priority="199" operator="greaterThan">
      <formula>0</formula>
    </cfRule>
  </conditionalFormatting>
  <conditionalFormatting sqref="L73">
    <cfRule type="cellIs" dxfId="182" priority="198" stopIfTrue="1" operator="lessThan">
      <formula>0</formula>
    </cfRule>
  </conditionalFormatting>
  <conditionalFormatting sqref="Q73 M73 C73:K73">
    <cfRule type="cellIs" dxfId="181" priority="197" stopIfTrue="1" operator="notEqual">
      <formula>""</formula>
    </cfRule>
  </conditionalFormatting>
  <conditionalFormatting sqref="P73:Q73">
    <cfRule type="cellIs" dxfId="180" priority="196" stopIfTrue="1" operator="greaterThan">
      <formula>0</formula>
    </cfRule>
  </conditionalFormatting>
  <conditionalFormatting sqref="Q73 M73 C73:K73">
    <cfRule type="cellIs" dxfId="179" priority="195" stopIfTrue="1" operator="greaterThan">
      <formula>0</formula>
    </cfRule>
  </conditionalFormatting>
  <conditionalFormatting sqref="O73">
    <cfRule type="cellIs" dxfId="178" priority="193" stopIfTrue="1" operator="greaterThan">
      <formula>0</formula>
    </cfRule>
  </conditionalFormatting>
  <conditionalFormatting sqref="L74 P74:Q74">
    <cfRule type="cellIs" dxfId="177" priority="192" operator="greaterThan">
      <formula>0</formula>
    </cfRule>
  </conditionalFormatting>
  <conditionalFormatting sqref="L74">
    <cfRule type="cellIs" dxfId="176" priority="191" stopIfTrue="1" operator="lessThan">
      <formula>0</formula>
    </cfRule>
  </conditionalFormatting>
  <conditionalFormatting sqref="Q74 M74 C74:K74">
    <cfRule type="cellIs" dxfId="175" priority="190" stopIfTrue="1" operator="notEqual">
      <formula>""</formula>
    </cfRule>
  </conditionalFormatting>
  <conditionalFormatting sqref="P74:Q74">
    <cfRule type="cellIs" dxfId="174" priority="189" stopIfTrue="1" operator="greaterThan">
      <formula>0</formula>
    </cfRule>
  </conditionalFormatting>
  <conditionalFormatting sqref="O74">
    <cfRule type="cellIs" dxfId="173" priority="186" stopIfTrue="1" operator="greaterThan">
      <formula>0</formula>
    </cfRule>
  </conditionalFormatting>
  <conditionalFormatting sqref="L82 P82:Q82">
    <cfRule type="cellIs" dxfId="172" priority="185" operator="greaterThan">
      <formula>0</formula>
    </cfRule>
  </conditionalFormatting>
  <conditionalFormatting sqref="L82">
    <cfRule type="cellIs" dxfId="171" priority="184" stopIfTrue="1" operator="lessThan">
      <formula>0</formula>
    </cfRule>
  </conditionalFormatting>
  <conditionalFormatting sqref="Q82 B82:K82 B83:B84 B86:B87">
    <cfRule type="cellIs" dxfId="170" priority="183" stopIfTrue="1" operator="notEqual">
      <formula>""</formula>
    </cfRule>
  </conditionalFormatting>
  <conditionalFormatting sqref="P82:Q82">
    <cfRule type="cellIs" dxfId="169" priority="182" stopIfTrue="1" operator="greaterThan">
      <formula>0</formula>
    </cfRule>
  </conditionalFormatting>
  <conditionalFormatting sqref="Q82 B82:K82 B83:B84 B86:B87">
    <cfRule type="cellIs" dxfId="168" priority="181" stopIfTrue="1" operator="greaterThan">
      <formula>0</formula>
    </cfRule>
  </conditionalFormatting>
  <conditionalFormatting sqref="Q84 C84:K84">
    <cfRule type="cellIs" dxfId="167" priority="167" stopIfTrue="1" operator="greaterThan">
      <formula>0</formula>
    </cfRule>
  </conditionalFormatting>
  <conditionalFormatting sqref="Q87 C87:K87">
    <cfRule type="cellIs" dxfId="166" priority="153" stopIfTrue="1" operator="greaterThan">
      <formula>0</formula>
    </cfRule>
  </conditionalFormatting>
  <conditionalFormatting sqref="L83 P83:Q83">
    <cfRule type="cellIs" dxfId="165" priority="178" operator="greaterThan">
      <formula>0</formula>
    </cfRule>
  </conditionalFormatting>
  <conditionalFormatting sqref="L83">
    <cfRule type="cellIs" dxfId="164" priority="177" stopIfTrue="1" operator="lessThan">
      <formula>0</formula>
    </cfRule>
  </conditionalFormatting>
  <conditionalFormatting sqref="Q83 C83:K83">
    <cfRule type="cellIs" dxfId="163" priority="176" stopIfTrue="1" operator="notEqual">
      <formula>""</formula>
    </cfRule>
  </conditionalFormatting>
  <conditionalFormatting sqref="P83:Q83">
    <cfRule type="cellIs" dxfId="162" priority="175" stopIfTrue="1" operator="greaterThan">
      <formula>0</formula>
    </cfRule>
  </conditionalFormatting>
  <conditionalFormatting sqref="Q83 C83:K83">
    <cfRule type="cellIs" dxfId="161" priority="174" stopIfTrue="1" operator="greaterThan">
      <formula>0</formula>
    </cfRule>
  </conditionalFormatting>
  <conditionalFormatting sqref="O83">
    <cfRule type="cellIs" dxfId="160" priority="172" stopIfTrue="1" operator="greaterThan">
      <formula>0</formula>
    </cfRule>
  </conditionalFormatting>
  <conditionalFormatting sqref="L84 P84:Q84">
    <cfRule type="cellIs" dxfId="159" priority="171" operator="greaterThan">
      <formula>0</formula>
    </cfRule>
  </conditionalFormatting>
  <conditionalFormatting sqref="L84">
    <cfRule type="cellIs" dxfId="158" priority="170" stopIfTrue="1" operator="lessThan">
      <formula>0</formula>
    </cfRule>
  </conditionalFormatting>
  <conditionalFormatting sqref="Q84 C84:K84">
    <cfRule type="cellIs" dxfId="157" priority="169" stopIfTrue="1" operator="notEqual">
      <formula>""</formula>
    </cfRule>
  </conditionalFormatting>
  <conditionalFormatting sqref="P84:Q84">
    <cfRule type="cellIs" dxfId="156" priority="168" stopIfTrue="1" operator="greaterThan">
      <formula>0</formula>
    </cfRule>
  </conditionalFormatting>
  <conditionalFormatting sqref="O84">
    <cfRule type="cellIs" dxfId="155" priority="165" stopIfTrue="1" operator="greaterThan">
      <formula>0</formula>
    </cfRule>
  </conditionalFormatting>
  <conditionalFormatting sqref="L86 P86:Q86">
    <cfRule type="cellIs" dxfId="154" priority="164" operator="greaterThan">
      <formula>0</formula>
    </cfRule>
  </conditionalFormatting>
  <conditionalFormatting sqref="L86">
    <cfRule type="cellIs" dxfId="153" priority="163" stopIfTrue="1" operator="lessThan">
      <formula>0</formula>
    </cfRule>
  </conditionalFormatting>
  <conditionalFormatting sqref="Q86 C86:K86">
    <cfRule type="cellIs" dxfId="152" priority="162" stopIfTrue="1" operator="notEqual">
      <formula>""</formula>
    </cfRule>
  </conditionalFormatting>
  <conditionalFormatting sqref="P86:Q86">
    <cfRule type="cellIs" dxfId="151" priority="161" stopIfTrue="1" operator="greaterThan">
      <formula>0</formula>
    </cfRule>
  </conditionalFormatting>
  <conditionalFormatting sqref="Q86 C86:K86">
    <cfRule type="cellIs" dxfId="150" priority="160" stopIfTrue="1" operator="greaterThan">
      <formula>0</formula>
    </cfRule>
  </conditionalFormatting>
  <conditionalFormatting sqref="O86">
    <cfRule type="cellIs" dxfId="149" priority="158" stopIfTrue="1" operator="greaterThan">
      <formula>0</formula>
    </cfRule>
  </conditionalFormatting>
  <conditionalFormatting sqref="L87 P87:Q87">
    <cfRule type="cellIs" dxfId="148" priority="157" operator="greaterThan">
      <formula>0</formula>
    </cfRule>
  </conditionalFormatting>
  <conditionalFormatting sqref="L87">
    <cfRule type="cellIs" dxfId="147" priority="156" stopIfTrue="1" operator="lessThan">
      <formula>0</formula>
    </cfRule>
  </conditionalFormatting>
  <conditionalFormatting sqref="Q87 C87:K87">
    <cfRule type="cellIs" dxfId="146" priority="155" stopIfTrue="1" operator="notEqual">
      <formula>""</formula>
    </cfRule>
  </conditionalFormatting>
  <conditionalFormatting sqref="P87:Q87">
    <cfRule type="cellIs" dxfId="145" priority="154" stopIfTrue="1" operator="greaterThan">
      <formula>0</formula>
    </cfRule>
  </conditionalFormatting>
  <conditionalFormatting sqref="O87">
    <cfRule type="cellIs" dxfId="144" priority="151" stopIfTrue="1" operator="greaterThan">
      <formula>0</formula>
    </cfRule>
  </conditionalFormatting>
  <conditionalFormatting sqref="L95 P95:Q95">
    <cfRule type="cellIs" dxfId="143" priority="150" operator="greaterThan">
      <formula>0</formula>
    </cfRule>
  </conditionalFormatting>
  <conditionalFormatting sqref="L95">
    <cfRule type="cellIs" dxfId="142" priority="149" stopIfTrue="1" operator="lessThan">
      <formula>0</formula>
    </cfRule>
  </conditionalFormatting>
  <conditionalFormatting sqref="Q95 B95:K95 B96:B97 B99:B100">
    <cfRule type="cellIs" dxfId="141" priority="148" stopIfTrue="1" operator="notEqual">
      <formula>""</formula>
    </cfRule>
  </conditionalFormatting>
  <conditionalFormatting sqref="P95:Q95">
    <cfRule type="cellIs" dxfId="140" priority="147" stopIfTrue="1" operator="greaterThan">
      <formula>0</formula>
    </cfRule>
  </conditionalFormatting>
  <conditionalFormatting sqref="Q95 B95:K95 B96:B97 B99:B100">
    <cfRule type="cellIs" dxfId="139" priority="146" stopIfTrue="1" operator="greaterThan">
      <formula>0</formula>
    </cfRule>
  </conditionalFormatting>
  <conditionalFormatting sqref="Q97 C97:K97">
    <cfRule type="cellIs" dxfId="138" priority="132" stopIfTrue="1" operator="greaterThan">
      <formula>0</formula>
    </cfRule>
  </conditionalFormatting>
  <conditionalFormatting sqref="O95">
    <cfRule type="cellIs" dxfId="137" priority="144" stopIfTrue="1" operator="greaterThan">
      <formula>0</formula>
    </cfRule>
  </conditionalFormatting>
  <conditionalFormatting sqref="Q100 C100:K100">
    <cfRule type="cellIs" dxfId="136" priority="118" stopIfTrue="1" operator="greaterThan">
      <formula>0</formula>
    </cfRule>
  </conditionalFormatting>
  <conditionalFormatting sqref="L96 P96:Q96">
    <cfRule type="cellIs" dxfId="135" priority="143" operator="greaterThan">
      <formula>0</formula>
    </cfRule>
  </conditionalFormatting>
  <conditionalFormatting sqref="L96">
    <cfRule type="cellIs" dxfId="134" priority="142" stopIfTrue="1" operator="lessThan">
      <formula>0</formula>
    </cfRule>
  </conditionalFormatting>
  <conditionalFormatting sqref="Q96 C96:K96">
    <cfRule type="cellIs" dxfId="133" priority="141" stopIfTrue="1" operator="notEqual">
      <formula>""</formula>
    </cfRule>
  </conditionalFormatting>
  <conditionalFormatting sqref="P96:Q96">
    <cfRule type="cellIs" dxfId="132" priority="140" stopIfTrue="1" operator="greaterThan">
      <formula>0</formula>
    </cfRule>
  </conditionalFormatting>
  <conditionalFormatting sqref="Q96 C96:K96">
    <cfRule type="cellIs" dxfId="131" priority="139" stopIfTrue="1" operator="greaterThan">
      <formula>0</formula>
    </cfRule>
  </conditionalFormatting>
  <conditionalFormatting sqref="O96">
    <cfRule type="cellIs" dxfId="130" priority="137" stopIfTrue="1" operator="greaterThan">
      <formula>0</formula>
    </cfRule>
  </conditionalFormatting>
  <conditionalFormatting sqref="L97 P97:Q97">
    <cfRule type="cellIs" dxfId="129" priority="136" operator="greaterThan">
      <formula>0</formula>
    </cfRule>
  </conditionalFormatting>
  <conditionalFormatting sqref="L97">
    <cfRule type="cellIs" dxfId="128" priority="135" stopIfTrue="1" operator="lessThan">
      <formula>0</formula>
    </cfRule>
  </conditionalFormatting>
  <conditionalFormatting sqref="Q97 C97:K97">
    <cfRule type="cellIs" dxfId="127" priority="134" stopIfTrue="1" operator="notEqual">
      <formula>""</formula>
    </cfRule>
  </conditionalFormatting>
  <conditionalFormatting sqref="P97:Q97">
    <cfRule type="cellIs" dxfId="126" priority="133" stopIfTrue="1" operator="greaterThan">
      <formula>0</formula>
    </cfRule>
  </conditionalFormatting>
  <conditionalFormatting sqref="O97">
    <cfRule type="cellIs" dxfId="125" priority="130" stopIfTrue="1" operator="greaterThan">
      <formula>0</formula>
    </cfRule>
  </conditionalFormatting>
  <conditionalFormatting sqref="L99 P99:Q99">
    <cfRule type="cellIs" dxfId="124" priority="129" operator="greaterThan">
      <formula>0</formula>
    </cfRule>
  </conditionalFormatting>
  <conditionalFormatting sqref="L99">
    <cfRule type="cellIs" dxfId="123" priority="128" stopIfTrue="1" operator="lessThan">
      <formula>0</formula>
    </cfRule>
  </conditionalFormatting>
  <conditionalFormatting sqref="Q99 M99 C99:K99">
    <cfRule type="cellIs" dxfId="122" priority="127" stopIfTrue="1" operator="notEqual">
      <formula>""</formula>
    </cfRule>
  </conditionalFormatting>
  <conditionalFormatting sqref="P99:Q99">
    <cfRule type="cellIs" dxfId="121" priority="126" stopIfTrue="1" operator="greaterThan">
      <formula>0</formula>
    </cfRule>
  </conditionalFormatting>
  <conditionalFormatting sqref="Q99 M99 C99:K99">
    <cfRule type="cellIs" dxfId="120" priority="125" stopIfTrue="1" operator="greaterThan">
      <formula>0</formula>
    </cfRule>
  </conditionalFormatting>
  <conditionalFormatting sqref="O99">
    <cfRule type="cellIs" dxfId="119" priority="123" stopIfTrue="1" operator="greaterThan">
      <formula>0</formula>
    </cfRule>
  </conditionalFormatting>
  <conditionalFormatting sqref="L100 P100:Q100">
    <cfRule type="cellIs" dxfId="118" priority="122" operator="greaterThan">
      <formula>0</formula>
    </cfRule>
  </conditionalFormatting>
  <conditionalFormatting sqref="L100">
    <cfRule type="cellIs" dxfId="117" priority="121" stopIfTrue="1" operator="lessThan">
      <formula>0</formula>
    </cfRule>
  </conditionalFormatting>
  <conditionalFormatting sqref="Q100 C100:K100">
    <cfRule type="cellIs" dxfId="116" priority="120" stopIfTrue="1" operator="notEqual">
      <formula>""</formula>
    </cfRule>
  </conditionalFormatting>
  <conditionalFormatting sqref="P100:Q100">
    <cfRule type="cellIs" dxfId="115" priority="119" stopIfTrue="1" operator="greaterThan">
      <formula>0</formula>
    </cfRule>
  </conditionalFormatting>
  <conditionalFormatting sqref="O100">
    <cfRule type="cellIs" dxfId="114" priority="116" stopIfTrue="1" operator="greaterThan">
      <formula>0</formula>
    </cfRule>
  </conditionalFormatting>
  <conditionalFormatting sqref="L108 P108:Q108">
    <cfRule type="cellIs" dxfId="113" priority="115" operator="greaterThan">
      <formula>0</formula>
    </cfRule>
  </conditionalFormatting>
  <conditionalFormatting sqref="L108">
    <cfRule type="cellIs" dxfId="112" priority="114" stopIfTrue="1" operator="lessThan">
      <formula>0</formula>
    </cfRule>
  </conditionalFormatting>
  <conditionalFormatting sqref="Q108 B108:K108 B109:B110 B112:B113">
    <cfRule type="cellIs" dxfId="111" priority="113" stopIfTrue="1" operator="notEqual">
      <formula>""</formula>
    </cfRule>
  </conditionalFormatting>
  <conditionalFormatting sqref="P108:Q108">
    <cfRule type="cellIs" dxfId="110" priority="112" stopIfTrue="1" operator="greaterThan">
      <formula>0</formula>
    </cfRule>
  </conditionalFormatting>
  <conditionalFormatting sqref="Q108 B108:K108 B109:B110 B112:B113">
    <cfRule type="cellIs" dxfId="109" priority="111" stopIfTrue="1" operator="greaterThan">
      <formula>0</formula>
    </cfRule>
  </conditionalFormatting>
  <conditionalFormatting sqref="Q110 C110:K110">
    <cfRule type="cellIs" dxfId="108" priority="97" stopIfTrue="1" operator="greaterThan">
      <formula>0</formula>
    </cfRule>
  </conditionalFormatting>
  <conditionalFormatting sqref="O108">
    <cfRule type="cellIs" dxfId="107" priority="109" stopIfTrue="1" operator="greaterThan">
      <formula>0</formula>
    </cfRule>
  </conditionalFormatting>
  <conditionalFormatting sqref="Q113 C113:K113">
    <cfRule type="cellIs" dxfId="106" priority="83" stopIfTrue="1" operator="greaterThan">
      <formula>0</formula>
    </cfRule>
  </conditionalFormatting>
  <conditionalFormatting sqref="L109 P109:Q109">
    <cfRule type="cellIs" dxfId="105" priority="108" operator="greaterThan">
      <formula>0</formula>
    </cfRule>
  </conditionalFormatting>
  <conditionalFormatting sqref="L109">
    <cfRule type="cellIs" dxfId="104" priority="107" stopIfTrue="1" operator="lessThan">
      <formula>0</formula>
    </cfRule>
  </conditionalFormatting>
  <conditionalFormatting sqref="Q109 C109:K109">
    <cfRule type="cellIs" dxfId="103" priority="106" stopIfTrue="1" operator="notEqual">
      <formula>""</formula>
    </cfRule>
  </conditionalFormatting>
  <conditionalFormatting sqref="P109:Q109">
    <cfRule type="cellIs" dxfId="102" priority="105" stopIfTrue="1" operator="greaterThan">
      <formula>0</formula>
    </cfRule>
  </conditionalFormatting>
  <conditionalFormatting sqref="Q109 C109:K109">
    <cfRule type="cellIs" dxfId="101" priority="104" stopIfTrue="1" operator="greaterThan">
      <formula>0</formula>
    </cfRule>
  </conditionalFormatting>
  <conditionalFormatting sqref="O109">
    <cfRule type="cellIs" dxfId="100" priority="102" stopIfTrue="1" operator="greaterThan">
      <formula>0</formula>
    </cfRule>
  </conditionalFormatting>
  <conditionalFormatting sqref="L110 P110:Q110">
    <cfRule type="cellIs" dxfId="99" priority="101" operator="greaterThan">
      <formula>0</formula>
    </cfRule>
  </conditionalFormatting>
  <conditionalFormatting sqref="L110">
    <cfRule type="cellIs" dxfId="98" priority="100" stopIfTrue="1" operator="lessThan">
      <formula>0</formula>
    </cfRule>
  </conditionalFormatting>
  <conditionalFormatting sqref="Q110 C110:K110">
    <cfRule type="cellIs" dxfId="97" priority="99" stopIfTrue="1" operator="notEqual">
      <formula>""</formula>
    </cfRule>
  </conditionalFormatting>
  <conditionalFormatting sqref="P110:Q110">
    <cfRule type="cellIs" dxfId="96" priority="98" stopIfTrue="1" operator="greaterThan">
      <formula>0</formula>
    </cfRule>
  </conditionalFormatting>
  <conditionalFormatting sqref="O110">
    <cfRule type="cellIs" dxfId="95" priority="95" stopIfTrue="1" operator="greaterThan">
      <formula>0</formula>
    </cfRule>
  </conditionalFormatting>
  <conditionalFormatting sqref="L112 P112:Q112">
    <cfRule type="cellIs" dxfId="94" priority="94" operator="greaterThan">
      <formula>0</formula>
    </cfRule>
  </conditionalFormatting>
  <conditionalFormatting sqref="L112">
    <cfRule type="cellIs" dxfId="93" priority="93" stopIfTrue="1" operator="lessThan">
      <formula>0</formula>
    </cfRule>
  </conditionalFormatting>
  <conditionalFormatting sqref="Q112 C112:K112">
    <cfRule type="cellIs" dxfId="92" priority="92" stopIfTrue="1" operator="notEqual">
      <formula>""</formula>
    </cfRule>
  </conditionalFormatting>
  <conditionalFormatting sqref="P112:Q112">
    <cfRule type="cellIs" dxfId="91" priority="91" stopIfTrue="1" operator="greaterThan">
      <formula>0</formula>
    </cfRule>
  </conditionalFormatting>
  <conditionalFormatting sqref="Q112 C112:K112">
    <cfRule type="cellIs" dxfId="90" priority="90" stopIfTrue="1" operator="greaterThan">
      <formula>0</formula>
    </cfRule>
  </conditionalFormatting>
  <conditionalFormatting sqref="O112">
    <cfRule type="cellIs" dxfId="89" priority="88" stopIfTrue="1" operator="greaterThan">
      <formula>0</formula>
    </cfRule>
  </conditionalFormatting>
  <conditionalFormatting sqref="L113 P113:Q113">
    <cfRule type="cellIs" dxfId="88" priority="87" operator="greaterThan">
      <formula>0</formula>
    </cfRule>
  </conditionalFormatting>
  <conditionalFormatting sqref="L113">
    <cfRule type="cellIs" dxfId="87" priority="86" stopIfTrue="1" operator="lessThan">
      <formula>0</formula>
    </cfRule>
  </conditionalFormatting>
  <conditionalFormatting sqref="Q113 C113:K113">
    <cfRule type="cellIs" dxfId="86" priority="85" stopIfTrue="1" operator="notEqual">
      <formula>""</formula>
    </cfRule>
  </conditionalFormatting>
  <conditionalFormatting sqref="P113:Q113">
    <cfRule type="cellIs" dxfId="85" priority="84" stopIfTrue="1" operator="greaterThan">
      <formula>0</formula>
    </cfRule>
  </conditionalFormatting>
  <conditionalFormatting sqref="O113">
    <cfRule type="cellIs" dxfId="84" priority="81" stopIfTrue="1" operator="greaterThan">
      <formula>0</formula>
    </cfRule>
  </conditionalFormatting>
  <conditionalFormatting sqref="H22">
    <cfRule type="cellIs" dxfId="83" priority="80" stopIfTrue="1" operator="notEqual">
      <formula>""</formula>
    </cfRule>
  </conditionalFormatting>
  <conditionalFormatting sqref="H22">
    <cfRule type="cellIs" dxfId="82" priority="79" stopIfTrue="1" operator="greaterThan">
      <formula>0</formula>
    </cfRule>
  </conditionalFormatting>
  <conditionalFormatting sqref="N19">
    <cfRule type="cellIs" dxfId="81" priority="78" stopIfTrue="1" operator="greaterThan">
      <formula>0</formula>
    </cfRule>
  </conditionalFormatting>
  <conditionalFormatting sqref="N18">
    <cfRule type="cellIs" dxfId="80" priority="77" stopIfTrue="1" operator="greaterThan">
      <formula>0</formula>
    </cfRule>
  </conditionalFormatting>
  <conditionalFormatting sqref="N17">
    <cfRule type="cellIs" dxfId="79" priority="76" stopIfTrue="1" operator="greaterThan">
      <formula>0</formula>
    </cfRule>
  </conditionalFormatting>
  <conditionalFormatting sqref="N22">
    <cfRule type="cellIs" dxfId="78" priority="75" stopIfTrue="1" operator="greaterThan">
      <formula>0</formula>
    </cfRule>
  </conditionalFormatting>
  <conditionalFormatting sqref="N30">
    <cfRule type="cellIs" dxfId="77" priority="74" stopIfTrue="1" operator="greaterThan">
      <formula>0</formula>
    </cfRule>
  </conditionalFormatting>
  <conditionalFormatting sqref="N31">
    <cfRule type="cellIs" dxfId="76" priority="73" stopIfTrue="1" operator="greaterThan">
      <formula>0</formula>
    </cfRule>
  </conditionalFormatting>
  <conditionalFormatting sqref="N32">
    <cfRule type="cellIs" dxfId="75" priority="72" stopIfTrue="1" operator="greaterThan">
      <formula>0</formula>
    </cfRule>
  </conditionalFormatting>
  <conditionalFormatting sqref="N34">
    <cfRule type="cellIs" dxfId="74" priority="71" stopIfTrue="1" operator="greaterThan">
      <formula>0</formula>
    </cfRule>
  </conditionalFormatting>
  <conditionalFormatting sqref="N35">
    <cfRule type="cellIs" dxfId="73" priority="70" stopIfTrue="1" operator="greaterThan">
      <formula>0</formula>
    </cfRule>
  </conditionalFormatting>
  <conditionalFormatting sqref="N43">
    <cfRule type="cellIs" dxfId="72" priority="69" stopIfTrue="1" operator="greaterThan">
      <formula>0</formula>
    </cfRule>
  </conditionalFormatting>
  <conditionalFormatting sqref="N44">
    <cfRule type="cellIs" dxfId="71" priority="68" stopIfTrue="1" operator="greaterThan">
      <formula>0</formula>
    </cfRule>
  </conditionalFormatting>
  <conditionalFormatting sqref="N45">
    <cfRule type="cellIs" dxfId="70" priority="67" stopIfTrue="1" operator="greaterThan">
      <formula>0</formula>
    </cfRule>
  </conditionalFormatting>
  <conditionalFormatting sqref="N47">
    <cfRule type="cellIs" dxfId="69" priority="66" stopIfTrue="1" operator="greaterThan">
      <formula>0</formula>
    </cfRule>
  </conditionalFormatting>
  <conditionalFormatting sqref="N48">
    <cfRule type="cellIs" dxfId="68" priority="65" stopIfTrue="1" operator="greaterThan">
      <formula>0</formula>
    </cfRule>
  </conditionalFormatting>
  <conditionalFormatting sqref="N56">
    <cfRule type="cellIs" dxfId="67" priority="64" stopIfTrue="1" operator="greaterThan">
      <formula>0</formula>
    </cfRule>
  </conditionalFormatting>
  <conditionalFormatting sqref="N57">
    <cfRule type="cellIs" dxfId="66" priority="63" stopIfTrue="1" operator="greaterThan">
      <formula>0</formula>
    </cfRule>
  </conditionalFormatting>
  <conditionalFormatting sqref="N58">
    <cfRule type="cellIs" dxfId="65" priority="62" stopIfTrue="1" operator="greaterThan">
      <formula>0</formula>
    </cfRule>
  </conditionalFormatting>
  <conditionalFormatting sqref="N60">
    <cfRule type="cellIs" dxfId="64" priority="61" stopIfTrue="1" operator="greaterThan">
      <formula>0</formula>
    </cfRule>
  </conditionalFormatting>
  <conditionalFormatting sqref="N61">
    <cfRule type="cellIs" dxfId="63" priority="60" stopIfTrue="1" operator="greaterThan">
      <formula>0</formula>
    </cfRule>
  </conditionalFormatting>
  <conditionalFormatting sqref="N69">
    <cfRule type="cellIs" dxfId="62" priority="59" stopIfTrue="1" operator="greaterThan">
      <formula>0</formula>
    </cfRule>
  </conditionalFormatting>
  <conditionalFormatting sqref="N70">
    <cfRule type="cellIs" dxfId="61" priority="58" stopIfTrue="1" operator="greaterThan">
      <formula>0</formula>
    </cfRule>
  </conditionalFormatting>
  <conditionalFormatting sqref="N71">
    <cfRule type="cellIs" dxfId="60" priority="57" stopIfTrue="1" operator="greaterThan">
      <formula>0</formula>
    </cfRule>
  </conditionalFormatting>
  <conditionalFormatting sqref="N73">
    <cfRule type="cellIs" dxfId="59" priority="56" stopIfTrue="1" operator="greaterThan">
      <formula>0</formula>
    </cfRule>
  </conditionalFormatting>
  <conditionalFormatting sqref="N74">
    <cfRule type="cellIs" dxfId="58" priority="55" stopIfTrue="1" operator="greaterThan">
      <formula>0</formula>
    </cfRule>
  </conditionalFormatting>
  <conditionalFormatting sqref="N82">
    <cfRule type="cellIs" dxfId="57" priority="54" stopIfTrue="1" operator="greaterThan">
      <formula>0</formula>
    </cfRule>
  </conditionalFormatting>
  <conditionalFormatting sqref="N83">
    <cfRule type="cellIs" dxfId="56" priority="53" stopIfTrue="1" operator="greaterThan">
      <formula>0</formula>
    </cfRule>
  </conditionalFormatting>
  <conditionalFormatting sqref="N84">
    <cfRule type="cellIs" dxfId="55" priority="52" stopIfTrue="1" operator="greaterThan">
      <formula>0</formula>
    </cfRule>
  </conditionalFormatting>
  <conditionalFormatting sqref="N86">
    <cfRule type="cellIs" dxfId="54" priority="51" stopIfTrue="1" operator="greaterThan">
      <formula>0</formula>
    </cfRule>
  </conditionalFormatting>
  <conditionalFormatting sqref="N87">
    <cfRule type="cellIs" dxfId="53" priority="50" stopIfTrue="1" operator="greaterThan">
      <formula>0</formula>
    </cfRule>
  </conditionalFormatting>
  <conditionalFormatting sqref="N95">
    <cfRule type="cellIs" dxfId="52" priority="49" stopIfTrue="1" operator="greaterThan">
      <formula>0</formula>
    </cfRule>
  </conditionalFormatting>
  <conditionalFormatting sqref="N96">
    <cfRule type="cellIs" dxfId="51" priority="48" stopIfTrue="1" operator="greaterThan">
      <formula>0</formula>
    </cfRule>
  </conditionalFormatting>
  <conditionalFormatting sqref="N97">
    <cfRule type="cellIs" dxfId="50" priority="47" stopIfTrue="1" operator="greaterThan">
      <formula>0</formula>
    </cfRule>
  </conditionalFormatting>
  <conditionalFormatting sqref="N99">
    <cfRule type="cellIs" dxfId="49" priority="46" stopIfTrue="1" operator="greaterThan">
      <formula>0</formula>
    </cfRule>
  </conditionalFormatting>
  <conditionalFormatting sqref="N100">
    <cfRule type="cellIs" dxfId="48" priority="45" stopIfTrue="1" operator="greaterThan">
      <formula>0</formula>
    </cfRule>
  </conditionalFormatting>
  <conditionalFormatting sqref="N108">
    <cfRule type="cellIs" dxfId="47" priority="44" stopIfTrue="1" operator="greaterThan">
      <formula>0</formula>
    </cfRule>
  </conditionalFormatting>
  <conditionalFormatting sqref="N109">
    <cfRule type="cellIs" dxfId="46" priority="43" stopIfTrue="1" operator="greaterThan">
      <formula>0</formula>
    </cfRule>
  </conditionalFormatting>
  <conditionalFormatting sqref="N110">
    <cfRule type="cellIs" dxfId="45" priority="42" stopIfTrue="1" operator="greaterThan">
      <formula>0</formula>
    </cfRule>
  </conditionalFormatting>
  <conditionalFormatting sqref="N112">
    <cfRule type="cellIs" dxfId="44" priority="41" stopIfTrue="1" operator="greaterThan">
      <formula>0</formula>
    </cfRule>
  </conditionalFormatting>
  <conditionalFormatting sqref="N113">
    <cfRule type="cellIs" dxfId="43" priority="40" stopIfTrue="1" operator="greaterThan">
      <formula>0</formula>
    </cfRule>
  </conditionalFormatting>
  <conditionalFormatting sqref="H18">
    <cfRule type="cellIs" dxfId="42" priority="39" stopIfTrue="1" operator="notEqual">
      <formula>""</formula>
    </cfRule>
  </conditionalFormatting>
  <conditionalFormatting sqref="H18">
    <cfRule type="cellIs" dxfId="41" priority="38" stopIfTrue="1" operator="greaterThan">
      <formula>0</formula>
    </cfRule>
  </conditionalFormatting>
  <conditionalFormatting sqref="H19">
    <cfRule type="cellIs" dxfId="40" priority="37" stopIfTrue="1" operator="notEqual">
      <formula>""</formula>
    </cfRule>
  </conditionalFormatting>
  <conditionalFormatting sqref="H19">
    <cfRule type="cellIs" dxfId="39" priority="36" stopIfTrue="1" operator="greaterThan">
      <formula>0</formula>
    </cfRule>
  </conditionalFormatting>
  <conditionalFormatting sqref="H44">
    <cfRule type="cellIs" dxfId="38" priority="35" stopIfTrue="1" operator="notEqual">
      <formula>""</formula>
    </cfRule>
  </conditionalFormatting>
  <conditionalFormatting sqref="H44">
    <cfRule type="cellIs" dxfId="37" priority="34" stopIfTrue="1" operator="greaterThan">
      <formula>0</formula>
    </cfRule>
  </conditionalFormatting>
  <conditionalFormatting sqref="H45">
    <cfRule type="cellIs" dxfId="36" priority="33" stopIfTrue="1" operator="notEqual">
      <formula>""</formula>
    </cfRule>
  </conditionalFormatting>
  <conditionalFormatting sqref="H45">
    <cfRule type="cellIs" dxfId="35" priority="32" stopIfTrue="1" operator="greaterThan">
      <formula>0</formula>
    </cfRule>
  </conditionalFormatting>
  <conditionalFormatting sqref="H48">
    <cfRule type="cellIs" dxfId="34" priority="31" stopIfTrue="1" operator="notEqual">
      <formula>""</formula>
    </cfRule>
  </conditionalFormatting>
  <conditionalFormatting sqref="H48">
    <cfRule type="cellIs" dxfId="33" priority="30" stopIfTrue="1" operator="greaterThan">
      <formula>0</formula>
    </cfRule>
  </conditionalFormatting>
  <conditionalFormatting sqref="M58">
    <cfRule type="cellIs" dxfId="32" priority="28" stopIfTrue="1" operator="greaterThan">
      <formula>0</formula>
    </cfRule>
  </conditionalFormatting>
  <conditionalFormatting sqref="M58">
    <cfRule type="cellIs" dxfId="31" priority="29" stopIfTrue="1" operator="notEqual">
      <formula>""</formula>
    </cfRule>
  </conditionalFormatting>
  <conditionalFormatting sqref="M56">
    <cfRule type="cellIs" dxfId="30" priority="27" stopIfTrue="1" operator="greaterThan">
      <formula>0</formula>
    </cfRule>
  </conditionalFormatting>
  <conditionalFormatting sqref="M57">
    <cfRule type="cellIs" dxfId="29" priority="26" stopIfTrue="1" operator="greaterThan">
      <formula>0</formula>
    </cfRule>
  </conditionalFormatting>
  <conditionalFormatting sqref="M60">
    <cfRule type="cellIs" dxfId="28" priority="25" stopIfTrue="1" operator="greaterThan">
      <formula>0</formula>
    </cfRule>
  </conditionalFormatting>
  <conditionalFormatting sqref="M61">
    <cfRule type="cellIs" dxfId="27" priority="24" stopIfTrue="1" operator="greaterThan">
      <formula>0</formula>
    </cfRule>
  </conditionalFormatting>
  <conditionalFormatting sqref="M83">
    <cfRule type="cellIs" dxfId="26" priority="23" stopIfTrue="1" operator="notEqual">
      <formula>""</formula>
    </cfRule>
  </conditionalFormatting>
  <conditionalFormatting sqref="M83">
    <cfRule type="cellIs" dxfId="25" priority="22" stopIfTrue="1" operator="greaterThan">
      <formula>0</formula>
    </cfRule>
  </conditionalFormatting>
  <conditionalFormatting sqref="M82">
    <cfRule type="cellIs" dxfId="24" priority="21" stopIfTrue="1" operator="notEqual">
      <formula>""</formula>
    </cfRule>
  </conditionalFormatting>
  <conditionalFormatting sqref="M82">
    <cfRule type="cellIs" dxfId="23" priority="20" stopIfTrue="1" operator="greaterThan">
      <formula>0</formula>
    </cfRule>
  </conditionalFormatting>
  <conditionalFormatting sqref="M84">
    <cfRule type="cellIs" dxfId="22" priority="19" stopIfTrue="1" operator="notEqual">
      <formula>""</formula>
    </cfRule>
  </conditionalFormatting>
  <conditionalFormatting sqref="M84">
    <cfRule type="cellIs" dxfId="21" priority="18" stopIfTrue="1" operator="greaterThan">
      <formula>0</formula>
    </cfRule>
  </conditionalFormatting>
  <conditionalFormatting sqref="O82">
    <cfRule type="cellIs" dxfId="20" priority="17" stopIfTrue="1" operator="greaterThan">
      <formula>0</formula>
    </cfRule>
  </conditionalFormatting>
  <conditionalFormatting sqref="M87">
    <cfRule type="cellIs" dxfId="19" priority="13" stopIfTrue="1" operator="greaterThan">
      <formula>0</formula>
    </cfRule>
  </conditionalFormatting>
  <conditionalFormatting sqref="M86">
    <cfRule type="cellIs" dxfId="18" priority="16" stopIfTrue="1" operator="notEqual">
      <formula>""</formula>
    </cfRule>
  </conditionalFormatting>
  <conditionalFormatting sqref="M86">
    <cfRule type="cellIs" dxfId="17" priority="15" stopIfTrue="1" operator="greaterThan">
      <formula>0</formula>
    </cfRule>
  </conditionalFormatting>
  <conditionalFormatting sqref="M87">
    <cfRule type="cellIs" dxfId="16" priority="14" stopIfTrue="1" operator="notEqual">
      <formula>""</formula>
    </cfRule>
  </conditionalFormatting>
  <conditionalFormatting sqref="M95">
    <cfRule type="cellIs" dxfId="15" priority="12" stopIfTrue="1" operator="greaterThan">
      <formula>0</formula>
    </cfRule>
  </conditionalFormatting>
  <conditionalFormatting sqref="M97">
    <cfRule type="cellIs" dxfId="14" priority="11" stopIfTrue="1" operator="greaterThan">
      <formula>0</formula>
    </cfRule>
  </conditionalFormatting>
  <conditionalFormatting sqref="M96">
    <cfRule type="cellIs" dxfId="13" priority="10" stopIfTrue="1" operator="greaterThan">
      <formula>0</formula>
    </cfRule>
  </conditionalFormatting>
  <conditionalFormatting sqref="M100">
    <cfRule type="cellIs" dxfId="12" priority="8" stopIfTrue="1" operator="greaterThan">
      <formula>0</formula>
    </cfRule>
  </conditionalFormatting>
  <conditionalFormatting sqref="M100">
    <cfRule type="cellIs" dxfId="11" priority="9" stopIfTrue="1" operator="notEqual">
      <formula>""</formula>
    </cfRule>
  </conditionalFormatting>
  <conditionalFormatting sqref="M109">
    <cfRule type="cellIs" dxfId="10" priority="7" stopIfTrue="1" operator="notEqual">
      <formula>""</formula>
    </cfRule>
  </conditionalFormatting>
  <conditionalFormatting sqref="M109">
    <cfRule type="cellIs" dxfId="9" priority="6" stopIfTrue="1" operator="greaterThan">
      <formula>0</formula>
    </cfRule>
  </conditionalFormatting>
  <conditionalFormatting sqref="M110">
    <cfRule type="cellIs" dxfId="8" priority="5" stopIfTrue="1" operator="notEqual">
      <formula>""</formula>
    </cfRule>
  </conditionalFormatting>
  <conditionalFormatting sqref="M110">
    <cfRule type="cellIs" dxfId="7" priority="4" stopIfTrue="1" operator="greaterThan">
      <formula>0</formula>
    </cfRule>
  </conditionalFormatting>
  <conditionalFormatting sqref="M108">
    <cfRule type="cellIs" dxfId="6" priority="3" stopIfTrue="1" operator="greaterThan">
      <formula>0</formula>
    </cfRule>
  </conditionalFormatting>
  <conditionalFormatting sqref="M112">
    <cfRule type="cellIs" dxfId="5" priority="2" stopIfTrue="1" operator="greaterThan">
      <formula>0</formula>
    </cfRule>
  </conditionalFormatting>
  <conditionalFormatting sqref="M113">
    <cfRule type="cellIs" dxfId="4" priority="1" stopIfTrue="1" operator="greaterThan">
      <formula>0</formula>
    </cfRule>
  </conditionalFormatting>
  <dataValidations disablePrompts="1" count="1">
    <dataValidation operator="greaterThan" allowBlank="1" showInputMessage="1" showErrorMessage="1" sqref="I17:I19 I21:I22 I30:I32 I34:I35 I43:I45 I47:I48 I56:I58 I60:I61 I69:I71 I73:I74 I82:I84 I86:I87 I95:I97 I99:I100 I108:I110 I112:I113"/>
  </dataValidations>
  <printOptions horizontalCentered="1"/>
  <pageMargins left="0.23622047244094491" right="0.23622047244094491" top="0.74803149606299213" bottom="0.74803149606299213" header="0.31496062992125984" footer="0.31496062992125984"/>
  <pageSetup scale="54" orientation="landscape" r:id="rId5"/>
  <headerFooter alignWithMargins="0">
    <oddFooter>&amp;L&amp;"Arial,Normal"&amp;9&amp;F
&amp;A&amp;C&amp;"Arial,Normal"&amp;10&amp;P de &amp;N&amp;R&amp;"Arial,Normal"&amp;9INSTITUTO NACIONAL DE VIAS
&amp;D</oddFooter>
  </headerFooter>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2060"/>
  </sheetPr>
  <dimension ref="A1:G29"/>
  <sheetViews>
    <sheetView showGridLines="0" tabSelected="1" topLeftCell="A7" zoomScaleNormal="100" workbookViewId="0">
      <selection activeCell="A25" sqref="A25"/>
    </sheetView>
  </sheetViews>
  <sheetFormatPr baseColWidth="10" defaultColWidth="11.42578125" defaultRowHeight="15"/>
  <cols>
    <col min="1" max="1" width="4.5703125" customWidth="1"/>
    <col min="2" max="2" width="12.42578125" customWidth="1"/>
    <col min="3" max="3" width="65.42578125" customWidth="1"/>
    <col min="4" max="4" width="19.42578125" bestFit="1" customWidth="1"/>
    <col min="5" max="5" width="14.85546875" customWidth="1"/>
    <col min="6" max="6" width="14.85546875" style="163" customWidth="1"/>
    <col min="7" max="7" width="38.85546875" customWidth="1"/>
  </cols>
  <sheetData>
    <row r="1" spans="1:7" s="22" customFormat="1" ht="20.100000000000001" customHeight="1">
      <c r="A1" s="43"/>
      <c r="B1" s="38" t="s">
        <v>84</v>
      </c>
      <c r="C1" s="20"/>
      <c r="D1" s="20"/>
      <c r="E1" s="38"/>
      <c r="F1" s="38"/>
    </row>
    <row r="2" spans="1:7" s="22" customFormat="1" ht="18.75">
      <c r="A2" s="43"/>
      <c r="B2" s="20"/>
      <c r="C2" s="20"/>
      <c r="D2" s="23"/>
      <c r="E2" s="39"/>
      <c r="F2" s="39"/>
    </row>
    <row r="3" spans="1:7" s="22" customFormat="1" ht="18.75">
      <c r="A3" s="43"/>
      <c r="B3" s="20"/>
      <c r="C3" s="20"/>
      <c r="D3" s="25"/>
      <c r="E3" s="34"/>
      <c r="F3" s="34"/>
    </row>
    <row r="4" spans="1:7" s="22" customFormat="1" ht="18.75">
      <c r="A4" s="43"/>
      <c r="B4" s="4" t="s">
        <v>83</v>
      </c>
      <c r="C4" s="20"/>
      <c r="D4" s="27"/>
      <c r="E4" s="40"/>
      <c r="F4" s="40"/>
    </row>
    <row r="5" spans="1:7" s="22" customFormat="1" ht="18.75">
      <c r="A5" s="43"/>
      <c r="B5" s="52"/>
      <c r="C5" s="20"/>
      <c r="D5" s="29"/>
      <c r="E5" s="41"/>
      <c r="F5" s="41"/>
    </row>
    <row r="6" spans="1:7" s="22" customFormat="1" ht="18.75">
      <c r="A6" s="43"/>
      <c r="B6" s="34" t="s">
        <v>347</v>
      </c>
      <c r="C6" s="20"/>
      <c r="D6" s="29"/>
      <c r="E6" s="41"/>
      <c r="F6" s="41"/>
    </row>
    <row r="7" spans="1:7" ht="25.5" customHeight="1">
      <c r="A7" s="58"/>
      <c r="B7" s="292" t="s">
        <v>37</v>
      </c>
      <c r="C7" s="292"/>
      <c r="D7" s="292"/>
      <c r="E7" s="292"/>
      <c r="F7" s="224"/>
    </row>
    <row r="8" spans="1:7" ht="15" customHeight="1">
      <c r="A8" s="58"/>
      <c r="B8" s="406" t="s">
        <v>103</v>
      </c>
      <c r="C8" s="406"/>
      <c r="D8" s="406"/>
      <c r="E8" s="406"/>
      <c r="F8" s="224"/>
    </row>
    <row r="9" spans="1:7" ht="15.75" thickBot="1">
      <c r="B9" s="163"/>
      <c r="C9" s="163"/>
      <c r="D9" s="163"/>
      <c r="E9" s="163"/>
    </row>
    <row r="10" spans="1:7" ht="21.75" thickTop="1" thickBot="1">
      <c r="B10" s="225"/>
      <c r="C10" s="146" t="s">
        <v>80</v>
      </c>
      <c r="D10" s="147">
        <v>1172.6922077922077</v>
      </c>
      <c r="E10" s="61"/>
      <c r="F10" s="61"/>
    </row>
    <row r="11" spans="1:7" ht="21.75" thickTop="1" thickBot="1">
      <c r="B11" s="225"/>
      <c r="C11" s="62"/>
      <c r="D11" s="60"/>
      <c r="E11" s="61"/>
      <c r="F11" s="61"/>
    </row>
    <row r="12" spans="1:7" ht="15.75" thickTop="1">
      <c r="B12" s="296" t="s">
        <v>23</v>
      </c>
      <c r="C12" s="404" t="s">
        <v>9</v>
      </c>
      <c r="D12" s="95" t="s">
        <v>29</v>
      </c>
      <c r="E12" s="260" t="s">
        <v>86</v>
      </c>
      <c r="F12" s="289" t="s">
        <v>29</v>
      </c>
      <c r="G12" s="404" t="s">
        <v>32</v>
      </c>
    </row>
    <row r="13" spans="1:7" ht="15.75" thickBot="1">
      <c r="B13" s="297"/>
      <c r="C13" s="405"/>
      <c r="D13" s="145" t="s">
        <v>30</v>
      </c>
      <c r="E13" s="261" t="s">
        <v>87</v>
      </c>
      <c r="F13" s="290" t="s">
        <v>342</v>
      </c>
      <c r="G13" s="405"/>
    </row>
    <row r="14" spans="1:7" ht="3.75" customHeight="1" thickTop="1">
      <c r="B14" s="63"/>
      <c r="C14" s="64"/>
      <c r="D14" s="65"/>
    </row>
    <row r="15" spans="1:7" ht="24.75">
      <c r="B15" s="143">
        <v>1</v>
      </c>
      <c r="C15" s="143" t="s">
        <v>105</v>
      </c>
      <c r="D15" s="144">
        <v>300</v>
      </c>
      <c r="E15" s="143" t="s">
        <v>345</v>
      </c>
      <c r="F15" s="143">
        <v>0</v>
      </c>
      <c r="G15" s="291" t="s">
        <v>343</v>
      </c>
    </row>
    <row r="16" spans="1:7" s="163" customFormat="1">
      <c r="B16" s="143">
        <v>2</v>
      </c>
      <c r="C16" s="143" t="s">
        <v>106</v>
      </c>
      <c r="D16" s="144">
        <v>600</v>
      </c>
      <c r="E16" s="143" t="s">
        <v>346</v>
      </c>
      <c r="F16" s="143">
        <v>600</v>
      </c>
      <c r="G16" s="262"/>
    </row>
    <row r="17" spans="2:7" s="163" customFormat="1" ht="24.75">
      <c r="B17" s="143">
        <v>3</v>
      </c>
      <c r="C17" s="143" t="s">
        <v>107</v>
      </c>
      <c r="D17" s="144">
        <v>150</v>
      </c>
      <c r="E17" s="143" t="s">
        <v>346</v>
      </c>
      <c r="F17" s="143">
        <v>0</v>
      </c>
      <c r="G17" s="291" t="s">
        <v>344</v>
      </c>
    </row>
    <row r="18" spans="2:7" s="163" customFormat="1" ht="24.75">
      <c r="B18" s="143">
        <v>4</v>
      </c>
      <c r="C18" s="143" t="s">
        <v>173</v>
      </c>
      <c r="D18" s="144">
        <v>300</v>
      </c>
      <c r="E18" s="143" t="s">
        <v>346</v>
      </c>
      <c r="F18" s="143">
        <v>0</v>
      </c>
      <c r="G18" s="291" t="s">
        <v>344</v>
      </c>
    </row>
    <row r="19" spans="2:7" s="163" customFormat="1" ht="24.75">
      <c r="B19" s="143">
        <v>5</v>
      </c>
      <c r="C19" s="143" t="s">
        <v>270</v>
      </c>
      <c r="D19" s="144">
        <v>550</v>
      </c>
      <c r="E19" s="143" t="s">
        <v>345</v>
      </c>
      <c r="F19" s="143">
        <v>0</v>
      </c>
      <c r="G19" s="291" t="s">
        <v>343</v>
      </c>
    </row>
    <row r="20" spans="2:7" s="163" customFormat="1">
      <c r="B20" s="143">
        <v>6</v>
      </c>
      <c r="C20" s="143" t="s">
        <v>172</v>
      </c>
      <c r="D20" s="144">
        <v>700</v>
      </c>
      <c r="E20" s="143" t="s">
        <v>346</v>
      </c>
      <c r="F20" s="143">
        <v>700</v>
      </c>
      <c r="G20" s="262"/>
    </row>
    <row r="21" spans="2:7" s="163" customFormat="1" ht="24.75">
      <c r="B21" s="143">
        <v>7</v>
      </c>
      <c r="C21" s="143" t="s">
        <v>268</v>
      </c>
      <c r="D21" s="144">
        <v>600</v>
      </c>
      <c r="E21" s="143" t="s">
        <v>345</v>
      </c>
      <c r="F21" s="143">
        <v>0</v>
      </c>
      <c r="G21" s="291" t="s">
        <v>343</v>
      </c>
    </row>
    <row r="22" spans="2:7" s="163" customFormat="1">
      <c r="B22" s="143">
        <v>8</v>
      </c>
      <c r="C22" s="143" t="s">
        <v>269</v>
      </c>
      <c r="D22" s="144">
        <v>900</v>
      </c>
      <c r="E22" s="143" t="s">
        <v>346</v>
      </c>
      <c r="F22" s="143">
        <v>900</v>
      </c>
      <c r="G22" s="262"/>
    </row>
    <row r="23" spans="2:7" ht="3" customHeight="1" thickBot="1">
      <c r="B23" s="66"/>
      <c r="C23" s="67"/>
      <c r="D23" s="68"/>
      <c r="E23" s="67"/>
      <c r="F23" s="67"/>
      <c r="G23" s="68"/>
    </row>
    <row r="24" spans="2:7" ht="15.75" thickTop="1"/>
    <row r="25" spans="2:7">
      <c r="E25" s="94"/>
      <c r="F25" s="94"/>
    </row>
    <row r="26" spans="2:7">
      <c r="E26" s="94"/>
      <c r="F26" s="94"/>
    </row>
    <row r="27" spans="2:7">
      <c r="E27" s="94"/>
      <c r="F27" s="94"/>
    </row>
    <row r="28" spans="2:7">
      <c r="E28" s="94"/>
      <c r="F28" s="94"/>
    </row>
    <row r="29" spans="2:7">
      <c r="E29" s="94"/>
      <c r="F29" s="94"/>
    </row>
  </sheetData>
  <customSheetViews>
    <customSheetView guid="{DD3548A9-35D0-41AB-8304-691BB7FCE730}" showGridLines="0" hiddenColumns="1" topLeftCell="A7">
      <selection activeCell="A18" sqref="A18:IV19"/>
      <pageMargins left="0.70866141732283472" right="0.70866141732283472" top="0.74803149606299213" bottom="0.74803149606299213" header="0.31496062992125984" footer="0.31496062992125984"/>
      <printOptions horizontalCentered="1"/>
      <pageSetup scale="71" orientation="portrait" r:id="rId1"/>
      <headerFooter alignWithMargins="0">
        <oddFooter>&amp;L&amp;"Arial,Normal"&amp;9&amp;F
&amp;A&amp;C&amp;"Arial,Normal"&amp;10&amp;P de &amp;N&amp;R&amp;"Arial,Normal"&amp;9INSTITUTO NACIONAL DE VIAS
&amp;D</oddFooter>
      </headerFooter>
    </customSheetView>
    <customSheetView guid="{1355A562-08A2-4C67-98FA-278E0027327A}" showPageBreaks="1" showGridLines="0" printArea="1" hiddenColumns="1" topLeftCell="A7">
      <selection activeCell="A18" sqref="A18:IV19"/>
      <pageMargins left="0.70866141732283472" right="0.70866141732283472" top="0.74803149606299213" bottom="0.74803149606299213" header="0.31496062992125984" footer="0.31496062992125984"/>
      <printOptions horizontalCentered="1"/>
      <pageSetup scale="71" orientation="portrait" r:id="rId2"/>
      <headerFooter alignWithMargins="0">
        <oddFooter>&amp;L&amp;"Arial,Normal"&amp;9&amp;F
&amp;A&amp;C&amp;"Arial,Normal"&amp;10&amp;P de &amp;N&amp;R&amp;"Arial,Normal"&amp;9INSTITUTO NACIONAL DE VIAS
&amp;D</oddFooter>
      </headerFooter>
    </customSheetView>
    <customSheetView guid="{DDCC0555-B88A-482E-A8CA-61AA8F4754D7}" showPageBreaks="1" showGridLines="0" printArea="1" hiddenColumns="1" topLeftCell="A10">
      <selection activeCell="A18" sqref="A18:IV19"/>
      <pageMargins left="0.70866141732283472" right="0.70866141732283472" top="0.74803149606299213" bottom="0.74803149606299213" header="0.31496062992125984" footer="0.31496062992125984"/>
      <printOptions horizontalCentered="1"/>
      <pageSetup scale="71" orientation="portrait" r:id="rId3"/>
      <headerFooter alignWithMargins="0">
        <oddFooter>&amp;L&amp;"Arial,Normal"&amp;9&amp;F
&amp;A&amp;C&amp;"Arial,Normal"&amp;10&amp;P de &amp;N&amp;R&amp;"Arial,Normal"&amp;9INSTITUTO NACIONAL DE VIAS
&amp;D</oddFooter>
      </headerFooter>
    </customSheetView>
    <customSheetView guid="{09646EC9-1302-4CDE-9F53-F9EF320FA9A0}" showGridLines="0" hiddenColumns="1" topLeftCell="A7">
      <selection activeCell="A18" sqref="A18:IV19"/>
      <pageMargins left="0.70866141732283472" right="0.70866141732283472" top="0.74803149606299213" bottom="0.74803149606299213" header="0.31496062992125984" footer="0.31496062992125984"/>
      <printOptions horizontalCentered="1"/>
      <pageSetup scale="71" orientation="portrait" r:id="rId4"/>
      <headerFooter alignWithMargins="0">
        <oddFooter>&amp;L&amp;"Arial,Normal"&amp;9&amp;F
&amp;A&amp;C&amp;"Arial,Normal"&amp;10&amp;P de &amp;N&amp;R&amp;"Arial,Normal"&amp;9INSTITUTO NACIONAL DE VIAS
&amp;D</oddFooter>
      </headerFooter>
    </customSheetView>
  </customSheetViews>
  <mergeCells count="5">
    <mergeCell ref="C12:C13"/>
    <mergeCell ref="B12:B13"/>
    <mergeCell ref="B7:E7"/>
    <mergeCell ref="B8:E8"/>
    <mergeCell ref="G12:G13"/>
  </mergeCells>
  <conditionalFormatting sqref="B15:D22">
    <cfRule type="expression" dxfId="3" priority="9" stopIfTrue="1">
      <formula>MOD(ROW(),2)</formula>
    </cfRule>
  </conditionalFormatting>
  <conditionalFormatting sqref="D15:D22">
    <cfRule type="cellIs" dxfId="2" priority="8" stopIfTrue="1" operator="equal">
      <formula>0</formula>
    </cfRule>
  </conditionalFormatting>
  <conditionalFormatting sqref="E15:E22">
    <cfRule type="expression" dxfId="1" priority="4" stopIfTrue="1">
      <formula>MOD(ROW(),2)</formula>
    </cfRule>
  </conditionalFormatting>
  <conditionalFormatting sqref="F15:F22">
    <cfRule type="expression" dxfId="0" priority="1" stopIfTrue="1">
      <formula>MOD(ROW(),2)</formula>
    </cfRule>
  </conditionalFormatting>
  <printOptions horizontalCentered="1"/>
  <pageMargins left="0.70866141732283472" right="0.70866141732283472" top="0.74803149606299213" bottom="0.74803149606299213" header="0.31496062992125984" footer="0.31496062992125984"/>
  <pageSetup scale="71" orientation="portrait" r:id="rId5"/>
  <headerFooter alignWithMargins="0">
    <oddFooter>&amp;L&amp;"Arial,Normal"&amp;9&amp;F
&amp;A&amp;C&amp;"Arial,Normal"&amp;10&amp;P de &amp;N&amp;R&amp;"Arial,Normal"&amp;9INSTITUTO NACIONAL DE VIAS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H19"/>
  <sheetViews>
    <sheetView workbookViewId="0">
      <selection activeCell="F2" sqref="F2"/>
    </sheetView>
  </sheetViews>
  <sheetFormatPr baseColWidth="10" defaultColWidth="11.42578125" defaultRowHeight="15"/>
  <cols>
    <col min="1" max="1" width="51.85546875" bestFit="1" customWidth="1"/>
    <col min="4" max="4" width="44.7109375" bestFit="1" customWidth="1"/>
    <col min="5" max="5" width="13.28515625" bestFit="1" customWidth="1"/>
    <col min="6" max="6" width="28.85546875" bestFit="1" customWidth="1"/>
    <col min="7" max="8" width="31.7109375" bestFit="1" customWidth="1"/>
  </cols>
  <sheetData>
    <row r="1" spans="1:8" ht="12" customHeight="1">
      <c r="A1" t="s">
        <v>40</v>
      </c>
      <c r="B1" t="s">
        <v>41</v>
      </c>
      <c r="C1" t="s">
        <v>42</v>
      </c>
      <c r="D1" t="s">
        <v>9</v>
      </c>
      <c r="E1" t="s">
        <v>4</v>
      </c>
      <c r="F1" t="s">
        <v>39</v>
      </c>
      <c r="G1" t="s">
        <v>43</v>
      </c>
      <c r="H1" t="s">
        <v>44</v>
      </c>
    </row>
    <row r="2" spans="1:8">
      <c r="A2" t="e">
        <f>+#REF!</f>
        <v>#REF!</v>
      </c>
      <c r="B2" s="70" t="e">
        <f>+#REF!</f>
        <v>#REF!</v>
      </c>
      <c r="C2" s="70" t="e">
        <f>+#REF!</f>
        <v>#REF!</v>
      </c>
      <c r="D2" t="e">
        <f>+#REF!</f>
        <v>#REF!</v>
      </c>
      <c r="E2">
        <v>1</v>
      </c>
      <c r="F2" s="71" t="e">
        <f>VLOOKUP($B2&amp;$E2,#REF!,3,0)</f>
        <v>#REF!</v>
      </c>
      <c r="G2" s="71" t="e">
        <f>VLOOKUP($B2&amp;$E2,#REF!,4,0)</f>
        <v>#REF!</v>
      </c>
      <c r="H2" s="71" t="e">
        <f>VLOOKUP($B2&amp;$E2,#REF!,5,0)</f>
        <v>#REF!</v>
      </c>
    </row>
    <row r="3" spans="1:8">
      <c r="A3" t="e">
        <f>+#REF!</f>
        <v>#REF!</v>
      </c>
      <c r="B3" s="70" t="e">
        <f>+#REF!</f>
        <v>#REF!</v>
      </c>
      <c r="C3" s="70" t="e">
        <f>+#REF!</f>
        <v>#REF!</v>
      </c>
      <c r="D3" t="e">
        <f>+#REF!</f>
        <v>#REF!</v>
      </c>
      <c r="E3">
        <v>2</v>
      </c>
      <c r="F3" s="71" t="e">
        <f>VLOOKUP($B3&amp;$E3,#REF!,3,0)</f>
        <v>#REF!</v>
      </c>
      <c r="G3" s="71" t="e">
        <f>VLOOKUP($B3&amp;$E3,#REF!,4,0)</f>
        <v>#REF!</v>
      </c>
      <c r="H3" s="71" t="e">
        <f>VLOOKUP($B3&amp;$E3,#REF!,5,0)</f>
        <v>#REF!</v>
      </c>
    </row>
    <row r="4" spans="1:8">
      <c r="A4" t="e">
        <f>+#REF!</f>
        <v>#REF!</v>
      </c>
      <c r="B4" s="70" t="e">
        <f>+#REF!</f>
        <v>#REF!</v>
      </c>
      <c r="C4" s="70" t="e">
        <f>+#REF!</f>
        <v>#REF!</v>
      </c>
      <c r="D4" t="e">
        <f>+#REF!</f>
        <v>#REF!</v>
      </c>
      <c r="E4">
        <v>3</v>
      </c>
      <c r="F4" s="71" t="e">
        <f>VLOOKUP($B4&amp;$E4,#REF!,3,0)</f>
        <v>#REF!</v>
      </c>
      <c r="G4" s="71" t="e">
        <f>VLOOKUP($B4&amp;$E4,#REF!,4,0)</f>
        <v>#REF!</v>
      </c>
      <c r="H4" s="71" t="e">
        <f>VLOOKUP($B4&amp;$E4,#REF!,5,0)</f>
        <v>#REF!</v>
      </c>
    </row>
    <row r="5" spans="1:8">
      <c r="A5" t="e">
        <f>+#REF!</f>
        <v>#REF!</v>
      </c>
      <c r="B5" s="70" t="e">
        <f>+#REF!</f>
        <v>#REF!</v>
      </c>
      <c r="C5" s="70" t="e">
        <f>+#REF!</f>
        <v>#REF!</v>
      </c>
      <c r="D5" t="e">
        <f>+#REF!</f>
        <v>#REF!</v>
      </c>
      <c r="E5">
        <v>1</v>
      </c>
      <c r="F5" s="71" t="e">
        <f>VLOOKUP($B5&amp;$E5,#REF!,3,0)</f>
        <v>#REF!</v>
      </c>
      <c r="G5" s="71" t="e">
        <f>VLOOKUP($B5&amp;$E5,#REF!,4,0)</f>
        <v>#REF!</v>
      </c>
      <c r="H5" s="71" t="e">
        <f>VLOOKUP($B5&amp;$E5,#REF!,5,0)</f>
        <v>#REF!</v>
      </c>
    </row>
    <row r="6" spans="1:8">
      <c r="A6" t="e">
        <f>+#REF!</f>
        <v>#REF!</v>
      </c>
      <c r="B6" s="70" t="e">
        <f>+#REF!</f>
        <v>#REF!</v>
      </c>
      <c r="C6" s="70" t="e">
        <f>+#REF!</f>
        <v>#REF!</v>
      </c>
      <c r="D6" t="e">
        <f>+#REF!</f>
        <v>#REF!</v>
      </c>
      <c r="E6">
        <v>2</v>
      </c>
      <c r="F6" s="71" t="e">
        <f>VLOOKUP($B6&amp;$E6,#REF!,3,0)</f>
        <v>#REF!</v>
      </c>
      <c r="G6" s="71" t="e">
        <f>VLOOKUP($B6&amp;$E6,#REF!,4,0)</f>
        <v>#REF!</v>
      </c>
      <c r="H6" s="71" t="e">
        <f>VLOOKUP($B6&amp;$E6,#REF!,5,0)</f>
        <v>#REF!</v>
      </c>
    </row>
    <row r="7" spans="1:8">
      <c r="A7" t="e">
        <f>+#REF!</f>
        <v>#REF!</v>
      </c>
      <c r="B7" s="70" t="e">
        <f>+#REF!</f>
        <v>#REF!</v>
      </c>
      <c r="C7" s="70" t="e">
        <f>+#REF!</f>
        <v>#REF!</v>
      </c>
      <c r="D7" t="e">
        <f>+#REF!</f>
        <v>#REF!</v>
      </c>
      <c r="E7">
        <v>3</v>
      </c>
      <c r="F7" s="71" t="e">
        <f>VLOOKUP($B7&amp;$E7,#REF!,3,0)</f>
        <v>#REF!</v>
      </c>
      <c r="G7" s="71" t="e">
        <f>VLOOKUP($B7&amp;$E7,#REF!,4,0)</f>
        <v>#REF!</v>
      </c>
      <c r="H7" s="71" t="e">
        <f>VLOOKUP($B7&amp;$E7,#REF!,5,0)</f>
        <v>#REF!</v>
      </c>
    </row>
    <row r="8" spans="1:8">
      <c r="A8" t="e">
        <f>+#REF!</f>
        <v>#REF!</v>
      </c>
      <c r="B8" s="70" t="e">
        <f>+#REF!</f>
        <v>#REF!</v>
      </c>
      <c r="C8" s="70" t="e">
        <f>+#REF!</f>
        <v>#REF!</v>
      </c>
      <c r="D8" t="e">
        <f>+#REF!</f>
        <v>#REF!</v>
      </c>
      <c r="E8">
        <v>1</v>
      </c>
      <c r="F8" s="71" t="e">
        <f>VLOOKUP($B8&amp;$E8,#REF!,3,0)</f>
        <v>#REF!</v>
      </c>
      <c r="G8" s="71" t="e">
        <f>VLOOKUP($B8&amp;$E8,#REF!,4,0)</f>
        <v>#REF!</v>
      </c>
      <c r="H8" s="71" t="e">
        <f>VLOOKUP($B8&amp;$E8,#REF!,5,0)</f>
        <v>#REF!</v>
      </c>
    </row>
    <row r="9" spans="1:8">
      <c r="A9" t="e">
        <f>+#REF!</f>
        <v>#REF!</v>
      </c>
      <c r="B9" s="70" t="e">
        <f>+#REF!</f>
        <v>#REF!</v>
      </c>
      <c r="C9" s="70" t="e">
        <f>+#REF!</f>
        <v>#REF!</v>
      </c>
      <c r="D9" t="e">
        <f>+#REF!</f>
        <v>#REF!</v>
      </c>
      <c r="E9">
        <v>2</v>
      </c>
      <c r="F9" s="71" t="e">
        <f>VLOOKUP($B9&amp;$E9,#REF!,3,0)</f>
        <v>#REF!</v>
      </c>
      <c r="G9" s="71" t="e">
        <f>VLOOKUP($B9&amp;$E9,#REF!,4,0)</f>
        <v>#REF!</v>
      </c>
      <c r="H9" s="71" t="e">
        <f>VLOOKUP($B9&amp;$E9,#REF!,5,0)</f>
        <v>#REF!</v>
      </c>
    </row>
    <row r="10" spans="1:8">
      <c r="A10" t="e">
        <f>+#REF!</f>
        <v>#REF!</v>
      </c>
      <c r="B10" s="70" t="e">
        <f>+#REF!</f>
        <v>#REF!</v>
      </c>
      <c r="C10" s="70" t="e">
        <f>+#REF!</f>
        <v>#REF!</v>
      </c>
      <c r="D10" t="e">
        <f>+#REF!</f>
        <v>#REF!</v>
      </c>
      <c r="E10">
        <v>3</v>
      </c>
      <c r="F10" s="71" t="e">
        <f>VLOOKUP($B10&amp;$E10,#REF!,3,0)</f>
        <v>#REF!</v>
      </c>
      <c r="G10" s="71" t="e">
        <f>VLOOKUP($B10&amp;$E10,#REF!,4,0)</f>
        <v>#REF!</v>
      </c>
      <c r="H10" s="71" t="e">
        <f>VLOOKUP($B10&amp;$E10,#REF!,5,0)</f>
        <v>#REF!</v>
      </c>
    </row>
    <row r="11" spans="1:8">
      <c r="A11" t="e">
        <f>+#REF!</f>
        <v>#REF!</v>
      </c>
      <c r="B11" s="70" t="e">
        <f>+#REF!</f>
        <v>#REF!</v>
      </c>
      <c r="C11" s="70" t="e">
        <f>+#REF!</f>
        <v>#REF!</v>
      </c>
      <c r="D11" t="e">
        <f>+#REF!</f>
        <v>#REF!</v>
      </c>
      <c r="E11">
        <v>1</v>
      </c>
      <c r="F11" s="71" t="e">
        <f>VLOOKUP($B11&amp;$E11,#REF!,3,0)</f>
        <v>#REF!</v>
      </c>
      <c r="G11" s="71" t="e">
        <f>VLOOKUP($B11&amp;$E11,#REF!,4,0)</f>
        <v>#REF!</v>
      </c>
      <c r="H11" s="71" t="e">
        <f>VLOOKUP($B11&amp;$E11,#REF!,5,0)</f>
        <v>#REF!</v>
      </c>
    </row>
    <row r="12" spans="1:8">
      <c r="A12" t="e">
        <f>+#REF!</f>
        <v>#REF!</v>
      </c>
      <c r="B12" s="70" t="e">
        <f>+#REF!</f>
        <v>#REF!</v>
      </c>
      <c r="C12" s="70" t="e">
        <f>+#REF!</f>
        <v>#REF!</v>
      </c>
      <c r="D12" t="e">
        <f>+#REF!</f>
        <v>#REF!</v>
      </c>
      <c r="E12">
        <v>2</v>
      </c>
      <c r="F12" s="71" t="e">
        <f>VLOOKUP($B12&amp;$E12,#REF!,3,0)</f>
        <v>#REF!</v>
      </c>
      <c r="G12" s="71" t="e">
        <f>VLOOKUP($B12&amp;$E12,#REF!,4,0)</f>
        <v>#REF!</v>
      </c>
      <c r="H12" s="71" t="e">
        <f>VLOOKUP($B12&amp;$E12,#REF!,5,0)</f>
        <v>#REF!</v>
      </c>
    </row>
    <row r="13" spans="1:8">
      <c r="A13" t="e">
        <f>+#REF!</f>
        <v>#REF!</v>
      </c>
      <c r="B13" s="70" t="e">
        <f>+#REF!</f>
        <v>#REF!</v>
      </c>
      <c r="C13" s="70" t="e">
        <f>+#REF!</f>
        <v>#REF!</v>
      </c>
      <c r="D13" t="e">
        <f>+#REF!</f>
        <v>#REF!</v>
      </c>
      <c r="E13">
        <v>3</v>
      </c>
      <c r="F13" s="71" t="e">
        <f>VLOOKUP($B13&amp;$E13,#REF!,3,0)</f>
        <v>#REF!</v>
      </c>
      <c r="G13" s="71" t="e">
        <f>VLOOKUP($B13&amp;$E13,#REF!,4,0)</f>
        <v>#REF!</v>
      </c>
      <c r="H13" s="71" t="e">
        <f>VLOOKUP($B13&amp;$E13,#REF!,5,0)</f>
        <v>#REF!</v>
      </c>
    </row>
    <row r="14" spans="1:8">
      <c r="A14" t="e">
        <f>+#REF!</f>
        <v>#REF!</v>
      </c>
      <c r="B14" s="70" t="e">
        <f>+#REF!</f>
        <v>#REF!</v>
      </c>
      <c r="C14" s="70" t="e">
        <f>+#REF!</f>
        <v>#REF!</v>
      </c>
      <c r="D14" t="e">
        <f>+#REF!</f>
        <v>#REF!</v>
      </c>
      <c r="E14">
        <v>1</v>
      </c>
      <c r="F14" s="71" t="e">
        <f>VLOOKUP($B14&amp;$E14,#REF!,3,0)</f>
        <v>#REF!</v>
      </c>
      <c r="G14" s="71" t="e">
        <f>VLOOKUP($B14&amp;$E14,#REF!,4,0)</f>
        <v>#REF!</v>
      </c>
      <c r="H14" s="71" t="e">
        <f>VLOOKUP($B14&amp;$E14,#REF!,5,0)</f>
        <v>#REF!</v>
      </c>
    </row>
    <row r="15" spans="1:8">
      <c r="A15" t="e">
        <f>+#REF!</f>
        <v>#REF!</v>
      </c>
      <c r="B15" s="70" t="e">
        <f>+#REF!</f>
        <v>#REF!</v>
      </c>
      <c r="C15" s="70" t="e">
        <f>+#REF!</f>
        <v>#REF!</v>
      </c>
      <c r="D15" t="e">
        <f>+#REF!</f>
        <v>#REF!</v>
      </c>
      <c r="E15">
        <v>2</v>
      </c>
      <c r="F15" s="71" t="e">
        <f>VLOOKUP($B15&amp;$E15,#REF!,3,0)</f>
        <v>#REF!</v>
      </c>
      <c r="G15" s="71" t="e">
        <f>VLOOKUP($B15&amp;$E15,#REF!,4,0)</f>
        <v>#REF!</v>
      </c>
      <c r="H15" s="71" t="e">
        <f>VLOOKUP($B15&amp;$E15,#REF!,5,0)</f>
        <v>#REF!</v>
      </c>
    </row>
    <row r="16" spans="1:8">
      <c r="A16" t="e">
        <f>+#REF!</f>
        <v>#REF!</v>
      </c>
      <c r="B16" s="70" t="e">
        <f>+#REF!</f>
        <v>#REF!</v>
      </c>
      <c r="C16" s="70" t="e">
        <f>+#REF!</f>
        <v>#REF!</v>
      </c>
      <c r="D16" t="e">
        <f>+#REF!</f>
        <v>#REF!</v>
      </c>
      <c r="E16">
        <v>3</v>
      </c>
      <c r="F16" s="71" t="e">
        <f>VLOOKUP($B16&amp;$E16,#REF!,3,0)</f>
        <v>#REF!</v>
      </c>
      <c r="G16" s="71" t="e">
        <f>VLOOKUP($B16&amp;$E16,#REF!,4,0)</f>
        <v>#REF!</v>
      </c>
      <c r="H16" s="71" t="e">
        <f>VLOOKUP($B16&amp;$E16,#REF!,5,0)</f>
        <v>#REF!</v>
      </c>
    </row>
    <row r="17" spans="1:8">
      <c r="A17" t="e">
        <f>+#REF!</f>
        <v>#REF!</v>
      </c>
      <c r="B17" s="70" t="e">
        <f>+#REF!</f>
        <v>#REF!</v>
      </c>
      <c r="C17" s="70" t="e">
        <f>+#REF!</f>
        <v>#REF!</v>
      </c>
      <c r="D17" t="e">
        <f>+#REF!</f>
        <v>#REF!</v>
      </c>
      <c r="E17">
        <v>1</v>
      </c>
      <c r="F17" s="71" t="e">
        <f>VLOOKUP($B17&amp;$E17,#REF!,3,0)</f>
        <v>#REF!</v>
      </c>
      <c r="G17" s="71" t="e">
        <f>VLOOKUP($B17&amp;$E17,#REF!,4,0)</f>
        <v>#REF!</v>
      </c>
      <c r="H17" s="71" t="e">
        <f>VLOOKUP($B17&amp;$E17,#REF!,5,0)</f>
        <v>#REF!</v>
      </c>
    </row>
    <row r="18" spans="1:8">
      <c r="A18" t="e">
        <f>+#REF!</f>
        <v>#REF!</v>
      </c>
      <c r="B18" s="70" t="e">
        <f>+#REF!</f>
        <v>#REF!</v>
      </c>
      <c r="C18" s="70" t="e">
        <f>+#REF!</f>
        <v>#REF!</v>
      </c>
      <c r="D18" t="e">
        <f>+#REF!</f>
        <v>#REF!</v>
      </c>
      <c r="E18">
        <v>2</v>
      </c>
      <c r="F18" s="71" t="e">
        <f>VLOOKUP($B18&amp;$E18,#REF!,3,0)</f>
        <v>#REF!</v>
      </c>
      <c r="G18" s="71" t="e">
        <f>VLOOKUP($B18&amp;$E18,#REF!,4,0)</f>
        <v>#REF!</v>
      </c>
      <c r="H18" s="71" t="e">
        <f>VLOOKUP($B18&amp;$E18,#REF!,5,0)</f>
        <v>#REF!</v>
      </c>
    </row>
    <row r="19" spans="1:8">
      <c r="A19" t="e">
        <f>+#REF!</f>
        <v>#REF!</v>
      </c>
      <c r="B19" s="70" t="e">
        <f>+#REF!</f>
        <v>#REF!</v>
      </c>
      <c r="C19" s="70" t="e">
        <f>+#REF!</f>
        <v>#REF!</v>
      </c>
      <c r="D19" t="e">
        <f>+#REF!</f>
        <v>#REF!</v>
      </c>
      <c r="E19">
        <v>3</v>
      </c>
      <c r="F19" s="71" t="e">
        <f>VLOOKUP($B19&amp;$E19,#REF!,3,0)</f>
        <v>#REF!</v>
      </c>
      <c r="G19" s="71" t="e">
        <f>VLOOKUP($B19&amp;$E19,#REF!,4,0)</f>
        <v>#REF!</v>
      </c>
      <c r="H19" s="71" t="e">
        <f>VLOOKUP($B19&amp;$E19,#REF!,5,0)</f>
        <v>#REF!</v>
      </c>
    </row>
  </sheetData>
  <customSheetViews>
    <customSheetView guid="{DD3548A9-35D0-41AB-8304-691BB7FCE730}" state="hidden">
      <selection activeCell="F2" sqref="F2"/>
      <pageMargins left="0.75" right="0.75" top="1" bottom="1" header="0" footer="0"/>
      <headerFooter alignWithMargins="0"/>
    </customSheetView>
    <customSheetView guid="{1355A562-08A2-4C67-98FA-278E0027327A}" state="hidden">
      <selection activeCell="F2" sqref="F2"/>
      <pageMargins left="0.75" right="0.75" top="1" bottom="1" header="0" footer="0"/>
      <headerFooter alignWithMargins="0"/>
    </customSheetView>
    <customSheetView guid="{DDCC0555-B88A-482E-A8CA-61AA8F4754D7}" state="hidden">
      <selection activeCell="F2" sqref="F2"/>
      <pageMargins left="0.75" right="0.75" top="1" bottom="1" header="0" footer="0"/>
      <headerFooter alignWithMargins="0"/>
    </customSheetView>
    <customSheetView guid="{09646EC9-1302-4CDE-9F53-F9EF320FA9A0}" state="hidden">
      <selection activeCell="F2" sqref="F2"/>
      <pageMargins left="0.75" right="0.75" top="1" bottom="1" header="0" footer="0"/>
      <headerFooter alignWithMargins="0"/>
    </customSheetView>
  </customSheetView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LISTA PROPONENTES</vt:lpstr>
      <vt:lpstr>PRESUPUESTOS</vt:lpstr>
      <vt:lpstr>KRC</vt:lpstr>
      <vt:lpstr>EXPER.GRAL</vt:lpstr>
      <vt:lpstr>RESUMEN EXP. GENERAL</vt:lpstr>
      <vt:lpstr>EXP.ESPECIFICA</vt:lpstr>
      <vt:lpstr>RES. EVAL TÉCNICA</vt:lpstr>
      <vt:lpstr>Resumen de profesionales</vt:lpstr>
      <vt:lpstr>EXP.ESPECIFICA!Área_de_impresión</vt:lpstr>
      <vt:lpstr>EXPER.GRAL!Área_de_impresión</vt:lpstr>
      <vt:lpstr>KRC!Área_de_impresión</vt:lpstr>
      <vt:lpstr>'LISTA PROPONENTES'!Área_de_impresión</vt:lpstr>
      <vt:lpstr>PRESUPUESTOS!Área_de_impresión</vt:lpstr>
      <vt:lpstr>'RES. EVAL TÉCNICA'!Área_de_impresión</vt:lpstr>
      <vt:lpstr>'RESUMEN EXP. GENERAL'!Área_de_impresión</vt:lpstr>
      <vt:lpstr>PORPOM</vt:lpstr>
      <vt:lpstr>EXP.ESPECIFICA!Títulos_a_imprimir</vt:lpstr>
      <vt:lpstr>EXPER.GRAL!Títulos_a_imprimir</vt:lpstr>
      <vt:lpstr>KRC!Títulos_a_imprimir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CALIFICACIÓN CM</dc:title>
  <dc:creator>Francisco G.</dc:creator>
  <cp:keywords>CONCURSO MERITOS</cp:keywords>
  <dc:description>Version preliminar para calificar concursos de meritos Lista Corta, para tres profesionales</dc:description>
  <cp:lastModifiedBy>USUARIO</cp:lastModifiedBy>
  <cp:lastPrinted>2014-10-03T20:36:18Z</cp:lastPrinted>
  <dcterms:created xsi:type="dcterms:W3CDTF">2008-10-02T17:13:08Z</dcterms:created>
  <dcterms:modified xsi:type="dcterms:W3CDTF">2014-10-03T21:39:47Z</dcterms:modified>
  <cp:contentStatus>Version 0</cp:contentStatus>
</cp:coreProperties>
</file>