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ROPONENTES" sheetId="4" r:id="rId1"/>
    <sheet name="Hoja1" sheetId="1" r:id="rId2"/>
    <sheet name="Hoja2" sheetId="2" r:id="rId3"/>
    <sheet name="Hoja3" sheetId="3" r:id="rId4"/>
  </sheets>
  <externalReferences>
    <externalReference r:id="rId5"/>
    <externalReference r:id="rId6"/>
    <externalReference r:id="rId7"/>
  </externalReferences>
  <definedNames>
    <definedName name="_xlnm._FilterDatabase" localSheetId="0" hidden="1">PROPONENTES!$D$1:$O$72</definedName>
    <definedName name="acarg1">#REF!</definedName>
    <definedName name="acarg2">#REF!</definedName>
    <definedName name="acarg3">[2]INTRO!#REF!</definedName>
    <definedName name="area">#REF!</definedName>
    <definedName name="_xlnm.Print_Area" localSheetId="0">PROPONENTES!$A$1:$G$71</definedName>
    <definedName name="bcarg1">#REF!</definedName>
    <definedName name="bcarg2">#REF!</definedName>
    <definedName name="bcarg3">[2]INTRO!#REF!</definedName>
    <definedName name="CARGO_4">#REF!</definedName>
    <definedName name="CARGO1">[2]INTRO!$B$14</definedName>
    <definedName name="CARGO2">[2]INTRO!$B$15</definedName>
    <definedName name="CARGO3">[2]INTRO!#REF!</definedName>
    <definedName name="CARGO4">#REF!</definedName>
    <definedName name="CARGO5">#REF!</definedName>
    <definedName name="CARGO6">#REF!</definedName>
    <definedName name="ccarg1">#REF!</definedName>
    <definedName name="ccarg2">#REF!</definedName>
    <definedName name="ccarg3">[2]INTRO!#REF!</definedName>
    <definedName name="CONSORCIO">#REF!</definedName>
    <definedName name="CUMPLIMIENTO">#REF!</definedName>
    <definedName name="dcarg1">#REF!</definedName>
    <definedName name="dcarg2">#REF!</definedName>
    <definedName name="dcarg3">[2]INTRO!#REF!</definedName>
    <definedName name="DEPENDENCIAS">#REF!</definedName>
    <definedName name="DIRECTOR">#REF!</definedName>
    <definedName name="ESCONDIDO">#REF!</definedName>
    <definedName name="ESPECIALISTA_AMBIENTAL">#REF!</definedName>
    <definedName name="ESPECIALISTA_EN_PAVIMENTOS">#REF!</definedName>
    <definedName name="exepcargo3">#REF!</definedName>
    <definedName name="exespcargo1">[2]INTRO!$D$14</definedName>
    <definedName name="exespcargo2">#REF!</definedName>
    <definedName name="exespcargo3">[2]INTRO!#REF!</definedName>
    <definedName name="exespcargo4">#REF!</definedName>
    <definedName name="exgencargo1">[2]INTRO!$C$14</definedName>
    <definedName name="exgencargo2">#REF!</definedName>
    <definedName name="exgencargo3">[2]INTRO!#REF!</definedName>
    <definedName name="exgencargo4">#REF!</definedName>
    <definedName name="exgencargo5">#REF!</definedName>
    <definedName name="exgencargo6">#REF!</definedName>
    <definedName name="expgencargo3">#REF!</definedName>
    <definedName name="fcierrecal">[2]INTRO!$B$11</definedName>
    <definedName name="fcierrepre">#REF!</definedName>
    <definedName name="inf">#REF!</definedName>
    <definedName name="JERARQUIA">'[3]FORMULA 1'!#REF!</definedName>
    <definedName name="modulo">#REF!</definedName>
    <definedName name="NIVELACADEMICO">#REF!</definedName>
    <definedName name="NO">[2]INTRO!#REF!</definedName>
    <definedName name="numproceso">#REF!</definedName>
    <definedName name="objproceso">#REF!</definedName>
    <definedName name="oevalexpesp">#REF!</definedName>
    <definedName name="oevalexpgen">#REF!</definedName>
    <definedName name="ORDEN">'[3]FORMULA 1'!#REF!</definedName>
    <definedName name="POSTGRADOS">#REF!</definedName>
    <definedName name="PROFESIONALES">#REF!</definedName>
    <definedName name="QDSFFD">[2]INTRO!#REF!</definedName>
    <definedName name="RESIDENTE">#REF!</definedName>
    <definedName name="SINO">#REF!</definedName>
  </definedNames>
  <calcPr calcId="125725"/>
</workbook>
</file>

<file path=xl/calcChain.xml><?xml version="1.0" encoding="utf-8"?>
<calcChain xmlns="http://schemas.openxmlformats.org/spreadsheetml/2006/main">
  <c r="M71" i="4"/>
  <c r="N71" s="1"/>
  <c r="O71" s="1"/>
  <c r="L71"/>
  <c r="K71"/>
  <c r="M70"/>
  <c r="M69"/>
  <c r="M68"/>
  <c r="L68"/>
  <c r="K68"/>
  <c r="M66"/>
  <c r="N66" s="1"/>
  <c r="O66" s="1"/>
  <c r="L66"/>
  <c r="K66"/>
  <c r="M65"/>
  <c r="N65" s="1"/>
  <c r="O65" s="1"/>
  <c r="L65"/>
  <c r="K65"/>
  <c r="M64"/>
  <c r="M63"/>
  <c r="L63"/>
  <c r="K63"/>
  <c r="M62"/>
  <c r="M61"/>
  <c r="N61" s="1"/>
  <c r="O61" s="1"/>
  <c r="L61"/>
  <c r="K61"/>
  <c r="M60"/>
  <c r="M59"/>
  <c r="L59"/>
  <c r="K59"/>
  <c r="M58"/>
  <c r="N58" s="1"/>
  <c r="O58" s="1"/>
  <c r="L58"/>
  <c r="K58"/>
  <c r="M57"/>
  <c r="N57" s="1"/>
  <c r="O57" s="1"/>
  <c r="L57"/>
  <c r="K57"/>
  <c r="M56"/>
  <c r="M55"/>
  <c r="M54"/>
  <c r="N54" s="1"/>
  <c r="O54" s="1"/>
  <c r="L54"/>
  <c r="K54"/>
  <c r="M53"/>
  <c r="N52"/>
  <c r="O52" s="1"/>
  <c r="M52"/>
  <c r="L52"/>
  <c r="K52"/>
  <c r="M51"/>
  <c r="M50"/>
  <c r="L50"/>
  <c r="K50"/>
  <c r="M48"/>
  <c r="M47"/>
  <c r="N47" s="1"/>
  <c r="O47" s="1"/>
  <c r="L47"/>
  <c r="K47"/>
  <c r="M46"/>
  <c r="M45"/>
  <c r="N44" s="1"/>
  <c r="O44" s="1"/>
  <c r="M44"/>
  <c r="L44"/>
  <c r="K44"/>
  <c r="M43"/>
  <c r="N43" s="1"/>
  <c r="O43" s="1"/>
  <c r="L43"/>
  <c r="K43"/>
  <c r="M42"/>
  <c r="M41"/>
  <c r="N41" s="1"/>
  <c r="O41" s="1"/>
  <c r="L41"/>
  <c r="K41"/>
  <c r="M39"/>
  <c r="N38"/>
  <c r="O38" s="1"/>
  <c r="M38"/>
  <c r="L38"/>
  <c r="K38"/>
  <c r="M37"/>
  <c r="M36"/>
  <c r="N35" s="1"/>
  <c r="O35" s="1"/>
  <c r="M35"/>
  <c r="L35"/>
  <c r="K35"/>
  <c r="M34"/>
  <c r="N33" s="1"/>
  <c r="O33" s="1"/>
  <c r="M33"/>
  <c r="L33"/>
  <c r="K33"/>
  <c r="M31"/>
  <c r="M30"/>
  <c r="N30" s="1"/>
  <c r="O30" s="1"/>
  <c r="L30"/>
  <c r="K30"/>
  <c r="M29"/>
  <c r="M28"/>
  <c r="L28"/>
  <c r="K28"/>
  <c r="M27"/>
  <c r="M26"/>
  <c r="M25"/>
  <c r="N25" s="1"/>
  <c r="O25" s="1"/>
  <c r="L25"/>
  <c r="K25"/>
  <c r="M24"/>
  <c r="M23"/>
  <c r="N23" s="1"/>
  <c r="O23" s="1"/>
  <c r="L23"/>
  <c r="K23"/>
  <c r="M22"/>
  <c r="N21"/>
  <c r="O21" s="1"/>
  <c r="M21"/>
  <c r="L21"/>
  <c r="K21"/>
  <c r="M20"/>
  <c r="M19"/>
  <c r="L19"/>
  <c r="K19"/>
  <c r="M18"/>
  <c r="M17"/>
  <c r="N17" s="1"/>
  <c r="O17" s="1"/>
  <c r="L17"/>
  <c r="K17"/>
  <c r="M16"/>
  <c r="M14"/>
  <c r="N14" s="1"/>
  <c r="O14" s="1"/>
  <c r="L14"/>
  <c r="K14"/>
  <c r="M13"/>
  <c r="M12"/>
  <c r="M11"/>
  <c r="N11" s="1"/>
  <c r="O11" s="1"/>
  <c r="L11"/>
  <c r="K11"/>
  <c r="M9"/>
  <c r="N9" s="1"/>
  <c r="O9" s="1"/>
  <c r="L9"/>
  <c r="K9"/>
  <c r="M8"/>
  <c r="N7"/>
  <c r="O7" s="1"/>
  <c r="M7"/>
  <c r="L7"/>
  <c r="K7"/>
  <c r="M6"/>
  <c r="M5"/>
  <c r="M4"/>
  <c r="N4" s="1"/>
  <c r="O4" s="1"/>
  <c r="L4"/>
  <c r="K4"/>
  <c r="M3"/>
  <c r="M2"/>
  <c r="N2" s="1"/>
  <c r="O2" s="1"/>
  <c r="K2"/>
  <c r="N1"/>
  <c r="M1"/>
  <c r="L1"/>
  <c r="K1"/>
  <c r="J1"/>
  <c r="I1"/>
  <c r="N28" l="1"/>
  <c r="O28" s="1"/>
  <c r="N59"/>
  <c r="O59" s="1"/>
  <c r="N68"/>
  <c r="O68" s="1"/>
  <c r="N19"/>
  <c r="O19" s="1"/>
  <c r="N50"/>
  <c r="O50" s="1"/>
  <c r="N63"/>
  <c r="O63" s="1"/>
</calcChain>
</file>

<file path=xl/sharedStrings.xml><?xml version="1.0" encoding="utf-8"?>
<sst xmlns="http://schemas.openxmlformats.org/spreadsheetml/2006/main" count="214" uniqueCount="179">
  <si>
    <t>Propuesta No.</t>
  </si>
  <si>
    <t>Proponente</t>
  </si>
  <si>
    <t>No. Integrante</t>
  </si>
  <si>
    <t>Integrantes</t>
  </si>
  <si>
    <t>Participación</t>
  </si>
  <si>
    <t>Experiencia Acreditada &gt; 25%</t>
  </si>
  <si>
    <t>CONSORCIO ICA</t>
  </si>
  <si>
    <t>1A</t>
  </si>
  <si>
    <t>ARREDONDO MADRID INGENIERO CIVILES (A.I.M) LIMITADA</t>
  </si>
  <si>
    <t>HABIL</t>
  </si>
  <si>
    <t>OK</t>
  </si>
  <si>
    <t>CONSORCIO UNIDOS POR IBAGUE</t>
  </si>
  <si>
    <t>1B</t>
  </si>
  <si>
    <t>PLANES S.A</t>
  </si>
  <si>
    <t>CONSORCIO TRES</t>
  </si>
  <si>
    <t>2A</t>
  </si>
  <si>
    <t>INGENIERIA DE PROYECTOS S.A.S</t>
  </si>
  <si>
    <t>NO HABIL</t>
  </si>
  <si>
    <t>CONSORCIO INTERVENTOR APP IC</t>
  </si>
  <si>
    <t>2B</t>
  </si>
  <si>
    <t>CEMOSA INGENIERIA SAS</t>
  </si>
  <si>
    <t>CONSORCIO ICI - 003</t>
  </si>
  <si>
    <t>2C</t>
  </si>
  <si>
    <t>INGENIEROS ESPECIALISTAS LTDA</t>
  </si>
  <si>
    <t>CONSORCIO ANI 2015</t>
  </si>
  <si>
    <t>3A</t>
  </si>
  <si>
    <t>VELNEC S.A</t>
  </si>
  <si>
    <t>CONSORCIO METRO ANDINA</t>
  </si>
  <si>
    <t>3B</t>
  </si>
  <si>
    <t>INFRAESTRUCTURA INTEGRAL S.A.S</t>
  </si>
  <si>
    <t>CONSORCIO INFRAESTRUCTURA 4G</t>
  </si>
  <si>
    <t>4A</t>
  </si>
  <si>
    <t>PAULO EMILIO BRAVO CONSULTORES S.A.S</t>
  </si>
  <si>
    <t>CONSORCIO CONIISA – NOGAAL-2015</t>
  </si>
  <si>
    <t>4B</t>
  </si>
  <si>
    <t>INGENIEROS CONSULTORES S.A</t>
  </si>
  <si>
    <t>CONSORCIO INTERVENTORIA  CONCESIÓN IBAGUÉ  - CAJAMARCA</t>
  </si>
  <si>
    <t>5A</t>
  </si>
  <si>
    <t>ICEACSA CONSULTORES SUCURSAL COLOMBIA</t>
  </si>
  <si>
    <t>CONSORCIO VIALCOL</t>
  </si>
  <si>
    <t>5B</t>
  </si>
  <si>
    <t>COPEBA LTDA</t>
  </si>
  <si>
    <t>CONSORCIO INTEGRAL - SEG</t>
  </si>
  <si>
    <t>5C</t>
  </si>
  <si>
    <t>GEOTECNIA Y CIMIENTOS INGEOCIM S.A.S</t>
  </si>
  <si>
    <t>CONSORCIO EPSILON - TOLIMA</t>
  </si>
  <si>
    <t>6A</t>
  </si>
  <si>
    <t>ING INGENIERIA S.A.S</t>
  </si>
  <si>
    <t>CONSORCIO VARIANTE DE IBAGUE 2015</t>
  </si>
  <si>
    <t>6B</t>
  </si>
  <si>
    <t>ARENAS DE LA HOZ CONSULTORES S.A.S</t>
  </si>
  <si>
    <t>CONSORCIO ECONCESIONES TOLIMA</t>
  </si>
  <si>
    <t>6C</t>
  </si>
  <si>
    <t>EPYPSA COLOMBIA</t>
  </si>
  <si>
    <t>CONSORCIO SSV</t>
  </si>
  <si>
    <t>7A</t>
  </si>
  <si>
    <t>INGEANDINA CONSULTORES DE INGENIERIA S.A.S</t>
  </si>
  <si>
    <t>CONSORCIO 4C</t>
  </si>
  <si>
    <t>7B</t>
  </si>
  <si>
    <t>GRUPO METRO COLOMBIA</t>
  </si>
  <si>
    <t>CONCOL INGENIERIA S.A.S..</t>
  </si>
  <si>
    <t>8A</t>
  </si>
  <si>
    <t>3B PROYECTOS S.A.S.</t>
  </si>
  <si>
    <t>CONSORCIO INTERCONCESION</t>
  </si>
  <si>
    <t>8B</t>
  </si>
  <si>
    <t>SERINCO COLOMBIA</t>
  </si>
  <si>
    <t>CONSORCIO SERVINC-ETA-      GC&amp; Q</t>
  </si>
  <si>
    <t>9A</t>
  </si>
  <si>
    <t>CONSULTORIA INTEGRAL EN INGENIERIA  SA DE CV</t>
  </si>
  <si>
    <t>CONSORCIO INTERVENTORIA TOLIMA</t>
  </si>
  <si>
    <t>9B</t>
  </si>
  <si>
    <t>NOGAAL S.A.</t>
  </si>
  <si>
    <t>UNION TEMPORAL CONCESION TOLIMA</t>
  </si>
  <si>
    <t>10A</t>
  </si>
  <si>
    <t>DICONSULTORIA S.A.</t>
  </si>
  <si>
    <t>CONSORCIO CARRETERA GINPRO</t>
  </si>
  <si>
    <t>10B</t>
  </si>
  <si>
    <t>C&amp;M CONSULTORES S.A.</t>
  </si>
  <si>
    <t>MAB INGENIERIA DE VALOR S.A.</t>
  </si>
  <si>
    <t>11A</t>
  </si>
  <si>
    <t>IV INGENIEROS CONSULTORES SUCURSAL COLOMBIA S.A.</t>
  </si>
  <si>
    <t>JOYCO S.A.S.</t>
  </si>
  <si>
    <t>11B</t>
  </si>
  <si>
    <t>ALPHA GRUPO CONSULTOR E INTERVENTOR S.A.S</t>
  </si>
  <si>
    <t>CONSORCIO INTERVENTORES CAJAMARCA</t>
  </si>
  <si>
    <t>11C</t>
  </si>
  <si>
    <t>CELQO S.A.S.</t>
  </si>
  <si>
    <t>CONSORCIO INTERVENTORES IBAGUE – CAJAMARCA 2015</t>
  </si>
  <si>
    <t>12A</t>
  </si>
  <si>
    <t>INTEGRAL INGENIERIA DE SUPERVISIÓN S.A.S</t>
  </si>
  <si>
    <t>CONSORCIO LKS - PIDDO</t>
  </si>
  <si>
    <t>12B</t>
  </si>
  <si>
    <t>SEG INGENIERIA S.A.S.</t>
  </si>
  <si>
    <t>CONSULTORES TECNICOS Y ECONOMICOS S.A. - CONSULTECNICOS</t>
  </si>
  <si>
    <t>13A</t>
  </si>
  <si>
    <t>PROYECTOS E INTERVENTORIAS LTDA.</t>
  </si>
  <si>
    <t>CONSORCIO CHICORAL</t>
  </si>
  <si>
    <t>13B</t>
  </si>
  <si>
    <t>INGENIERIA DE ESTUDIOS Y ASESORIAS S.A.S. - INESAS</t>
  </si>
  <si>
    <t>CONSORCIO INTERVENTORIA ANI 03-15</t>
  </si>
  <si>
    <t>13C</t>
  </si>
  <si>
    <t>CONSTRUCTORA A&amp;C SOCIEDAD ANONIMA</t>
  </si>
  <si>
    <t>CONSORCIO CAJAMARCA A.S.</t>
  </si>
  <si>
    <t>14A</t>
  </si>
  <si>
    <t>AYESA DE COLOMBIA INGENIERIA Y ARQUITECTURA S.A.S.</t>
  </si>
  <si>
    <t>14B</t>
  </si>
  <si>
    <t>INTERSA S.A.</t>
  </si>
  <si>
    <t>15A</t>
  </si>
  <si>
    <t>ECOVIAS S.A.S.</t>
  </si>
  <si>
    <t>15B</t>
  </si>
  <si>
    <t>ESTRUCTURADOR COLOMBIA S.A.S.</t>
  </si>
  <si>
    <t>15C</t>
  </si>
  <si>
    <t>BATEMAN INGENIERIA S.A.</t>
  </si>
  <si>
    <t>16A</t>
  </si>
  <si>
    <t>LA VIALIDAD LTDA.</t>
  </si>
  <si>
    <t>16B</t>
  </si>
  <si>
    <t>SESAC S.A.</t>
  </si>
  <si>
    <t>16C</t>
  </si>
  <si>
    <t>SILVIA CARREÑO Y ASOCIADOS S.A.S.</t>
  </si>
  <si>
    <t>17A</t>
  </si>
  <si>
    <t>COMPAÑÍA COLOMBIANA DE CONSULTORES S.A.S.</t>
  </si>
  <si>
    <t>17B</t>
  </si>
  <si>
    <t>CONSULTORES EN INGENIERIA S.A.S</t>
  </si>
  <si>
    <t>18A</t>
  </si>
  <si>
    <t>19A</t>
  </si>
  <si>
    <t xml:space="preserve">TRN INGENIERIA Y PLANIFICACION  DE INFRAESTRUCTURAS S.A. SUCURSAL COLOMBIA </t>
  </si>
  <si>
    <t>19B</t>
  </si>
  <si>
    <t>CIVILTEC INGENIEROS LTDA.</t>
  </si>
  <si>
    <t>19C</t>
  </si>
  <si>
    <t>EUROESTUDIOS S.A.S.</t>
  </si>
  <si>
    <t>20A</t>
  </si>
  <si>
    <t>SERVICIOS DE INGENIERIA Y CONSTRUCCIÓN LTDA. - SERVINC LTDA.</t>
  </si>
  <si>
    <t>20B</t>
  </si>
  <si>
    <t>ESTUDIOS TECNICOS Y ASESORIAS S.A. - ETA S.A.</t>
  </si>
  <si>
    <t>20C</t>
  </si>
  <si>
    <t>GC&amp;Q INGENIEROS CONSULTORES S.A.S.</t>
  </si>
  <si>
    <t>21A</t>
  </si>
  <si>
    <t>JOSE MANUEL GUARDO POLO</t>
  </si>
  <si>
    <t>21B</t>
  </si>
  <si>
    <t>INGENIERIA INTEGRAL DE OBRAS INGEOBRAS S.A.S.</t>
  </si>
  <si>
    <t>22A</t>
  </si>
  <si>
    <t>AFA CONSULTORES Y CONSTRUCTORES</t>
  </si>
  <si>
    <t>22B</t>
  </si>
  <si>
    <t>INCGROUP  S.A.S.</t>
  </si>
  <si>
    <t>23A</t>
  </si>
  <si>
    <t>GESTIÓN  INTEGRAL DEL SUELO SL COLOMBIA</t>
  </si>
  <si>
    <t>23B</t>
  </si>
  <si>
    <t>PROYECTOS Y ESTRUCTURAS ESPECIALES  S.A.S.</t>
  </si>
  <si>
    <t>23C</t>
  </si>
  <si>
    <t>INCOPLAN S.A.S.</t>
  </si>
  <si>
    <t>24</t>
  </si>
  <si>
    <t>25</t>
  </si>
  <si>
    <t>26A</t>
  </si>
  <si>
    <t>INTERVENTORIA Y DISEÑOS S.A.</t>
  </si>
  <si>
    <t>26B</t>
  </si>
  <si>
    <t xml:space="preserve">INGENOBRAS CONSTRUCCIÓN Y CONSULTORIA S.A.S.  - INGENOBRAS S.A.S. </t>
  </si>
  <si>
    <t>27A</t>
  </si>
  <si>
    <t>HMV SUPERVISION S.A.S.</t>
  </si>
  <si>
    <t>27B</t>
  </si>
  <si>
    <t>CB  INGENIEROS</t>
  </si>
  <si>
    <t>28A</t>
  </si>
  <si>
    <t>JORGE PIDDO SUCURSAL COLOMBIA</t>
  </si>
  <si>
    <t>28B</t>
  </si>
  <si>
    <t>LKS COLOMBIA S.A.S.</t>
  </si>
  <si>
    <t>29</t>
  </si>
  <si>
    <t>30A</t>
  </si>
  <si>
    <t>WSP COLOMBIA S.A.S.</t>
  </si>
  <si>
    <t>30B</t>
  </si>
  <si>
    <t>DIEGO FONSECA CHAVES</t>
  </si>
  <si>
    <t>31A</t>
  </si>
  <si>
    <t>JAHV McGREGOR SA</t>
  </si>
  <si>
    <t>31B</t>
  </si>
  <si>
    <t>CONCIC SAS</t>
  </si>
  <si>
    <t>31C</t>
  </si>
  <si>
    <t>GARPER INGENIERIA CIA SAS</t>
  </si>
  <si>
    <t>32A</t>
  </si>
  <si>
    <t>SUPERING S.A.S</t>
  </si>
  <si>
    <t>32B</t>
  </si>
  <si>
    <t>ARDANUY INGENIERIA S.A.</t>
  </si>
</sst>
</file>

<file path=xl/styles.xml><?xml version="1.0" encoding="utf-8"?>
<styleSheet xmlns="http://schemas.openxmlformats.org/spreadsheetml/2006/main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&quot;$&quot;\ * #,##0.00_ ;_ &quot;$&quot;\ * \-#,##0.00_ ;_ &quot;$&quot;\ * &quot;-&quot;??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0" xfId="1" applyFont="1" applyFill="1"/>
    <xf numFmtId="0" fontId="2" fillId="2" borderId="1" xfId="1" applyFont="1" applyFill="1" applyBorder="1" applyAlignment="1">
      <alignment horizontal="center" vertical="center"/>
    </xf>
    <xf numFmtId="37" fontId="3" fillId="0" borderId="1" xfId="1" applyNumberFormat="1" applyFont="1" applyFill="1" applyBorder="1" applyAlignment="1">
      <alignment horizontal="justify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9" fontId="3" fillId="0" borderId="1" xfId="2" applyFont="1" applyFill="1" applyBorder="1" applyAlignment="1">
      <alignment horizontal="center" vertical="center"/>
    </xf>
    <xf numFmtId="9" fontId="3" fillId="3" borderId="1" xfId="2" applyFont="1" applyFill="1" applyBorder="1" applyAlignment="1">
      <alignment horizontal="center" vertical="center"/>
    </xf>
    <xf numFmtId="1" fontId="3" fillId="0" borderId="1" xfId="1" applyNumberFormat="1" applyBorder="1" applyAlignment="1">
      <alignment horizontal="center" vertical="center"/>
    </xf>
    <xf numFmtId="1" fontId="3" fillId="2" borderId="1" xfId="1" applyNumberFormat="1" applyFill="1" applyBorder="1" applyAlignment="1">
      <alignment horizontal="center" vertical="center"/>
    </xf>
    <xf numFmtId="1" fontId="3" fillId="0" borderId="2" xfId="1" applyNumberFormat="1" applyBorder="1" applyAlignment="1">
      <alignment horizontal="center" vertical="center"/>
    </xf>
    <xf numFmtId="0" fontId="3" fillId="2" borderId="2" xfId="1" applyFill="1" applyBorder="1" applyAlignment="1">
      <alignment horizontal="center" vertical="center"/>
    </xf>
    <xf numFmtId="1" fontId="3" fillId="2" borderId="1" xfId="1" applyNumberForma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2" borderId="0" xfId="1" applyFill="1"/>
    <xf numFmtId="0" fontId="3" fillId="0" borderId="3" xfId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 wrapText="1"/>
    </xf>
    <xf numFmtId="9" fontId="3" fillId="0" borderId="1" xfId="2" applyFont="1" applyFill="1" applyBorder="1" applyAlignment="1">
      <alignment horizontal="center" vertical="center" wrapText="1"/>
    </xf>
    <xf numFmtId="9" fontId="3" fillId="4" borderId="1" xfId="2" applyFont="1" applyFill="1" applyBorder="1" applyAlignment="1">
      <alignment horizontal="center" vertical="center" wrapText="1"/>
    </xf>
    <xf numFmtId="1" fontId="3" fillId="2" borderId="2" xfId="1" applyNumberFormat="1" applyFill="1" applyBorder="1" applyAlignment="1">
      <alignment horizontal="center" vertical="center"/>
    </xf>
    <xf numFmtId="9" fontId="3" fillId="0" borderId="1" xfId="1" applyNumberFormat="1" applyFont="1" applyFill="1" applyBorder="1" applyAlignment="1">
      <alignment horizontal="center" vertical="center" wrapText="1"/>
    </xf>
    <xf numFmtId="1" fontId="3" fillId="2" borderId="4" xfId="1" applyNumberFormat="1" applyFill="1" applyBorder="1" applyAlignment="1">
      <alignment horizontal="center" vertical="center"/>
    </xf>
    <xf numFmtId="0" fontId="3" fillId="2" borderId="4" xfId="1" applyFill="1" applyBorder="1" applyAlignment="1">
      <alignment horizontal="center" vertical="center"/>
    </xf>
    <xf numFmtId="1" fontId="3" fillId="2" borderId="3" xfId="1" applyNumberFormat="1" applyFill="1" applyBorder="1" applyAlignment="1">
      <alignment horizontal="center" vertical="center"/>
    </xf>
    <xf numFmtId="37" fontId="3" fillId="2" borderId="1" xfId="1" applyNumberFormat="1" applyFont="1" applyFill="1" applyBorder="1" applyAlignment="1">
      <alignment horizontal="justify" vertical="center" wrapText="1"/>
    </xf>
    <xf numFmtId="37" fontId="3" fillId="0" borderId="1" xfId="1" applyNumberFormat="1" applyFont="1" applyFill="1" applyBorder="1" applyAlignment="1">
      <alignment vertical="center" wrapText="1"/>
    </xf>
    <xf numFmtId="9" fontId="3" fillId="4" borderId="1" xfId="2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9" fontId="3" fillId="2" borderId="1" xfId="2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/>
    </xf>
    <xf numFmtId="0" fontId="3" fillId="0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0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 wrapText="1"/>
    </xf>
    <xf numFmtId="1" fontId="3" fillId="0" borderId="1" xfId="1" applyNumberFormat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2" borderId="0" xfId="1" applyFill="1" applyAlignment="1">
      <alignment vertical="center" wrapText="1"/>
    </xf>
    <xf numFmtId="0" fontId="3" fillId="2" borderId="0" xfId="1" applyFill="1" applyAlignment="1">
      <alignment horizontal="center"/>
    </xf>
    <xf numFmtId="0" fontId="3" fillId="2" borderId="0" xfId="1" applyFill="1" applyAlignment="1">
      <alignment vertical="center"/>
    </xf>
  </cellXfs>
  <cellStyles count="28">
    <cellStyle name="Millares 2" xfId="3"/>
    <cellStyle name="Millares 2 2" xfId="4"/>
    <cellStyle name="Millares 3" xfId="5"/>
    <cellStyle name="Millares 4" xfId="6"/>
    <cellStyle name="Millares 4 2" xfId="7"/>
    <cellStyle name="Millares 5" xfId="8"/>
    <cellStyle name="Millares 5 2" xfId="9"/>
    <cellStyle name="Moneda 2" xfId="10"/>
    <cellStyle name="Moneda 3" xfId="11"/>
    <cellStyle name="Moneda 4" xfId="12"/>
    <cellStyle name="Moneda 5" xfId="13"/>
    <cellStyle name="Moneda 5 2" xfId="14"/>
    <cellStyle name="Normal" xfId="0" builtinId="0"/>
    <cellStyle name="Normal 2" xfId="1"/>
    <cellStyle name="Normal 2 2" xfId="15"/>
    <cellStyle name="Normal 2_calificacion2" xfId="16"/>
    <cellStyle name="Normal 3" xfId="17"/>
    <cellStyle name="Normal 4" xfId="18"/>
    <cellStyle name="Normal 5" xfId="19"/>
    <cellStyle name="Porcentaje 2" xfId="20"/>
    <cellStyle name="Porcentaje 2 2" xfId="21"/>
    <cellStyle name="Porcentaje 3" xfId="22"/>
    <cellStyle name="Porcentaje 4" xfId="23"/>
    <cellStyle name="Porcentaje 4 2" xfId="24"/>
    <cellStyle name="Porcentaje 5" xfId="25"/>
    <cellStyle name="Porcentaje 5 2" xfId="26"/>
    <cellStyle name="Porcentual 2" xfId="2"/>
    <cellStyle name="Porcentual 3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FINAL/MATRIZ%20EVALUACION%20TEC%20INT%20GICA%20correcion%20a%20la%20evaluacion%20tecn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CU\DA_PROCESO_09-10-63691_124002002_13475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uario\Escritorio\CER\AMERICAS\PRECALIFICACION\Documents%20and%20Settings\USUARIO\Escritorio\DIANA%20inco\1111aaaaaformulas\ELEGIBILIDAD%20000-000-000%20-%202007-NFORMU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ificación Técnica"/>
      <sheetName val="Salarios Mínimos"/>
      <sheetName val="RESUMEN PUNTAJE"/>
      <sheetName val="PROPONENTES"/>
      <sheetName val="P1"/>
      <sheetName val="P2 (NO HABIL)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 "/>
      <sheetName val="P29"/>
      <sheetName val="P30"/>
      <sheetName val="P31"/>
      <sheetName val="P32"/>
      <sheetName val="TASAS Y CALCULOS DM"/>
      <sheetName val="Dolar Diario"/>
    </sheetNames>
    <sheetDataSet>
      <sheetData sheetId="0">
        <row r="27">
          <cell r="C27">
            <v>9552.4717063613243</v>
          </cell>
        </row>
      </sheetData>
      <sheetData sheetId="1"/>
      <sheetData sheetId="2">
        <row r="2">
          <cell r="F2" t="str">
            <v>PUNTAJE EXPERIENCIA ESPECIFICA</v>
          </cell>
          <cell r="G2" t="str">
            <v>PUNTAJE APOYO INDUSTRIA NACIONAL</v>
          </cell>
          <cell r="H2" t="str">
            <v>TOTAL PUNTAJE</v>
          </cell>
          <cell r="K2" t="str">
            <v>VINCULACIÓN PERSONAL CON DISCAPACIDAD</v>
          </cell>
          <cell r="L2" t="str">
            <v>EXPERIENCIA ACREDITADA 
SMMLV</v>
          </cell>
          <cell r="M2" t="str">
            <v>EXPERIENCIA ACREDITADA TOTAL 
SMMLV</v>
          </cell>
        </row>
      </sheetData>
      <sheetData sheetId="3"/>
      <sheetData sheetId="4">
        <row r="25">
          <cell r="R25">
            <v>10687.274950109981</v>
          </cell>
        </row>
        <row r="26">
          <cell r="R26">
            <v>5119.4550394577491</v>
          </cell>
        </row>
        <row r="27">
          <cell r="R27">
            <v>4763.6264221813726</v>
          </cell>
        </row>
        <row r="28">
          <cell r="R28">
            <v>4923.5661081522931</v>
          </cell>
        </row>
      </sheetData>
      <sheetData sheetId="5">
        <row r="27">
          <cell r="R27">
            <v>3208.8884933650306</v>
          </cell>
        </row>
        <row r="28">
          <cell r="R28">
            <v>7563.9467833773306</v>
          </cell>
        </row>
        <row r="29">
          <cell r="R29">
            <v>13971.21</v>
          </cell>
        </row>
        <row r="30">
          <cell r="R30">
            <v>5381.2061285433747</v>
          </cell>
        </row>
      </sheetData>
      <sheetData sheetId="6">
        <row r="24">
          <cell r="R24">
            <v>4657.5619961165048</v>
          </cell>
        </row>
        <row r="26">
          <cell r="R26">
            <v>13291.538781179986</v>
          </cell>
        </row>
        <row r="27">
          <cell r="R27">
            <v>9749.4763562340977</v>
          </cell>
        </row>
      </sheetData>
      <sheetData sheetId="7">
        <row r="26">
          <cell r="R26">
            <v>14216.113486755956</v>
          </cell>
        </row>
        <row r="27">
          <cell r="R27">
            <v>7039.7556669204096</v>
          </cell>
        </row>
        <row r="28">
          <cell r="R28">
            <v>4505.6665969012529</v>
          </cell>
        </row>
        <row r="29">
          <cell r="R29">
            <v>6100.1631841820144</v>
          </cell>
        </row>
      </sheetData>
      <sheetData sheetId="8">
        <row r="27">
          <cell r="R27">
            <v>5475.3745994212441</v>
          </cell>
        </row>
        <row r="28">
          <cell r="R28">
            <v>3705.004163623641</v>
          </cell>
        </row>
        <row r="29">
          <cell r="R29">
            <v>4134.2680391310932</v>
          </cell>
        </row>
        <row r="30">
          <cell r="R30">
            <v>7072.5527998630387</v>
          </cell>
        </row>
      </sheetData>
      <sheetData sheetId="9">
        <row r="28">
          <cell r="R28">
            <v>3762.4759820010586</v>
          </cell>
        </row>
        <row r="29">
          <cell r="R29">
            <v>7892.8572392800424</v>
          </cell>
        </row>
      </sheetData>
      <sheetData sheetId="10">
        <row r="25">
          <cell r="R25">
            <v>45321.905310551367</v>
          </cell>
        </row>
        <row r="26">
          <cell r="R26">
            <v>12514.792048627674</v>
          </cell>
        </row>
        <row r="27">
          <cell r="R27">
            <v>5095.8205007940705</v>
          </cell>
        </row>
        <row r="28">
          <cell r="R28">
            <v>6930.6581206106866</v>
          </cell>
        </row>
      </sheetData>
      <sheetData sheetId="11">
        <row r="26">
          <cell r="R26">
            <v>7173.9742990057666</v>
          </cell>
        </row>
        <row r="27">
          <cell r="R27">
            <v>17296.366408349859</v>
          </cell>
        </row>
        <row r="28">
          <cell r="R28">
            <v>3281.5249457380819</v>
          </cell>
        </row>
        <row r="29">
          <cell r="R29">
            <v>9763.7304284624988</v>
          </cell>
        </row>
      </sheetData>
      <sheetData sheetId="12">
        <row r="23">
          <cell r="R23">
            <v>4916.4591904292183</v>
          </cell>
        </row>
        <row r="24">
          <cell r="R24">
            <v>6970.0353486685908</v>
          </cell>
        </row>
        <row r="25">
          <cell r="R25">
            <v>9465.3875661525981</v>
          </cell>
        </row>
        <row r="26">
          <cell r="R26">
            <v>20257.171965887377</v>
          </cell>
        </row>
      </sheetData>
      <sheetData sheetId="13">
        <row r="24">
          <cell r="R24">
            <v>7892.8572392800424</v>
          </cell>
        </row>
        <row r="25">
          <cell r="R25">
            <v>3924.2506493414994</v>
          </cell>
        </row>
        <row r="26">
          <cell r="R26">
            <v>5755.5469660895142</v>
          </cell>
        </row>
        <row r="27">
          <cell r="R27">
            <v>6807.2132765717106</v>
          </cell>
        </row>
      </sheetData>
      <sheetData sheetId="14">
        <row r="27">
          <cell r="R27">
            <v>5607.3992321411133</v>
          </cell>
        </row>
        <row r="28">
          <cell r="R28">
            <v>4330.6354795390844</v>
          </cell>
        </row>
        <row r="29">
          <cell r="R29">
            <v>3319.2071854521628</v>
          </cell>
        </row>
        <row r="30">
          <cell r="R30">
            <v>10536.610450934599</v>
          </cell>
        </row>
      </sheetData>
      <sheetData sheetId="15">
        <row r="24">
          <cell r="R24">
            <v>10875.276839068618</v>
          </cell>
        </row>
        <row r="25">
          <cell r="R25">
            <v>5081.1581654102447</v>
          </cell>
        </row>
        <row r="26">
          <cell r="R26">
            <v>6385.9705673462768</v>
          </cell>
        </row>
        <row r="27">
          <cell r="R27">
            <v>4887.8772140852216</v>
          </cell>
        </row>
      </sheetData>
      <sheetData sheetId="16">
        <row r="23">
          <cell r="R23">
            <v>5201.2378385993161</v>
          </cell>
        </row>
        <row r="24">
          <cell r="R24">
            <v>3806.9932543384994</v>
          </cell>
        </row>
        <row r="25">
          <cell r="R25">
            <v>17022.34024279955</v>
          </cell>
        </row>
        <row r="26">
          <cell r="R26">
            <v>11509.82408207463</v>
          </cell>
        </row>
      </sheetData>
      <sheetData sheetId="17">
        <row r="25">
          <cell r="R25">
            <v>9671.2722710428789</v>
          </cell>
        </row>
        <row r="26">
          <cell r="R26">
            <v>5669.9874240665013</v>
          </cell>
        </row>
        <row r="27">
          <cell r="R27">
            <v>3355.8495403002289</v>
          </cell>
        </row>
        <row r="28">
          <cell r="R28">
            <v>3496.2630454545456</v>
          </cell>
        </row>
      </sheetData>
      <sheetData sheetId="18">
        <row r="25">
          <cell r="R25">
            <v>5467.7199629126217</v>
          </cell>
        </row>
        <row r="26">
          <cell r="R26">
            <v>9162.9940811226443</v>
          </cell>
        </row>
        <row r="27">
          <cell r="R27">
            <v>4224.2513312687652</v>
          </cell>
        </row>
        <row r="28">
          <cell r="R28">
            <v>3930.3549141013341</v>
          </cell>
        </row>
      </sheetData>
      <sheetData sheetId="19">
        <row r="26">
          <cell r="R26">
            <v>5748.6116003196812</v>
          </cell>
        </row>
        <row r="27">
          <cell r="R27">
            <v>3570.2020349517193</v>
          </cell>
        </row>
        <row r="28">
          <cell r="R28">
            <v>13582.844511173183</v>
          </cell>
        </row>
        <row r="29">
          <cell r="R29">
            <v>6654.9405722340862</v>
          </cell>
        </row>
      </sheetData>
      <sheetData sheetId="20">
        <row r="26">
          <cell r="R26">
            <v>20825.451610621538</v>
          </cell>
        </row>
        <row r="27">
          <cell r="R27">
            <v>11540.180790152102</v>
          </cell>
        </row>
        <row r="28">
          <cell r="R28">
            <v>13089.026712546322</v>
          </cell>
        </row>
        <row r="29">
          <cell r="R29">
            <v>15188.670166813707</v>
          </cell>
        </row>
      </sheetData>
      <sheetData sheetId="21">
        <row r="24">
          <cell r="R24">
            <v>13098.323982686883</v>
          </cell>
        </row>
        <row r="25">
          <cell r="R25">
            <v>6746.1322918092164</v>
          </cell>
        </row>
        <row r="26">
          <cell r="R26">
            <v>10571.934696361424</v>
          </cell>
        </row>
        <row r="27">
          <cell r="R27">
            <v>8555.6394161684839</v>
          </cell>
        </row>
      </sheetData>
      <sheetData sheetId="22">
        <row r="27">
          <cell r="R27">
            <v>4387.8398942595022</v>
          </cell>
        </row>
        <row r="28">
          <cell r="R28">
            <v>9965.0270586949518</v>
          </cell>
        </row>
        <row r="29">
          <cell r="R29">
            <v>3848.2260898808736</v>
          </cell>
        </row>
        <row r="30">
          <cell r="R30">
            <v>3407.7964514217792</v>
          </cell>
        </row>
      </sheetData>
      <sheetData sheetId="23">
        <row r="27">
          <cell r="R27">
            <v>14658.156259749427</v>
          </cell>
        </row>
        <row r="28">
          <cell r="R28">
            <v>4039.4513371580983</v>
          </cell>
        </row>
        <row r="29">
          <cell r="R29">
            <v>8122.1942348825396</v>
          </cell>
        </row>
        <row r="30">
          <cell r="R30">
            <v>4926.0291270380203</v>
          </cell>
        </row>
      </sheetData>
      <sheetData sheetId="24">
        <row r="24">
          <cell r="R24">
            <v>7836.6025684357546</v>
          </cell>
        </row>
        <row r="25">
          <cell r="R25">
            <v>9162.9517896962698</v>
          </cell>
        </row>
        <row r="26">
          <cell r="R26">
            <v>4241.479805101143</v>
          </cell>
        </row>
        <row r="27">
          <cell r="R27">
            <v>5539.5744393562154</v>
          </cell>
        </row>
      </sheetData>
      <sheetData sheetId="25">
        <row r="25">
          <cell r="R25">
            <v>13308.833140470435</v>
          </cell>
        </row>
        <row r="26">
          <cell r="R26">
            <v>7084.8967821720917</v>
          </cell>
        </row>
        <row r="27">
          <cell r="R27">
            <v>18074.354433018216</v>
          </cell>
        </row>
        <row r="28">
          <cell r="R28">
            <v>13933.774843094305</v>
          </cell>
        </row>
      </sheetData>
      <sheetData sheetId="26">
        <row r="26">
          <cell r="R26">
            <v>15353.913242262568</v>
          </cell>
        </row>
        <row r="27">
          <cell r="R27">
            <v>4200.9347620434091</v>
          </cell>
        </row>
        <row r="28">
          <cell r="R28">
            <v>6910.9708279331853</v>
          </cell>
        </row>
        <row r="29">
          <cell r="R29">
            <v>13221.795774647888</v>
          </cell>
        </row>
      </sheetData>
      <sheetData sheetId="27">
        <row r="20">
          <cell r="R20">
            <v>41935.311254497763</v>
          </cell>
        </row>
        <row r="21">
          <cell r="R21">
            <v>23099.406123823748</v>
          </cell>
        </row>
        <row r="22">
          <cell r="R22">
            <v>3240.2025681779828</v>
          </cell>
        </row>
        <row r="23">
          <cell r="R23">
            <v>4153.7787776050263</v>
          </cell>
        </row>
      </sheetData>
      <sheetData sheetId="28">
        <row r="25">
          <cell r="R25">
            <v>4325.9431252939166</v>
          </cell>
        </row>
        <row r="26">
          <cell r="R26">
            <v>7208.8480157298409</v>
          </cell>
        </row>
        <row r="27">
          <cell r="R27">
            <v>3300.7292334661347</v>
          </cell>
        </row>
      </sheetData>
      <sheetData sheetId="29">
        <row r="24">
          <cell r="R24">
            <v>5727.6140024023625</v>
          </cell>
        </row>
        <row r="25">
          <cell r="R25">
            <v>10952.226656981358</v>
          </cell>
        </row>
        <row r="26">
          <cell r="R26">
            <v>4790.8869458435429</v>
          </cell>
        </row>
        <row r="27">
          <cell r="R27">
            <v>18574.954051796991</v>
          </cell>
        </row>
      </sheetData>
      <sheetData sheetId="30">
        <row r="26">
          <cell r="R26">
            <v>4185.3379545454545</v>
          </cell>
        </row>
        <row r="27">
          <cell r="R27">
            <v>11338.292207926446</v>
          </cell>
        </row>
        <row r="28">
          <cell r="R28">
            <v>18089.787695530726</v>
          </cell>
        </row>
        <row r="29">
          <cell r="R29">
            <v>4877.8568170658082</v>
          </cell>
        </row>
      </sheetData>
      <sheetData sheetId="31">
        <row r="26">
          <cell r="R26">
            <v>5615.7143894476794</v>
          </cell>
        </row>
        <row r="27">
          <cell r="R27">
            <v>6537.2727426112306</v>
          </cell>
        </row>
        <row r="28">
          <cell r="R28">
            <v>8998.845727313852</v>
          </cell>
        </row>
        <row r="29">
          <cell r="R29">
            <v>13064.429512906103</v>
          </cell>
        </row>
      </sheetData>
      <sheetData sheetId="32">
        <row r="25">
          <cell r="R25">
            <v>8790.1347468780987</v>
          </cell>
        </row>
        <row r="26">
          <cell r="R26">
            <v>3400.751331449957</v>
          </cell>
        </row>
        <row r="27">
          <cell r="R27">
            <v>4483.0534851962093</v>
          </cell>
        </row>
        <row r="28">
          <cell r="R28">
            <v>6749.3028400607454</v>
          </cell>
        </row>
      </sheetData>
      <sheetData sheetId="33">
        <row r="26">
          <cell r="R26">
            <v>11104.084572625698</v>
          </cell>
        </row>
      </sheetData>
      <sheetData sheetId="34">
        <row r="25">
          <cell r="R25">
            <v>35137.413511643994</v>
          </cell>
        </row>
        <row r="26">
          <cell r="R26">
            <v>3305.1518422445738</v>
          </cell>
        </row>
        <row r="27">
          <cell r="R27">
            <v>6135.743879301217</v>
          </cell>
        </row>
        <row r="28">
          <cell r="R28">
            <v>16936.865131341223</v>
          </cell>
        </row>
      </sheetData>
      <sheetData sheetId="35">
        <row r="23">
          <cell r="R23">
            <v>18586.021515136836</v>
          </cell>
        </row>
        <row r="24">
          <cell r="R24">
            <v>15544.348081068032</v>
          </cell>
        </row>
        <row r="25">
          <cell r="R25">
            <v>5090.2714587738237</v>
          </cell>
        </row>
        <row r="26">
          <cell r="R26">
            <v>21702.921723234827</v>
          </cell>
        </row>
      </sheetData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LISTA CORTA"/>
      <sheetName val="PRESUPUESTOS"/>
      <sheetName val="PROPONENTES"/>
      <sheetName val="EXPER.GRAL-PRECAL"/>
      <sheetName val="RESUMEN EXP. GENERAL"/>
      <sheetName val="EXP.ESPECIFICA"/>
      <sheetName val="RES. ESPECIFICA"/>
      <sheetName val="EXP. PROF. PROP-1"/>
      <sheetName val="EXP. PROF. PROP-4"/>
      <sheetName val="EXP. PROF. PROP-5"/>
      <sheetName val="EVAL. PROFESIONALES"/>
      <sheetName val="METODOLOGIA"/>
      <sheetName val="APOYO A IND. NAL."/>
      <sheetName val="RESUMEN"/>
      <sheetName val="ELEGIBILIDAD"/>
      <sheetName val="datos"/>
      <sheetName val="Resumen de profesionales"/>
      <sheetName val="SMLM"/>
    </sheetNames>
    <sheetDataSet>
      <sheetData sheetId="0">
        <row r="11">
          <cell r="B11">
            <v>40107</v>
          </cell>
        </row>
        <row r="14">
          <cell r="B14" t="str">
            <v>DIRECTOR</v>
          </cell>
          <cell r="C14">
            <v>60</v>
          </cell>
          <cell r="D14">
            <v>36</v>
          </cell>
        </row>
        <row r="15">
          <cell r="B15" t="str">
            <v>RESIDENTE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VR-PROP"/>
      <sheetName val="FORMULA 1"/>
      <sheetName val="PREC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O96"/>
  <sheetViews>
    <sheetView tabSelected="1" topLeftCell="C19" zoomScale="70" zoomScaleNormal="70" workbookViewId="0">
      <selection activeCell="K38" sqref="K38:K40"/>
    </sheetView>
  </sheetViews>
  <sheetFormatPr baseColWidth="10" defaultRowHeight="12.75"/>
  <cols>
    <col min="1" max="1" width="11.85546875" style="42" customWidth="1"/>
    <col min="2" max="2" width="42.85546875" style="42" customWidth="1"/>
    <col min="3" max="3" width="6.28515625" style="42" customWidth="1"/>
    <col min="4" max="4" width="12.5703125" style="42" customWidth="1"/>
    <col min="5" max="5" width="11.42578125" style="42" customWidth="1"/>
    <col min="6" max="6" width="52.5703125" style="50" customWidth="1"/>
    <col min="7" max="7" width="13.85546875" style="51" bestFit="1" customWidth="1"/>
    <col min="8" max="8" width="13.85546875" style="51" customWidth="1"/>
    <col min="9" max="9" width="26.140625" style="52" customWidth="1"/>
    <col min="10" max="10" width="23.7109375" style="20" customWidth="1"/>
    <col min="11" max="11" width="25.140625" style="20" customWidth="1"/>
    <col min="12" max="12" width="21.42578125" style="20" customWidth="1"/>
    <col min="13" max="13" width="17.7109375" style="20" customWidth="1"/>
    <col min="14" max="14" width="19" style="20" customWidth="1"/>
    <col min="15" max="15" width="17.5703125" style="20" customWidth="1"/>
    <col min="16" max="255" width="11.42578125" style="20"/>
    <col min="256" max="256" width="11.85546875" style="20" customWidth="1"/>
    <col min="257" max="257" width="42.85546875" style="20" customWidth="1"/>
    <col min="258" max="258" width="6.28515625" style="20" customWidth="1"/>
    <col min="259" max="259" width="12.5703125" style="20" customWidth="1"/>
    <col min="260" max="260" width="11.42578125" style="20" customWidth="1"/>
    <col min="261" max="261" width="52.5703125" style="20" customWidth="1"/>
    <col min="262" max="262" width="13.85546875" style="20" bestFit="1" customWidth="1"/>
    <col min="263" max="263" width="13.85546875" style="20" customWidth="1"/>
    <col min="264" max="264" width="26.140625" style="20" customWidth="1"/>
    <col min="265" max="265" width="23.7109375" style="20" customWidth="1"/>
    <col min="266" max="266" width="25.140625" style="20" customWidth="1"/>
    <col min="267" max="267" width="21.42578125" style="20" customWidth="1"/>
    <col min="268" max="268" width="17.7109375" style="20" customWidth="1"/>
    <col min="269" max="269" width="19" style="20" customWidth="1"/>
    <col min="270" max="270" width="17.5703125" style="20" customWidth="1"/>
    <col min="271" max="271" width="37.7109375" style="20" customWidth="1"/>
    <col min="272" max="511" width="11.42578125" style="20"/>
    <col min="512" max="512" width="11.85546875" style="20" customWidth="1"/>
    <col min="513" max="513" width="42.85546875" style="20" customWidth="1"/>
    <col min="514" max="514" width="6.28515625" style="20" customWidth="1"/>
    <col min="515" max="515" width="12.5703125" style="20" customWidth="1"/>
    <col min="516" max="516" width="11.42578125" style="20" customWidth="1"/>
    <col min="517" max="517" width="52.5703125" style="20" customWidth="1"/>
    <col min="518" max="518" width="13.85546875" style="20" bestFit="1" customWidth="1"/>
    <col min="519" max="519" width="13.85546875" style="20" customWidth="1"/>
    <col min="520" max="520" width="26.140625" style="20" customWidth="1"/>
    <col min="521" max="521" width="23.7109375" style="20" customWidth="1"/>
    <col min="522" max="522" width="25.140625" style="20" customWidth="1"/>
    <col min="523" max="523" width="21.42578125" style="20" customWidth="1"/>
    <col min="524" max="524" width="17.7109375" style="20" customWidth="1"/>
    <col min="525" max="525" width="19" style="20" customWidth="1"/>
    <col min="526" max="526" width="17.5703125" style="20" customWidth="1"/>
    <col min="527" max="527" width="37.7109375" style="20" customWidth="1"/>
    <col min="528" max="767" width="11.42578125" style="20"/>
    <col min="768" max="768" width="11.85546875" style="20" customWidth="1"/>
    <col min="769" max="769" width="42.85546875" style="20" customWidth="1"/>
    <col min="770" max="770" width="6.28515625" style="20" customWidth="1"/>
    <col min="771" max="771" width="12.5703125" style="20" customWidth="1"/>
    <col min="772" max="772" width="11.42578125" style="20" customWidth="1"/>
    <col min="773" max="773" width="52.5703125" style="20" customWidth="1"/>
    <col min="774" max="774" width="13.85546875" style="20" bestFit="1" customWidth="1"/>
    <col min="775" max="775" width="13.85546875" style="20" customWidth="1"/>
    <col min="776" max="776" width="26.140625" style="20" customWidth="1"/>
    <col min="777" max="777" width="23.7109375" style="20" customWidth="1"/>
    <col min="778" max="778" width="25.140625" style="20" customWidth="1"/>
    <col min="779" max="779" width="21.42578125" style="20" customWidth="1"/>
    <col min="780" max="780" width="17.7109375" style="20" customWidth="1"/>
    <col min="781" max="781" width="19" style="20" customWidth="1"/>
    <col min="782" max="782" width="17.5703125" style="20" customWidth="1"/>
    <col min="783" max="783" width="37.7109375" style="20" customWidth="1"/>
    <col min="784" max="1023" width="11.42578125" style="20"/>
    <col min="1024" max="1024" width="11.85546875" style="20" customWidth="1"/>
    <col min="1025" max="1025" width="42.85546875" style="20" customWidth="1"/>
    <col min="1026" max="1026" width="6.28515625" style="20" customWidth="1"/>
    <col min="1027" max="1027" width="12.5703125" style="20" customWidth="1"/>
    <col min="1028" max="1028" width="11.42578125" style="20" customWidth="1"/>
    <col min="1029" max="1029" width="52.5703125" style="20" customWidth="1"/>
    <col min="1030" max="1030" width="13.85546875" style="20" bestFit="1" customWidth="1"/>
    <col min="1031" max="1031" width="13.85546875" style="20" customWidth="1"/>
    <col min="1032" max="1032" width="26.140625" style="20" customWidth="1"/>
    <col min="1033" max="1033" width="23.7109375" style="20" customWidth="1"/>
    <col min="1034" max="1034" width="25.140625" style="20" customWidth="1"/>
    <col min="1035" max="1035" width="21.42578125" style="20" customWidth="1"/>
    <col min="1036" max="1036" width="17.7109375" style="20" customWidth="1"/>
    <col min="1037" max="1037" width="19" style="20" customWidth="1"/>
    <col min="1038" max="1038" width="17.5703125" style="20" customWidth="1"/>
    <col min="1039" max="1039" width="37.7109375" style="20" customWidth="1"/>
    <col min="1040" max="1279" width="11.42578125" style="20"/>
    <col min="1280" max="1280" width="11.85546875" style="20" customWidth="1"/>
    <col min="1281" max="1281" width="42.85546875" style="20" customWidth="1"/>
    <col min="1282" max="1282" width="6.28515625" style="20" customWidth="1"/>
    <col min="1283" max="1283" width="12.5703125" style="20" customWidth="1"/>
    <col min="1284" max="1284" width="11.42578125" style="20" customWidth="1"/>
    <col min="1285" max="1285" width="52.5703125" style="20" customWidth="1"/>
    <col min="1286" max="1286" width="13.85546875" style="20" bestFit="1" customWidth="1"/>
    <col min="1287" max="1287" width="13.85546875" style="20" customWidth="1"/>
    <col min="1288" max="1288" width="26.140625" style="20" customWidth="1"/>
    <col min="1289" max="1289" width="23.7109375" style="20" customWidth="1"/>
    <col min="1290" max="1290" width="25.140625" style="20" customWidth="1"/>
    <col min="1291" max="1291" width="21.42578125" style="20" customWidth="1"/>
    <col min="1292" max="1292" width="17.7109375" style="20" customWidth="1"/>
    <col min="1293" max="1293" width="19" style="20" customWidth="1"/>
    <col min="1294" max="1294" width="17.5703125" style="20" customWidth="1"/>
    <col min="1295" max="1295" width="37.7109375" style="20" customWidth="1"/>
    <col min="1296" max="1535" width="11.42578125" style="20"/>
    <col min="1536" max="1536" width="11.85546875" style="20" customWidth="1"/>
    <col min="1537" max="1537" width="42.85546875" style="20" customWidth="1"/>
    <col min="1538" max="1538" width="6.28515625" style="20" customWidth="1"/>
    <col min="1539" max="1539" width="12.5703125" style="20" customWidth="1"/>
    <col min="1540" max="1540" width="11.42578125" style="20" customWidth="1"/>
    <col min="1541" max="1541" width="52.5703125" style="20" customWidth="1"/>
    <col min="1542" max="1542" width="13.85546875" style="20" bestFit="1" customWidth="1"/>
    <col min="1543" max="1543" width="13.85546875" style="20" customWidth="1"/>
    <col min="1544" max="1544" width="26.140625" style="20" customWidth="1"/>
    <col min="1545" max="1545" width="23.7109375" style="20" customWidth="1"/>
    <col min="1546" max="1546" width="25.140625" style="20" customWidth="1"/>
    <col min="1547" max="1547" width="21.42578125" style="20" customWidth="1"/>
    <col min="1548" max="1548" width="17.7109375" style="20" customWidth="1"/>
    <col min="1549" max="1549" width="19" style="20" customWidth="1"/>
    <col min="1550" max="1550" width="17.5703125" style="20" customWidth="1"/>
    <col min="1551" max="1551" width="37.7109375" style="20" customWidth="1"/>
    <col min="1552" max="1791" width="11.42578125" style="20"/>
    <col min="1792" max="1792" width="11.85546875" style="20" customWidth="1"/>
    <col min="1793" max="1793" width="42.85546875" style="20" customWidth="1"/>
    <col min="1794" max="1794" width="6.28515625" style="20" customWidth="1"/>
    <col min="1795" max="1795" width="12.5703125" style="20" customWidth="1"/>
    <col min="1796" max="1796" width="11.42578125" style="20" customWidth="1"/>
    <col min="1797" max="1797" width="52.5703125" style="20" customWidth="1"/>
    <col min="1798" max="1798" width="13.85546875" style="20" bestFit="1" customWidth="1"/>
    <col min="1799" max="1799" width="13.85546875" style="20" customWidth="1"/>
    <col min="1800" max="1800" width="26.140625" style="20" customWidth="1"/>
    <col min="1801" max="1801" width="23.7109375" style="20" customWidth="1"/>
    <col min="1802" max="1802" width="25.140625" style="20" customWidth="1"/>
    <col min="1803" max="1803" width="21.42578125" style="20" customWidth="1"/>
    <col min="1804" max="1804" width="17.7109375" style="20" customWidth="1"/>
    <col min="1805" max="1805" width="19" style="20" customWidth="1"/>
    <col min="1806" max="1806" width="17.5703125" style="20" customWidth="1"/>
    <col min="1807" max="1807" width="37.7109375" style="20" customWidth="1"/>
    <col min="1808" max="2047" width="11.42578125" style="20"/>
    <col min="2048" max="2048" width="11.85546875" style="20" customWidth="1"/>
    <col min="2049" max="2049" width="42.85546875" style="20" customWidth="1"/>
    <col min="2050" max="2050" width="6.28515625" style="20" customWidth="1"/>
    <col min="2051" max="2051" width="12.5703125" style="20" customWidth="1"/>
    <col min="2052" max="2052" width="11.42578125" style="20" customWidth="1"/>
    <col min="2053" max="2053" width="52.5703125" style="20" customWidth="1"/>
    <col min="2054" max="2054" width="13.85546875" style="20" bestFit="1" customWidth="1"/>
    <col min="2055" max="2055" width="13.85546875" style="20" customWidth="1"/>
    <col min="2056" max="2056" width="26.140625" style="20" customWidth="1"/>
    <col min="2057" max="2057" width="23.7109375" style="20" customWidth="1"/>
    <col min="2058" max="2058" width="25.140625" style="20" customWidth="1"/>
    <col min="2059" max="2059" width="21.42578125" style="20" customWidth="1"/>
    <col min="2060" max="2060" width="17.7109375" style="20" customWidth="1"/>
    <col min="2061" max="2061" width="19" style="20" customWidth="1"/>
    <col min="2062" max="2062" width="17.5703125" style="20" customWidth="1"/>
    <col min="2063" max="2063" width="37.7109375" style="20" customWidth="1"/>
    <col min="2064" max="2303" width="11.42578125" style="20"/>
    <col min="2304" max="2304" width="11.85546875" style="20" customWidth="1"/>
    <col min="2305" max="2305" width="42.85546875" style="20" customWidth="1"/>
    <col min="2306" max="2306" width="6.28515625" style="20" customWidth="1"/>
    <col min="2307" max="2307" width="12.5703125" style="20" customWidth="1"/>
    <col min="2308" max="2308" width="11.42578125" style="20" customWidth="1"/>
    <col min="2309" max="2309" width="52.5703125" style="20" customWidth="1"/>
    <col min="2310" max="2310" width="13.85546875" style="20" bestFit="1" customWidth="1"/>
    <col min="2311" max="2311" width="13.85546875" style="20" customWidth="1"/>
    <col min="2312" max="2312" width="26.140625" style="20" customWidth="1"/>
    <col min="2313" max="2313" width="23.7109375" style="20" customWidth="1"/>
    <col min="2314" max="2314" width="25.140625" style="20" customWidth="1"/>
    <col min="2315" max="2315" width="21.42578125" style="20" customWidth="1"/>
    <col min="2316" max="2316" width="17.7109375" style="20" customWidth="1"/>
    <col min="2317" max="2317" width="19" style="20" customWidth="1"/>
    <col min="2318" max="2318" width="17.5703125" style="20" customWidth="1"/>
    <col min="2319" max="2319" width="37.7109375" style="20" customWidth="1"/>
    <col min="2320" max="2559" width="11.42578125" style="20"/>
    <col min="2560" max="2560" width="11.85546875" style="20" customWidth="1"/>
    <col min="2561" max="2561" width="42.85546875" style="20" customWidth="1"/>
    <col min="2562" max="2562" width="6.28515625" style="20" customWidth="1"/>
    <col min="2563" max="2563" width="12.5703125" style="20" customWidth="1"/>
    <col min="2564" max="2564" width="11.42578125" style="20" customWidth="1"/>
    <col min="2565" max="2565" width="52.5703125" style="20" customWidth="1"/>
    <col min="2566" max="2566" width="13.85546875" style="20" bestFit="1" customWidth="1"/>
    <col min="2567" max="2567" width="13.85546875" style="20" customWidth="1"/>
    <col min="2568" max="2568" width="26.140625" style="20" customWidth="1"/>
    <col min="2569" max="2569" width="23.7109375" style="20" customWidth="1"/>
    <col min="2570" max="2570" width="25.140625" style="20" customWidth="1"/>
    <col min="2571" max="2571" width="21.42578125" style="20" customWidth="1"/>
    <col min="2572" max="2572" width="17.7109375" style="20" customWidth="1"/>
    <col min="2573" max="2573" width="19" style="20" customWidth="1"/>
    <col min="2574" max="2574" width="17.5703125" style="20" customWidth="1"/>
    <col min="2575" max="2575" width="37.7109375" style="20" customWidth="1"/>
    <col min="2576" max="2815" width="11.42578125" style="20"/>
    <col min="2816" max="2816" width="11.85546875" style="20" customWidth="1"/>
    <col min="2817" max="2817" width="42.85546875" style="20" customWidth="1"/>
    <col min="2818" max="2818" width="6.28515625" style="20" customWidth="1"/>
    <col min="2819" max="2819" width="12.5703125" style="20" customWidth="1"/>
    <col min="2820" max="2820" width="11.42578125" style="20" customWidth="1"/>
    <col min="2821" max="2821" width="52.5703125" style="20" customWidth="1"/>
    <col min="2822" max="2822" width="13.85546875" style="20" bestFit="1" customWidth="1"/>
    <col min="2823" max="2823" width="13.85546875" style="20" customWidth="1"/>
    <col min="2824" max="2824" width="26.140625" style="20" customWidth="1"/>
    <col min="2825" max="2825" width="23.7109375" style="20" customWidth="1"/>
    <col min="2826" max="2826" width="25.140625" style="20" customWidth="1"/>
    <col min="2827" max="2827" width="21.42578125" style="20" customWidth="1"/>
    <col min="2828" max="2828" width="17.7109375" style="20" customWidth="1"/>
    <col min="2829" max="2829" width="19" style="20" customWidth="1"/>
    <col min="2830" max="2830" width="17.5703125" style="20" customWidth="1"/>
    <col min="2831" max="2831" width="37.7109375" style="20" customWidth="1"/>
    <col min="2832" max="3071" width="11.42578125" style="20"/>
    <col min="3072" max="3072" width="11.85546875" style="20" customWidth="1"/>
    <col min="3073" max="3073" width="42.85546875" style="20" customWidth="1"/>
    <col min="3074" max="3074" width="6.28515625" style="20" customWidth="1"/>
    <col min="3075" max="3075" width="12.5703125" style="20" customWidth="1"/>
    <col min="3076" max="3076" width="11.42578125" style="20" customWidth="1"/>
    <col min="3077" max="3077" width="52.5703125" style="20" customWidth="1"/>
    <col min="3078" max="3078" width="13.85546875" style="20" bestFit="1" customWidth="1"/>
    <col min="3079" max="3079" width="13.85546875" style="20" customWidth="1"/>
    <col min="3080" max="3080" width="26.140625" style="20" customWidth="1"/>
    <col min="3081" max="3081" width="23.7109375" style="20" customWidth="1"/>
    <col min="3082" max="3082" width="25.140625" style="20" customWidth="1"/>
    <col min="3083" max="3083" width="21.42578125" style="20" customWidth="1"/>
    <col min="3084" max="3084" width="17.7109375" style="20" customWidth="1"/>
    <col min="3085" max="3085" width="19" style="20" customWidth="1"/>
    <col min="3086" max="3086" width="17.5703125" style="20" customWidth="1"/>
    <col min="3087" max="3087" width="37.7109375" style="20" customWidth="1"/>
    <col min="3088" max="3327" width="11.42578125" style="20"/>
    <col min="3328" max="3328" width="11.85546875" style="20" customWidth="1"/>
    <col min="3329" max="3329" width="42.85546875" style="20" customWidth="1"/>
    <col min="3330" max="3330" width="6.28515625" style="20" customWidth="1"/>
    <col min="3331" max="3331" width="12.5703125" style="20" customWidth="1"/>
    <col min="3332" max="3332" width="11.42578125" style="20" customWidth="1"/>
    <col min="3333" max="3333" width="52.5703125" style="20" customWidth="1"/>
    <col min="3334" max="3334" width="13.85546875" style="20" bestFit="1" customWidth="1"/>
    <col min="3335" max="3335" width="13.85546875" style="20" customWidth="1"/>
    <col min="3336" max="3336" width="26.140625" style="20" customWidth="1"/>
    <col min="3337" max="3337" width="23.7109375" style="20" customWidth="1"/>
    <col min="3338" max="3338" width="25.140625" style="20" customWidth="1"/>
    <col min="3339" max="3339" width="21.42578125" style="20" customWidth="1"/>
    <col min="3340" max="3340" width="17.7109375" style="20" customWidth="1"/>
    <col min="3341" max="3341" width="19" style="20" customWidth="1"/>
    <col min="3342" max="3342" width="17.5703125" style="20" customWidth="1"/>
    <col min="3343" max="3343" width="37.7109375" style="20" customWidth="1"/>
    <col min="3344" max="3583" width="11.42578125" style="20"/>
    <col min="3584" max="3584" width="11.85546875" style="20" customWidth="1"/>
    <col min="3585" max="3585" width="42.85546875" style="20" customWidth="1"/>
    <col min="3586" max="3586" width="6.28515625" style="20" customWidth="1"/>
    <col min="3587" max="3587" width="12.5703125" style="20" customWidth="1"/>
    <col min="3588" max="3588" width="11.42578125" style="20" customWidth="1"/>
    <col min="3589" max="3589" width="52.5703125" style="20" customWidth="1"/>
    <col min="3590" max="3590" width="13.85546875" style="20" bestFit="1" customWidth="1"/>
    <col min="3591" max="3591" width="13.85546875" style="20" customWidth="1"/>
    <col min="3592" max="3592" width="26.140625" style="20" customWidth="1"/>
    <col min="3593" max="3593" width="23.7109375" style="20" customWidth="1"/>
    <col min="3594" max="3594" width="25.140625" style="20" customWidth="1"/>
    <col min="3595" max="3595" width="21.42578125" style="20" customWidth="1"/>
    <col min="3596" max="3596" width="17.7109375" style="20" customWidth="1"/>
    <col min="3597" max="3597" width="19" style="20" customWidth="1"/>
    <col min="3598" max="3598" width="17.5703125" style="20" customWidth="1"/>
    <col min="3599" max="3599" width="37.7109375" style="20" customWidth="1"/>
    <col min="3600" max="3839" width="11.42578125" style="20"/>
    <col min="3840" max="3840" width="11.85546875" style="20" customWidth="1"/>
    <col min="3841" max="3841" width="42.85546875" style="20" customWidth="1"/>
    <col min="3842" max="3842" width="6.28515625" style="20" customWidth="1"/>
    <col min="3843" max="3843" width="12.5703125" style="20" customWidth="1"/>
    <col min="3844" max="3844" width="11.42578125" style="20" customWidth="1"/>
    <col min="3845" max="3845" width="52.5703125" style="20" customWidth="1"/>
    <col min="3846" max="3846" width="13.85546875" style="20" bestFit="1" customWidth="1"/>
    <col min="3847" max="3847" width="13.85546875" style="20" customWidth="1"/>
    <col min="3848" max="3848" width="26.140625" style="20" customWidth="1"/>
    <col min="3849" max="3849" width="23.7109375" style="20" customWidth="1"/>
    <col min="3850" max="3850" width="25.140625" style="20" customWidth="1"/>
    <col min="3851" max="3851" width="21.42578125" style="20" customWidth="1"/>
    <col min="3852" max="3852" width="17.7109375" style="20" customWidth="1"/>
    <col min="3853" max="3853" width="19" style="20" customWidth="1"/>
    <col min="3854" max="3854" width="17.5703125" style="20" customWidth="1"/>
    <col min="3855" max="3855" width="37.7109375" style="20" customWidth="1"/>
    <col min="3856" max="4095" width="11.42578125" style="20"/>
    <col min="4096" max="4096" width="11.85546875" style="20" customWidth="1"/>
    <col min="4097" max="4097" width="42.85546875" style="20" customWidth="1"/>
    <col min="4098" max="4098" width="6.28515625" style="20" customWidth="1"/>
    <col min="4099" max="4099" width="12.5703125" style="20" customWidth="1"/>
    <col min="4100" max="4100" width="11.42578125" style="20" customWidth="1"/>
    <col min="4101" max="4101" width="52.5703125" style="20" customWidth="1"/>
    <col min="4102" max="4102" width="13.85546875" style="20" bestFit="1" customWidth="1"/>
    <col min="4103" max="4103" width="13.85546875" style="20" customWidth="1"/>
    <col min="4104" max="4104" width="26.140625" style="20" customWidth="1"/>
    <col min="4105" max="4105" width="23.7109375" style="20" customWidth="1"/>
    <col min="4106" max="4106" width="25.140625" style="20" customWidth="1"/>
    <col min="4107" max="4107" width="21.42578125" style="20" customWidth="1"/>
    <col min="4108" max="4108" width="17.7109375" style="20" customWidth="1"/>
    <col min="4109" max="4109" width="19" style="20" customWidth="1"/>
    <col min="4110" max="4110" width="17.5703125" style="20" customWidth="1"/>
    <col min="4111" max="4111" width="37.7109375" style="20" customWidth="1"/>
    <col min="4112" max="4351" width="11.42578125" style="20"/>
    <col min="4352" max="4352" width="11.85546875" style="20" customWidth="1"/>
    <col min="4353" max="4353" width="42.85546875" style="20" customWidth="1"/>
    <col min="4354" max="4354" width="6.28515625" style="20" customWidth="1"/>
    <col min="4355" max="4355" width="12.5703125" style="20" customWidth="1"/>
    <col min="4356" max="4356" width="11.42578125" style="20" customWidth="1"/>
    <col min="4357" max="4357" width="52.5703125" style="20" customWidth="1"/>
    <col min="4358" max="4358" width="13.85546875" style="20" bestFit="1" customWidth="1"/>
    <col min="4359" max="4359" width="13.85546875" style="20" customWidth="1"/>
    <col min="4360" max="4360" width="26.140625" style="20" customWidth="1"/>
    <col min="4361" max="4361" width="23.7109375" style="20" customWidth="1"/>
    <col min="4362" max="4362" width="25.140625" style="20" customWidth="1"/>
    <col min="4363" max="4363" width="21.42578125" style="20" customWidth="1"/>
    <col min="4364" max="4364" width="17.7109375" style="20" customWidth="1"/>
    <col min="4365" max="4365" width="19" style="20" customWidth="1"/>
    <col min="4366" max="4366" width="17.5703125" style="20" customWidth="1"/>
    <col min="4367" max="4367" width="37.7109375" style="20" customWidth="1"/>
    <col min="4368" max="4607" width="11.42578125" style="20"/>
    <col min="4608" max="4608" width="11.85546875" style="20" customWidth="1"/>
    <col min="4609" max="4609" width="42.85546875" style="20" customWidth="1"/>
    <col min="4610" max="4610" width="6.28515625" style="20" customWidth="1"/>
    <col min="4611" max="4611" width="12.5703125" style="20" customWidth="1"/>
    <col min="4612" max="4612" width="11.42578125" style="20" customWidth="1"/>
    <col min="4613" max="4613" width="52.5703125" style="20" customWidth="1"/>
    <col min="4614" max="4614" width="13.85546875" style="20" bestFit="1" customWidth="1"/>
    <col min="4615" max="4615" width="13.85546875" style="20" customWidth="1"/>
    <col min="4616" max="4616" width="26.140625" style="20" customWidth="1"/>
    <col min="4617" max="4617" width="23.7109375" style="20" customWidth="1"/>
    <col min="4618" max="4618" width="25.140625" style="20" customWidth="1"/>
    <col min="4619" max="4619" width="21.42578125" style="20" customWidth="1"/>
    <col min="4620" max="4620" width="17.7109375" style="20" customWidth="1"/>
    <col min="4621" max="4621" width="19" style="20" customWidth="1"/>
    <col min="4622" max="4622" width="17.5703125" style="20" customWidth="1"/>
    <col min="4623" max="4623" width="37.7109375" style="20" customWidth="1"/>
    <col min="4624" max="4863" width="11.42578125" style="20"/>
    <col min="4864" max="4864" width="11.85546875" style="20" customWidth="1"/>
    <col min="4865" max="4865" width="42.85546875" style="20" customWidth="1"/>
    <col min="4866" max="4866" width="6.28515625" style="20" customWidth="1"/>
    <col min="4867" max="4867" width="12.5703125" style="20" customWidth="1"/>
    <col min="4868" max="4868" width="11.42578125" style="20" customWidth="1"/>
    <col min="4869" max="4869" width="52.5703125" style="20" customWidth="1"/>
    <col min="4870" max="4870" width="13.85546875" style="20" bestFit="1" customWidth="1"/>
    <col min="4871" max="4871" width="13.85546875" style="20" customWidth="1"/>
    <col min="4872" max="4872" width="26.140625" style="20" customWidth="1"/>
    <col min="4873" max="4873" width="23.7109375" style="20" customWidth="1"/>
    <col min="4874" max="4874" width="25.140625" style="20" customWidth="1"/>
    <col min="4875" max="4875" width="21.42578125" style="20" customWidth="1"/>
    <col min="4876" max="4876" width="17.7109375" style="20" customWidth="1"/>
    <col min="4877" max="4877" width="19" style="20" customWidth="1"/>
    <col min="4878" max="4878" width="17.5703125" style="20" customWidth="1"/>
    <col min="4879" max="4879" width="37.7109375" style="20" customWidth="1"/>
    <col min="4880" max="5119" width="11.42578125" style="20"/>
    <col min="5120" max="5120" width="11.85546875" style="20" customWidth="1"/>
    <col min="5121" max="5121" width="42.85546875" style="20" customWidth="1"/>
    <col min="5122" max="5122" width="6.28515625" style="20" customWidth="1"/>
    <col min="5123" max="5123" width="12.5703125" style="20" customWidth="1"/>
    <col min="5124" max="5124" width="11.42578125" style="20" customWidth="1"/>
    <col min="5125" max="5125" width="52.5703125" style="20" customWidth="1"/>
    <col min="5126" max="5126" width="13.85546875" style="20" bestFit="1" customWidth="1"/>
    <col min="5127" max="5127" width="13.85546875" style="20" customWidth="1"/>
    <col min="5128" max="5128" width="26.140625" style="20" customWidth="1"/>
    <col min="5129" max="5129" width="23.7109375" style="20" customWidth="1"/>
    <col min="5130" max="5130" width="25.140625" style="20" customWidth="1"/>
    <col min="5131" max="5131" width="21.42578125" style="20" customWidth="1"/>
    <col min="5132" max="5132" width="17.7109375" style="20" customWidth="1"/>
    <col min="5133" max="5133" width="19" style="20" customWidth="1"/>
    <col min="5134" max="5134" width="17.5703125" style="20" customWidth="1"/>
    <col min="5135" max="5135" width="37.7109375" style="20" customWidth="1"/>
    <col min="5136" max="5375" width="11.42578125" style="20"/>
    <col min="5376" max="5376" width="11.85546875" style="20" customWidth="1"/>
    <col min="5377" max="5377" width="42.85546875" style="20" customWidth="1"/>
    <col min="5378" max="5378" width="6.28515625" style="20" customWidth="1"/>
    <col min="5379" max="5379" width="12.5703125" style="20" customWidth="1"/>
    <col min="5380" max="5380" width="11.42578125" style="20" customWidth="1"/>
    <col min="5381" max="5381" width="52.5703125" style="20" customWidth="1"/>
    <col min="5382" max="5382" width="13.85546875" style="20" bestFit="1" customWidth="1"/>
    <col min="5383" max="5383" width="13.85546875" style="20" customWidth="1"/>
    <col min="5384" max="5384" width="26.140625" style="20" customWidth="1"/>
    <col min="5385" max="5385" width="23.7109375" style="20" customWidth="1"/>
    <col min="5386" max="5386" width="25.140625" style="20" customWidth="1"/>
    <col min="5387" max="5387" width="21.42578125" style="20" customWidth="1"/>
    <col min="5388" max="5388" width="17.7109375" style="20" customWidth="1"/>
    <col min="5389" max="5389" width="19" style="20" customWidth="1"/>
    <col min="5390" max="5390" width="17.5703125" style="20" customWidth="1"/>
    <col min="5391" max="5391" width="37.7109375" style="20" customWidth="1"/>
    <col min="5392" max="5631" width="11.42578125" style="20"/>
    <col min="5632" max="5632" width="11.85546875" style="20" customWidth="1"/>
    <col min="5633" max="5633" width="42.85546875" style="20" customWidth="1"/>
    <col min="5634" max="5634" width="6.28515625" style="20" customWidth="1"/>
    <col min="5635" max="5635" width="12.5703125" style="20" customWidth="1"/>
    <col min="5636" max="5636" width="11.42578125" style="20" customWidth="1"/>
    <col min="5637" max="5637" width="52.5703125" style="20" customWidth="1"/>
    <col min="5638" max="5638" width="13.85546875" style="20" bestFit="1" customWidth="1"/>
    <col min="5639" max="5639" width="13.85546875" style="20" customWidth="1"/>
    <col min="5640" max="5640" width="26.140625" style="20" customWidth="1"/>
    <col min="5641" max="5641" width="23.7109375" style="20" customWidth="1"/>
    <col min="5642" max="5642" width="25.140625" style="20" customWidth="1"/>
    <col min="5643" max="5643" width="21.42578125" style="20" customWidth="1"/>
    <col min="5644" max="5644" width="17.7109375" style="20" customWidth="1"/>
    <col min="5645" max="5645" width="19" style="20" customWidth="1"/>
    <col min="5646" max="5646" width="17.5703125" style="20" customWidth="1"/>
    <col min="5647" max="5647" width="37.7109375" style="20" customWidth="1"/>
    <col min="5648" max="5887" width="11.42578125" style="20"/>
    <col min="5888" max="5888" width="11.85546875" style="20" customWidth="1"/>
    <col min="5889" max="5889" width="42.85546875" style="20" customWidth="1"/>
    <col min="5890" max="5890" width="6.28515625" style="20" customWidth="1"/>
    <col min="5891" max="5891" width="12.5703125" style="20" customWidth="1"/>
    <col min="5892" max="5892" width="11.42578125" style="20" customWidth="1"/>
    <col min="5893" max="5893" width="52.5703125" style="20" customWidth="1"/>
    <col min="5894" max="5894" width="13.85546875" style="20" bestFit="1" customWidth="1"/>
    <col min="5895" max="5895" width="13.85546875" style="20" customWidth="1"/>
    <col min="5896" max="5896" width="26.140625" style="20" customWidth="1"/>
    <col min="5897" max="5897" width="23.7109375" style="20" customWidth="1"/>
    <col min="5898" max="5898" width="25.140625" style="20" customWidth="1"/>
    <col min="5899" max="5899" width="21.42578125" style="20" customWidth="1"/>
    <col min="5900" max="5900" width="17.7109375" style="20" customWidth="1"/>
    <col min="5901" max="5901" width="19" style="20" customWidth="1"/>
    <col min="5902" max="5902" width="17.5703125" style="20" customWidth="1"/>
    <col min="5903" max="5903" width="37.7109375" style="20" customWidth="1"/>
    <col min="5904" max="6143" width="11.42578125" style="20"/>
    <col min="6144" max="6144" width="11.85546875" style="20" customWidth="1"/>
    <col min="6145" max="6145" width="42.85546875" style="20" customWidth="1"/>
    <col min="6146" max="6146" width="6.28515625" style="20" customWidth="1"/>
    <col min="6147" max="6147" width="12.5703125" style="20" customWidth="1"/>
    <col min="6148" max="6148" width="11.42578125" style="20" customWidth="1"/>
    <col min="6149" max="6149" width="52.5703125" style="20" customWidth="1"/>
    <col min="6150" max="6150" width="13.85546875" style="20" bestFit="1" customWidth="1"/>
    <col min="6151" max="6151" width="13.85546875" style="20" customWidth="1"/>
    <col min="6152" max="6152" width="26.140625" style="20" customWidth="1"/>
    <col min="6153" max="6153" width="23.7109375" style="20" customWidth="1"/>
    <col min="6154" max="6154" width="25.140625" style="20" customWidth="1"/>
    <col min="6155" max="6155" width="21.42578125" style="20" customWidth="1"/>
    <col min="6156" max="6156" width="17.7109375" style="20" customWidth="1"/>
    <col min="6157" max="6157" width="19" style="20" customWidth="1"/>
    <col min="6158" max="6158" width="17.5703125" style="20" customWidth="1"/>
    <col min="6159" max="6159" width="37.7109375" style="20" customWidth="1"/>
    <col min="6160" max="6399" width="11.42578125" style="20"/>
    <col min="6400" max="6400" width="11.85546875" style="20" customWidth="1"/>
    <col min="6401" max="6401" width="42.85546875" style="20" customWidth="1"/>
    <col min="6402" max="6402" width="6.28515625" style="20" customWidth="1"/>
    <col min="6403" max="6403" width="12.5703125" style="20" customWidth="1"/>
    <col min="6404" max="6404" width="11.42578125" style="20" customWidth="1"/>
    <col min="6405" max="6405" width="52.5703125" style="20" customWidth="1"/>
    <col min="6406" max="6406" width="13.85546875" style="20" bestFit="1" customWidth="1"/>
    <col min="6407" max="6407" width="13.85546875" style="20" customWidth="1"/>
    <col min="6408" max="6408" width="26.140625" style="20" customWidth="1"/>
    <col min="6409" max="6409" width="23.7109375" style="20" customWidth="1"/>
    <col min="6410" max="6410" width="25.140625" style="20" customWidth="1"/>
    <col min="6411" max="6411" width="21.42578125" style="20" customWidth="1"/>
    <col min="6412" max="6412" width="17.7109375" style="20" customWidth="1"/>
    <col min="6413" max="6413" width="19" style="20" customWidth="1"/>
    <col min="6414" max="6414" width="17.5703125" style="20" customWidth="1"/>
    <col min="6415" max="6415" width="37.7109375" style="20" customWidth="1"/>
    <col min="6416" max="6655" width="11.42578125" style="20"/>
    <col min="6656" max="6656" width="11.85546875" style="20" customWidth="1"/>
    <col min="6657" max="6657" width="42.85546875" style="20" customWidth="1"/>
    <col min="6658" max="6658" width="6.28515625" style="20" customWidth="1"/>
    <col min="6659" max="6659" width="12.5703125" style="20" customWidth="1"/>
    <col min="6660" max="6660" width="11.42578125" style="20" customWidth="1"/>
    <col min="6661" max="6661" width="52.5703125" style="20" customWidth="1"/>
    <col min="6662" max="6662" width="13.85546875" style="20" bestFit="1" customWidth="1"/>
    <col min="6663" max="6663" width="13.85546875" style="20" customWidth="1"/>
    <col min="6664" max="6664" width="26.140625" style="20" customWidth="1"/>
    <col min="6665" max="6665" width="23.7109375" style="20" customWidth="1"/>
    <col min="6666" max="6666" width="25.140625" style="20" customWidth="1"/>
    <col min="6667" max="6667" width="21.42578125" style="20" customWidth="1"/>
    <col min="6668" max="6668" width="17.7109375" style="20" customWidth="1"/>
    <col min="6669" max="6669" width="19" style="20" customWidth="1"/>
    <col min="6670" max="6670" width="17.5703125" style="20" customWidth="1"/>
    <col min="6671" max="6671" width="37.7109375" style="20" customWidth="1"/>
    <col min="6672" max="6911" width="11.42578125" style="20"/>
    <col min="6912" max="6912" width="11.85546875" style="20" customWidth="1"/>
    <col min="6913" max="6913" width="42.85546875" style="20" customWidth="1"/>
    <col min="6914" max="6914" width="6.28515625" style="20" customWidth="1"/>
    <col min="6915" max="6915" width="12.5703125" style="20" customWidth="1"/>
    <col min="6916" max="6916" width="11.42578125" style="20" customWidth="1"/>
    <col min="6917" max="6917" width="52.5703125" style="20" customWidth="1"/>
    <col min="6918" max="6918" width="13.85546875" style="20" bestFit="1" customWidth="1"/>
    <col min="6919" max="6919" width="13.85546875" style="20" customWidth="1"/>
    <col min="6920" max="6920" width="26.140625" style="20" customWidth="1"/>
    <col min="6921" max="6921" width="23.7109375" style="20" customWidth="1"/>
    <col min="6922" max="6922" width="25.140625" style="20" customWidth="1"/>
    <col min="6923" max="6923" width="21.42578125" style="20" customWidth="1"/>
    <col min="6924" max="6924" width="17.7109375" style="20" customWidth="1"/>
    <col min="6925" max="6925" width="19" style="20" customWidth="1"/>
    <col min="6926" max="6926" width="17.5703125" style="20" customWidth="1"/>
    <col min="6927" max="6927" width="37.7109375" style="20" customWidth="1"/>
    <col min="6928" max="7167" width="11.42578125" style="20"/>
    <col min="7168" max="7168" width="11.85546875" style="20" customWidth="1"/>
    <col min="7169" max="7169" width="42.85546875" style="20" customWidth="1"/>
    <col min="7170" max="7170" width="6.28515625" style="20" customWidth="1"/>
    <col min="7171" max="7171" width="12.5703125" style="20" customWidth="1"/>
    <col min="7172" max="7172" width="11.42578125" style="20" customWidth="1"/>
    <col min="7173" max="7173" width="52.5703125" style="20" customWidth="1"/>
    <col min="7174" max="7174" width="13.85546875" style="20" bestFit="1" customWidth="1"/>
    <col min="7175" max="7175" width="13.85546875" style="20" customWidth="1"/>
    <col min="7176" max="7176" width="26.140625" style="20" customWidth="1"/>
    <col min="7177" max="7177" width="23.7109375" style="20" customWidth="1"/>
    <col min="7178" max="7178" width="25.140625" style="20" customWidth="1"/>
    <col min="7179" max="7179" width="21.42578125" style="20" customWidth="1"/>
    <col min="7180" max="7180" width="17.7109375" style="20" customWidth="1"/>
    <col min="7181" max="7181" width="19" style="20" customWidth="1"/>
    <col min="7182" max="7182" width="17.5703125" style="20" customWidth="1"/>
    <col min="7183" max="7183" width="37.7109375" style="20" customWidth="1"/>
    <col min="7184" max="7423" width="11.42578125" style="20"/>
    <col min="7424" max="7424" width="11.85546875" style="20" customWidth="1"/>
    <col min="7425" max="7425" width="42.85546875" style="20" customWidth="1"/>
    <col min="7426" max="7426" width="6.28515625" style="20" customWidth="1"/>
    <col min="7427" max="7427" width="12.5703125" style="20" customWidth="1"/>
    <col min="7428" max="7428" width="11.42578125" style="20" customWidth="1"/>
    <col min="7429" max="7429" width="52.5703125" style="20" customWidth="1"/>
    <col min="7430" max="7430" width="13.85546875" style="20" bestFit="1" customWidth="1"/>
    <col min="7431" max="7431" width="13.85546875" style="20" customWidth="1"/>
    <col min="7432" max="7432" width="26.140625" style="20" customWidth="1"/>
    <col min="7433" max="7433" width="23.7109375" style="20" customWidth="1"/>
    <col min="7434" max="7434" width="25.140625" style="20" customWidth="1"/>
    <col min="7435" max="7435" width="21.42578125" style="20" customWidth="1"/>
    <col min="7436" max="7436" width="17.7109375" style="20" customWidth="1"/>
    <col min="7437" max="7437" width="19" style="20" customWidth="1"/>
    <col min="7438" max="7438" width="17.5703125" style="20" customWidth="1"/>
    <col min="7439" max="7439" width="37.7109375" style="20" customWidth="1"/>
    <col min="7440" max="7679" width="11.42578125" style="20"/>
    <col min="7680" max="7680" width="11.85546875" style="20" customWidth="1"/>
    <col min="7681" max="7681" width="42.85546875" style="20" customWidth="1"/>
    <col min="7682" max="7682" width="6.28515625" style="20" customWidth="1"/>
    <col min="7683" max="7683" width="12.5703125" style="20" customWidth="1"/>
    <col min="7684" max="7684" width="11.42578125" style="20" customWidth="1"/>
    <col min="7685" max="7685" width="52.5703125" style="20" customWidth="1"/>
    <col min="7686" max="7686" width="13.85546875" style="20" bestFit="1" customWidth="1"/>
    <col min="7687" max="7687" width="13.85546875" style="20" customWidth="1"/>
    <col min="7688" max="7688" width="26.140625" style="20" customWidth="1"/>
    <col min="7689" max="7689" width="23.7109375" style="20" customWidth="1"/>
    <col min="7690" max="7690" width="25.140625" style="20" customWidth="1"/>
    <col min="7691" max="7691" width="21.42578125" style="20" customWidth="1"/>
    <col min="7692" max="7692" width="17.7109375" style="20" customWidth="1"/>
    <col min="7693" max="7693" width="19" style="20" customWidth="1"/>
    <col min="7694" max="7694" width="17.5703125" style="20" customWidth="1"/>
    <col min="7695" max="7695" width="37.7109375" style="20" customWidth="1"/>
    <col min="7696" max="7935" width="11.42578125" style="20"/>
    <col min="7936" max="7936" width="11.85546875" style="20" customWidth="1"/>
    <col min="7937" max="7937" width="42.85546875" style="20" customWidth="1"/>
    <col min="7938" max="7938" width="6.28515625" style="20" customWidth="1"/>
    <col min="7939" max="7939" width="12.5703125" style="20" customWidth="1"/>
    <col min="7940" max="7940" width="11.42578125" style="20" customWidth="1"/>
    <col min="7941" max="7941" width="52.5703125" style="20" customWidth="1"/>
    <col min="7942" max="7942" width="13.85546875" style="20" bestFit="1" customWidth="1"/>
    <col min="7943" max="7943" width="13.85546875" style="20" customWidth="1"/>
    <col min="7944" max="7944" width="26.140625" style="20" customWidth="1"/>
    <col min="7945" max="7945" width="23.7109375" style="20" customWidth="1"/>
    <col min="7946" max="7946" width="25.140625" style="20" customWidth="1"/>
    <col min="7947" max="7947" width="21.42578125" style="20" customWidth="1"/>
    <col min="7948" max="7948" width="17.7109375" style="20" customWidth="1"/>
    <col min="7949" max="7949" width="19" style="20" customWidth="1"/>
    <col min="7950" max="7950" width="17.5703125" style="20" customWidth="1"/>
    <col min="7951" max="7951" width="37.7109375" style="20" customWidth="1"/>
    <col min="7952" max="8191" width="11.42578125" style="20"/>
    <col min="8192" max="8192" width="11.85546875" style="20" customWidth="1"/>
    <col min="8193" max="8193" width="42.85546875" style="20" customWidth="1"/>
    <col min="8194" max="8194" width="6.28515625" style="20" customWidth="1"/>
    <col min="8195" max="8195" width="12.5703125" style="20" customWidth="1"/>
    <col min="8196" max="8196" width="11.42578125" style="20" customWidth="1"/>
    <col min="8197" max="8197" width="52.5703125" style="20" customWidth="1"/>
    <col min="8198" max="8198" width="13.85546875" style="20" bestFit="1" customWidth="1"/>
    <col min="8199" max="8199" width="13.85546875" style="20" customWidth="1"/>
    <col min="8200" max="8200" width="26.140625" style="20" customWidth="1"/>
    <col min="8201" max="8201" width="23.7109375" style="20" customWidth="1"/>
    <col min="8202" max="8202" width="25.140625" style="20" customWidth="1"/>
    <col min="8203" max="8203" width="21.42578125" style="20" customWidth="1"/>
    <col min="8204" max="8204" width="17.7109375" style="20" customWidth="1"/>
    <col min="8205" max="8205" width="19" style="20" customWidth="1"/>
    <col min="8206" max="8206" width="17.5703125" style="20" customWidth="1"/>
    <col min="8207" max="8207" width="37.7109375" style="20" customWidth="1"/>
    <col min="8208" max="8447" width="11.42578125" style="20"/>
    <col min="8448" max="8448" width="11.85546875" style="20" customWidth="1"/>
    <col min="8449" max="8449" width="42.85546875" style="20" customWidth="1"/>
    <col min="8450" max="8450" width="6.28515625" style="20" customWidth="1"/>
    <col min="8451" max="8451" width="12.5703125" style="20" customWidth="1"/>
    <col min="8452" max="8452" width="11.42578125" style="20" customWidth="1"/>
    <col min="8453" max="8453" width="52.5703125" style="20" customWidth="1"/>
    <col min="8454" max="8454" width="13.85546875" style="20" bestFit="1" customWidth="1"/>
    <col min="8455" max="8455" width="13.85546875" style="20" customWidth="1"/>
    <col min="8456" max="8456" width="26.140625" style="20" customWidth="1"/>
    <col min="8457" max="8457" width="23.7109375" style="20" customWidth="1"/>
    <col min="8458" max="8458" width="25.140625" style="20" customWidth="1"/>
    <col min="8459" max="8459" width="21.42578125" style="20" customWidth="1"/>
    <col min="8460" max="8460" width="17.7109375" style="20" customWidth="1"/>
    <col min="8461" max="8461" width="19" style="20" customWidth="1"/>
    <col min="8462" max="8462" width="17.5703125" style="20" customWidth="1"/>
    <col min="8463" max="8463" width="37.7109375" style="20" customWidth="1"/>
    <col min="8464" max="8703" width="11.42578125" style="20"/>
    <col min="8704" max="8704" width="11.85546875" style="20" customWidth="1"/>
    <col min="8705" max="8705" width="42.85546875" style="20" customWidth="1"/>
    <col min="8706" max="8706" width="6.28515625" style="20" customWidth="1"/>
    <col min="8707" max="8707" width="12.5703125" style="20" customWidth="1"/>
    <col min="8708" max="8708" width="11.42578125" style="20" customWidth="1"/>
    <col min="8709" max="8709" width="52.5703125" style="20" customWidth="1"/>
    <col min="8710" max="8710" width="13.85546875" style="20" bestFit="1" customWidth="1"/>
    <col min="8711" max="8711" width="13.85546875" style="20" customWidth="1"/>
    <col min="8712" max="8712" width="26.140625" style="20" customWidth="1"/>
    <col min="8713" max="8713" width="23.7109375" style="20" customWidth="1"/>
    <col min="8714" max="8714" width="25.140625" style="20" customWidth="1"/>
    <col min="8715" max="8715" width="21.42578125" style="20" customWidth="1"/>
    <col min="8716" max="8716" width="17.7109375" style="20" customWidth="1"/>
    <col min="8717" max="8717" width="19" style="20" customWidth="1"/>
    <col min="8718" max="8718" width="17.5703125" style="20" customWidth="1"/>
    <col min="8719" max="8719" width="37.7109375" style="20" customWidth="1"/>
    <col min="8720" max="8959" width="11.42578125" style="20"/>
    <col min="8960" max="8960" width="11.85546875" style="20" customWidth="1"/>
    <col min="8961" max="8961" width="42.85546875" style="20" customWidth="1"/>
    <col min="8962" max="8962" width="6.28515625" style="20" customWidth="1"/>
    <col min="8963" max="8963" width="12.5703125" style="20" customWidth="1"/>
    <col min="8964" max="8964" width="11.42578125" style="20" customWidth="1"/>
    <col min="8965" max="8965" width="52.5703125" style="20" customWidth="1"/>
    <col min="8966" max="8966" width="13.85546875" style="20" bestFit="1" customWidth="1"/>
    <col min="8967" max="8967" width="13.85546875" style="20" customWidth="1"/>
    <col min="8968" max="8968" width="26.140625" style="20" customWidth="1"/>
    <col min="8969" max="8969" width="23.7109375" style="20" customWidth="1"/>
    <col min="8970" max="8970" width="25.140625" style="20" customWidth="1"/>
    <col min="8971" max="8971" width="21.42578125" style="20" customWidth="1"/>
    <col min="8972" max="8972" width="17.7109375" style="20" customWidth="1"/>
    <col min="8973" max="8973" width="19" style="20" customWidth="1"/>
    <col min="8974" max="8974" width="17.5703125" style="20" customWidth="1"/>
    <col min="8975" max="8975" width="37.7109375" style="20" customWidth="1"/>
    <col min="8976" max="9215" width="11.42578125" style="20"/>
    <col min="9216" max="9216" width="11.85546875" style="20" customWidth="1"/>
    <col min="9217" max="9217" width="42.85546875" style="20" customWidth="1"/>
    <col min="9218" max="9218" width="6.28515625" style="20" customWidth="1"/>
    <col min="9219" max="9219" width="12.5703125" style="20" customWidth="1"/>
    <col min="9220" max="9220" width="11.42578125" style="20" customWidth="1"/>
    <col min="9221" max="9221" width="52.5703125" style="20" customWidth="1"/>
    <col min="9222" max="9222" width="13.85546875" style="20" bestFit="1" customWidth="1"/>
    <col min="9223" max="9223" width="13.85546875" style="20" customWidth="1"/>
    <col min="9224" max="9224" width="26.140625" style="20" customWidth="1"/>
    <col min="9225" max="9225" width="23.7109375" style="20" customWidth="1"/>
    <col min="9226" max="9226" width="25.140625" style="20" customWidth="1"/>
    <col min="9227" max="9227" width="21.42578125" style="20" customWidth="1"/>
    <col min="9228" max="9228" width="17.7109375" style="20" customWidth="1"/>
    <col min="9229" max="9229" width="19" style="20" customWidth="1"/>
    <col min="9230" max="9230" width="17.5703125" style="20" customWidth="1"/>
    <col min="9231" max="9231" width="37.7109375" style="20" customWidth="1"/>
    <col min="9232" max="9471" width="11.42578125" style="20"/>
    <col min="9472" max="9472" width="11.85546875" style="20" customWidth="1"/>
    <col min="9473" max="9473" width="42.85546875" style="20" customWidth="1"/>
    <col min="9474" max="9474" width="6.28515625" style="20" customWidth="1"/>
    <col min="9475" max="9475" width="12.5703125" style="20" customWidth="1"/>
    <col min="9476" max="9476" width="11.42578125" style="20" customWidth="1"/>
    <col min="9477" max="9477" width="52.5703125" style="20" customWidth="1"/>
    <col min="9478" max="9478" width="13.85546875" style="20" bestFit="1" customWidth="1"/>
    <col min="9479" max="9479" width="13.85546875" style="20" customWidth="1"/>
    <col min="9480" max="9480" width="26.140625" style="20" customWidth="1"/>
    <col min="9481" max="9481" width="23.7109375" style="20" customWidth="1"/>
    <col min="9482" max="9482" width="25.140625" style="20" customWidth="1"/>
    <col min="9483" max="9483" width="21.42578125" style="20" customWidth="1"/>
    <col min="9484" max="9484" width="17.7109375" style="20" customWidth="1"/>
    <col min="9485" max="9485" width="19" style="20" customWidth="1"/>
    <col min="9486" max="9486" width="17.5703125" style="20" customWidth="1"/>
    <col min="9487" max="9487" width="37.7109375" style="20" customWidth="1"/>
    <col min="9488" max="9727" width="11.42578125" style="20"/>
    <col min="9728" max="9728" width="11.85546875" style="20" customWidth="1"/>
    <col min="9729" max="9729" width="42.85546875" style="20" customWidth="1"/>
    <col min="9730" max="9730" width="6.28515625" style="20" customWidth="1"/>
    <col min="9731" max="9731" width="12.5703125" style="20" customWidth="1"/>
    <col min="9732" max="9732" width="11.42578125" style="20" customWidth="1"/>
    <col min="9733" max="9733" width="52.5703125" style="20" customWidth="1"/>
    <col min="9734" max="9734" width="13.85546875" style="20" bestFit="1" customWidth="1"/>
    <col min="9735" max="9735" width="13.85546875" style="20" customWidth="1"/>
    <col min="9736" max="9736" width="26.140625" style="20" customWidth="1"/>
    <col min="9737" max="9737" width="23.7109375" style="20" customWidth="1"/>
    <col min="9738" max="9738" width="25.140625" style="20" customWidth="1"/>
    <col min="9739" max="9739" width="21.42578125" style="20" customWidth="1"/>
    <col min="9740" max="9740" width="17.7109375" style="20" customWidth="1"/>
    <col min="9741" max="9741" width="19" style="20" customWidth="1"/>
    <col min="9742" max="9742" width="17.5703125" style="20" customWidth="1"/>
    <col min="9743" max="9743" width="37.7109375" style="20" customWidth="1"/>
    <col min="9744" max="9983" width="11.42578125" style="20"/>
    <col min="9984" max="9984" width="11.85546875" style="20" customWidth="1"/>
    <col min="9985" max="9985" width="42.85546875" style="20" customWidth="1"/>
    <col min="9986" max="9986" width="6.28515625" style="20" customWidth="1"/>
    <col min="9987" max="9987" width="12.5703125" style="20" customWidth="1"/>
    <col min="9988" max="9988" width="11.42578125" style="20" customWidth="1"/>
    <col min="9989" max="9989" width="52.5703125" style="20" customWidth="1"/>
    <col min="9990" max="9990" width="13.85546875" style="20" bestFit="1" customWidth="1"/>
    <col min="9991" max="9991" width="13.85546875" style="20" customWidth="1"/>
    <col min="9992" max="9992" width="26.140625" style="20" customWidth="1"/>
    <col min="9993" max="9993" width="23.7109375" style="20" customWidth="1"/>
    <col min="9994" max="9994" width="25.140625" style="20" customWidth="1"/>
    <col min="9995" max="9995" width="21.42578125" style="20" customWidth="1"/>
    <col min="9996" max="9996" width="17.7109375" style="20" customWidth="1"/>
    <col min="9997" max="9997" width="19" style="20" customWidth="1"/>
    <col min="9998" max="9998" width="17.5703125" style="20" customWidth="1"/>
    <col min="9999" max="9999" width="37.7109375" style="20" customWidth="1"/>
    <col min="10000" max="10239" width="11.42578125" style="20"/>
    <col min="10240" max="10240" width="11.85546875" style="20" customWidth="1"/>
    <col min="10241" max="10241" width="42.85546875" style="20" customWidth="1"/>
    <col min="10242" max="10242" width="6.28515625" style="20" customWidth="1"/>
    <col min="10243" max="10243" width="12.5703125" style="20" customWidth="1"/>
    <col min="10244" max="10244" width="11.42578125" style="20" customWidth="1"/>
    <col min="10245" max="10245" width="52.5703125" style="20" customWidth="1"/>
    <col min="10246" max="10246" width="13.85546875" style="20" bestFit="1" customWidth="1"/>
    <col min="10247" max="10247" width="13.85546875" style="20" customWidth="1"/>
    <col min="10248" max="10248" width="26.140625" style="20" customWidth="1"/>
    <col min="10249" max="10249" width="23.7109375" style="20" customWidth="1"/>
    <col min="10250" max="10250" width="25.140625" style="20" customWidth="1"/>
    <col min="10251" max="10251" width="21.42578125" style="20" customWidth="1"/>
    <col min="10252" max="10252" width="17.7109375" style="20" customWidth="1"/>
    <col min="10253" max="10253" width="19" style="20" customWidth="1"/>
    <col min="10254" max="10254" width="17.5703125" style="20" customWidth="1"/>
    <col min="10255" max="10255" width="37.7109375" style="20" customWidth="1"/>
    <col min="10256" max="10495" width="11.42578125" style="20"/>
    <col min="10496" max="10496" width="11.85546875" style="20" customWidth="1"/>
    <col min="10497" max="10497" width="42.85546875" style="20" customWidth="1"/>
    <col min="10498" max="10498" width="6.28515625" style="20" customWidth="1"/>
    <col min="10499" max="10499" width="12.5703125" style="20" customWidth="1"/>
    <col min="10500" max="10500" width="11.42578125" style="20" customWidth="1"/>
    <col min="10501" max="10501" width="52.5703125" style="20" customWidth="1"/>
    <col min="10502" max="10502" width="13.85546875" style="20" bestFit="1" customWidth="1"/>
    <col min="10503" max="10503" width="13.85546875" style="20" customWidth="1"/>
    <col min="10504" max="10504" width="26.140625" style="20" customWidth="1"/>
    <col min="10505" max="10505" width="23.7109375" style="20" customWidth="1"/>
    <col min="10506" max="10506" width="25.140625" style="20" customWidth="1"/>
    <col min="10507" max="10507" width="21.42578125" style="20" customWidth="1"/>
    <col min="10508" max="10508" width="17.7109375" style="20" customWidth="1"/>
    <col min="10509" max="10509" width="19" style="20" customWidth="1"/>
    <col min="10510" max="10510" width="17.5703125" style="20" customWidth="1"/>
    <col min="10511" max="10511" width="37.7109375" style="20" customWidth="1"/>
    <col min="10512" max="10751" width="11.42578125" style="20"/>
    <col min="10752" max="10752" width="11.85546875" style="20" customWidth="1"/>
    <col min="10753" max="10753" width="42.85546875" style="20" customWidth="1"/>
    <col min="10754" max="10754" width="6.28515625" style="20" customWidth="1"/>
    <col min="10755" max="10755" width="12.5703125" style="20" customWidth="1"/>
    <col min="10756" max="10756" width="11.42578125" style="20" customWidth="1"/>
    <col min="10757" max="10757" width="52.5703125" style="20" customWidth="1"/>
    <col min="10758" max="10758" width="13.85546875" style="20" bestFit="1" customWidth="1"/>
    <col min="10759" max="10759" width="13.85546875" style="20" customWidth="1"/>
    <col min="10760" max="10760" width="26.140625" style="20" customWidth="1"/>
    <col min="10761" max="10761" width="23.7109375" style="20" customWidth="1"/>
    <col min="10762" max="10762" width="25.140625" style="20" customWidth="1"/>
    <col min="10763" max="10763" width="21.42578125" style="20" customWidth="1"/>
    <col min="10764" max="10764" width="17.7109375" style="20" customWidth="1"/>
    <col min="10765" max="10765" width="19" style="20" customWidth="1"/>
    <col min="10766" max="10766" width="17.5703125" style="20" customWidth="1"/>
    <col min="10767" max="10767" width="37.7109375" style="20" customWidth="1"/>
    <col min="10768" max="11007" width="11.42578125" style="20"/>
    <col min="11008" max="11008" width="11.85546875" style="20" customWidth="1"/>
    <col min="11009" max="11009" width="42.85546875" style="20" customWidth="1"/>
    <col min="11010" max="11010" width="6.28515625" style="20" customWidth="1"/>
    <col min="11011" max="11011" width="12.5703125" style="20" customWidth="1"/>
    <col min="11012" max="11012" width="11.42578125" style="20" customWidth="1"/>
    <col min="11013" max="11013" width="52.5703125" style="20" customWidth="1"/>
    <col min="11014" max="11014" width="13.85546875" style="20" bestFit="1" customWidth="1"/>
    <col min="11015" max="11015" width="13.85546875" style="20" customWidth="1"/>
    <col min="11016" max="11016" width="26.140625" style="20" customWidth="1"/>
    <col min="11017" max="11017" width="23.7109375" style="20" customWidth="1"/>
    <col min="11018" max="11018" width="25.140625" style="20" customWidth="1"/>
    <col min="11019" max="11019" width="21.42578125" style="20" customWidth="1"/>
    <col min="11020" max="11020" width="17.7109375" style="20" customWidth="1"/>
    <col min="11021" max="11021" width="19" style="20" customWidth="1"/>
    <col min="11022" max="11022" width="17.5703125" style="20" customWidth="1"/>
    <col min="11023" max="11023" width="37.7109375" style="20" customWidth="1"/>
    <col min="11024" max="11263" width="11.42578125" style="20"/>
    <col min="11264" max="11264" width="11.85546875" style="20" customWidth="1"/>
    <col min="11265" max="11265" width="42.85546875" style="20" customWidth="1"/>
    <col min="11266" max="11266" width="6.28515625" style="20" customWidth="1"/>
    <col min="11267" max="11267" width="12.5703125" style="20" customWidth="1"/>
    <col min="11268" max="11268" width="11.42578125" style="20" customWidth="1"/>
    <col min="11269" max="11269" width="52.5703125" style="20" customWidth="1"/>
    <col min="11270" max="11270" width="13.85546875" style="20" bestFit="1" customWidth="1"/>
    <col min="11271" max="11271" width="13.85546875" style="20" customWidth="1"/>
    <col min="11272" max="11272" width="26.140625" style="20" customWidth="1"/>
    <col min="11273" max="11273" width="23.7109375" style="20" customWidth="1"/>
    <col min="11274" max="11274" width="25.140625" style="20" customWidth="1"/>
    <col min="11275" max="11275" width="21.42578125" style="20" customWidth="1"/>
    <col min="11276" max="11276" width="17.7109375" style="20" customWidth="1"/>
    <col min="11277" max="11277" width="19" style="20" customWidth="1"/>
    <col min="11278" max="11278" width="17.5703125" style="20" customWidth="1"/>
    <col min="11279" max="11279" width="37.7109375" style="20" customWidth="1"/>
    <col min="11280" max="11519" width="11.42578125" style="20"/>
    <col min="11520" max="11520" width="11.85546875" style="20" customWidth="1"/>
    <col min="11521" max="11521" width="42.85546875" style="20" customWidth="1"/>
    <col min="11522" max="11522" width="6.28515625" style="20" customWidth="1"/>
    <col min="11523" max="11523" width="12.5703125" style="20" customWidth="1"/>
    <col min="11524" max="11524" width="11.42578125" style="20" customWidth="1"/>
    <col min="11525" max="11525" width="52.5703125" style="20" customWidth="1"/>
    <col min="11526" max="11526" width="13.85546875" style="20" bestFit="1" customWidth="1"/>
    <col min="11527" max="11527" width="13.85546875" style="20" customWidth="1"/>
    <col min="11528" max="11528" width="26.140625" style="20" customWidth="1"/>
    <col min="11529" max="11529" width="23.7109375" style="20" customWidth="1"/>
    <col min="11530" max="11530" width="25.140625" style="20" customWidth="1"/>
    <col min="11531" max="11531" width="21.42578125" style="20" customWidth="1"/>
    <col min="11532" max="11532" width="17.7109375" style="20" customWidth="1"/>
    <col min="11533" max="11533" width="19" style="20" customWidth="1"/>
    <col min="11534" max="11534" width="17.5703125" style="20" customWidth="1"/>
    <col min="11535" max="11535" width="37.7109375" style="20" customWidth="1"/>
    <col min="11536" max="11775" width="11.42578125" style="20"/>
    <col min="11776" max="11776" width="11.85546875" style="20" customWidth="1"/>
    <col min="11777" max="11777" width="42.85546875" style="20" customWidth="1"/>
    <col min="11778" max="11778" width="6.28515625" style="20" customWidth="1"/>
    <col min="11779" max="11779" width="12.5703125" style="20" customWidth="1"/>
    <col min="11780" max="11780" width="11.42578125" style="20" customWidth="1"/>
    <col min="11781" max="11781" width="52.5703125" style="20" customWidth="1"/>
    <col min="11782" max="11782" width="13.85546875" style="20" bestFit="1" customWidth="1"/>
    <col min="11783" max="11783" width="13.85546875" style="20" customWidth="1"/>
    <col min="11784" max="11784" width="26.140625" style="20" customWidth="1"/>
    <col min="11785" max="11785" width="23.7109375" style="20" customWidth="1"/>
    <col min="11786" max="11786" width="25.140625" style="20" customWidth="1"/>
    <col min="11787" max="11787" width="21.42578125" style="20" customWidth="1"/>
    <col min="11788" max="11788" width="17.7109375" style="20" customWidth="1"/>
    <col min="11789" max="11789" width="19" style="20" customWidth="1"/>
    <col min="11790" max="11790" width="17.5703125" style="20" customWidth="1"/>
    <col min="11791" max="11791" width="37.7109375" style="20" customWidth="1"/>
    <col min="11792" max="12031" width="11.42578125" style="20"/>
    <col min="12032" max="12032" width="11.85546875" style="20" customWidth="1"/>
    <col min="12033" max="12033" width="42.85546875" style="20" customWidth="1"/>
    <col min="12034" max="12034" width="6.28515625" style="20" customWidth="1"/>
    <col min="12035" max="12035" width="12.5703125" style="20" customWidth="1"/>
    <col min="12036" max="12036" width="11.42578125" style="20" customWidth="1"/>
    <col min="12037" max="12037" width="52.5703125" style="20" customWidth="1"/>
    <col min="12038" max="12038" width="13.85546875" style="20" bestFit="1" customWidth="1"/>
    <col min="12039" max="12039" width="13.85546875" style="20" customWidth="1"/>
    <col min="12040" max="12040" width="26.140625" style="20" customWidth="1"/>
    <col min="12041" max="12041" width="23.7109375" style="20" customWidth="1"/>
    <col min="12042" max="12042" width="25.140625" style="20" customWidth="1"/>
    <col min="12043" max="12043" width="21.42578125" style="20" customWidth="1"/>
    <col min="12044" max="12044" width="17.7109375" style="20" customWidth="1"/>
    <col min="12045" max="12045" width="19" style="20" customWidth="1"/>
    <col min="12046" max="12046" width="17.5703125" style="20" customWidth="1"/>
    <col min="12047" max="12047" width="37.7109375" style="20" customWidth="1"/>
    <col min="12048" max="12287" width="11.42578125" style="20"/>
    <col min="12288" max="12288" width="11.85546875" style="20" customWidth="1"/>
    <col min="12289" max="12289" width="42.85546875" style="20" customWidth="1"/>
    <col min="12290" max="12290" width="6.28515625" style="20" customWidth="1"/>
    <col min="12291" max="12291" width="12.5703125" style="20" customWidth="1"/>
    <col min="12292" max="12292" width="11.42578125" style="20" customWidth="1"/>
    <col min="12293" max="12293" width="52.5703125" style="20" customWidth="1"/>
    <col min="12294" max="12294" width="13.85546875" style="20" bestFit="1" customWidth="1"/>
    <col min="12295" max="12295" width="13.85546875" style="20" customWidth="1"/>
    <col min="12296" max="12296" width="26.140625" style="20" customWidth="1"/>
    <col min="12297" max="12297" width="23.7109375" style="20" customWidth="1"/>
    <col min="12298" max="12298" width="25.140625" style="20" customWidth="1"/>
    <col min="12299" max="12299" width="21.42578125" style="20" customWidth="1"/>
    <col min="12300" max="12300" width="17.7109375" style="20" customWidth="1"/>
    <col min="12301" max="12301" width="19" style="20" customWidth="1"/>
    <col min="12302" max="12302" width="17.5703125" style="20" customWidth="1"/>
    <col min="12303" max="12303" width="37.7109375" style="20" customWidth="1"/>
    <col min="12304" max="12543" width="11.42578125" style="20"/>
    <col min="12544" max="12544" width="11.85546875" style="20" customWidth="1"/>
    <col min="12545" max="12545" width="42.85546875" style="20" customWidth="1"/>
    <col min="12546" max="12546" width="6.28515625" style="20" customWidth="1"/>
    <col min="12547" max="12547" width="12.5703125" style="20" customWidth="1"/>
    <col min="12548" max="12548" width="11.42578125" style="20" customWidth="1"/>
    <col min="12549" max="12549" width="52.5703125" style="20" customWidth="1"/>
    <col min="12550" max="12550" width="13.85546875" style="20" bestFit="1" customWidth="1"/>
    <col min="12551" max="12551" width="13.85546875" style="20" customWidth="1"/>
    <col min="12552" max="12552" width="26.140625" style="20" customWidth="1"/>
    <col min="12553" max="12553" width="23.7109375" style="20" customWidth="1"/>
    <col min="12554" max="12554" width="25.140625" style="20" customWidth="1"/>
    <col min="12555" max="12555" width="21.42578125" style="20" customWidth="1"/>
    <col min="12556" max="12556" width="17.7109375" style="20" customWidth="1"/>
    <col min="12557" max="12557" width="19" style="20" customWidth="1"/>
    <col min="12558" max="12558" width="17.5703125" style="20" customWidth="1"/>
    <col min="12559" max="12559" width="37.7109375" style="20" customWidth="1"/>
    <col min="12560" max="12799" width="11.42578125" style="20"/>
    <col min="12800" max="12800" width="11.85546875" style="20" customWidth="1"/>
    <col min="12801" max="12801" width="42.85546875" style="20" customWidth="1"/>
    <col min="12802" max="12802" width="6.28515625" style="20" customWidth="1"/>
    <col min="12803" max="12803" width="12.5703125" style="20" customWidth="1"/>
    <col min="12804" max="12804" width="11.42578125" style="20" customWidth="1"/>
    <col min="12805" max="12805" width="52.5703125" style="20" customWidth="1"/>
    <col min="12806" max="12806" width="13.85546875" style="20" bestFit="1" customWidth="1"/>
    <col min="12807" max="12807" width="13.85546875" style="20" customWidth="1"/>
    <col min="12808" max="12808" width="26.140625" style="20" customWidth="1"/>
    <col min="12809" max="12809" width="23.7109375" style="20" customWidth="1"/>
    <col min="12810" max="12810" width="25.140625" style="20" customWidth="1"/>
    <col min="12811" max="12811" width="21.42578125" style="20" customWidth="1"/>
    <col min="12812" max="12812" width="17.7109375" style="20" customWidth="1"/>
    <col min="12813" max="12813" width="19" style="20" customWidth="1"/>
    <col min="12814" max="12814" width="17.5703125" style="20" customWidth="1"/>
    <col min="12815" max="12815" width="37.7109375" style="20" customWidth="1"/>
    <col min="12816" max="13055" width="11.42578125" style="20"/>
    <col min="13056" max="13056" width="11.85546875" style="20" customWidth="1"/>
    <col min="13057" max="13057" width="42.85546875" style="20" customWidth="1"/>
    <col min="13058" max="13058" width="6.28515625" style="20" customWidth="1"/>
    <col min="13059" max="13059" width="12.5703125" style="20" customWidth="1"/>
    <col min="13060" max="13060" width="11.42578125" style="20" customWidth="1"/>
    <col min="13061" max="13061" width="52.5703125" style="20" customWidth="1"/>
    <col min="13062" max="13062" width="13.85546875" style="20" bestFit="1" customWidth="1"/>
    <col min="13063" max="13063" width="13.85546875" style="20" customWidth="1"/>
    <col min="13064" max="13064" width="26.140625" style="20" customWidth="1"/>
    <col min="13065" max="13065" width="23.7109375" style="20" customWidth="1"/>
    <col min="13066" max="13066" width="25.140625" style="20" customWidth="1"/>
    <col min="13067" max="13067" width="21.42578125" style="20" customWidth="1"/>
    <col min="13068" max="13068" width="17.7109375" style="20" customWidth="1"/>
    <col min="13069" max="13069" width="19" style="20" customWidth="1"/>
    <col min="13070" max="13070" width="17.5703125" style="20" customWidth="1"/>
    <col min="13071" max="13071" width="37.7109375" style="20" customWidth="1"/>
    <col min="13072" max="13311" width="11.42578125" style="20"/>
    <col min="13312" max="13312" width="11.85546875" style="20" customWidth="1"/>
    <col min="13313" max="13313" width="42.85546875" style="20" customWidth="1"/>
    <col min="13314" max="13314" width="6.28515625" style="20" customWidth="1"/>
    <col min="13315" max="13315" width="12.5703125" style="20" customWidth="1"/>
    <col min="13316" max="13316" width="11.42578125" style="20" customWidth="1"/>
    <col min="13317" max="13317" width="52.5703125" style="20" customWidth="1"/>
    <col min="13318" max="13318" width="13.85546875" style="20" bestFit="1" customWidth="1"/>
    <col min="13319" max="13319" width="13.85546875" style="20" customWidth="1"/>
    <col min="13320" max="13320" width="26.140625" style="20" customWidth="1"/>
    <col min="13321" max="13321" width="23.7109375" style="20" customWidth="1"/>
    <col min="13322" max="13322" width="25.140625" style="20" customWidth="1"/>
    <col min="13323" max="13323" width="21.42578125" style="20" customWidth="1"/>
    <col min="13324" max="13324" width="17.7109375" style="20" customWidth="1"/>
    <col min="13325" max="13325" width="19" style="20" customWidth="1"/>
    <col min="13326" max="13326" width="17.5703125" style="20" customWidth="1"/>
    <col min="13327" max="13327" width="37.7109375" style="20" customWidth="1"/>
    <col min="13328" max="13567" width="11.42578125" style="20"/>
    <col min="13568" max="13568" width="11.85546875" style="20" customWidth="1"/>
    <col min="13569" max="13569" width="42.85546875" style="20" customWidth="1"/>
    <col min="13570" max="13570" width="6.28515625" style="20" customWidth="1"/>
    <col min="13571" max="13571" width="12.5703125" style="20" customWidth="1"/>
    <col min="13572" max="13572" width="11.42578125" style="20" customWidth="1"/>
    <col min="13573" max="13573" width="52.5703125" style="20" customWidth="1"/>
    <col min="13574" max="13574" width="13.85546875" style="20" bestFit="1" customWidth="1"/>
    <col min="13575" max="13575" width="13.85546875" style="20" customWidth="1"/>
    <col min="13576" max="13576" width="26.140625" style="20" customWidth="1"/>
    <col min="13577" max="13577" width="23.7109375" style="20" customWidth="1"/>
    <col min="13578" max="13578" width="25.140625" style="20" customWidth="1"/>
    <col min="13579" max="13579" width="21.42578125" style="20" customWidth="1"/>
    <col min="13580" max="13580" width="17.7109375" style="20" customWidth="1"/>
    <col min="13581" max="13581" width="19" style="20" customWidth="1"/>
    <col min="13582" max="13582" width="17.5703125" style="20" customWidth="1"/>
    <col min="13583" max="13583" width="37.7109375" style="20" customWidth="1"/>
    <col min="13584" max="13823" width="11.42578125" style="20"/>
    <col min="13824" max="13824" width="11.85546875" style="20" customWidth="1"/>
    <col min="13825" max="13825" width="42.85546875" style="20" customWidth="1"/>
    <col min="13826" max="13826" width="6.28515625" style="20" customWidth="1"/>
    <col min="13827" max="13827" width="12.5703125" style="20" customWidth="1"/>
    <col min="13828" max="13828" width="11.42578125" style="20" customWidth="1"/>
    <col min="13829" max="13829" width="52.5703125" style="20" customWidth="1"/>
    <col min="13830" max="13830" width="13.85546875" style="20" bestFit="1" customWidth="1"/>
    <col min="13831" max="13831" width="13.85546875" style="20" customWidth="1"/>
    <col min="13832" max="13832" width="26.140625" style="20" customWidth="1"/>
    <col min="13833" max="13833" width="23.7109375" style="20" customWidth="1"/>
    <col min="13834" max="13834" width="25.140625" style="20" customWidth="1"/>
    <col min="13835" max="13835" width="21.42578125" style="20" customWidth="1"/>
    <col min="13836" max="13836" width="17.7109375" style="20" customWidth="1"/>
    <col min="13837" max="13837" width="19" style="20" customWidth="1"/>
    <col min="13838" max="13838" width="17.5703125" style="20" customWidth="1"/>
    <col min="13839" max="13839" width="37.7109375" style="20" customWidth="1"/>
    <col min="13840" max="14079" width="11.42578125" style="20"/>
    <col min="14080" max="14080" width="11.85546875" style="20" customWidth="1"/>
    <col min="14081" max="14081" width="42.85546875" style="20" customWidth="1"/>
    <col min="14082" max="14082" width="6.28515625" style="20" customWidth="1"/>
    <col min="14083" max="14083" width="12.5703125" style="20" customWidth="1"/>
    <col min="14084" max="14084" width="11.42578125" style="20" customWidth="1"/>
    <col min="14085" max="14085" width="52.5703125" style="20" customWidth="1"/>
    <col min="14086" max="14086" width="13.85546875" style="20" bestFit="1" customWidth="1"/>
    <col min="14087" max="14087" width="13.85546875" style="20" customWidth="1"/>
    <col min="14088" max="14088" width="26.140625" style="20" customWidth="1"/>
    <col min="14089" max="14089" width="23.7109375" style="20" customWidth="1"/>
    <col min="14090" max="14090" width="25.140625" style="20" customWidth="1"/>
    <col min="14091" max="14091" width="21.42578125" style="20" customWidth="1"/>
    <col min="14092" max="14092" width="17.7109375" style="20" customWidth="1"/>
    <col min="14093" max="14093" width="19" style="20" customWidth="1"/>
    <col min="14094" max="14094" width="17.5703125" style="20" customWidth="1"/>
    <col min="14095" max="14095" width="37.7109375" style="20" customWidth="1"/>
    <col min="14096" max="14335" width="11.42578125" style="20"/>
    <col min="14336" max="14336" width="11.85546875" style="20" customWidth="1"/>
    <col min="14337" max="14337" width="42.85546875" style="20" customWidth="1"/>
    <col min="14338" max="14338" width="6.28515625" style="20" customWidth="1"/>
    <col min="14339" max="14339" width="12.5703125" style="20" customWidth="1"/>
    <col min="14340" max="14340" width="11.42578125" style="20" customWidth="1"/>
    <col min="14341" max="14341" width="52.5703125" style="20" customWidth="1"/>
    <col min="14342" max="14342" width="13.85546875" style="20" bestFit="1" customWidth="1"/>
    <col min="14343" max="14343" width="13.85546875" style="20" customWidth="1"/>
    <col min="14344" max="14344" width="26.140625" style="20" customWidth="1"/>
    <col min="14345" max="14345" width="23.7109375" style="20" customWidth="1"/>
    <col min="14346" max="14346" width="25.140625" style="20" customWidth="1"/>
    <col min="14347" max="14347" width="21.42578125" style="20" customWidth="1"/>
    <col min="14348" max="14348" width="17.7109375" style="20" customWidth="1"/>
    <col min="14349" max="14349" width="19" style="20" customWidth="1"/>
    <col min="14350" max="14350" width="17.5703125" style="20" customWidth="1"/>
    <col min="14351" max="14351" width="37.7109375" style="20" customWidth="1"/>
    <col min="14352" max="14591" width="11.42578125" style="20"/>
    <col min="14592" max="14592" width="11.85546875" style="20" customWidth="1"/>
    <col min="14593" max="14593" width="42.85546875" style="20" customWidth="1"/>
    <col min="14594" max="14594" width="6.28515625" style="20" customWidth="1"/>
    <col min="14595" max="14595" width="12.5703125" style="20" customWidth="1"/>
    <col min="14596" max="14596" width="11.42578125" style="20" customWidth="1"/>
    <col min="14597" max="14597" width="52.5703125" style="20" customWidth="1"/>
    <col min="14598" max="14598" width="13.85546875" style="20" bestFit="1" customWidth="1"/>
    <col min="14599" max="14599" width="13.85546875" style="20" customWidth="1"/>
    <col min="14600" max="14600" width="26.140625" style="20" customWidth="1"/>
    <col min="14601" max="14601" width="23.7109375" style="20" customWidth="1"/>
    <col min="14602" max="14602" width="25.140625" style="20" customWidth="1"/>
    <col min="14603" max="14603" width="21.42578125" style="20" customWidth="1"/>
    <col min="14604" max="14604" width="17.7109375" style="20" customWidth="1"/>
    <col min="14605" max="14605" width="19" style="20" customWidth="1"/>
    <col min="14606" max="14606" width="17.5703125" style="20" customWidth="1"/>
    <col min="14607" max="14607" width="37.7109375" style="20" customWidth="1"/>
    <col min="14608" max="14847" width="11.42578125" style="20"/>
    <col min="14848" max="14848" width="11.85546875" style="20" customWidth="1"/>
    <col min="14849" max="14849" width="42.85546875" style="20" customWidth="1"/>
    <col min="14850" max="14850" width="6.28515625" style="20" customWidth="1"/>
    <col min="14851" max="14851" width="12.5703125" style="20" customWidth="1"/>
    <col min="14852" max="14852" width="11.42578125" style="20" customWidth="1"/>
    <col min="14853" max="14853" width="52.5703125" style="20" customWidth="1"/>
    <col min="14854" max="14854" width="13.85546875" style="20" bestFit="1" customWidth="1"/>
    <col min="14855" max="14855" width="13.85546875" style="20" customWidth="1"/>
    <col min="14856" max="14856" width="26.140625" style="20" customWidth="1"/>
    <col min="14857" max="14857" width="23.7109375" style="20" customWidth="1"/>
    <col min="14858" max="14858" width="25.140625" style="20" customWidth="1"/>
    <col min="14859" max="14859" width="21.42578125" style="20" customWidth="1"/>
    <col min="14860" max="14860" width="17.7109375" style="20" customWidth="1"/>
    <col min="14861" max="14861" width="19" style="20" customWidth="1"/>
    <col min="14862" max="14862" width="17.5703125" style="20" customWidth="1"/>
    <col min="14863" max="14863" width="37.7109375" style="20" customWidth="1"/>
    <col min="14864" max="15103" width="11.42578125" style="20"/>
    <col min="15104" max="15104" width="11.85546875" style="20" customWidth="1"/>
    <col min="15105" max="15105" width="42.85546875" style="20" customWidth="1"/>
    <col min="15106" max="15106" width="6.28515625" style="20" customWidth="1"/>
    <col min="15107" max="15107" width="12.5703125" style="20" customWidth="1"/>
    <col min="15108" max="15108" width="11.42578125" style="20" customWidth="1"/>
    <col min="15109" max="15109" width="52.5703125" style="20" customWidth="1"/>
    <col min="15110" max="15110" width="13.85546875" style="20" bestFit="1" customWidth="1"/>
    <col min="15111" max="15111" width="13.85546875" style="20" customWidth="1"/>
    <col min="15112" max="15112" width="26.140625" style="20" customWidth="1"/>
    <col min="15113" max="15113" width="23.7109375" style="20" customWidth="1"/>
    <col min="15114" max="15114" width="25.140625" style="20" customWidth="1"/>
    <col min="15115" max="15115" width="21.42578125" style="20" customWidth="1"/>
    <col min="15116" max="15116" width="17.7109375" style="20" customWidth="1"/>
    <col min="15117" max="15117" width="19" style="20" customWidth="1"/>
    <col min="15118" max="15118" width="17.5703125" style="20" customWidth="1"/>
    <col min="15119" max="15119" width="37.7109375" style="20" customWidth="1"/>
    <col min="15120" max="15359" width="11.42578125" style="20"/>
    <col min="15360" max="15360" width="11.85546875" style="20" customWidth="1"/>
    <col min="15361" max="15361" width="42.85546875" style="20" customWidth="1"/>
    <col min="15362" max="15362" width="6.28515625" style="20" customWidth="1"/>
    <col min="15363" max="15363" width="12.5703125" style="20" customWidth="1"/>
    <col min="15364" max="15364" width="11.42578125" style="20" customWidth="1"/>
    <col min="15365" max="15365" width="52.5703125" style="20" customWidth="1"/>
    <col min="15366" max="15366" width="13.85546875" style="20" bestFit="1" customWidth="1"/>
    <col min="15367" max="15367" width="13.85546875" style="20" customWidth="1"/>
    <col min="15368" max="15368" width="26.140625" style="20" customWidth="1"/>
    <col min="15369" max="15369" width="23.7109375" style="20" customWidth="1"/>
    <col min="15370" max="15370" width="25.140625" style="20" customWidth="1"/>
    <col min="15371" max="15371" width="21.42578125" style="20" customWidth="1"/>
    <col min="15372" max="15372" width="17.7109375" style="20" customWidth="1"/>
    <col min="15373" max="15373" width="19" style="20" customWidth="1"/>
    <col min="15374" max="15374" width="17.5703125" style="20" customWidth="1"/>
    <col min="15375" max="15375" width="37.7109375" style="20" customWidth="1"/>
    <col min="15376" max="15615" width="11.42578125" style="20"/>
    <col min="15616" max="15616" width="11.85546875" style="20" customWidth="1"/>
    <col min="15617" max="15617" width="42.85546875" style="20" customWidth="1"/>
    <col min="15618" max="15618" width="6.28515625" style="20" customWidth="1"/>
    <col min="15619" max="15619" width="12.5703125" style="20" customWidth="1"/>
    <col min="15620" max="15620" width="11.42578125" style="20" customWidth="1"/>
    <col min="15621" max="15621" width="52.5703125" style="20" customWidth="1"/>
    <col min="15622" max="15622" width="13.85546875" style="20" bestFit="1" customWidth="1"/>
    <col min="15623" max="15623" width="13.85546875" style="20" customWidth="1"/>
    <col min="15624" max="15624" width="26.140625" style="20" customWidth="1"/>
    <col min="15625" max="15625" width="23.7109375" style="20" customWidth="1"/>
    <col min="15626" max="15626" width="25.140625" style="20" customWidth="1"/>
    <col min="15627" max="15627" width="21.42578125" style="20" customWidth="1"/>
    <col min="15628" max="15628" width="17.7109375" style="20" customWidth="1"/>
    <col min="15629" max="15629" width="19" style="20" customWidth="1"/>
    <col min="15630" max="15630" width="17.5703125" style="20" customWidth="1"/>
    <col min="15631" max="15631" width="37.7109375" style="20" customWidth="1"/>
    <col min="15632" max="15871" width="11.42578125" style="20"/>
    <col min="15872" max="15872" width="11.85546875" style="20" customWidth="1"/>
    <col min="15873" max="15873" width="42.85546875" style="20" customWidth="1"/>
    <col min="15874" max="15874" width="6.28515625" style="20" customWidth="1"/>
    <col min="15875" max="15875" width="12.5703125" style="20" customWidth="1"/>
    <col min="15876" max="15876" width="11.42578125" style="20" customWidth="1"/>
    <col min="15877" max="15877" width="52.5703125" style="20" customWidth="1"/>
    <col min="15878" max="15878" width="13.85546875" style="20" bestFit="1" customWidth="1"/>
    <col min="15879" max="15879" width="13.85546875" style="20" customWidth="1"/>
    <col min="15880" max="15880" width="26.140625" style="20" customWidth="1"/>
    <col min="15881" max="15881" width="23.7109375" style="20" customWidth="1"/>
    <col min="15882" max="15882" width="25.140625" style="20" customWidth="1"/>
    <col min="15883" max="15883" width="21.42578125" style="20" customWidth="1"/>
    <col min="15884" max="15884" width="17.7109375" style="20" customWidth="1"/>
    <col min="15885" max="15885" width="19" style="20" customWidth="1"/>
    <col min="15886" max="15886" width="17.5703125" style="20" customWidth="1"/>
    <col min="15887" max="15887" width="37.7109375" style="20" customWidth="1"/>
    <col min="15888" max="16127" width="11.42578125" style="20"/>
    <col min="16128" max="16128" width="11.85546875" style="20" customWidth="1"/>
    <col min="16129" max="16129" width="42.85546875" style="20" customWidth="1"/>
    <col min="16130" max="16130" width="6.28515625" style="20" customWidth="1"/>
    <col min="16131" max="16131" width="12.5703125" style="20" customWidth="1"/>
    <col min="16132" max="16132" width="11.42578125" style="20" customWidth="1"/>
    <col min="16133" max="16133" width="52.5703125" style="20" customWidth="1"/>
    <col min="16134" max="16134" width="13.85546875" style="20" bestFit="1" customWidth="1"/>
    <col min="16135" max="16135" width="13.85546875" style="20" customWidth="1"/>
    <col min="16136" max="16136" width="26.140625" style="20" customWidth="1"/>
    <col min="16137" max="16137" width="23.7109375" style="20" customWidth="1"/>
    <col min="16138" max="16138" width="25.140625" style="20" customWidth="1"/>
    <col min="16139" max="16139" width="21.42578125" style="20" customWidth="1"/>
    <col min="16140" max="16140" width="17.7109375" style="20" customWidth="1"/>
    <col min="16141" max="16141" width="19" style="20" customWidth="1"/>
    <col min="16142" max="16142" width="17.5703125" style="20" customWidth="1"/>
    <col min="16143" max="16143" width="37.7109375" style="20" customWidth="1"/>
    <col min="16144" max="16384" width="11.42578125" style="20"/>
  </cols>
  <sheetData>
    <row r="1" spans="1:15" s="5" customFormat="1" ht="66" customHeight="1">
      <c r="A1" s="1" t="s">
        <v>0</v>
      </c>
      <c r="B1" s="2" t="s">
        <v>1</v>
      </c>
      <c r="C1" s="3"/>
      <c r="D1" s="1" t="s">
        <v>0</v>
      </c>
      <c r="E1" s="1" t="s">
        <v>2</v>
      </c>
      <c r="F1" s="1" t="s">
        <v>3</v>
      </c>
      <c r="G1" s="2" t="s">
        <v>4</v>
      </c>
      <c r="H1" s="2"/>
      <c r="I1" s="4" t="str">
        <f>+'[1]RESUMEN PUNTAJE'!F2</f>
        <v>PUNTAJE EXPERIENCIA ESPECIFICA</v>
      </c>
      <c r="J1" s="4" t="str">
        <f>+'[1]RESUMEN PUNTAJE'!G2</f>
        <v>PUNTAJE APOYO INDUSTRIA NACIONAL</v>
      </c>
      <c r="K1" s="4" t="str">
        <f>+'[1]RESUMEN PUNTAJE'!H2</f>
        <v>TOTAL PUNTAJE</v>
      </c>
      <c r="L1" s="4" t="str">
        <f>+'[1]RESUMEN PUNTAJE'!K2</f>
        <v>VINCULACIÓN PERSONAL CON DISCAPACIDAD</v>
      </c>
      <c r="M1" s="4" t="str">
        <f>+'[1]RESUMEN PUNTAJE'!L2</f>
        <v>EXPERIENCIA ACREDITADA 
SMMLV</v>
      </c>
      <c r="N1" s="4" t="str">
        <f>+'[1]RESUMEN PUNTAJE'!M2</f>
        <v>EXPERIENCIA ACREDITADA TOTAL 
SMMLV</v>
      </c>
      <c r="O1" s="4" t="s">
        <v>5</v>
      </c>
    </row>
    <row r="2" spans="1:15" ht="36.75" customHeight="1">
      <c r="A2" s="6">
        <v>1</v>
      </c>
      <c r="B2" s="7" t="s">
        <v>6</v>
      </c>
      <c r="C2" s="8"/>
      <c r="D2" s="9">
        <v>1</v>
      </c>
      <c r="E2" s="10" t="s">
        <v>7</v>
      </c>
      <c r="F2" s="11" t="s">
        <v>8</v>
      </c>
      <c r="G2" s="12">
        <v>0.51</v>
      </c>
      <c r="H2" s="13" t="s">
        <v>9</v>
      </c>
      <c r="I2" s="14">
        <v>900</v>
      </c>
      <c r="J2" s="15">
        <v>100</v>
      </c>
      <c r="K2" s="16">
        <f>+J2+I2</f>
        <v>1000</v>
      </c>
      <c r="L2" s="17" t="s">
        <v>10</v>
      </c>
      <c r="M2" s="18">
        <f>+[1]P1!R25+[1]P1!R26</f>
        <v>15806.72998956773</v>
      </c>
      <c r="N2" s="15">
        <f>+M2+M3</f>
        <v>25493.922519901396</v>
      </c>
      <c r="O2" s="19" t="str">
        <f>IF((N2&gt;='[1]Calificación Técnica'!$C$27),"CUMPLE","NO CUMPLE")</f>
        <v>CUMPLE</v>
      </c>
    </row>
    <row r="3" spans="1:15" ht="20.100000000000001" customHeight="1">
      <c r="A3" s="6">
        <v>2</v>
      </c>
      <c r="B3" s="7" t="s">
        <v>11</v>
      </c>
      <c r="C3" s="8"/>
      <c r="D3" s="9"/>
      <c r="E3" s="10" t="s">
        <v>12</v>
      </c>
      <c r="F3" s="11" t="s">
        <v>13</v>
      </c>
      <c r="G3" s="12">
        <v>0.49</v>
      </c>
      <c r="H3" s="13"/>
      <c r="I3" s="14"/>
      <c r="J3" s="15"/>
      <c r="K3" s="21"/>
      <c r="L3" s="22"/>
      <c r="M3" s="18">
        <f>+[1]P1!R27+[1]P1!R28</f>
        <v>9687.1925303336648</v>
      </c>
      <c r="N3" s="15"/>
      <c r="O3" s="19"/>
    </row>
    <row r="4" spans="1:15" ht="20.100000000000001" customHeight="1">
      <c r="A4" s="6">
        <v>3</v>
      </c>
      <c r="B4" s="7" t="s">
        <v>14</v>
      </c>
      <c r="C4" s="8"/>
      <c r="D4" s="9">
        <v>2</v>
      </c>
      <c r="E4" s="23" t="s">
        <v>15</v>
      </c>
      <c r="F4" s="24" t="s">
        <v>16</v>
      </c>
      <c r="G4" s="25">
        <v>0.51</v>
      </c>
      <c r="H4" s="26" t="s">
        <v>17</v>
      </c>
      <c r="I4" s="14">
        <v>0</v>
      </c>
      <c r="J4" s="15">
        <v>0</v>
      </c>
      <c r="K4" s="27">
        <f>+J4+I4</f>
        <v>0</v>
      </c>
      <c r="L4" s="17" t="str">
        <f t="shared" ref="L4:L66" si="0">+$L$2</f>
        <v>OK</v>
      </c>
      <c r="M4" s="18">
        <f>+'[1]P2 (NO HABIL)'!R27+'[1]P2 (NO HABIL)'!R28</f>
        <v>10772.83527674236</v>
      </c>
      <c r="N4" s="15">
        <f>+M4+M5+M6</f>
        <v>30125.251405285733</v>
      </c>
      <c r="O4" s="19" t="str">
        <f>IF((N4&gt;='[1]Calificación Técnica'!$C$27),"CUMPLE","NO CUMPLE")</f>
        <v>CUMPLE</v>
      </c>
    </row>
    <row r="5" spans="1:15" ht="20.100000000000001" customHeight="1">
      <c r="A5" s="6">
        <v>4</v>
      </c>
      <c r="B5" s="7" t="s">
        <v>18</v>
      </c>
      <c r="C5" s="8"/>
      <c r="D5" s="9"/>
      <c r="E5" s="10" t="s">
        <v>19</v>
      </c>
      <c r="F5" s="11" t="s">
        <v>20</v>
      </c>
      <c r="G5" s="28">
        <v>0.25</v>
      </c>
      <c r="H5" s="26"/>
      <c r="I5" s="14"/>
      <c r="J5" s="15"/>
      <c r="K5" s="29"/>
      <c r="L5" s="30"/>
      <c r="M5" s="18">
        <f>+'[1]P2 (NO HABIL)'!R29</f>
        <v>13971.21</v>
      </c>
      <c r="N5" s="15"/>
      <c r="O5" s="19"/>
    </row>
    <row r="6" spans="1:15" ht="20.100000000000001" customHeight="1">
      <c r="A6" s="6">
        <v>5</v>
      </c>
      <c r="B6" s="7" t="s">
        <v>21</v>
      </c>
      <c r="C6" s="8"/>
      <c r="D6" s="9"/>
      <c r="E6" s="23" t="s">
        <v>22</v>
      </c>
      <c r="F6" s="24" t="s">
        <v>23</v>
      </c>
      <c r="G6" s="25">
        <v>0.24</v>
      </c>
      <c r="H6" s="26"/>
      <c r="I6" s="14"/>
      <c r="J6" s="15"/>
      <c r="K6" s="31"/>
      <c r="L6" s="22"/>
      <c r="M6" s="18">
        <f>+'[1]P2 (NO HABIL)'!R30</f>
        <v>5381.2061285433747</v>
      </c>
      <c r="N6" s="15"/>
      <c r="O6" s="19"/>
    </row>
    <row r="7" spans="1:15" ht="20.100000000000001" customHeight="1">
      <c r="A7" s="6">
        <v>6</v>
      </c>
      <c r="B7" s="7" t="s">
        <v>24</v>
      </c>
      <c r="C7" s="8"/>
      <c r="D7" s="9">
        <v>3</v>
      </c>
      <c r="E7" s="10" t="s">
        <v>25</v>
      </c>
      <c r="F7" s="11" t="s">
        <v>26</v>
      </c>
      <c r="G7" s="12">
        <v>0.51</v>
      </c>
      <c r="H7" s="13" t="s">
        <v>9</v>
      </c>
      <c r="I7" s="14">
        <v>800</v>
      </c>
      <c r="J7" s="15">
        <v>100</v>
      </c>
      <c r="K7" s="27">
        <f>+J7+I7</f>
        <v>900</v>
      </c>
      <c r="L7" s="17" t="str">
        <f t="shared" si="0"/>
        <v>OK</v>
      </c>
      <c r="M7" s="18">
        <f>+[1]P3!R24+[1]P3!R26</f>
        <v>17949.100777296491</v>
      </c>
      <c r="N7" s="15">
        <f>+M7+M8</f>
        <v>27698.577133530591</v>
      </c>
      <c r="O7" s="19" t="str">
        <f>IF((N7&gt;='[1]Calificación Técnica'!$C$27),"CUMPLE","NO CUMPLE")</f>
        <v>CUMPLE</v>
      </c>
    </row>
    <row r="8" spans="1:15" ht="20.100000000000001" customHeight="1">
      <c r="A8" s="6">
        <v>7</v>
      </c>
      <c r="B8" s="32" t="s">
        <v>27</v>
      </c>
      <c r="C8" s="8"/>
      <c r="D8" s="9"/>
      <c r="E8" s="10" t="s">
        <v>28</v>
      </c>
      <c r="F8" s="11" t="s">
        <v>29</v>
      </c>
      <c r="G8" s="12">
        <v>0.49</v>
      </c>
      <c r="H8" s="13"/>
      <c r="I8" s="14"/>
      <c r="J8" s="15"/>
      <c r="K8" s="31"/>
      <c r="L8" s="22"/>
      <c r="M8" s="18">
        <f>+[1]P3!R27</f>
        <v>9749.4763562340977</v>
      </c>
      <c r="N8" s="15"/>
      <c r="O8" s="19"/>
    </row>
    <row r="9" spans="1:15" ht="20.100000000000001" customHeight="1">
      <c r="A9" s="6">
        <v>8</v>
      </c>
      <c r="B9" s="32" t="s">
        <v>30</v>
      </c>
      <c r="C9" s="8"/>
      <c r="D9" s="9">
        <v>4</v>
      </c>
      <c r="E9" s="10" t="s">
        <v>31</v>
      </c>
      <c r="F9" s="33" t="s">
        <v>32</v>
      </c>
      <c r="G9" s="12">
        <v>0.85</v>
      </c>
      <c r="H9" s="13" t="s">
        <v>9</v>
      </c>
      <c r="I9" s="14">
        <v>900</v>
      </c>
      <c r="J9" s="15">
        <v>100</v>
      </c>
      <c r="K9" s="27">
        <f>+J9+I9</f>
        <v>1000</v>
      </c>
      <c r="L9" s="17" t="str">
        <f t="shared" si="0"/>
        <v>OK</v>
      </c>
      <c r="M9" s="18">
        <f>+[1]P4!R26+[1]P4!R27+[1]P4!R28+[1]P4!R29</f>
        <v>31861.698934759632</v>
      </c>
      <c r="N9" s="15">
        <f>+M9+M10</f>
        <v>31861.698934759632</v>
      </c>
      <c r="O9" s="19" t="str">
        <f>IF((N9&gt;='[1]Calificación Técnica'!$C$27),"CUMPLE","NO CUMPLE")</f>
        <v>CUMPLE</v>
      </c>
    </row>
    <row r="10" spans="1:15" ht="17.25" customHeight="1">
      <c r="A10" s="6">
        <v>9</v>
      </c>
      <c r="B10" s="32" t="s">
        <v>33</v>
      </c>
      <c r="C10" s="8"/>
      <c r="D10" s="9"/>
      <c r="E10" s="10" t="s">
        <v>34</v>
      </c>
      <c r="F10" s="11" t="s">
        <v>35</v>
      </c>
      <c r="G10" s="12">
        <v>0.15</v>
      </c>
      <c r="H10" s="13"/>
      <c r="I10" s="14"/>
      <c r="J10" s="15"/>
      <c r="K10" s="31"/>
      <c r="L10" s="22"/>
      <c r="M10" s="18">
        <v>0</v>
      </c>
      <c r="N10" s="15"/>
      <c r="O10" s="19"/>
    </row>
    <row r="11" spans="1:15" ht="25.5" customHeight="1">
      <c r="A11" s="6">
        <v>10</v>
      </c>
      <c r="B11" s="32" t="s">
        <v>36</v>
      </c>
      <c r="C11" s="8"/>
      <c r="D11" s="9">
        <v>5</v>
      </c>
      <c r="E11" s="10" t="s">
        <v>37</v>
      </c>
      <c r="F11" s="11" t="s">
        <v>38</v>
      </c>
      <c r="G11" s="12">
        <v>0.51</v>
      </c>
      <c r="H11" s="13" t="s">
        <v>9</v>
      </c>
      <c r="I11" s="14">
        <v>900</v>
      </c>
      <c r="J11" s="15">
        <v>100</v>
      </c>
      <c r="K11" s="27">
        <f>+J11+I11</f>
        <v>1000</v>
      </c>
      <c r="L11" s="17" t="str">
        <f t="shared" si="0"/>
        <v>OK</v>
      </c>
      <c r="M11" s="18">
        <f>+[1]P5!R27</f>
        <v>5475.3745994212441</v>
      </c>
      <c r="N11" s="15">
        <f>+M11+M12+M13</f>
        <v>20387.199602039018</v>
      </c>
      <c r="O11" s="19" t="str">
        <f>IF((N11&gt;='[1]Calificación Técnica'!$C$27),"CUMPLE","NO CUMPLE")</f>
        <v>CUMPLE</v>
      </c>
    </row>
    <row r="12" spans="1:15" ht="20.100000000000001" customHeight="1">
      <c r="A12" s="6">
        <v>11</v>
      </c>
      <c r="B12" s="32" t="s">
        <v>39</v>
      </c>
      <c r="C12" s="8"/>
      <c r="D12" s="9"/>
      <c r="E12" s="10" t="s">
        <v>40</v>
      </c>
      <c r="F12" s="11" t="s">
        <v>41</v>
      </c>
      <c r="G12" s="12">
        <v>0.25</v>
      </c>
      <c r="H12" s="13"/>
      <c r="I12" s="14"/>
      <c r="J12" s="15"/>
      <c r="K12" s="29"/>
      <c r="L12" s="30"/>
      <c r="M12" s="18">
        <f>+[1]P5!R28+[1]P5!R29</f>
        <v>7839.2722027547343</v>
      </c>
      <c r="N12" s="15"/>
      <c r="O12" s="19"/>
    </row>
    <row r="13" spans="1:15" ht="15">
      <c r="A13" s="6">
        <v>12</v>
      </c>
      <c r="B13" s="32" t="s">
        <v>42</v>
      </c>
      <c r="C13" s="8"/>
      <c r="D13" s="9"/>
      <c r="E13" s="10" t="s">
        <v>43</v>
      </c>
      <c r="F13" s="11" t="s">
        <v>44</v>
      </c>
      <c r="G13" s="12">
        <v>0.24</v>
      </c>
      <c r="H13" s="13"/>
      <c r="I13" s="14"/>
      <c r="J13" s="15"/>
      <c r="K13" s="31"/>
      <c r="L13" s="22"/>
      <c r="M13" s="18">
        <f>+[1]P5!R30</f>
        <v>7072.5527998630387</v>
      </c>
      <c r="N13" s="15"/>
      <c r="O13" s="19"/>
    </row>
    <row r="14" spans="1:15" ht="20.100000000000001" customHeight="1">
      <c r="A14" s="6">
        <v>13</v>
      </c>
      <c r="B14" s="32" t="s">
        <v>45</v>
      </c>
      <c r="C14" s="8"/>
      <c r="D14" s="9">
        <v>6</v>
      </c>
      <c r="E14" s="10" t="s">
        <v>46</v>
      </c>
      <c r="F14" s="11" t="s">
        <v>47</v>
      </c>
      <c r="G14" s="12">
        <v>0.25</v>
      </c>
      <c r="H14" s="34" t="s">
        <v>17</v>
      </c>
      <c r="I14" s="14">
        <v>0</v>
      </c>
      <c r="J14" s="15">
        <v>0</v>
      </c>
      <c r="K14" s="27">
        <f>+J14+I14</f>
        <v>0</v>
      </c>
      <c r="L14" s="17" t="str">
        <f t="shared" si="0"/>
        <v>OK</v>
      </c>
      <c r="M14" s="18">
        <f>+[1]P6!R28</f>
        <v>3762.4759820010586</v>
      </c>
      <c r="N14" s="15">
        <f>+M14+M15+M16</f>
        <v>11655.3332212811</v>
      </c>
      <c r="O14" s="19" t="str">
        <f>IF((N14&gt;='[1]Calificación Técnica'!$C$27),"CUMPLE","NO CUMPLE")</f>
        <v>CUMPLE</v>
      </c>
    </row>
    <row r="15" spans="1:15" ht="20.100000000000001" customHeight="1">
      <c r="A15" s="6">
        <v>14</v>
      </c>
      <c r="B15" s="32" t="s">
        <v>48</v>
      </c>
      <c r="C15" s="8"/>
      <c r="D15" s="9"/>
      <c r="E15" s="10" t="s">
        <v>49</v>
      </c>
      <c r="F15" s="11" t="s">
        <v>50</v>
      </c>
      <c r="G15" s="12">
        <v>0.24</v>
      </c>
      <c r="H15" s="34"/>
      <c r="I15" s="14"/>
      <c r="J15" s="15"/>
      <c r="K15" s="29"/>
      <c r="L15" s="30"/>
      <c r="M15" s="18">
        <v>0</v>
      </c>
      <c r="N15" s="15"/>
      <c r="O15" s="19"/>
    </row>
    <row r="16" spans="1:15" ht="20.100000000000001" customHeight="1">
      <c r="A16" s="6">
        <v>15</v>
      </c>
      <c r="B16" s="32" t="s">
        <v>51</v>
      </c>
      <c r="C16" s="35"/>
      <c r="D16" s="9"/>
      <c r="E16" s="10" t="s">
        <v>52</v>
      </c>
      <c r="F16" s="11" t="s">
        <v>53</v>
      </c>
      <c r="G16" s="12">
        <v>0.51</v>
      </c>
      <c r="H16" s="34"/>
      <c r="I16" s="14"/>
      <c r="J16" s="15"/>
      <c r="K16" s="31"/>
      <c r="L16" s="22"/>
      <c r="M16" s="18">
        <f>+[1]P6!R29</f>
        <v>7892.8572392800424</v>
      </c>
      <c r="N16" s="15"/>
      <c r="O16" s="19"/>
    </row>
    <row r="17" spans="1:15" ht="20.100000000000001" customHeight="1">
      <c r="A17" s="6">
        <v>16</v>
      </c>
      <c r="B17" s="32" t="s">
        <v>54</v>
      </c>
      <c r="C17" s="8"/>
      <c r="D17" s="36">
        <v>7</v>
      </c>
      <c r="E17" s="37" t="s">
        <v>55</v>
      </c>
      <c r="F17" s="38" t="s">
        <v>56</v>
      </c>
      <c r="G17" s="39">
        <v>0.51</v>
      </c>
      <c r="H17" s="13" t="s">
        <v>9</v>
      </c>
      <c r="I17" s="14">
        <v>900</v>
      </c>
      <c r="J17" s="15">
        <v>100</v>
      </c>
      <c r="K17" s="27">
        <f>+J17+I17</f>
        <v>1000</v>
      </c>
      <c r="L17" s="17" t="str">
        <f t="shared" si="0"/>
        <v>OK</v>
      </c>
      <c r="M17" s="18">
        <f>+[1]P7!R25+[1]P7!R26+[1]P7!R27</f>
        <v>62932.517859973115</v>
      </c>
      <c r="N17" s="15">
        <f>+M17+M18</f>
        <v>69863.175980583808</v>
      </c>
      <c r="O17" s="19" t="str">
        <f>IF((N17&gt;='[1]Calificación Técnica'!$C$27),"CUMPLE","NO CUMPLE")</f>
        <v>CUMPLE</v>
      </c>
    </row>
    <row r="18" spans="1:15" ht="17.25" customHeight="1">
      <c r="A18" s="6">
        <v>17</v>
      </c>
      <c r="B18" s="32" t="s">
        <v>57</v>
      </c>
      <c r="C18" s="8"/>
      <c r="D18" s="36"/>
      <c r="E18" s="37" t="s">
        <v>58</v>
      </c>
      <c r="F18" s="38" t="s">
        <v>59</v>
      </c>
      <c r="G18" s="39">
        <v>0.49</v>
      </c>
      <c r="H18" s="13"/>
      <c r="I18" s="14"/>
      <c r="J18" s="15"/>
      <c r="K18" s="31"/>
      <c r="L18" s="22"/>
      <c r="M18" s="18">
        <f>+[1]P7!R28</f>
        <v>6930.6581206106866</v>
      </c>
      <c r="N18" s="15"/>
      <c r="O18" s="19"/>
    </row>
    <row r="19" spans="1:15" ht="15">
      <c r="A19" s="6">
        <v>18</v>
      </c>
      <c r="B19" s="32" t="s">
        <v>60</v>
      </c>
      <c r="C19" s="8"/>
      <c r="D19" s="36">
        <v>8</v>
      </c>
      <c r="E19" s="37" t="s">
        <v>61</v>
      </c>
      <c r="F19" s="38" t="s">
        <v>62</v>
      </c>
      <c r="G19" s="39">
        <v>0.51</v>
      </c>
      <c r="H19" s="13" t="s">
        <v>9</v>
      </c>
      <c r="I19" s="14">
        <v>900</v>
      </c>
      <c r="J19" s="15">
        <v>100</v>
      </c>
      <c r="K19" s="27">
        <f>+J19+I19</f>
        <v>1000</v>
      </c>
      <c r="L19" s="17" t="str">
        <f t="shared" si="0"/>
        <v>OK</v>
      </c>
      <c r="M19" s="18">
        <f>+[1]P8!R26+[1]P8!R27+[1]P8!R28</f>
        <v>27751.865653093708</v>
      </c>
      <c r="N19" s="15">
        <f>+M19+M20</f>
        <v>37515.596081556207</v>
      </c>
      <c r="O19" s="19" t="str">
        <f>IF((N19&gt;='[1]Calificación Técnica'!$C$27),"CUMPLE","NO CUMPLE")</f>
        <v>CUMPLE</v>
      </c>
    </row>
    <row r="20" spans="1:15" ht="17.25" customHeight="1">
      <c r="A20" s="6">
        <v>19</v>
      </c>
      <c r="B20" s="32" t="s">
        <v>63</v>
      </c>
      <c r="C20" s="8"/>
      <c r="D20" s="36"/>
      <c r="E20" s="37" t="s">
        <v>64</v>
      </c>
      <c r="F20" s="38" t="s">
        <v>65</v>
      </c>
      <c r="G20" s="39">
        <v>0.49</v>
      </c>
      <c r="H20" s="13"/>
      <c r="I20" s="14"/>
      <c r="J20" s="15"/>
      <c r="K20" s="31"/>
      <c r="L20" s="22"/>
      <c r="M20" s="18">
        <f>+[1]P8!R29</f>
        <v>9763.7304284624988</v>
      </c>
      <c r="N20" s="15"/>
      <c r="O20" s="19"/>
    </row>
    <row r="21" spans="1:15" ht="20.100000000000001" customHeight="1">
      <c r="A21" s="6">
        <v>20</v>
      </c>
      <c r="B21" s="32" t="s">
        <v>66</v>
      </c>
      <c r="C21" s="8"/>
      <c r="D21" s="36">
        <v>9</v>
      </c>
      <c r="E21" s="37" t="s">
        <v>67</v>
      </c>
      <c r="F21" s="38" t="s">
        <v>68</v>
      </c>
      <c r="G21" s="39">
        <v>0.65</v>
      </c>
      <c r="H21" s="13" t="s">
        <v>9</v>
      </c>
      <c r="I21" s="14">
        <v>900</v>
      </c>
      <c r="J21" s="15">
        <v>100</v>
      </c>
      <c r="K21" s="27">
        <f>+J21+I21</f>
        <v>1000</v>
      </c>
      <c r="L21" s="17" t="str">
        <f t="shared" si="0"/>
        <v>OK</v>
      </c>
      <c r="M21" s="18">
        <f>+[1]P9!R23+[1]P9!R24+[1]P9!R26</f>
        <v>32143.666504985187</v>
      </c>
      <c r="N21" s="15">
        <f>+M21+M22</f>
        <v>41609.054071137783</v>
      </c>
      <c r="O21" s="19" t="str">
        <f>IF((N21&gt;='[1]Calificación Técnica'!$C$27),"CUMPLE","NO CUMPLE")</f>
        <v>CUMPLE</v>
      </c>
    </row>
    <row r="22" spans="1:15" ht="17.25" customHeight="1">
      <c r="A22" s="6">
        <v>21</v>
      </c>
      <c r="B22" s="32" t="s">
        <v>69</v>
      </c>
      <c r="C22" s="8"/>
      <c r="D22" s="36"/>
      <c r="E22" s="37" t="s">
        <v>70</v>
      </c>
      <c r="F22" s="38" t="s">
        <v>71</v>
      </c>
      <c r="G22" s="39">
        <v>0.35</v>
      </c>
      <c r="H22" s="13"/>
      <c r="I22" s="14"/>
      <c r="J22" s="15"/>
      <c r="K22" s="31"/>
      <c r="L22" s="22"/>
      <c r="M22" s="18">
        <f>+[1]P9!R25</f>
        <v>9465.3875661525981</v>
      </c>
      <c r="N22" s="15"/>
      <c r="O22" s="19"/>
    </row>
    <row r="23" spans="1:15" ht="20.100000000000001" customHeight="1">
      <c r="A23" s="6">
        <v>22</v>
      </c>
      <c r="B23" s="32" t="s">
        <v>72</v>
      </c>
      <c r="C23" s="8"/>
      <c r="D23" s="36">
        <v>10</v>
      </c>
      <c r="E23" s="37" t="s">
        <v>73</v>
      </c>
      <c r="F23" s="38" t="s">
        <v>74</v>
      </c>
      <c r="G23" s="40">
        <v>0.51</v>
      </c>
      <c r="H23" s="41" t="s">
        <v>9</v>
      </c>
      <c r="I23" s="14">
        <v>900</v>
      </c>
      <c r="J23" s="15">
        <v>100</v>
      </c>
      <c r="K23" s="27">
        <f>+J23+I23</f>
        <v>1000</v>
      </c>
      <c r="L23" s="17" t="str">
        <f t="shared" si="0"/>
        <v>OK</v>
      </c>
      <c r="M23" s="18">
        <f>+[1]P10!R25+[1]P10!R26+[1]P10!R27</f>
        <v>16487.010892002723</v>
      </c>
      <c r="N23" s="15">
        <f>+M23+M24</f>
        <v>24379.868131282765</v>
      </c>
      <c r="O23" s="19" t="str">
        <f>IF((N23&gt;='[1]Calificación Técnica'!$C$27),"CUMPLE","NO CUMPLE")</f>
        <v>CUMPLE</v>
      </c>
    </row>
    <row r="24" spans="1:15" ht="17.25" customHeight="1">
      <c r="A24" s="6">
        <v>23</v>
      </c>
      <c r="B24" s="32" t="s">
        <v>75</v>
      </c>
      <c r="C24" s="35"/>
      <c r="D24" s="36"/>
      <c r="E24" s="37" t="s">
        <v>76</v>
      </c>
      <c r="F24" s="38" t="s">
        <v>77</v>
      </c>
      <c r="G24" s="40">
        <v>0.49</v>
      </c>
      <c r="H24" s="41"/>
      <c r="I24" s="14"/>
      <c r="J24" s="15"/>
      <c r="K24" s="31"/>
      <c r="L24" s="22"/>
      <c r="M24" s="18">
        <f>+[1]P10!R24</f>
        <v>7892.8572392800424</v>
      </c>
      <c r="N24" s="15"/>
      <c r="O24" s="19"/>
    </row>
    <row r="25" spans="1:15" ht="25.5" customHeight="1">
      <c r="A25" s="6">
        <v>24</v>
      </c>
      <c r="B25" s="32" t="s">
        <v>78</v>
      </c>
      <c r="C25" s="35"/>
      <c r="D25" s="36">
        <v>11</v>
      </c>
      <c r="E25" s="37" t="s">
        <v>79</v>
      </c>
      <c r="F25" s="38" t="s">
        <v>80</v>
      </c>
      <c r="G25" s="40">
        <v>0.51</v>
      </c>
      <c r="H25" s="26" t="s">
        <v>17</v>
      </c>
      <c r="I25" s="14">
        <v>0</v>
      </c>
      <c r="J25" s="15">
        <v>0</v>
      </c>
      <c r="K25" s="27">
        <f>+J25+I25</f>
        <v>0</v>
      </c>
      <c r="L25" s="17" t="str">
        <f t="shared" si="0"/>
        <v>OK</v>
      </c>
      <c r="M25" s="18">
        <f>+[1]P11!R30</f>
        <v>10536.610450934599</v>
      </c>
      <c r="N25" s="15">
        <f>+M25+M26+M27</f>
        <v>23793.852348066961</v>
      </c>
      <c r="O25" s="19" t="str">
        <f>IF((N25&gt;='[1]Calificación Técnica'!$C$27),"CUMPLE","NO CUMPLE")</f>
        <v>CUMPLE</v>
      </c>
    </row>
    <row r="26" spans="1:15" ht="15">
      <c r="A26" s="6">
        <v>25</v>
      </c>
      <c r="B26" s="32" t="s">
        <v>81</v>
      </c>
      <c r="C26" s="35"/>
      <c r="D26" s="36"/>
      <c r="E26" s="37" t="s">
        <v>82</v>
      </c>
      <c r="F26" s="38" t="s">
        <v>83</v>
      </c>
      <c r="G26" s="40">
        <v>0.25</v>
      </c>
      <c r="H26" s="26"/>
      <c r="I26" s="14"/>
      <c r="J26" s="15"/>
      <c r="K26" s="29"/>
      <c r="L26" s="30"/>
      <c r="M26" s="18">
        <f>+[1]P11!R27+[1]P11!R28</f>
        <v>9938.0347116801968</v>
      </c>
      <c r="N26" s="15"/>
      <c r="O26" s="19"/>
    </row>
    <row r="27" spans="1:15" ht="21" customHeight="1">
      <c r="A27" s="6">
        <v>26</v>
      </c>
      <c r="B27" s="32" t="s">
        <v>84</v>
      </c>
      <c r="C27" s="35"/>
      <c r="D27" s="36"/>
      <c r="E27" s="37" t="s">
        <v>85</v>
      </c>
      <c r="F27" s="38" t="s">
        <v>86</v>
      </c>
      <c r="G27" s="40">
        <v>0.24</v>
      </c>
      <c r="H27" s="26"/>
      <c r="I27" s="14"/>
      <c r="J27" s="15"/>
      <c r="K27" s="31"/>
      <c r="L27" s="22"/>
      <c r="M27" s="18">
        <f>+[1]P11!R29</f>
        <v>3319.2071854521628</v>
      </c>
      <c r="N27" s="15"/>
      <c r="O27" s="19"/>
    </row>
    <row r="28" spans="1:15" ht="24.75" customHeight="1">
      <c r="A28" s="6">
        <v>27</v>
      </c>
      <c r="B28" s="32" t="s">
        <v>87</v>
      </c>
      <c r="D28" s="36">
        <v>12</v>
      </c>
      <c r="E28" s="37" t="s">
        <v>88</v>
      </c>
      <c r="F28" s="38" t="s">
        <v>89</v>
      </c>
      <c r="G28" s="40">
        <v>0.51</v>
      </c>
      <c r="H28" s="41" t="s">
        <v>9</v>
      </c>
      <c r="I28" s="14">
        <v>900</v>
      </c>
      <c r="J28" s="15">
        <v>100</v>
      </c>
      <c r="K28" s="27">
        <f>+J28+I28</f>
        <v>1000</v>
      </c>
      <c r="L28" s="17" t="str">
        <f t="shared" si="0"/>
        <v>OK</v>
      </c>
      <c r="M28" s="18">
        <f>+[1]P12!R24+[1]P12!R25</f>
        <v>15956.435004478863</v>
      </c>
      <c r="N28" s="15">
        <f>+M28+M29</f>
        <v>27230.28278591036</v>
      </c>
      <c r="O28" s="19" t="str">
        <f>IF((N28&gt;='[1]Calificación Técnica'!$C$27),"CUMPLE","NO CUMPLE")</f>
        <v>CUMPLE</v>
      </c>
    </row>
    <row r="29" spans="1:15" ht="24.75" customHeight="1">
      <c r="A29" s="6">
        <v>28</v>
      </c>
      <c r="B29" s="32" t="s">
        <v>90</v>
      </c>
      <c r="D29" s="36"/>
      <c r="E29" s="37" t="s">
        <v>91</v>
      </c>
      <c r="F29" s="38" t="s">
        <v>92</v>
      </c>
      <c r="G29" s="40">
        <v>0.49</v>
      </c>
      <c r="H29" s="41"/>
      <c r="I29" s="14"/>
      <c r="J29" s="15"/>
      <c r="K29" s="31"/>
      <c r="L29" s="22"/>
      <c r="M29" s="18">
        <f>+[1]P12!R26+[1]P12!R27</f>
        <v>11273.847781431497</v>
      </c>
      <c r="N29" s="15"/>
      <c r="O29" s="19"/>
    </row>
    <row r="30" spans="1:15" ht="25.5">
      <c r="A30" s="6">
        <v>29</v>
      </c>
      <c r="B30" s="32" t="s">
        <v>93</v>
      </c>
      <c r="D30" s="36">
        <v>13</v>
      </c>
      <c r="E30" s="37" t="s">
        <v>94</v>
      </c>
      <c r="F30" s="38" t="s">
        <v>95</v>
      </c>
      <c r="G30" s="40">
        <v>0.6</v>
      </c>
      <c r="H30" s="41" t="s">
        <v>9</v>
      </c>
      <c r="I30" s="14">
        <v>900</v>
      </c>
      <c r="J30" s="15">
        <v>100</v>
      </c>
      <c r="K30" s="27">
        <f>+J30+I30</f>
        <v>1000</v>
      </c>
      <c r="L30" s="17" t="str">
        <f t="shared" si="0"/>
        <v>OK</v>
      </c>
      <c r="M30" s="18">
        <f>+[1]P13!R23+[1]P13!R24+[1]P13!R25</f>
        <v>26030.571335737364</v>
      </c>
      <c r="N30" s="15">
        <f>+M30+M31+M32</f>
        <v>37540.395417811997</v>
      </c>
      <c r="O30" s="19" t="str">
        <f>IF((N30&gt;='[1]Calificación Técnica'!$C$27),"CUMPLE","NO CUMPLE")</f>
        <v>CUMPLE</v>
      </c>
    </row>
    <row r="31" spans="1:15" ht="17.25" customHeight="1">
      <c r="A31" s="6">
        <v>30</v>
      </c>
      <c r="B31" s="32" t="s">
        <v>96</v>
      </c>
      <c r="D31" s="36"/>
      <c r="E31" s="37" t="s">
        <v>97</v>
      </c>
      <c r="F31" s="38" t="s">
        <v>98</v>
      </c>
      <c r="G31" s="40">
        <v>0.2</v>
      </c>
      <c r="H31" s="41"/>
      <c r="I31" s="14"/>
      <c r="J31" s="15"/>
      <c r="K31" s="29"/>
      <c r="L31" s="30"/>
      <c r="M31" s="18">
        <f>+[1]P13!R26</f>
        <v>11509.82408207463</v>
      </c>
      <c r="N31" s="15"/>
      <c r="O31" s="19"/>
    </row>
    <row r="32" spans="1:15" ht="17.25" customHeight="1">
      <c r="A32" s="6">
        <v>31</v>
      </c>
      <c r="B32" s="43" t="s">
        <v>99</v>
      </c>
      <c r="D32" s="36"/>
      <c r="E32" s="37" t="s">
        <v>100</v>
      </c>
      <c r="F32" s="38" t="s">
        <v>101</v>
      </c>
      <c r="G32" s="40">
        <v>0.2</v>
      </c>
      <c r="H32" s="41"/>
      <c r="I32" s="14"/>
      <c r="J32" s="15"/>
      <c r="K32" s="31"/>
      <c r="L32" s="22"/>
      <c r="M32" s="18">
        <v>0</v>
      </c>
      <c r="N32" s="15"/>
      <c r="O32" s="19"/>
    </row>
    <row r="33" spans="1:15" ht="25.5">
      <c r="A33" s="6">
        <v>32</v>
      </c>
      <c r="B33" s="44" t="s">
        <v>102</v>
      </c>
      <c r="D33" s="36">
        <v>14</v>
      </c>
      <c r="E33" s="37" t="s">
        <v>103</v>
      </c>
      <c r="F33" s="38" t="s">
        <v>104</v>
      </c>
      <c r="G33" s="40">
        <v>0.51</v>
      </c>
      <c r="H33" s="41" t="s">
        <v>9</v>
      </c>
      <c r="I33" s="14">
        <v>900</v>
      </c>
      <c r="J33" s="15">
        <v>100</v>
      </c>
      <c r="K33" s="27">
        <f>+J33+I33</f>
        <v>1000</v>
      </c>
      <c r="L33" s="17" t="str">
        <f t="shared" si="0"/>
        <v>OK</v>
      </c>
      <c r="M33" s="18">
        <f>+[1]P14!R25</f>
        <v>9671.2722710428789</v>
      </c>
      <c r="N33" s="15">
        <f>+M33+M34</f>
        <v>22193.372280864154</v>
      </c>
      <c r="O33" s="19" t="str">
        <f>IF((N33&gt;='[1]Calificación Técnica'!$C$27),"CUMPLE","NO CUMPLE")</f>
        <v>CUMPLE</v>
      </c>
    </row>
    <row r="34" spans="1:15" ht="17.25" customHeight="1">
      <c r="A34" s="35"/>
      <c r="B34" s="45"/>
      <c r="D34" s="36"/>
      <c r="E34" s="37" t="s">
        <v>105</v>
      </c>
      <c r="F34" s="38" t="s">
        <v>106</v>
      </c>
      <c r="G34" s="40">
        <v>0.49</v>
      </c>
      <c r="H34" s="41"/>
      <c r="I34" s="14"/>
      <c r="J34" s="15"/>
      <c r="K34" s="31"/>
      <c r="L34" s="22"/>
      <c r="M34" s="18">
        <f>+[1]P14!R26+[1]P14!R28+[1]P14!R27</f>
        <v>12522.100009821275</v>
      </c>
      <c r="N34" s="15"/>
      <c r="O34" s="19"/>
    </row>
    <row r="35" spans="1:15" ht="20.100000000000001" customHeight="1">
      <c r="A35" s="35"/>
      <c r="B35" s="45"/>
      <c r="D35" s="36">
        <v>15</v>
      </c>
      <c r="E35" s="37" t="s">
        <v>107</v>
      </c>
      <c r="F35" s="38" t="s">
        <v>108</v>
      </c>
      <c r="G35" s="40">
        <v>0.51</v>
      </c>
      <c r="H35" s="41" t="s">
        <v>9</v>
      </c>
      <c r="I35" s="14">
        <v>900</v>
      </c>
      <c r="J35" s="15">
        <v>100</v>
      </c>
      <c r="K35" s="27">
        <f>+J35+I35</f>
        <v>1000</v>
      </c>
      <c r="L35" s="17" t="str">
        <f t="shared" si="0"/>
        <v>OK</v>
      </c>
      <c r="M35" s="18">
        <f>+[1]P15!R26+[1]P15!R27</f>
        <v>13387.24541239141</v>
      </c>
      <c r="N35" s="15">
        <f>+M35+M36+M37</f>
        <v>22785.320289405368</v>
      </c>
      <c r="O35" s="17" t="str">
        <f>IF((N35&gt;='[1]Calificación Técnica'!$C$27),"CUMPLE","NO CUMPLE")</f>
        <v>CUMPLE</v>
      </c>
    </row>
    <row r="36" spans="1:15" ht="20.100000000000001" customHeight="1">
      <c r="A36" s="35"/>
      <c r="B36" s="45"/>
      <c r="D36" s="36"/>
      <c r="E36" s="37" t="s">
        <v>109</v>
      </c>
      <c r="F36" s="38" t="s">
        <v>110</v>
      </c>
      <c r="G36" s="40">
        <v>0.25</v>
      </c>
      <c r="H36" s="41"/>
      <c r="I36" s="14"/>
      <c r="J36" s="15"/>
      <c r="K36" s="29"/>
      <c r="L36" s="30"/>
      <c r="M36" s="18">
        <f>+[1]P15!R25</f>
        <v>5467.7199629126217</v>
      </c>
      <c r="N36" s="15"/>
      <c r="O36" s="30"/>
    </row>
    <row r="37" spans="1:15" ht="20.100000000000001" customHeight="1">
      <c r="A37" s="35"/>
      <c r="B37" s="45"/>
      <c r="D37" s="36"/>
      <c r="E37" s="37" t="s">
        <v>111</v>
      </c>
      <c r="F37" s="38" t="s">
        <v>112</v>
      </c>
      <c r="G37" s="40">
        <v>0.24</v>
      </c>
      <c r="H37" s="41"/>
      <c r="I37" s="14"/>
      <c r="J37" s="15"/>
      <c r="K37" s="31"/>
      <c r="L37" s="22"/>
      <c r="M37" s="18">
        <f>+[1]P15!R28</f>
        <v>3930.3549141013341</v>
      </c>
      <c r="N37" s="15"/>
      <c r="O37" s="22"/>
    </row>
    <row r="38" spans="1:15" ht="15">
      <c r="A38" s="35"/>
      <c r="B38" s="45"/>
      <c r="D38" s="36">
        <v>16</v>
      </c>
      <c r="E38" s="37" t="s">
        <v>113</v>
      </c>
      <c r="F38" s="38" t="s">
        <v>114</v>
      </c>
      <c r="G38" s="40">
        <v>0.51</v>
      </c>
      <c r="H38" s="41" t="s">
        <v>9</v>
      </c>
      <c r="I38" s="14">
        <v>900</v>
      </c>
      <c r="J38" s="15">
        <v>100</v>
      </c>
      <c r="K38" s="27">
        <f>+J38+I38</f>
        <v>1000</v>
      </c>
      <c r="L38" s="17" t="str">
        <f t="shared" si="0"/>
        <v>OK</v>
      </c>
      <c r="M38" s="18">
        <f>+[1]P16!R28+[1]P16!R29</f>
        <v>20237.785083407271</v>
      </c>
      <c r="N38" s="15">
        <f>+M38+M39+M40</f>
        <v>29556.598718678673</v>
      </c>
      <c r="O38" s="19" t="str">
        <f>IF((N38&gt;='[1]Calificación Técnica'!$C$27),"CUMPLE","NO CUMPLE")</f>
        <v>CUMPLE</v>
      </c>
    </row>
    <row r="39" spans="1:15" ht="15">
      <c r="A39" s="35"/>
      <c r="B39" s="45"/>
      <c r="D39" s="36"/>
      <c r="E39" s="37" t="s">
        <v>115</v>
      </c>
      <c r="F39" s="38" t="s">
        <v>116</v>
      </c>
      <c r="G39" s="40">
        <v>0.25</v>
      </c>
      <c r="H39" s="41"/>
      <c r="I39" s="14"/>
      <c r="J39" s="15"/>
      <c r="K39" s="29"/>
      <c r="L39" s="30"/>
      <c r="M39" s="18">
        <f>+[1]P16!R26+[1]P16!R27</f>
        <v>9318.8136352714009</v>
      </c>
      <c r="N39" s="15"/>
      <c r="O39" s="19"/>
    </row>
    <row r="40" spans="1:15" ht="15">
      <c r="A40" s="35"/>
      <c r="B40" s="45"/>
      <c r="D40" s="36"/>
      <c r="E40" s="37" t="s">
        <v>117</v>
      </c>
      <c r="F40" s="38" t="s">
        <v>118</v>
      </c>
      <c r="G40" s="40">
        <v>0.24</v>
      </c>
      <c r="H40" s="41"/>
      <c r="I40" s="14"/>
      <c r="J40" s="15"/>
      <c r="K40" s="31"/>
      <c r="L40" s="22"/>
      <c r="M40" s="18">
        <v>0</v>
      </c>
      <c r="N40" s="15"/>
      <c r="O40" s="19"/>
    </row>
    <row r="41" spans="1:15" ht="15">
      <c r="A41" s="35"/>
      <c r="B41" s="45"/>
      <c r="D41" s="36">
        <v>17</v>
      </c>
      <c r="E41" s="37" t="s">
        <v>119</v>
      </c>
      <c r="F41" s="38" t="s">
        <v>120</v>
      </c>
      <c r="G41" s="40">
        <v>0.51</v>
      </c>
      <c r="H41" s="41" t="s">
        <v>9</v>
      </c>
      <c r="I41" s="14">
        <v>900</v>
      </c>
      <c r="J41" s="15">
        <v>100</v>
      </c>
      <c r="K41" s="27">
        <f>+J41+I41</f>
        <v>1000</v>
      </c>
      <c r="L41" s="17" t="str">
        <f t="shared" si="0"/>
        <v>OK</v>
      </c>
      <c r="M41" s="18">
        <f>+[1]P17!R26</f>
        <v>20825.451610621538</v>
      </c>
      <c r="N41" s="15">
        <f>+M41+M42</f>
        <v>60643.329280133672</v>
      </c>
      <c r="O41" s="19" t="str">
        <f>IF((N41&gt;='[1]Calificación Técnica'!$C$27),"CUMPLE","NO CUMPLE")</f>
        <v>CUMPLE</v>
      </c>
    </row>
    <row r="42" spans="1:15" ht="15">
      <c r="D42" s="36"/>
      <c r="E42" s="37" t="s">
        <v>121</v>
      </c>
      <c r="F42" s="38" t="s">
        <v>122</v>
      </c>
      <c r="G42" s="40">
        <v>0.49</v>
      </c>
      <c r="H42" s="41"/>
      <c r="I42" s="14"/>
      <c r="J42" s="15"/>
      <c r="K42" s="31"/>
      <c r="L42" s="22"/>
      <c r="M42" s="18">
        <f>+[1]P17!R27+[1]P17!R28+[1]P17!R29</f>
        <v>39817.877669512134</v>
      </c>
      <c r="N42" s="15"/>
      <c r="O42" s="19"/>
    </row>
    <row r="43" spans="1:15" ht="27" customHeight="1">
      <c r="D43" s="46">
        <v>18</v>
      </c>
      <c r="E43" s="37" t="s">
        <v>123</v>
      </c>
      <c r="F43" s="38" t="s">
        <v>60</v>
      </c>
      <c r="G43" s="40">
        <v>1</v>
      </c>
      <c r="H43" s="47" t="s">
        <v>9</v>
      </c>
      <c r="I43" s="48">
        <v>900</v>
      </c>
      <c r="J43" s="18">
        <v>100</v>
      </c>
      <c r="K43" s="18">
        <f>+J43+I43</f>
        <v>1000</v>
      </c>
      <c r="L43" s="49" t="str">
        <f t="shared" si="0"/>
        <v>OK</v>
      </c>
      <c r="M43" s="18">
        <f>+[1]P18!R24+[1]P18!R25+[1]P18!R26+[1]P18!R27</f>
        <v>38972.03038702601</v>
      </c>
      <c r="N43" s="18">
        <f>+M43</f>
        <v>38972.03038702601</v>
      </c>
      <c r="O43" s="49" t="str">
        <f>IF((N43&gt;='[1]Calificación Técnica'!$C$27),"CUMPLE","NO CUMPLE")</f>
        <v>CUMPLE</v>
      </c>
    </row>
    <row r="44" spans="1:15" ht="27" customHeight="1">
      <c r="D44" s="36">
        <v>19</v>
      </c>
      <c r="E44" s="37" t="s">
        <v>124</v>
      </c>
      <c r="F44" s="38" t="s">
        <v>125</v>
      </c>
      <c r="G44" s="40">
        <v>0.51</v>
      </c>
      <c r="H44" s="41" t="s">
        <v>9</v>
      </c>
      <c r="I44" s="14">
        <v>900</v>
      </c>
      <c r="J44" s="15">
        <v>100</v>
      </c>
      <c r="K44" s="27">
        <f>+J44+I44</f>
        <v>1000</v>
      </c>
      <c r="L44" s="17" t="str">
        <f t="shared" si="0"/>
        <v>OK</v>
      </c>
      <c r="M44" s="18">
        <f>+[1]P19!R27</f>
        <v>4387.8398942595022</v>
      </c>
      <c r="N44" s="15">
        <f>+M44+M45+M46</f>
        <v>21608.889494257106</v>
      </c>
      <c r="O44" s="19" t="str">
        <f>IF((N44&gt;='[1]Calificación Técnica'!$C$27),"CUMPLE","NO CUMPLE")</f>
        <v>CUMPLE</v>
      </c>
    </row>
    <row r="45" spans="1:15" ht="20.100000000000001" customHeight="1">
      <c r="D45" s="36"/>
      <c r="E45" s="37" t="s">
        <v>126</v>
      </c>
      <c r="F45" s="38" t="s">
        <v>127</v>
      </c>
      <c r="G45" s="40">
        <v>0.25</v>
      </c>
      <c r="H45" s="41"/>
      <c r="I45" s="14"/>
      <c r="J45" s="15"/>
      <c r="K45" s="29"/>
      <c r="L45" s="30"/>
      <c r="M45" s="18">
        <f>+[1]P19!R28</f>
        <v>9965.0270586949518</v>
      </c>
      <c r="N45" s="15"/>
      <c r="O45" s="19"/>
    </row>
    <row r="46" spans="1:15" ht="20.100000000000001" customHeight="1">
      <c r="D46" s="36"/>
      <c r="E46" s="37" t="s">
        <v>128</v>
      </c>
      <c r="F46" s="38" t="s">
        <v>129</v>
      </c>
      <c r="G46" s="40">
        <v>0.24</v>
      </c>
      <c r="H46" s="41"/>
      <c r="I46" s="14"/>
      <c r="J46" s="15"/>
      <c r="K46" s="31"/>
      <c r="L46" s="22"/>
      <c r="M46" s="18">
        <f>+[1]P19!R29+[1]P19!R30</f>
        <v>7256.0225413026528</v>
      </c>
      <c r="N46" s="15"/>
      <c r="O46" s="19"/>
    </row>
    <row r="47" spans="1:15" ht="25.5">
      <c r="D47" s="36">
        <v>20</v>
      </c>
      <c r="E47" s="37" t="s">
        <v>130</v>
      </c>
      <c r="F47" s="38" t="s">
        <v>131</v>
      </c>
      <c r="G47" s="40">
        <v>0.51</v>
      </c>
      <c r="H47" s="41" t="s">
        <v>9</v>
      </c>
      <c r="I47" s="14">
        <v>900</v>
      </c>
      <c r="J47" s="15">
        <v>100</v>
      </c>
      <c r="K47" s="27">
        <f>+J47+I47</f>
        <v>1000</v>
      </c>
      <c r="L47" s="17" t="str">
        <f t="shared" si="0"/>
        <v>OK</v>
      </c>
      <c r="M47" s="18">
        <f>+[1]P20!R27+[1]P20!R28</f>
        <v>18697.607596907525</v>
      </c>
      <c r="N47" s="15">
        <f>+M47+M48+M49</f>
        <v>31745.830958828083</v>
      </c>
      <c r="O47" s="19" t="str">
        <f>IF((N47&gt;='[1]Calificación Técnica'!$C$27),"CUMPLE","NO CUMPLE")</f>
        <v>CUMPLE</v>
      </c>
    </row>
    <row r="48" spans="1:15" ht="20.100000000000001" customHeight="1">
      <c r="D48" s="36"/>
      <c r="E48" s="37" t="s">
        <v>132</v>
      </c>
      <c r="F48" s="38" t="s">
        <v>133</v>
      </c>
      <c r="G48" s="40">
        <v>0.25</v>
      </c>
      <c r="H48" s="41"/>
      <c r="I48" s="14"/>
      <c r="J48" s="15"/>
      <c r="K48" s="29"/>
      <c r="L48" s="30"/>
      <c r="M48" s="18">
        <f>+[1]P20!R29+[1]P20!R30</f>
        <v>13048.22336192056</v>
      </c>
      <c r="N48" s="15"/>
      <c r="O48" s="19"/>
    </row>
    <row r="49" spans="4:15" ht="20.100000000000001" customHeight="1">
      <c r="D49" s="36"/>
      <c r="E49" s="37" t="s">
        <v>134</v>
      </c>
      <c r="F49" s="38" t="s">
        <v>135</v>
      </c>
      <c r="G49" s="40">
        <v>0.24</v>
      </c>
      <c r="H49" s="41"/>
      <c r="I49" s="14"/>
      <c r="J49" s="15"/>
      <c r="K49" s="31"/>
      <c r="L49" s="22"/>
      <c r="M49" s="18">
        <v>0</v>
      </c>
      <c r="N49" s="15"/>
      <c r="O49" s="19"/>
    </row>
    <row r="50" spans="4:15" ht="25.5" customHeight="1">
      <c r="D50" s="36">
        <v>21</v>
      </c>
      <c r="E50" s="37" t="s">
        <v>136</v>
      </c>
      <c r="F50" s="38" t="s">
        <v>137</v>
      </c>
      <c r="G50" s="40">
        <v>0.51</v>
      </c>
      <c r="H50" s="41" t="s">
        <v>9</v>
      </c>
      <c r="I50" s="14">
        <v>900</v>
      </c>
      <c r="J50" s="15">
        <v>100</v>
      </c>
      <c r="K50" s="27">
        <f>+J50+I50</f>
        <v>1000</v>
      </c>
      <c r="L50" s="17" t="str">
        <f t="shared" si="0"/>
        <v>OK</v>
      </c>
      <c r="M50" s="18">
        <f>+[1]P21!R24+[1]P21!R25+[1]P21!R26</f>
        <v>21241.034163233166</v>
      </c>
      <c r="N50" s="15">
        <f>+M50+M51</f>
        <v>26780.608602589382</v>
      </c>
      <c r="O50" s="19" t="str">
        <f>IF((N50&gt;='[1]Calificación Técnica'!$C$27),"CUMPLE","NO CUMPLE")</f>
        <v>CUMPLE</v>
      </c>
    </row>
    <row r="51" spans="4:15" ht="20.100000000000001" customHeight="1">
      <c r="D51" s="36"/>
      <c r="E51" s="37" t="s">
        <v>138</v>
      </c>
      <c r="F51" s="38" t="s">
        <v>139</v>
      </c>
      <c r="G51" s="40">
        <v>0.49</v>
      </c>
      <c r="H51" s="41"/>
      <c r="I51" s="14"/>
      <c r="J51" s="15"/>
      <c r="K51" s="31"/>
      <c r="L51" s="22"/>
      <c r="M51" s="18">
        <f>+[1]P21!R27</f>
        <v>5539.5744393562154</v>
      </c>
      <c r="N51" s="15"/>
      <c r="O51" s="19"/>
    </row>
    <row r="52" spans="4:15" ht="15">
      <c r="D52" s="36">
        <v>22</v>
      </c>
      <c r="E52" s="37" t="s">
        <v>140</v>
      </c>
      <c r="F52" s="38" t="s">
        <v>141</v>
      </c>
      <c r="G52" s="40">
        <v>0.6</v>
      </c>
      <c r="H52" s="41" t="s">
        <v>9</v>
      </c>
      <c r="I52" s="14">
        <v>900</v>
      </c>
      <c r="J52" s="15">
        <v>100</v>
      </c>
      <c r="K52" s="27">
        <f>+J52+I52</f>
        <v>1000</v>
      </c>
      <c r="L52" s="17" t="str">
        <f t="shared" si="0"/>
        <v>OK</v>
      </c>
      <c r="M52" s="18">
        <f>+[1]P22!R25+[1]P22!R26+[1]P22!R27</f>
        <v>38468.084355660743</v>
      </c>
      <c r="N52" s="15">
        <f>+M52+M53</f>
        <v>52401.859198755046</v>
      </c>
      <c r="O52" s="19" t="str">
        <f>IF((N52&gt;='[1]Calificación Técnica'!$C$27),"CUMPLE","NO CUMPLE")</f>
        <v>CUMPLE</v>
      </c>
    </row>
    <row r="53" spans="4:15" ht="27" customHeight="1">
      <c r="D53" s="36"/>
      <c r="E53" s="37" t="s">
        <v>142</v>
      </c>
      <c r="F53" s="38" t="s">
        <v>143</v>
      </c>
      <c r="G53" s="40">
        <v>0.4</v>
      </c>
      <c r="H53" s="41"/>
      <c r="I53" s="14"/>
      <c r="J53" s="15"/>
      <c r="K53" s="31"/>
      <c r="L53" s="22"/>
      <c r="M53" s="18">
        <f>+[1]P22!R28</f>
        <v>13933.774843094305</v>
      </c>
      <c r="N53" s="15"/>
      <c r="O53" s="19"/>
    </row>
    <row r="54" spans="4:15" ht="20.100000000000001" customHeight="1">
      <c r="D54" s="36">
        <v>23</v>
      </c>
      <c r="E54" s="37" t="s">
        <v>144</v>
      </c>
      <c r="F54" s="38" t="s">
        <v>145</v>
      </c>
      <c r="G54" s="40">
        <v>0.51</v>
      </c>
      <c r="H54" s="41" t="s">
        <v>9</v>
      </c>
      <c r="I54" s="14">
        <v>900</v>
      </c>
      <c r="J54" s="15">
        <v>100</v>
      </c>
      <c r="K54" s="27">
        <f>+J54+I54</f>
        <v>1000</v>
      </c>
      <c r="L54" s="17" t="str">
        <f t="shared" si="0"/>
        <v>OK</v>
      </c>
      <c r="M54" s="18">
        <f>+[1]P23!R26</f>
        <v>15353.913242262568</v>
      </c>
      <c r="N54" s="15">
        <f>+M54+M55+M56</f>
        <v>39687.614606887051</v>
      </c>
      <c r="O54" s="19" t="str">
        <f>IF((N54&gt;='[1]Calificación Técnica'!$C$27),"CUMPLE","NO CUMPLE")</f>
        <v>CUMPLE</v>
      </c>
    </row>
    <row r="55" spans="4:15" ht="20.100000000000001" customHeight="1">
      <c r="D55" s="36"/>
      <c r="E55" s="37" t="s">
        <v>146</v>
      </c>
      <c r="F55" s="38" t="s">
        <v>147</v>
      </c>
      <c r="G55" s="40">
        <v>0.25</v>
      </c>
      <c r="H55" s="41"/>
      <c r="I55" s="14"/>
      <c r="J55" s="15"/>
      <c r="K55" s="29"/>
      <c r="L55" s="30"/>
      <c r="M55" s="18">
        <f>+[1]P23!R29</f>
        <v>13221.795774647888</v>
      </c>
      <c r="N55" s="15"/>
      <c r="O55" s="19"/>
    </row>
    <row r="56" spans="4:15" ht="20.100000000000001" customHeight="1">
      <c r="D56" s="36"/>
      <c r="E56" s="37" t="s">
        <v>148</v>
      </c>
      <c r="F56" s="38" t="s">
        <v>149</v>
      </c>
      <c r="G56" s="40">
        <v>0.24</v>
      </c>
      <c r="H56" s="41"/>
      <c r="I56" s="14"/>
      <c r="J56" s="15"/>
      <c r="K56" s="31"/>
      <c r="L56" s="22"/>
      <c r="M56" s="18">
        <f>+[1]P23!R27+[1]P23!R28</f>
        <v>11111.905589976595</v>
      </c>
      <c r="N56" s="15"/>
      <c r="O56" s="19"/>
    </row>
    <row r="57" spans="4:15" ht="15">
      <c r="D57" s="46">
        <v>24</v>
      </c>
      <c r="E57" s="37" t="s">
        <v>150</v>
      </c>
      <c r="F57" s="38" t="s">
        <v>78</v>
      </c>
      <c r="G57" s="40">
        <v>1</v>
      </c>
      <c r="H57" s="47" t="s">
        <v>9</v>
      </c>
      <c r="I57" s="48">
        <v>900</v>
      </c>
      <c r="J57" s="18">
        <v>100</v>
      </c>
      <c r="K57" s="18">
        <f>+J57+I57</f>
        <v>1000</v>
      </c>
      <c r="L57" s="49" t="str">
        <f t="shared" si="0"/>
        <v>OK</v>
      </c>
      <c r="M57" s="18">
        <f>+[1]P24!R20+[1]P24!R21+[1]P24!R22+[1]P24!R23</f>
        <v>72428.698724104514</v>
      </c>
      <c r="N57" s="18">
        <f>+M57</f>
        <v>72428.698724104514</v>
      </c>
      <c r="O57" s="49" t="str">
        <f>IF((N57&gt;='[1]Calificación Técnica'!$C$27),"CUMPLE","NO CUMPLE")</f>
        <v>CUMPLE</v>
      </c>
    </row>
    <row r="58" spans="4:15" ht="20.100000000000001" customHeight="1">
      <c r="D58" s="46">
        <v>25</v>
      </c>
      <c r="E58" s="37" t="s">
        <v>151</v>
      </c>
      <c r="F58" s="38" t="s">
        <v>81</v>
      </c>
      <c r="G58" s="40">
        <v>1</v>
      </c>
      <c r="H58" s="47" t="s">
        <v>9</v>
      </c>
      <c r="I58" s="48">
        <v>900</v>
      </c>
      <c r="J58" s="18">
        <v>100</v>
      </c>
      <c r="K58" s="18">
        <f>+J58+I58</f>
        <v>1000</v>
      </c>
      <c r="L58" s="49" t="str">
        <f t="shared" si="0"/>
        <v>OK</v>
      </c>
      <c r="M58" s="18">
        <f>+[1]P25!R25+[1]P25!R26+[1]P25!R27</f>
        <v>14835.520374489892</v>
      </c>
      <c r="N58" s="18">
        <f>+M58</f>
        <v>14835.520374489892</v>
      </c>
      <c r="O58" s="49" t="str">
        <f>IF((N58&gt;='[1]Calificación Técnica'!$C$27),"CUMPLE","NO CUMPLE")</f>
        <v>CUMPLE</v>
      </c>
    </row>
    <row r="59" spans="4:15" ht="20.100000000000001" customHeight="1">
      <c r="D59" s="36">
        <v>26</v>
      </c>
      <c r="E59" s="37" t="s">
        <v>152</v>
      </c>
      <c r="F59" s="38" t="s">
        <v>153</v>
      </c>
      <c r="G59" s="40">
        <v>0.75</v>
      </c>
      <c r="H59" s="41" t="s">
        <v>9</v>
      </c>
      <c r="I59" s="14">
        <v>900</v>
      </c>
      <c r="J59" s="15">
        <v>100</v>
      </c>
      <c r="K59" s="27">
        <f>+J59+I59</f>
        <v>1000</v>
      </c>
      <c r="L59" s="17" t="str">
        <f t="shared" si="0"/>
        <v>OK</v>
      </c>
      <c r="M59" s="18">
        <f>+[1]P26!R24+[1]P26!R25+[1]P26!R27</f>
        <v>35254.794711180715</v>
      </c>
      <c r="N59" s="15">
        <f>+M59+M60</f>
        <v>40045.681657024259</v>
      </c>
      <c r="O59" s="19" t="str">
        <f>IF((N59&gt;='[1]Calificación Técnica'!$C$27),"CUMPLE","NO CUMPLE")</f>
        <v>CUMPLE</v>
      </c>
    </row>
    <row r="60" spans="4:15" ht="25.5">
      <c r="D60" s="36"/>
      <c r="E60" s="37" t="s">
        <v>154</v>
      </c>
      <c r="F60" s="38" t="s">
        <v>155</v>
      </c>
      <c r="G60" s="40">
        <v>0.25</v>
      </c>
      <c r="H60" s="41"/>
      <c r="I60" s="14"/>
      <c r="J60" s="15"/>
      <c r="K60" s="31"/>
      <c r="L60" s="22"/>
      <c r="M60" s="18">
        <f>+[1]P26!R26</f>
        <v>4790.8869458435429</v>
      </c>
      <c r="N60" s="15"/>
      <c r="O60" s="19"/>
    </row>
    <row r="61" spans="4:15" ht="18" customHeight="1">
      <c r="D61" s="36">
        <v>27</v>
      </c>
      <c r="E61" s="37" t="s">
        <v>156</v>
      </c>
      <c r="F61" s="38" t="s">
        <v>157</v>
      </c>
      <c r="G61" s="40">
        <v>0.7</v>
      </c>
      <c r="H61" s="41" t="s">
        <v>9</v>
      </c>
      <c r="I61" s="14">
        <v>900</v>
      </c>
      <c r="J61" s="15">
        <v>100</v>
      </c>
      <c r="K61" s="27">
        <f>+J61+I61</f>
        <v>1000</v>
      </c>
      <c r="L61" s="17" t="str">
        <f t="shared" si="0"/>
        <v>OK</v>
      </c>
      <c r="M61" s="18">
        <f>+[1]P27!R26+[1]P27!R27+[1]P27!R28</f>
        <v>33613.417858002627</v>
      </c>
      <c r="N61" s="15">
        <f>+M61+M62</f>
        <v>38491.274675068438</v>
      </c>
      <c r="O61" s="19" t="str">
        <f>IF((N61&gt;='[1]Calificación Técnica'!$C$27),"CUMPLE","NO CUMPLE")</f>
        <v>CUMPLE</v>
      </c>
    </row>
    <row r="62" spans="4:15" ht="15">
      <c r="D62" s="36"/>
      <c r="E62" s="37" t="s">
        <v>158</v>
      </c>
      <c r="F62" s="38" t="s">
        <v>159</v>
      </c>
      <c r="G62" s="40">
        <v>0.3</v>
      </c>
      <c r="H62" s="41"/>
      <c r="I62" s="14"/>
      <c r="J62" s="15"/>
      <c r="K62" s="31"/>
      <c r="L62" s="22"/>
      <c r="M62" s="18">
        <f>+[1]P27!R29</f>
        <v>4877.8568170658082</v>
      </c>
      <c r="N62" s="15"/>
      <c r="O62" s="19"/>
    </row>
    <row r="63" spans="4:15" ht="20.100000000000001" customHeight="1">
      <c r="D63" s="36">
        <v>28</v>
      </c>
      <c r="E63" s="37" t="s">
        <v>160</v>
      </c>
      <c r="F63" s="38" t="s">
        <v>161</v>
      </c>
      <c r="G63" s="40">
        <v>0.65</v>
      </c>
      <c r="H63" s="41" t="s">
        <v>9</v>
      </c>
      <c r="I63" s="14">
        <v>900</v>
      </c>
      <c r="J63" s="15">
        <v>100</v>
      </c>
      <c r="K63" s="27">
        <f>+J63+I63</f>
        <v>1000</v>
      </c>
      <c r="L63" s="17" t="str">
        <f t="shared" si="0"/>
        <v>OK</v>
      </c>
      <c r="M63" s="18">
        <f>+'[1]P28 '!R26+'[1]P28 '!R27</f>
        <v>12152.98713205891</v>
      </c>
      <c r="N63" s="15">
        <f>+M63+M64</f>
        <v>34216.262372278863</v>
      </c>
      <c r="O63" s="19" t="str">
        <f>IF((N63&gt;='[1]Calificación Técnica'!$C$27),"CUMPLE","NO CUMPLE")</f>
        <v>CUMPLE</v>
      </c>
    </row>
    <row r="64" spans="4:15" ht="20.100000000000001" customHeight="1">
      <c r="D64" s="36"/>
      <c r="E64" s="37" t="s">
        <v>162</v>
      </c>
      <c r="F64" s="38" t="s">
        <v>163</v>
      </c>
      <c r="G64" s="40">
        <v>0.35</v>
      </c>
      <c r="H64" s="41"/>
      <c r="I64" s="14"/>
      <c r="J64" s="15"/>
      <c r="K64" s="31"/>
      <c r="L64" s="22"/>
      <c r="M64" s="18">
        <f>+'[1]P28 '!R28+'[1]P28 '!R29</f>
        <v>22063.275240219955</v>
      </c>
      <c r="N64" s="15"/>
      <c r="O64" s="19"/>
    </row>
    <row r="65" spans="4:15" ht="28.5" customHeight="1">
      <c r="D65" s="46">
        <v>29</v>
      </c>
      <c r="E65" s="37" t="s">
        <v>164</v>
      </c>
      <c r="F65" s="38" t="s">
        <v>93</v>
      </c>
      <c r="G65" s="40">
        <v>1</v>
      </c>
      <c r="H65" s="47" t="s">
        <v>9</v>
      </c>
      <c r="I65" s="48">
        <v>900</v>
      </c>
      <c r="J65" s="18">
        <v>100</v>
      </c>
      <c r="K65" s="18">
        <f>+J65+I65</f>
        <v>1000</v>
      </c>
      <c r="L65" s="49" t="str">
        <f t="shared" si="0"/>
        <v>OK</v>
      </c>
      <c r="M65" s="18">
        <f>+[1]P29!R25+[1]P29!R26+[1]P29!R27+[1]P29!R28</f>
        <v>23423.242403585013</v>
      </c>
      <c r="N65" s="18">
        <f>+M65</f>
        <v>23423.242403585013</v>
      </c>
      <c r="O65" s="49" t="str">
        <f>IF((N65&gt;='[1]Calificación Técnica'!$C$27),"CUMPLE","NO CUMPLE")</f>
        <v>CUMPLE</v>
      </c>
    </row>
    <row r="66" spans="4:15" ht="15">
      <c r="D66" s="36">
        <v>30</v>
      </c>
      <c r="E66" s="37" t="s">
        <v>165</v>
      </c>
      <c r="F66" s="38" t="s">
        <v>166</v>
      </c>
      <c r="G66" s="40">
        <v>0.51</v>
      </c>
      <c r="H66" s="41" t="s">
        <v>9</v>
      </c>
      <c r="I66" s="14">
        <v>900</v>
      </c>
      <c r="J66" s="15">
        <v>100</v>
      </c>
      <c r="K66" s="27">
        <f>+J66+I66</f>
        <v>1000</v>
      </c>
      <c r="L66" s="17" t="str">
        <f t="shared" si="0"/>
        <v>OK</v>
      </c>
      <c r="M66" s="18">
        <f>+[1]P30!R26</f>
        <v>11104.084572625698</v>
      </c>
      <c r="N66" s="15">
        <f>+M66+M67</f>
        <v>11104.084572625698</v>
      </c>
      <c r="O66" s="19" t="str">
        <f>IF((N66&gt;='[1]Calificación Técnica'!$C$27),"CUMPLE","NO CUMPLE")</f>
        <v>CUMPLE</v>
      </c>
    </row>
    <row r="67" spans="4:15" ht="15">
      <c r="D67" s="36"/>
      <c r="E67" s="37" t="s">
        <v>167</v>
      </c>
      <c r="F67" s="38" t="s">
        <v>168</v>
      </c>
      <c r="G67" s="40">
        <v>0.49</v>
      </c>
      <c r="H67" s="41"/>
      <c r="I67" s="14"/>
      <c r="J67" s="15"/>
      <c r="K67" s="31"/>
      <c r="L67" s="22"/>
      <c r="M67" s="18">
        <v>0</v>
      </c>
      <c r="N67" s="15"/>
      <c r="O67" s="19"/>
    </row>
    <row r="68" spans="4:15" ht="15" customHeight="1">
      <c r="D68" s="9">
        <v>31</v>
      </c>
      <c r="E68" s="10" t="s">
        <v>169</v>
      </c>
      <c r="F68" s="11" t="s">
        <v>170</v>
      </c>
      <c r="G68" s="12">
        <v>0.51</v>
      </c>
      <c r="H68" s="26" t="s">
        <v>17</v>
      </c>
      <c r="I68" s="14">
        <v>0</v>
      </c>
      <c r="J68" s="15">
        <v>0</v>
      </c>
      <c r="K68" s="27">
        <f>+J68+I68</f>
        <v>0</v>
      </c>
      <c r="L68" s="17" t="str">
        <f t="shared" ref="L68:L71" si="1">+$L$2</f>
        <v>OK</v>
      </c>
      <c r="M68" s="18">
        <f>+[1]P31!R25</f>
        <v>35137.413511643994</v>
      </c>
      <c r="N68" s="15">
        <f>+M68+M69+M70</f>
        <v>61515.174364531005</v>
      </c>
      <c r="O68" s="19" t="str">
        <f>IF((N68&gt;='[1]Calificación Técnica'!$C$27),"CUMPLE","NO CUMPLE")</f>
        <v>CUMPLE</v>
      </c>
    </row>
    <row r="69" spans="4:15" ht="20.100000000000001" customHeight="1">
      <c r="D69" s="9"/>
      <c r="E69" s="10" t="s">
        <v>171</v>
      </c>
      <c r="F69" s="11" t="s">
        <v>172</v>
      </c>
      <c r="G69" s="12">
        <v>0.25</v>
      </c>
      <c r="H69" s="26"/>
      <c r="I69" s="14"/>
      <c r="J69" s="15"/>
      <c r="K69" s="29"/>
      <c r="L69" s="30"/>
      <c r="M69" s="18">
        <f>+[1]P31!R26+[1]P31!R27</f>
        <v>9440.8957215457904</v>
      </c>
      <c r="N69" s="15"/>
      <c r="O69" s="19"/>
    </row>
    <row r="70" spans="4:15" ht="15">
      <c r="D70" s="9"/>
      <c r="E70" s="10" t="s">
        <v>173</v>
      </c>
      <c r="F70" s="11" t="s">
        <v>174</v>
      </c>
      <c r="G70" s="12">
        <v>0.24</v>
      </c>
      <c r="H70" s="26"/>
      <c r="I70" s="14"/>
      <c r="J70" s="15"/>
      <c r="K70" s="31"/>
      <c r="L70" s="22"/>
      <c r="M70" s="18">
        <f>+[1]P31!R28</f>
        <v>16936.865131341223</v>
      </c>
      <c r="N70" s="15"/>
      <c r="O70" s="19"/>
    </row>
    <row r="71" spans="4:15" ht="20.25" customHeight="1">
      <c r="D71" s="36">
        <v>32</v>
      </c>
      <c r="E71" s="37" t="s">
        <v>175</v>
      </c>
      <c r="F71" s="38" t="s">
        <v>176</v>
      </c>
      <c r="G71" s="39">
        <v>0.7</v>
      </c>
      <c r="H71" s="41" t="s">
        <v>9</v>
      </c>
      <c r="I71" s="14">
        <v>900</v>
      </c>
      <c r="J71" s="15">
        <v>100</v>
      </c>
      <c r="K71" s="27">
        <f>+J71+I71</f>
        <v>1000</v>
      </c>
      <c r="L71" s="17" t="str">
        <f t="shared" si="1"/>
        <v>OK</v>
      </c>
      <c r="M71" s="18">
        <f>+[1]P32!R23+[1]P32!R24+[1]P32!R25+[1]P32!R26</f>
        <v>60923.562778213513</v>
      </c>
      <c r="N71" s="15">
        <f>+M71+M72</f>
        <v>60923.562778213513</v>
      </c>
      <c r="O71" s="19" t="str">
        <f>IF((N71&gt;='[1]Calificación Técnica'!$C$27),"CUMPLE","NO CUMPLE")</f>
        <v>CUMPLE</v>
      </c>
    </row>
    <row r="72" spans="4:15" ht="22.5" customHeight="1">
      <c r="D72" s="36"/>
      <c r="E72" s="37" t="s">
        <v>177</v>
      </c>
      <c r="F72" s="38" t="s">
        <v>178</v>
      </c>
      <c r="G72" s="39">
        <v>0.3</v>
      </c>
      <c r="H72" s="41"/>
      <c r="I72" s="14"/>
      <c r="J72" s="15"/>
      <c r="K72" s="31"/>
      <c r="L72" s="22"/>
      <c r="M72" s="18">
        <v>0</v>
      </c>
      <c r="N72" s="15"/>
      <c r="O72" s="19"/>
    </row>
    <row r="75" spans="4:15" ht="20.100000000000001" customHeight="1"/>
    <row r="76" spans="4:15" ht="20.100000000000001" customHeight="1"/>
    <row r="77" spans="4:15" ht="43.5" customHeight="1"/>
    <row r="78" spans="4:15" ht="20.100000000000001" customHeight="1"/>
    <row r="79" spans="4:15" ht="20.100000000000001" customHeight="1"/>
    <row r="80" spans="4:15" ht="46.5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</sheetData>
  <autoFilter ref="D1:O72"/>
  <mergeCells count="224">
    <mergeCell ref="D71:D72"/>
    <mergeCell ref="H71:H72"/>
    <mergeCell ref="I71:I72"/>
    <mergeCell ref="J71:J72"/>
    <mergeCell ref="K71:K72"/>
    <mergeCell ref="L71:L72"/>
    <mergeCell ref="N71:N72"/>
    <mergeCell ref="O71:O72"/>
    <mergeCell ref="O66:O67"/>
    <mergeCell ref="D68:D70"/>
    <mergeCell ref="H68:H70"/>
    <mergeCell ref="I68:I70"/>
    <mergeCell ref="J68:J70"/>
    <mergeCell ref="K68:K70"/>
    <mergeCell ref="L68:L70"/>
    <mergeCell ref="N68:N70"/>
    <mergeCell ref="O68:O70"/>
    <mergeCell ref="N63:N64"/>
    <mergeCell ref="O63:O64"/>
    <mergeCell ref="D66:D67"/>
    <mergeCell ref="H66:H67"/>
    <mergeCell ref="I66:I67"/>
    <mergeCell ref="J66:J67"/>
    <mergeCell ref="K66:K67"/>
    <mergeCell ref="L66:L67"/>
    <mergeCell ref="N66:N67"/>
    <mergeCell ref="D63:D64"/>
    <mergeCell ref="H63:H64"/>
    <mergeCell ref="I63:I64"/>
    <mergeCell ref="J63:J64"/>
    <mergeCell ref="K63:K64"/>
    <mergeCell ref="L63:L64"/>
    <mergeCell ref="D61:D62"/>
    <mergeCell ref="H61:H62"/>
    <mergeCell ref="I61:I62"/>
    <mergeCell ref="J61:J62"/>
    <mergeCell ref="K61:K62"/>
    <mergeCell ref="L61:L62"/>
    <mergeCell ref="N61:N62"/>
    <mergeCell ref="O61:O62"/>
    <mergeCell ref="O54:O56"/>
    <mergeCell ref="D59:D60"/>
    <mergeCell ref="H59:H60"/>
    <mergeCell ref="I59:I60"/>
    <mergeCell ref="J59:J60"/>
    <mergeCell ref="K59:K60"/>
    <mergeCell ref="L59:L60"/>
    <mergeCell ref="N59:N60"/>
    <mergeCell ref="O59:O60"/>
    <mergeCell ref="N52:N53"/>
    <mergeCell ref="O52:O53"/>
    <mergeCell ref="D54:D56"/>
    <mergeCell ref="H54:H56"/>
    <mergeCell ref="I54:I56"/>
    <mergeCell ref="J54:J56"/>
    <mergeCell ref="K54:K56"/>
    <mergeCell ref="L54:L56"/>
    <mergeCell ref="N54:N56"/>
    <mergeCell ref="D52:D53"/>
    <mergeCell ref="H52:H53"/>
    <mergeCell ref="I52:I53"/>
    <mergeCell ref="J52:J53"/>
    <mergeCell ref="K52:K53"/>
    <mergeCell ref="L52:L53"/>
    <mergeCell ref="D50:D51"/>
    <mergeCell ref="H50:H51"/>
    <mergeCell ref="I50:I51"/>
    <mergeCell ref="J50:J51"/>
    <mergeCell ref="K50:K51"/>
    <mergeCell ref="L50:L51"/>
    <mergeCell ref="N50:N51"/>
    <mergeCell ref="O50:O51"/>
    <mergeCell ref="O44:O46"/>
    <mergeCell ref="D47:D49"/>
    <mergeCell ref="H47:H49"/>
    <mergeCell ref="I47:I49"/>
    <mergeCell ref="J47:J49"/>
    <mergeCell ref="K47:K49"/>
    <mergeCell ref="L47:L49"/>
    <mergeCell ref="N47:N49"/>
    <mergeCell ref="O47:O49"/>
    <mergeCell ref="N41:N42"/>
    <mergeCell ref="O41:O42"/>
    <mergeCell ref="D44:D46"/>
    <mergeCell ref="H44:H46"/>
    <mergeCell ref="I44:I46"/>
    <mergeCell ref="J44:J46"/>
    <mergeCell ref="K44:K46"/>
    <mergeCell ref="L44:L46"/>
    <mergeCell ref="N44:N46"/>
    <mergeCell ref="D41:D42"/>
    <mergeCell ref="H41:H42"/>
    <mergeCell ref="I41:I42"/>
    <mergeCell ref="J41:J42"/>
    <mergeCell ref="K41:K42"/>
    <mergeCell ref="L41:L42"/>
    <mergeCell ref="D38:D40"/>
    <mergeCell ref="H38:H40"/>
    <mergeCell ref="I38:I40"/>
    <mergeCell ref="J38:J40"/>
    <mergeCell ref="K38:K40"/>
    <mergeCell ref="L38:L40"/>
    <mergeCell ref="N38:N40"/>
    <mergeCell ref="O38:O40"/>
    <mergeCell ref="O33:O34"/>
    <mergeCell ref="D35:D37"/>
    <mergeCell ref="H35:H37"/>
    <mergeCell ref="I35:I37"/>
    <mergeCell ref="J35:J37"/>
    <mergeCell ref="K35:K37"/>
    <mergeCell ref="L35:L37"/>
    <mergeCell ref="N35:N37"/>
    <mergeCell ref="O35:O37"/>
    <mergeCell ref="N30:N32"/>
    <mergeCell ref="O30:O32"/>
    <mergeCell ref="D33:D34"/>
    <mergeCell ref="H33:H34"/>
    <mergeCell ref="I33:I34"/>
    <mergeCell ref="J33:J34"/>
    <mergeCell ref="K33:K34"/>
    <mergeCell ref="L33:L34"/>
    <mergeCell ref="N33:N34"/>
    <mergeCell ref="D30:D32"/>
    <mergeCell ref="H30:H32"/>
    <mergeCell ref="I30:I32"/>
    <mergeCell ref="J30:J32"/>
    <mergeCell ref="K30:K32"/>
    <mergeCell ref="L30:L32"/>
    <mergeCell ref="D28:D29"/>
    <mergeCell ref="H28:H29"/>
    <mergeCell ref="I28:I29"/>
    <mergeCell ref="J28:J29"/>
    <mergeCell ref="K28:K29"/>
    <mergeCell ref="L28:L29"/>
    <mergeCell ref="N28:N29"/>
    <mergeCell ref="O28:O29"/>
    <mergeCell ref="O23:O24"/>
    <mergeCell ref="D25:D27"/>
    <mergeCell ref="H25:H27"/>
    <mergeCell ref="I25:I27"/>
    <mergeCell ref="J25:J27"/>
    <mergeCell ref="K25:K27"/>
    <mergeCell ref="L25:L27"/>
    <mergeCell ref="N25:N27"/>
    <mergeCell ref="O25:O27"/>
    <mergeCell ref="N21:N22"/>
    <mergeCell ref="O21:O22"/>
    <mergeCell ref="D23:D24"/>
    <mergeCell ref="H23:H24"/>
    <mergeCell ref="I23:I24"/>
    <mergeCell ref="J23:J24"/>
    <mergeCell ref="K23:K24"/>
    <mergeCell ref="L23:L24"/>
    <mergeCell ref="N23:N24"/>
    <mergeCell ref="D21:D22"/>
    <mergeCell ref="H21:H22"/>
    <mergeCell ref="I21:I22"/>
    <mergeCell ref="J21:J22"/>
    <mergeCell ref="K21:K22"/>
    <mergeCell ref="L21:L22"/>
    <mergeCell ref="D19:D20"/>
    <mergeCell ref="H19:H20"/>
    <mergeCell ref="I19:I20"/>
    <mergeCell ref="J19:J20"/>
    <mergeCell ref="K19:K20"/>
    <mergeCell ref="L19:L20"/>
    <mergeCell ref="N19:N20"/>
    <mergeCell ref="O19:O20"/>
    <mergeCell ref="O14:O16"/>
    <mergeCell ref="D17:D18"/>
    <mergeCell ref="H17:H18"/>
    <mergeCell ref="I17:I18"/>
    <mergeCell ref="J17:J18"/>
    <mergeCell ref="K17:K18"/>
    <mergeCell ref="L17:L18"/>
    <mergeCell ref="N17:N18"/>
    <mergeCell ref="O17:O18"/>
    <mergeCell ref="N11:N13"/>
    <mergeCell ref="O11:O13"/>
    <mergeCell ref="D14:D16"/>
    <mergeCell ref="H14:H16"/>
    <mergeCell ref="I14:I16"/>
    <mergeCell ref="J14:J16"/>
    <mergeCell ref="K14:K16"/>
    <mergeCell ref="L14:L16"/>
    <mergeCell ref="N14:N16"/>
    <mergeCell ref="D11:D13"/>
    <mergeCell ref="H11:H13"/>
    <mergeCell ref="I11:I13"/>
    <mergeCell ref="J11:J13"/>
    <mergeCell ref="K11:K13"/>
    <mergeCell ref="L11:L13"/>
    <mergeCell ref="D9:D10"/>
    <mergeCell ref="H9:H10"/>
    <mergeCell ref="I9:I10"/>
    <mergeCell ref="J9:J10"/>
    <mergeCell ref="K9:K10"/>
    <mergeCell ref="L9:L10"/>
    <mergeCell ref="N9:N10"/>
    <mergeCell ref="O9:O10"/>
    <mergeCell ref="O4:O6"/>
    <mergeCell ref="D7:D8"/>
    <mergeCell ref="H7:H8"/>
    <mergeCell ref="I7:I8"/>
    <mergeCell ref="J7:J8"/>
    <mergeCell ref="K7:K8"/>
    <mergeCell ref="L7:L8"/>
    <mergeCell ref="N7:N8"/>
    <mergeCell ref="O7:O8"/>
    <mergeCell ref="N2:N3"/>
    <mergeCell ref="O2:O3"/>
    <mergeCell ref="D4:D6"/>
    <mergeCell ref="H4:H6"/>
    <mergeCell ref="I4:I6"/>
    <mergeCell ref="J4:J6"/>
    <mergeCell ref="K4:K6"/>
    <mergeCell ref="L4:L6"/>
    <mergeCell ref="N4:N6"/>
    <mergeCell ref="D2:D3"/>
    <mergeCell ref="H2:H3"/>
    <mergeCell ref="I2:I3"/>
    <mergeCell ref="J2:J3"/>
    <mergeCell ref="K2:K3"/>
    <mergeCell ref="L2:L3"/>
  </mergeCells>
  <pageMargins left="0.7" right="0.7" top="0.75" bottom="0.75" header="0.3" footer="0.3"/>
  <pageSetup scale="56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PROPONENTES</vt:lpstr>
      <vt:lpstr>Hoja1</vt:lpstr>
      <vt:lpstr>Hoja2</vt:lpstr>
      <vt:lpstr>Hoja3</vt:lpstr>
      <vt:lpstr>PROPONENTES!Área_de_impresión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EVA2_ANI</dc:creator>
  <cp:lastModifiedBy>EVA2_ANI</cp:lastModifiedBy>
  <dcterms:created xsi:type="dcterms:W3CDTF">2015-04-08T02:13:51Z</dcterms:created>
  <dcterms:modified xsi:type="dcterms:W3CDTF">2015-04-08T02:15:41Z</dcterms:modified>
</cp:coreProperties>
</file>