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anionline-my.sharepoint.com/personal/nmorales_ani_gov_co/Documents/CONTENIDOS/CONTRACTUAL/"/>
    </mc:Choice>
  </mc:AlternateContent>
  <bookViews>
    <workbookView xWindow="0" yWindow="0" windowWidth="15360" windowHeight="8130"/>
  </bookViews>
  <sheets>
    <sheet name="Verificacion  Tecnica Experienc" sheetId="1" r:id="rId1"/>
    <sheet name="Calidad-apoyo" sheetId="2" r:id="rId2"/>
    <sheet name="Evaluacion Económica PARCIAL" sheetId="3" r:id="rId3"/>
  </sheets>
  <externalReferences>
    <externalReference r:id="rId4"/>
  </externalReferences>
  <calcPr calcId="152511" concurrentCalc="0"/>
</workbook>
</file>

<file path=xl/calcChain.xml><?xml version="1.0" encoding="utf-8"?>
<calcChain xmlns="http://schemas.openxmlformats.org/spreadsheetml/2006/main">
  <c r="J16" i="1" l="1"/>
  <c r="H16" i="1"/>
  <c r="H13" i="1"/>
  <c r="I12" i="1"/>
  <c r="I13" i="1"/>
  <c r="I16" i="1"/>
  <c r="I20" i="1"/>
  <c r="I24" i="1"/>
  <c r="I28" i="1"/>
  <c r="J12" i="1"/>
  <c r="J20" i="1"/>
  <c r="J24" i="1"/>
  <c r="J28" i="1"/>
  <c r="D54" i="1"/>
  <c r="D55" i="1"/>
  <c r="D56" i="1"/>
  <c r="D57" i="1"/>
  <c r="D53" i="1"/>
  <c r="G5" i="3"/>
  <c r="C9" i="3"/>
  <c r="C10" i="3"/>
  <c r="C11" i="3"/>
  <c r="C14" i="3"/>
  <c r="C13" i="3"/>
  <c r="E3" i="3"/>
  <c r="E4" i="3"/>
  <c r="E5" i="3"/>
  <c r="E6" i="3"/>
  <c r="E7" i="3"/>
  <c r="D7" i="3"/>
  <c r="B7" i="3"/>
  <c r="D6" i="3"/>
  <c r="B6" i="3"/>
  <c r="D5" i="3"/>
  <c r="B5" i="3"/>
  <c r="D4" i="3"/>
  <c r="B4" i="3"/>
  <c r="F3" i="3"/>
  <c r="G3" i="3"/>
  <c r="D3" i="3"/>
  <c r="B3" i="3"/>
  <c r="F56" i="1"/>
  <c r="H28" i="1"/>
  <c r="H20" i="1"/>
  <c r="F3" i="1"/>
  <c r="E56" i="1"/>
  <c r="H24" i="1"/>
  <c r="H12" i="1"/>
  <c r="I25" i="1"/>
  <c r="I27" i="1"/>
  <c r="I26" i="1"/>
  <c r="I9" i="1"/>
  <c r="I10" i="1"/>
  <c r="I11" i="1"/>
  <c r="I17" i="1"/>
  <c r="I18" i="1"/>
  <c r="I19" i="1"/>
  <c r="I21" i="1"/>
  <c r="I23" i="1"/>
  <c r="J1" i="2"/>
  <c r="J6" i="2"/>
  <c r="G56" i="1"/>
  <c r="B35" i="1"/>
  <c r="B44" i="1"/>
  <c r="B56" i="1"/>
  <c r="A35" i="1"/>
  <c r="A44" i="1"/>
  <c r="A56" i="1"/>
  <c r="A36" i="1"/>
  <c r="F1" i="2"/>
  <c r="F6" i="2"/>
  <c r="H1" i="2"/>
  <c r="H6" i="2"/>
  <c r="L1" i="2"/>
  <c r="L6" i="2"/>
  <c r="D1" i="2"/>
  <c r="D6" i="2"/>
  <c r="E54" i="1"/>
  <c r="F54" i="1"/>
  <c r="G54" i="1"/>
  <c r="E55" i="1"/>
  <c r="F55" i="1"/>
  <c r="G55" i="1"/>
  <c r="E57" i="1"/>
  <c r="F57" i="1"/>
  <c r="G57" i="1"/>
  <c r="E53" i="1"/>
  <c r="F53" i="1"/>
  <c r="G53" i="1"/>
  <c r="B33" i="1"/>
  <c r="B42" i="1"/>
  <c r="B54" i="1"/>
  <c r="B34" i="1"/>
  <c r="B43" i="1"/>
  <c r="B55" i="1"/>
  <c r="B36" i="1"/>
  <c r="B45" i="1"/>
  <c r="B57" i="1"/>
  <c r="B32" i="1"/>
  <c r="B41" i="1"/>
  <c r="B53" i="1"/>
  <c r="A33" i="1"/>
  <c r="A42" i="1"/>
  <c r="A54" i="1"/>
  <c r="A34" i="1"/>
  <c r="A43" i="1"/>
  <c r="A55" i="1"/>
  <c r="A45" i="1"/>
  <c r="A57" i="1"/>
  <c r="A32" i="1"/>
  <c r="A41" i="1"/>
  <c r="A53" i="1"/>
</calcChain>
</file>

<file path=xl/sharedStrings.xml><?xml version="1.0" encoding="utf-8"?>
<sst xmlns="http://schemas.openxmlformats.org/spreadsheetml/2006/main" count="158" uniqueCount="95">
  <si>
    <t>PROPONENTE</t>
  </si>
  <si>
    <t>No.</t>
  </si>
  <si>
    <t>FOLIOS</t>
  </si>
  <si>
    <t>EMPRESA / ENTIDAD</t>
  </si>
  <si>
    <t>No. PROPUESTA</t>
  </si>
  <si>
    <t>EXPERIENCIA DEL PROPONENTE</t>
  </si>
  <si>
    <t>CUMPLE / NO CUMPLE</t>
  </si>
  <si>
    <t>OFERTA TÉCNICA</t>
  </si>
  <si>
    <t>NÚMERO DEL PROCESO:</t>
  </si>
  <si>
    <t>OBJETO DEL PROCESO:</t>
  </si>
  <si>
    <t>2.6. CRITERIOS DE VERIFICACIÓN TÉCNICA</t>
  </si>
  <si>
    <t>CERTIFICADO DE DISTRIBUIDOR AUTORIZADO</t>
  </si>
  <si>
    <t>3. FACTORES DE PONDERACIÓN</t>
  </si>
  <si>
    <t>EVALUACIÓN ECONÓMICA</t>
  </si>
  <si>
    <t>APOYO INDUSTRIA NACIONAL</t>
  </si>
  <si>
    <t>FACTOR DE CALIDAD</t>
  </si>
  <si>
    <t>CRITERIOS DE PONDERACIÓN</t>
  </si>
  <si>
    <t>OBSERVACIONES</t>
  </si>
  <si>
    <t>SMMLV</t>
  </si>
  <si>
    <t>PRESUPUESTO:</t>
  </si>
  <si>
    <t>SMMLV:</t>
  </si>
  <si>
    <t>CUMPLE</t>
  </si>
  <si>
    <t>VALOR DEL CONTRATO</t>
  </si>
  <si>
    <t>PUNTAJE</t>
  </si>
  <si>
    <t>Ministerio de Educación Nacional</t>
  </si>
  <si>
    <t>ITEM</t>
  </si>
  <si>
    <t>OFRECIMIENTO</t>
  </si>
  <si>
    <t>100 PUNTOS</t>
  </si>
  <si>
    <t>PUNTAJE A ASIGNAR</t>
  </si>
  <si>
    <t>FOLIO</t>
  </si>
  <si>
    <t>200 PUNTOS</t>
  </si>
  <si>
    <t>EMPRESA</t>
  </si>
  <si>
    <t>VALOR</t>
  </si>
  <si>
    <t>PUNTAJE ASIGNADO</t>
  </si>
  <si>
    <t>MG</t>
  </si>
  <si>
    <t>SUPERIOR</t>
  </si>
  <si>
    <t>INFERIOR</t>
  </si>
  <si>
    <t xml:space="preserve"> </t>
  </si>
  <si>
    <t>AÑO</t>
  </si>
  <si>
    <t>ÍTEM</t>
  </si>
  <si>
    <t>Apoyo a la industria nacional y reciprocidad</t>
  </si>
  <si>
    <t>DIFERENCIA CON LA MG</t>
  </si>
  <si>
    <t>ACERCAMIENTO</t>
  </si>
  <si>
    <t>MEDIA</t>
  </si>
  <si>
    <t>X1*X2*X3*X4</t>
  </si>
  <si>
    <t>1/N</t>
  </si>
  <si>
    <t>CONTRATAR LA PRESTACIÓN DE SERVICIOS PARA LA TRANSFORMACIÓN DE CONTENIDOS VIRTUALES CON EL FIN DE FORTALECER LA GESTION DEL CONOCIMIENTO DE LA AGENCIA NACIONAL DE INFRAESTRUCTURA</t>
  </si>
  <si>
    <t>VJ-VPRE-SA-005-2015</t>
  </si>
  <si>
    <t>CETICS</t>
  </si>
  <si>
    <t>204-222</t>
  </si>
  <si>
    <t>Consejo superior de la judicatura</t>
  </si>
  <si>
    <t>223-224</t>
  </si>
  <si>
    <t>Dirección General Marítima</t>
  </si>
  <si>
    <t>COGNOSONLINE SOLUTIONS COLOMBIA S.A.</t>
  </si>
  <si>
    <t>07-010</t>
  </si>
  <si>
    <t>01-003</t>
  </si>
  <si>
    <t>32-53</t>
  </si>
  <si>
    <t>Banco Agrario de Colombia</t>
  </si>
  <si>
    <t>NO CUMPLE</t>
  </si>
  <si>
    <t>PRODYGYTEK PROCESS DOCUMENT AND DATA SOLUTIONS SAS</t>
  </si>
  <si>
    <t>03-005</t>
  </si>
  <si>
    <t>Linalca Informatica SA</t>
  </si>
  <si>
    <t>87-88</t>
  </si>
  <si>
    <t>98-104</t>
  </si>
  <si>
    <t>89-97</t>
  </si>
  <si>
    <t>Fuerza Aerea Colombiana</t>
  </si>
  <si>
    <t>04-006</t>
  </si>
  <si>
    <t>ARGUS</t>
  </si>
  <si>
    <t>110-111</t>
  </si>
  <si>
    <t>Incubadora de empresas del oriente, "Incubar Boyaca"</t>
  </si>
  <si>
    <t>112-116</t>
  </si>
  <si>
    <t>COPNIA Consejo Profesional Nacional de Ingeniería</t>
  </si>
  <si>
    <t>117-122</t>
  </si>
  <si>
    <t>Policia Nacional</t>
  </si>
  <si>
    <t>107 y 127</t>
  </si>
  <si>
    <t>BRANDER IDEAS S.A.S</t>
  </si>
  <si>
    <t>CreaOk</t>
  </si>
  <si>
    <t>47-48</t>
  </si>
  <si>
    <t>Gobernación de Casanare</t>
  </si>
  <si>
    <t>59-60</t>
  </si>
  <si>
    <t>Jardín Botánico</t>
  </si>
  <si>
    <t>El contrato no es tenido en cuenta para acreditar experiencia toda vez que no se aportò certificaciòn ni documento idoneo en el que conste la fecha de inicio y de terminaciòn del mismo</t>
  </si>
  <si>
    <t>Dentro de las actividades realizadas no se evidencia la transformaciòn de contenidos virtuales, razòn por la cual este contrato no es tenido en cuenta.</t>
  </si>
  <si>
    <t>De acuerdo  con lo señalado en el literal b del numeral 2.5 del pliego de condiciones no se aceptan contratos en ejecución. 
De la certificación aprotada se evidencia que el contrato tiene fecha de terminación el 27 de juio de 2015, razon por la cual la misma no es tenida en cuenta para efectos de acreditar experiencia</t>
  </si>
  <si>
    <t>Me obligo a realizar, sin ningún costo, la
transformación de 18 pantallas adicionales a las
mínimas requeridas, convertidas a recursos SCORM
listas para su socialización. Estas pantallas serán
entregadas entregadas durante el término de
ejecución del contrato</t>
  </si>
  <si>
    <t>No aparece registrado el cargo de la persona que expide la certificación, razón por la cual la certificación no es tenida en cuenta para efectos de acreditar experiencia.</t>
  </si>
  <si>
    <t>Teniendo en cuenta que la certificaciòn aportada no discrimina el valor correspondiente a los servicios de transformaciòn de contenidos virtuales y que la adiciòn aportada no se encuentra suscrita por la Entidad contratante no se tiene en cuenta el valor correspondiente a la adiciòn. No obstante, se tiene en cuenta el valor acreditado en el contrato inicial en el que se discriminan los valores, realizando el siguiente calculo: Se toma el valor correspondiente al aparte del contrato que especifica la transformación de contenidos $91'823.000 y se divide por el salario mínimo del año en que finalizó el contrato 2012, es decir, $566.700. ($91'823.000/$566.700) .El resulatdo nos da 162 SMMLV el cual es mayor al valor en SMMLV del presente proceso que corresponde a 148 SMMLV: ($95'542.989/$644.350)</t>
  </si>
  <si>
    <t xml:space="preserve">
El contrato aportado no contiene fecha de terminación, razón por la cual el mismo no es tenido en cuenta para el calculo de la experiencia </t>
  </si>
  <si>
    <t>No se aporta certificación de experiencia , solo se  aporta la carta de aceptacion de la oferta, razon por la cual no se acredita la ejecución del contrato en los terminos señalados en el pliego de condiciones</t>
  </si>
  <si>
    <t>____</t>
  </si>
  <si>
    <t>___</t>
  </si>
  <si>
    <t>P.MG</t>
  </si>
  <si>
    <t>SUPERIOR/VALOR</t>
  </si>
  <si>
    <t>INFERIOR*VALOR</t>
  </si>
  <si>
    <t>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</si>
</sst>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_(* \(#,##0\);_(* &quot;-&quot;??_);_(@_)"/>
    <numFmt numFmtId="166" formatCode="_-[$$-240A]* #,##0_-;\-[$$-240A]* #,##0_-;_-[$$-240A]* &quot;-&quot;_-;_-@_-"/>
    <numFmt numFmtId="167" formatCode="[$$-240A]#,##0"/>
    <numFmt numFmtId="168" formatCode="&quot;$&quot;\ #,##0_);[Red]\(&quot;$&quot;\ #,##0\)"/>
    <numFmt numFmtId="169" formatCode="[$$-240A]#,##0.00"/>
    <numFmt numFmtId="177" formatCode="0.000000000"/>
  </numFmts>
  <fonts count="13"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i/>
      <sz val="11.5"/>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sz val="12"/>
      <color rgb="FFFF0000"/>
      <name val="Calibri"/>
      <family val="2"/>
      <scheme val="minor"/>
    </font>
    <font>
      <b/>
      <sz val="16"/>
      <color rgb="FFFF0000"/>
      <name val="Calibri"/>
      <family val="2"/>
      <scheme val="minor"/>
    </font>
    <font>
      <sz val="12"/>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
      <patternFill patternType="solid">
        <fgColor theme="4" tint="0.39997558519241921"/>
        <bgColor indexed="64"/>
      </patternFill>
    </fill>
  </fills>
  <borders count="62">
    <border>
      <left/>
      <right/>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medium">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bottom style="double">
        <color indexed="64"/>
      </bottom>
      <diagonal/>
    </border>
    <border>
      <left/>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91">
    <xf numFmtId="0" fontId="0" fillId="0" borderId="0" xfId="0"/>
    <xf numFmtId="0" fontId="4" fillId="0" borderId="0" xfId="0" applyFont="1" applyBorder="1" applyAlignment="1">
      <alignment horizontal="center" vertical="center" wrapText="1"/>
    </xf>
    <xf numFmtId="0" fontId="4" fillId="0" borderId="5" xfId="0" applyFont="1" applyFill="1" applyBorder="1" applyAlignment="1">
      <alignment horizontal="center" vertical="center" wrapText="1"/>
    </xf>
    <xf numFmtId="165" fontId="2" fillId="0" borderId="0" xfId="1" applyNumberFormat="1"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3" fillId="0" borderId="15" xfId="0" applyNumberFormat="1" applyFont="1" applyBorder="1" applyAlignment="1">
      <alignment horizontal="center" vertical="center" wrapText="1"/>
    </xf>
    <xf numFmtId="0" fontId="3" fillId="0" borderId="0" xfId="0" applyFont="1" applyBorder="1" applyAlignment="1">
      <alignment horizontal="center" vertical="center" wrapText="1"/>
    </xf>
    <xf numFmtId="167" fontId="2" fillId="0" borderId="0" xfId="0" applyNumberFormat="1" applyFont="1" applyAlignment="1">
      <alignment horizontal="center" vertical="center" wrapText="1"/>
    </xf>
    <xf numFmtId="0" fontId="3" fillId="0" borderId="0" xfId="0" applyNumberFormat="1" applyFont="1" applyBorder="1" applyAlignment="1">
      <alignment horizontal="center" vertical="center" wrapText="1"/>
    </xf>
    <xf numFmtId="166" fontId="2" fillId="0" borderId="34"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3" fillId="0" borderId="0" xfId="0" applyFont="1" applyAlignment="1">
      <alignment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2" xfId="0" applyFont="1" applyBorder="1" applyAlignment="1">
      <alignment vertical="center" wrapText="1"/>
    </xf>
    <xf numFmtId="0" fontId="3" fillId="0" borderId="42"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Alignment="1">
      <alignment vertical="center" wrapText="1"/>
    </xf>
    <xf numFmtId="0" fontId="3" fillId="0" borderId="15" xfId="0" applyFont="1" applyBorder="1" applyAlignment="1">
      <alignment horizontal="center" vertical="center" wrapText="1"/>
    </xf>
    <xf numFmtId="0" fontId="4" fillId="0" borderId="11" xfId="0" applyFont="1" applyFill="1" applyBorder="1" applyAlignment="1">
      <alignment horizontal="center" vertical="center" wrapText="1"/>
    </xf>
    <xf numFmtId="0" fontId="0" fillId="0" borderId="0" xfId="0" applyFont="1" applyAlignment="1">
      <alignment horizontal="center" vertical="center"/>
    </xf>
    <xf numFmtId="0" fontId="0" fillId="0" borderId="19"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46" xfId="0" applyFont="1" applyBorder="1" applyAlignment="1">
      <alignment horizontal="center" vertical="center" wrapText="1"/>
    </xf>
    <xf numFmtId="167" fontId="4" fillId="0" borderId="5" xfId="0" applyNumberFormat="1" applyFont="1" applyFill="1" applyBorder="1" applyAlignment="1">
      <alignment horizontal="right" vertical="center" wrapText="1"/>
    </xf>
    <xf numFmtId="1" fontId="4" fillId="0" borderId="5"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 fontId="7" fillId="0" borderId="8" xfId="0" applyNumberFormat="1" applyFont="1" applyFill="1" applyBorder="1" applyAlignment="1">
      <alignment horizontal="center" vertical="center" wrapText="1"/>
    </xf>
    <xf numFmtId="167" fontId="4" fillId="0" borderId="11" xfId="0" applyNumberFormat="1" applyFont="1" applyBorder="1" applyAlignment="1">
      <alignment horizontal="right" vertical="center" wrapText="1"/>
    </xf>
    <xf numFmtId="1" fontId="4" fillId="0" borderId="11" xfId="0" applyNumberFormat="1" applyFont="1" applyBorder="1" applyAlignment="1">
      <alignment horizontal="center" vertical="center" wrapText="1"/>
    </xf>
    <xf numFmtId="1" fontId="4" fillId="0" borderId="35" xfId="0" applyNumberFormat="1" applyFont="1" applyBorder="1" applyAlignment="1">
      <alignment horizontal="center" vertical="center" wrapText="1"/>
    </xf>
    <xf numFmtId="1" fontId="4" fillId="0" borderId="12"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0" fontId="0" fillId="0" borderId="47" xfId="0" applyFont="1" applyBorder="1" applyAlignment="1">
      <alignment horizontal="left" vertical="center" wrapText="1"/>
    </xf>
    <xf numFmtId="0" fontId="8" fillId="0" borderId="0" xfId="0" applyFont="1" applyAlignment="1">
      <alignment horizontal="center" vertical="center" wrapText="1"/>
    </xf>
    <xf numFmtId="0" fontId="4" fillId="0" borderId="10" xfId="0" applyFont="1" applyFill="1" applyBorder="1" applyAlignment="1">
      <alignment horizontal="center" vertical="center" wrapText="1"/>
    </xf>
    <xf numFmtId="165" fontId="2" fillId="0" borderId="19" xfId="1" applyNumberFormat="1" applyFont="1" applyBorder="1" applyAlignment="1">
      <alignment horizontal="center" vertical="center" wrapText="1"/>
    </xf>
    <xf numFmtId="167" fontId="2" fillId="0" borderId="46" xfId="0" applyNumberFormat="1" applyFont="1" applyBorder="1" applyAlignment="1">
      <alignment horizontal="center" vertical="center" wrapText="1"/>
    </xf>
    <xf numFmtId="167" fontId="2" fillId="0" borderId="47" xfId="0" applyNumberFormat="1" applyFont="1" applyBorder="1" applyAlignment="1">
      <alignment horizontal="center" vertical="center" wrapText="1"/>
    </xf>
    <xf numFmtId="165" fontId="8" fillId="0" borderId="52" xfId="1" applyNumberFormat="1" applyFont="1" applyBorder="1" applyAlignment="1">
      <alignment horizontal="center" vertical="center" wrapText="1"/>
    </xf>
    <xf numFmtId="0" fontId="8" fillId="0" borderId="53" xfId="0" applyNumberFormat="1"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0" fillId="0" borderId="0" xfId="0" applyFont="1" applyAlignment="1">
      <alignment vertical="center"/>
    </xf>
    <xf numFmtId="0" fontId="0" fillId="0" borderId="55" xfId="0" applyFont="1" applyBorder="1" applyAlignment="1">
      <alignment vertical="center"/>
    </xf>
    <xf numFmtId="168" fontId="0" fillId="0" borderId="5" xfId="0" applyNumberFormat="1" applyFont="1" applyBorder="1" applyAlignment="1">
      <alignment vertical="center"/>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0" fillId="0" borderId="0" xfId="0" applyFont="1" applyBorder="1" applyAlignment="1">
      <alignment vertical="center"/>
    </xf>
    <xf numFmtId="1" fontId="0" fillId="0" borderId="6" xfId="0" applyNumberFormat="1" applyFont="1" applyBorder="1" applyAlignment="1">
      <alignment horizontal="center" vertical="center"/>
    </xf>
    <xf numFmtId="0" fontId="0" fillId="0" borderId="0" xfId="0" applyFont="1" applyBorder="1" applyAlignment="1">
      <alignment horizontal="center" vertical="center"/>
    </xf>
    <xf numFmtId="0" fontId="0" fillId="0" borderId="2" xfId="0" applyFont="1" applyFill="1" applyBorder="1" applyAlignment="1">
      <alignment vertical="center" wrapText="1"/>
    </xf>
    <xf numFmtId="0" fontId="0" fillId="0" borderId="55" xfId="0" applyFont="1" applyFill="1" applyBorder="1" applyAlignment="1">
      <alignment vertical="center" wrapText="1"/>
    </xf>
    <xf numFmtId="0" fontId="9" fillId="0" borderId="7" xfId="0" applyFont="1" applyFill="1" applyBorder="1" applyAlignment="1">
      <alignment vertical="center" wrapText="1"/>
    </xf>
    <xf numFmtId="169" fontId="0" fillId="0" borderId="4" xfId="0" applyNumberFormat="1" applyFont="1" applyBorder="1" applyAlignment="1">
      <alignment vertical="center"/>
    </xf>
    <xf numFmtId="2" fontId="0" fillId="0" borderId="6" xfId="0" applyNumberFormat="1" applyFont="1" applyBorder="1" applyAlignment="1">
      <alignment vertical="center"/>
    </xf>
    <xf numFmtId="169" fontId="9" fillId="0" borderId="9" xfId="0" applyNumberFormat="1" applyFont="1" applyBorder="1" applyAlignment="1">
      <alignment vertical="center"/>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0" xfId="0" applyFont="1" applyAlignment="1">
      <alignment horizontal="center" vertical="center" wrapText="1"/>
    </xf>
    <xf numFmtId="0" fontId="6" fillId="0" borderId="16" xfId="0" applyFont="1" applyFill="1" applyBorder="1" applyAlignment="1">
      <alignment horizontal="center" vertical="center" wrapText="1"/>
    </xf>
    <xf numFmtId="0" fontId="6" fillId="0" borderId="47" xfId="0" applyFont="1" applyBorder="1" applyAlignment="1">
      <alignment horizontal="center" vertical="center" wrapText="1"/>
    </xf>
    <xf numFmtId="16" fontId="4" fillId="0" borderId="5" xfId="0" applyNumberFormat="1" applyFont="1" applyBorder="1" applyAlignment="1">
      <alignment horizontal="center" vertical="center" wrapText="1"/>
    </xf>
    <xf numFmtId="0" fontId="4" fillId="0" borderId="56" xfId="0" applyNumberFormat="1" applyFont="1" applyBorder="1" applyAlignment="1">
      <alignment horizontal="center" vertical="center" wrapText="1"/>
    </xf>
    <xf numFmtId="0" fontId="4" fillId="0" borderId="51" xfId="0" applyNumberFormat="1" applyFont="1" applyBorder="1" applyAlignment="1">
      <alignment horizontal="center" vertical="center" wrapText="1"/>
    </xf>
    <xf numFmtId="0" fontId="4" fillId="0" borderId="57" xfId="0" applyNumberFormat="1" applyFont="1" applyBorder="1" applyAlignment="1">
      <alignment horizontal="center" vertical="center" wrapText="1"/>
    </xf>
    <xf numFmtId="167" fontId="7"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1" fontId="4" fillId="0" borderId="0" xfId="0" applyNumberFormat="1" applyFont="1" applyBorder="1" applyAlignment="1">
      <alignment horizontal="center" vertical="center" wrapText="1"/>
    </xf>
    <xf numFmtId="169" fontId="0" fillId="0" borderId="0" xfId="0" applyNumberFormat="1" applyFont="1" applyAlignment="1">
      <alignment vertical="center"/>
    </xf>
    <xf numFmtId="168" fontId="0" fillId="2" borderId="5" xfId="0" applyNumberFormat="1" applyFont="1" applyFill="1" applyBorder="1" applyAlignment="1">
      <alignment vertical="center"/>
    </xf>
    <xf numFmtId="1" fontId="0" fillId="2" borderId="6" xfId="0" applyNumberFormat="1" applyFont="1" applyFill="1" applyBorder="1" applyAlignment="1">
      <alignment horizontal="center" vertical="center"/>
    </xf>
    <xf numFmtId="168" fontId="0" fillId="2" borderId="56" xfId="0" applyNumberFormat="1" applyFont="1" applyFill="1" applyBorder="1" applyAlignment="1">
      <alignment vertical="center"/>
    </xf>
    <xf numFmtId="168" fontId="0" fillId="2" borderId="8" xfId="0" applyNumberFormat="1" applyFont="1" applyFill="1" applyBorder="1" applyAlignment="1">
      <alignment vertical="center"/>
    </xf>
    <xf numFmtId="1" fontId="0" fillId="2" borderId="9" xfId="0" applyNumberFormat="1" applyFont="1" applyFill="1" applyBorder="1" applyAlignment="1">
      <alignment horizontal="center" vertical="center"/>
    </xf>
    <xf numFmtId="0" fontId="0" fillId="0" borderId="4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27" xfId="0" applyNumberFormat="1" applyFont="1" applyBorder="1" applyAlignment="1">
      <alignment horizontal="center" vertical="center" wrapText="1"/>
    </xf>
    <xf numFmtId="0" fontId="4" fillId="0" borderId="38"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30" xfId="0" applyNumberFormat="1" applyFont="1" applyBorder="1" applyAlignment="1">
      <alignment horizontal="center" vertical="center" wrapText="1"/>
    </xf>
    <xf numFmtId="0" fontId="4" fillId="0" borderId="3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4" fillId="0" borderId="34" xfId="0" applyFont="1" applyBorder="1" applyAlignment="1">
      <alignment horizontal="left"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4" fillId="0" borderId="31" xfId="0" applyFont="1" applyFill="1" applyBorder="1" applyAlignment="1">
      <alignment horizontal="center" vertical="center" wrapText="1"/>
    </xf>
    <xf numFmtId="0" fontId="4" fillId="0" borderId="28" xfId="0" applyNumberFormat="1" applyFont="1" applyBorder="1" applyAlignment="1">
      <alignment horizontal="center" vertical="center" wrapText="1"/>
    </xf>
    <xf numFmtId="0" fontId="4" fillId="0" borderId="39" xfId="0" applyNumberFormat="1" applyFont="1" applyBorder="1" applyAlignment="1">
      <alignment horizontal="center" vertical="center" wrapText="1"/>
    </xf>
    <xf numFmtId="0" fontId="4" fillId="0" borderId="8"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18" xfId="0" applyFont="1" applyBorder="1" applyAlignment="1">
      <alignment horizontal="center" vertical="center" wrapText="1"/>
    </xf>
    <xf numFmtId="0" fontId="3" fillId="0" borderId="41" xfId="0" applyFont="1" applyBorder="1" applyAlignment="1">
      <alignment horizontal="center" vertical="center" wrapText="1"/>
    </xf>
    <xf numFmtId="0" fontId="4" fillId="0" borderId="8"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6"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58" xfId="0" applyFont="1" applyFill="1" applyBorder="1" applyAlignment="1">
      <alignment horizontal="center" vertical="center" wrapText="1"/>
    </xf>
    <xf numFmtId="1" fontId="0" fillId="0" borderId="59" xfId="0" applyNumberFormat="1" applyFont="1" applyBorder="1" applyAlignment="1">
      <alignment horizontal="center" vertical="center"/>
    </xf>
    <xf numFmtId="168" fontId="0" fillId="0" borderId="31" xfId="0" applyNumberFormat="1" applyFont="1" applyFill="1" applyBorder="1" applyAlignment="1">
      <alignment vertical="center"/>
    </xf>
    <xf numFmtId="1" fontId="0" fillId="0" borderId="60" xfId="0" applyNumberFormat="1" applyFont="1" applyBorder="1" applyAlignment="1">
      <alignment horizontal="center" vertical="center"/>
    </xf>
    <xf numFmtId="1" fontId="0" fillId="2" borderId="5" xfId="0" applyNumberFormat="1" applyFont="1" applyFill="1" applyBorder="1" applyAlignment="1">
      <alignment horizontal="center" vertical="center"/>
    </xf>
    <xf numFmtId="168" fontId="0" fillId="2" borderId="31" xfId="0" applyNumberFormat="1" applyFont="1" applyFill="1" applyBorder="1" applyAlignment="1">
      <alignment vertical="center"/>
    </xf>
    <xf numFmtId="1" fontId="0" fillId="0" borderId="5" xfId="0" applyNumberFormat="1" applyFont="1" applyBorder="1" applyAlignment="1">
      <alignment horizontal="center" vertical="center"/>
    </xf>
    <xf numFmtId="1" fontId="0" fillId="2" borderId="8" xfId="0" applyNumberFormat="1" applyFont="1" applyFill="1" applyBorder="1" applyAlignment="1">
      <alignment horizontal="center" vertical="center"/>
    </xf>
    <xf numFmtId="168" fontId="0" fillId="2" borderId="32" xfId="0" applyNumberFormat="1" applyFont="1" applyFill="1" applyBorder="1" applyAlignment="1">
      <alignment vertical="center"/>
    </xf>
    <xf numFmtId="169" fontId="0" fillId="0" borderId="0" xfId="0" applyNumberFormat="1" applyFont="1" applyBorder="1" applyAlignment="1">
      <alignment vertical="center"/>
    </xf>
    <xf numFmtId="168" fontId="0" fillId="0" borderId="0" xfId="0" applyNumberFormat="1" applyFont="1" applyBorder="1" applyAlignment="1">
      <alignment vertical="center"/>
    </xf>
    <xf numFmtId="2" fontId="0" fillId="0" borderId="0" xfId="0" applyNumberFormat="1" applyFont="1" applyBorder="1" applyAlignment="1">
      <alignment vertical="center"/>
    </xf>
    <xf numFmtId="169" fontId="9" fillId="0" borderId="0" xfId="0" applyNumberFormat="1" applyFont="1" applyBorder="1" applyAlignment="1">
      <alignment vertical="center"/>
    </xf>
    <xf numFmtId="0" fontId="0" fillId="3" borderId="5" xfId="0" applyFont="1" applyFill="1" applyBorder="1" applyAlignment="1">
      <alignment horizontal="center" vertical="center"/>
    </xf>
    <xf numFmtId="1" fontId="4" fillId="0" borderId="8" xfId="0" applyNumberFormat="1" applyFont="1" applyBorder="1" applyAlignment="1">
      <alignment horizontal="center" vertical="center" wrapText="1"/>
    </xf>
    <xf numFmtId="169" fontId="0" fillId="0" borderId="9" xfId="0" applyNumberFormat="1" applyFont="1" applyBorder="1" applyAlignment="1">
      <alignment vertical="center"/>
    </xf>
    <xf numFmtId="0" fontId="0" fillId="3" borderId="7" xfId="0" applyFont="1" applyFill="1" applyBorder="1" applyAlignment="1">
      <alignment vertical="center"/>
    </xf>
    <xf numFmtId="0" fontId="0" fillId="4" borderId="2" xfId="0" applyFont="1" applyFill="1" applyBorder="1" applyAlignment="1">
      <alignment vertical="center"/>
    </xf>
    <xf numFmtId="168" fontId="0" fillId="0" borderId="0" xfId="0" applyNumberFormat="1" applyFont="1" applyAlignment="1">
      <alignment vertical="center"/>
    </xf>
    <xf numFmtId="177" fontId="0" fillId="0" borderId="0" xfId="0" applyNumberFormat="1" applyFont="1" applyBorder="1" applyAlignment="1">
      <alignment horizontal="center" vertical="center"/>
    </xf>
    <xf numFmtId="0" fontId="4" fillId="0" borderId="28" xfId="0" applyFont="1" applyFill="1" applyBorder="1" applyAlignment="1">
      <alignment horizontal="center" vertical="center" wrapText="1"/>
    </xf>
    <xf numFmtId="0" fontId="4" fillId="0" borderId="61" xfId="0" applyFont="1" applyFill="1" applyBorder="1" applyAlignment="1">
      <alignment horizontal="center" vertical="center" wrapText="1"/>
    </xf>
    <xf numFmtId="167" fontId="7" fillId="0" borderId="8" xfId="0" applyNumberFormat="1" applyFont="1" applyBorder="1" applyAlignment="1">
      <alignment horizontal="center" vertical="center" wrapText="1"/>
    </xf>
    <xf numFmtId="0" fontId="11" fillId="0" borderId="8" xfId="0" applyFont="1" applyBorder="1" applyAlignment="1">
      <alignment horizontal="center" vertical="center" wrapText="1"/>
    </xf>
    <xf numFmtId="1" fontId="7" fillId="0" borderId="5" xfId="0" applyNumberFormat="1" applyFont="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cellXfs>
  <cellStyles count="2">
    <cellStyle name="Millares" xfId="1" builtinId="3"/>
    <cellStyle name="Normal" xfId="0" builtinId="0"/>
  </cellStyles>
  <dxfs count="1">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morales\OneDrive%20para%20la%20Empresa\CONTENIDOS\CONTRACTUAL\Evaluaci&#243;n%20T&#233;cnica%20CONTENIDOS%20nan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Experienc"/>
      <sheetName val="Calidad-apoyo"/>
      <sheetName val="Evaluacion Económica PARCIAL"/>
      <sheetName val="Evaluacion Económica FINAL (2)"/>
    </sheetNames>
    <sheetDataSet>
      <sheetData sheetId="0">
        <row r="9">
          <cell r="B9" t="str">
            <v>CETICS</v>
          </cell>
        </row>
        <row r="13">
          <cell r="B13" t="str">
            <v>COGNOSONLINE SOLUTIONS COLOMBIA S.A.</v>
          </cell>
        </row>
        <row r="17">
          <cell r="B17" t="str">
            <v>PRODYGYTEK PROCESS DOCUMENT AND DATA SOLUTIONS SAS</v>
          </cell>
        </row>
        <row r="21">
          <cell r="B21" t="str">
            <v>ARGUS</v>
          </cell>
        </row>
        <row r="25">
          <cell r="B25" t="str">
            <v>BRANDER IDEAS S.A.S</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9"/>
  <sheetViews>
    <sheetView showGridLines="0" tabSelected="1" zoomScale="80" zoomScaleNormal="80" workbookViewId="0">
      <selection activeCell="C1" sqref="C1:K1"/>
    </sheetView>
  </sheetViews>
  <sheetFormatPr baseColWidth="10" defaultRowHeight="12.75" x14ac:dyDescent="0.25"/>
  <cols>
    <col min="1" max="1" width="12.42578125" style="4" customWidth="1"/>
    <col min="2" max="2" width="19.5703125" style="4" customWidth="1"/>
    <col min="3" max="3" width="34" style="4" customWidth="1"/>
    <col min="4" max="4" width="29.42578125" style="4" customWidth="1"/>
    <col min="5" max="5" width="29.140625" style="4" customWidth="1"/>
    <col min="6" max="6" width="33" style="4" customWidth="1"/>
    <col min="7" max="8" width="30.140625" style="4" customWidth="1"/>
    <col min="9" max="9" width="30.140625" style="4" hidden="1" customWidth="1"/>
    <col min="10" max="10" width="21.5703125" style="4" customWidth="1"/>
    <col min="11" max="11" width="58" style="4" customWidth="1"/>
    <col min="12" max="12" width="14.42578125" style="3" bestFit="1" customWidth="1"/>
    <col min="13" max="13" width="14.42578125" style="3" customWidth="1"/>
    <col min="14" max="14" width="13.42578125" style="10" customWidth="1"/>
    <col min="15" max="16384" width="11.42578125" style="4"/>
  </cols>
  <sheetData>
    <row r="1" spans="1:19" ht="39" customHeight="1" thickBot="1" x14ac:dyDescent="0.3">
      <c r="A1" s="120" t="s">
        <v>9</v>
      </c>
      <c r="B1" s="120"/>
      <c r="C1" s="125" t="s">
        <v>46</v>
      </c>
      <c r="D1" s="125"/>
      <c r="E1" s="125"/>
      <c r="F1" s="125"/>
      <c r="G1" s="125"/>
      <c r="H1" s="125"/>
      <c r="I1" s="125"/>
      <c r="J1" s="125"/>
      <c r="K1" s="125"/>
    </row>
    <row r="2" spans="1:19" ht="27" customHeight="1" thickBot="1" x14ac:dyDescent="0.3">
      <c r="A2" s="120" t="s">
        <v>8</v>
      </c>
      <c r="B2" s="120"/>
      <c r="C2" s="121" t="s">
        <v>47</v>
      </c>
      <c r="D2" s="121"/>
      <c r="E2" s="121"/>
      <c r="F2" s="1"/>
      <c r="G2" s="5"/>
      <c r="H2" s="5"/>
      <c r="I2" s="5"/>
      <c r="J2" s="5"/>
      <c r="K2" s="5"/>
      <c r="L2" s="59" t="s">
        <v>38</v>
      </c>
      <c r="M2" s="60">
        <v>2015</v>
      </c>
      <c r="N2" s="60">
        <v>2014</v>
      </c>
      <c r="O2" s="61">
        <v>2013</v>
      </c>
      <c r="P2" s="61">
        <v>2012</v>
      </c>
      <c r="Q2" s="61">
        <v>2011</v>
      </c>
      <c r="R2" s="61">
        <v>2010</v>
      </c>
      <c r="S2" s="62">
        <v>2009</v>
      </c>
    </row>
    <row r="3" spans="1:19" ht="33.75" customHeight="1" thickBot="1" x14ac:dyDescent="0.3">
      <c r="A3" s="120" t="s">
        <v>19</v>
      </c>
      <c r="B3" s="120"/>
      <c r="C3" s="12">
        <v>95542989</v>
      </c>
      <c r="E3" s="6" t="s">
        <v>20</v>
      </c>
      <c r="F3" s="13">
        <f>C3/M3</f>
        <v>148.27809265150927</v>
      </c>
      <c r="G3" s="54"/>
      <c r="H3" s="93"/>
      <c r="I3" s="5"/>
      <c r="J3" s="5"/>
      <c r="K3" s="5"/>
      <c r="L3" s="56" t="s">
        <v>18</v>
      </c>
      <c r="M3" s="57">
        <v>644350</v>
      </c>
      <c r="N3" s="57">
        <v>616000</v>
      </c>
      <c r="O3" s="57">
        <v>589500</v>
      </c>
      <c r="P3" s="57">
        <v>566700</v>
      </c>
      <c r="Q3" s="57">
        <v>589500</v>
      </c>
      <c r="R3" s="57">
        <v>515000</v>
      </c>
      <c r="S3" s="58">
        <v>496900</v>
      </c>
    </row>
    <row r="4" spans="1:19" ht="15.75" x14ac:dyDescent="0.25">
      <c r="A4" s="5"/>
      <c r="B4" s="5"/>
      <c r="C4" s="5"/>
      <c r="D4" s="5"/>
      <c r="E4" s="5"/>
      <c r="F4" s="5"/>
      <c r="G4" s="5"/>
      <c r="H4" s="5"/>
      <c r="I4" s="5"/>
      <c r="J4" s="5"/>
      <c r="K4" s="5"/>
    </row>
    <row r="5" spans="1:19" ht="15.75" x14ac:dyDescent="0.25">
      <c r="A5" s="147" t="s">
        <v>10</v>
      </c>
      <c r="B5" s="147"/>
      <c r="C5" s="147"/>
      <c r="D5" s="14"/>
      <c r="E5" s="14"/>
      <c r="F5" s="14"/>
      <c r="G5" s="14"/>
      <c r="H5" s="14"/>
      <c r="I5" s="14"/>
      <c r="J5" s="14"/>
      <c r="K5" s="14"/>
      <c r="P5" s="10"/>
    </row>
    <row r="6" spans="1:19" ht="16.5" thickBot="1" x14ac:dyDescent="0.3">
      <c r="A6" s="5"/>
      <c r="B6" s="5"/>
      <c r="C6" s="5"/>
      <c r="D6" s="5"/>
      <c r="E6" s="5"/>
      <c r="F6" s="5"/>
      <c r="G6" s="5"/>
      <c r="H6" s="5"/>
      <c r="I6" s="5"/>
      <c r="J6" s="5"/>
      <c r="K6" s="5"/>
    </row>
    <row r="7" spans="1:19" ht="33" customHeight="1" x14ac:dyDescent="0.25">
      <c r="A7" s="123" t="s">
        <v>4</v>
      </c>
      <c r="B7" s="119" t="s">
        <v>0</v>
      </c>
      <c r="C7" s="119"/>
      <c r="D7" s="119" t="s">
        <v>5</v>
      </c>
      <c r="E7" s="119"/>
      <c r="F7" s="119"/>
      <c r="G7" s="119"/>
      <c r="H7" s="119"/>
      <c r="I7" s="119"/>
      <c r="J7" s="119"/>
      <c r="K7" s="126" t="s">
        <v>17</v>
      </c>
      <c r="L7" s="4"/>
      <c r="M7" s="4"/>
    </row>
    <row r="8" spans="1:19" ht="33" customHeight="1" thickBot="1" x14ac:dyDescent="0.3">
      <c r="A8" s="124"/>
      <c r="B8" s="122"/>
      <c r="C8" s="122"/>
      <c r="D8" s="37" t="s">
        <v>1</v>
      </c>
      <c r="E8" s="37" t="s">
        <v>2</v>
      </c>
      <c r="F8" s="122" t="s">
        <v>3</v>
      </c>
      <c r="G8" s="122"/>
      <c r="H8" s="37" t="s">
        <v>22</v>
      </c>
      <c r="I8" s="37" t="s">
        <v>18</v>
      </c>
      <c r="J8" s="37" t="s">
        <v>6</v>
      </c>
      <c r="K8" s="127"/>
      <c r="L8" s="4"/>
      <c r="M8" s="4"/>
    </row>
    <row r="9" spans="1:19" ht="91.5" customHeight="1" thickTop="1" x14ac:dyDescent="0.25">
      <c r="A9" s="128">
        <v>1</v>
      </c>
      <c r="B9" s="131" t="s">
        <v>48</v>
      </c>
      <c r="C9" s="132"/>
      <c r="D9" s="38">
        <v>1</v>
      </c>
      <c r="E9" s="38" t="s">
        <v>49</v>
      </c>
      <c r="F9" s="104" t="s">
        <v>50</v>
      </c>
      <c r="G9" s="104"/>
      <c r="H9" s="48">
        <v>129477256</v>
      </c>
      <c r="I9" s="49">
        <f>H9/Q3</f>
        <v>219.63911111111111</v>
      </c>
      <c r="J9" s="15" t="s">
        <v>58</v>
      </c>
      <c r="K9" s="90" t="s">
        <v>81</v>
      </c>
      <c r="L9" s="4"/>
      <c r="M9" s="4"/>
    </row>
    <row r="10" spans="1:19" ht="15.75" x14ac:dyDescent="0.25">
      <c r="A10" s="129"/>
      <c r="B10" s="133"/>
      <c r="C10" s="134"/>
      <c r="D10" s="2">
        <v>2</v>
      </c>
      <c r="E10" s="2" t="s">
        <v>51</v>
      </c>
      <c r="F10" s="105" t="s">
        <v>24</v>
      </c>
      <c r="G10" s="105"/>
      <c r="H10" s="43">
        <v>414000000</v>
      </c>
      <c r="I10" s="44">
        <f>H10/Q3</f>
        <v>702.29007633587787</v>
      </c>
      <c r="J10" s="16" t="s">
        <v>21</v>
      </c>
      <c r="K10" s="17"/>
      <c r="L10" s="4"/>
      <c r="M10" s="4"/>
    </row>
    <row r="11" spans="1:19" ht="15.75" x14ac:dyDescent="0.25">
      <c r="A11" s="129"/>
      <c r="B11" s="133"/>
      <c r="C11" s="134"/>
      <c r="D11" s="2">
        <v>3</v>
      </c>
      <c r="E11" s="2">
        <v>225</v>
      </c>
      <c r="F11" s="105" t="s">
        <v>52</v>
      </c>
      <c r="G11" s="105"/>
      <c r="H11" s="43">
        <v>89966237</v>
      </c>
      <c r="I11" s="44">
        <f>H11/O3</f>
        <v>152.61448176420694</v>
      </c>
      <c r="J11" s="16" t="s">
        <v>21</v>
      </c>
      <c r="K11" s="17"/>
      <c r="L11" s="4"/>
      <c r="M11" s="4"/>
    </row>
    <row r="12" spans="1:19" ht="21" x14ac:dyDescent="0.25">
      <c r="A12" s="130"/>
      <c r="B12" s="135"/>
      <c r="C12" s="136"/>
      <c r="D12" s="106"/>
      <c r="E12" s="107"/>
      <c r="F12" s="107"/>
      <c r="G12" s="107"/>
      <c r="H12" s="88">
        <f>H10+H11</f>
        <v>503966237</v>
      </c>
      <c r="I12" s="45">
        <f>SUM(I9:I11)</f>
        <v>1074.5436692111959</v>
      </c>
      <c r="J12" s="46" t="str">
        <f>IF(H12&gt;=C3,"CUMPLE","NO CUMPLE")</f>
        <v>CUMPLE</v>
      </c>
      <c r="K12" s="17"/>
      <c r="L12" s="4"/>
      <c r="M12" s="4"/>
    </row>
    <row r="13" spans="1:19" ht="244.5" customHeight="1" x14ac:dyDescent="0.25">
      <c r="A13" s="137">
        <v>2</v>
      </c>
      <c r="B13" s="138" t="s">
        <v>53</v>
      </c>
      <c r="C13" s="139"/>
      <c r="D13" s="2">
        <v>1</v>
      </c>
      <c r="E13" s="2" t="s">
        <v>56</v>
      </c>
      <c r="F13" s="105" t="s">
        <v>57</v>
      </c>
      <c r="G13" s="105"/>
      <c r="H13" s="43">
        <f>91823000</f>
        <v>91823000</v>
      </c>
      <c r="I13" s="44">
        <f>H13/R3</f>
        <v>178.29708737864078</v>
      </c>
      <c r="J13" s="16" t="s">
        <v>21</v>
      </c>
      <c r="K13" s="101" t="s">
        <v>86</v>
      </c>
      <c r="L13" s="4"/>
      <c r="M13" s="4"/>
    </row>
    <row r="14" spans="1:19" ht="15.75" hidden="1" x14ac:dyDescent="0.25">
      <c r="A14" s="129"/>
      <c r="B14" s="133"/>
      <c r="C14" s="134"/>
      <c r="D14" s="2"/>
      <c r="E14" s="2"/>
      <c r="F14" s="106"/>
      <c r="G14" s="143"/>
      <c r="H14" s="43"/>
      <c r="I14" s="44"/>
      <c r="J14" s="16"/>
      <c r="K14" s="17"/>
      <c r="L14" s="4"/>
      <c r="M14" s="4"/>
    </row>
    <row r="15" spans="1:19" ht="15.75" hidden="1" x14ac:dyDescent="0.25">
      <c r="A15" s="129"/>
      <c r="B15" s="133"/>
      <c r="C15" s="134"/>
      <c r="D15" s="2"/>
      <c r="E15" s="2"/>
      <c r="F15" s="106"/>
      <c r="G15" s="143"/>
      <c r="H15" s="43"/>
      <c r="I15" s="44"/>
      <c r="J15" s="16"/>
      <c r="K15" s="17"/>
      <c r="L15" s="4"/>
      <c r="M15" s="4"/>
    </row>
    <row r="16" spans="1:19" ht="33.75" customHeight="1" x14ac:dyDescent="0.25">
      <c r="A16" s="130"/>
      <c r="B16" s="135"/>
      <c r="C16" s="136"/>
      <c r="D16" s="106"/>
      <c r="E16" s="107"/>
      <c r="F16" s="107"/>
      <c r="G16" s="107"/>
      <c r="H16" s="188">
        <f>H13/P3</f>
        <v>162.03105699664727</v>
      </c>
      <c r="I16" s="45">
        <f>SUM(I13:I15)</f>
        <v>178.29708737864078</v>
      </c>
      <c r="J16" s="46" t="str">
        <f>IF(H16&gt;=F3,"CUMPLE","NO CUMPLE")</f>
        <v>CUMPLE</v>
      </c>
      <c r="K16" s="17"/>
      <c r="L16" s="4"/>
      <c r="M16" s="4"/>
    </row>
    <row r="17" spans="1:13" ht="16.5" customHeight="1" x14ac:dyDescent="0.25">
      <c r="A17" s="137">
        <v>3</v>
      </c>
      <c r="B17" s="138" t="s">
        <v>59</v>
      </c>
      <c r="C17" s="139"/>
      <c r="D17" s="2">
        <v>1</v>
      </c>
      <c r="E17" s="2" t="s">
        <v>62</v>
      </c>
      <c r="F17" s="105" t="s">
        <v>61</v>
      </c>
      <c r="G17" s="105"/>
      <c r="H17" s="43">
        <v>88044000</v>
      </c>
      <c r="I17" s="44">
        <f>H17/R3</f>
        <v>170.95922330097088</v>
      </c>
      <c r="J17" s="16" t="s">
        <v>21</v>
      </c>
      <c r="K17" s="17"/>
      <c r="L17" s="4"/>
      <c r="M17" s="4"/>
    </row>
    <row r="18" spans="1:13" ht="73.5" customHeight="1" x14ac:dyDescent="0.25">
      <c r="A18" s="129"/>
      <c r="B18" s="133"/>
      <c r="C18" s="134"/>
      <c r="D18" s="2">
        <v>2</v>
      </c>
      <c r="E18" s="2" t="s">
        <v>64</v>
      </c>
      <c r="F18" s="105" t="s">
        <v>50</v>
      </c>
      <c r="G18" s="105"/>
      <c r="H18" s="43">
        <v>148480000</v>
      </c>
      <c r="I18" s="44">
        <f>H18/O3</f>
        <v>251.87446988973707</v>
      </c>
      <c r="J18" s="16" t="s">
        <v>58</v>
      </c>
      <c r="K18" s="89" t="s">
        <v>82</v>
      </c>
      <c r="L18" s="4"/>
      <c r="M18" s="4"/>
    </row>
    <row r="19" spans="1:13" ht="15.75" x14ac:dyDescent="0.25">
      <c r="A19" s="129"/>
      <c r="B19" s="133"/>
      <c r="C19" s="134"/>
      <c r="D19" s="2">
        <v>3</v>
      </c>
      <c r="E19" s="2" t="s">
        <v>63</v>
      </c>
      <c r="F19" s="105" t="s">
        <v>65</v>
      </c>
      <c r="G19" s="105"/>
      <c r="H19" s="43">
        <v>108578000</v>
      </c>
      <c r="I19" s="44">
        <f>H19/P3</f>
        <v>191.59696488441855</v>
      </c>
      <c r="J19" s="16" t="s">
        <v>21</v>
      </c>
      <c r="K19" s="17"/>
      <c r="L19" s="4"/>
      <c r="M19" s="4"/>
    </row>
    <row r="20" spans="1:13" ht="53.25" customHeight="1" x14ac:dyDescent="0.25">
      <c r="A20" s="130"/>
      <c r="B20" s="135"/>
      <c r="C20" s="136"/>
      <c r="D20" s="106"/>
      <c r="E20" s="107"/>
      <c r="F20" s="107"/>
      <c r="G20" s="107"/>
      <c r="H20" s="88">
        <f>H17+H19</f>
        <v>196622000</v>
      </c>
      <c r="I20" s="45">
        <f>SUM(I17:I19)</f>
        <v>614.43065807512653</v>
      </c>
      <c r="J20" s="46" t="str">
        <f>IF(H20&gt;=C3,"CUMPLE","NO CUMPLE")</f>
        <v>CUMPLE</v>
      </c>
      <c r="K20" s="17"/>
      <c r="L20" s="4"/>
      <c r="M20" s="4"/>
    </row>
    <row r="21" spans="1:13" ht="15.75" x14ac:dyDescent="0.25">
      <c r="A21" s="137">
        <v>4</v>
      </c>
      <c r="B21" s="138" t="s">
        <v>67</v>
      </c>
      <c r="C21" s="139"/>
      <c r="D21" s="78">
        <v>1</v>
      </c>
      <c r="E21" s="78" t="s">
        <v>68</v>
      </c>
      <c r="F21" s="105" t="s">
        <v>69</v>
      </c>
      <c r="G21" s="105"/>
      <c r="H21" s="43">
        <v>70000000</v>
      </c>
      <c r="I21" s="44">
        <f>H21/P3</f>
        <v>123.52214575613199</v>
      </c>
      <c r="J21" s="16" t="s">
        <v>21</v>
      </c>
      <c r="K21" s="17"/>
      <c r="L21" s="4"/>
      <c r="M21" s="4"/>
    </row>
    <row r="22" spans="1:13" ht="79.5" customHeight="1" x14ac:dyDescent="0.25">
      <c r="A22" s="129"/>
      <c r="B22" s="133"/>
      <c r="C22" s="134"/>
      <c r="D22" s="78">
        <v>2</v>
      </c>
      <c r="E22" s="78" t="s">
        <v>70</v>
      </c>
      <c r="F22" s="105" t="s">
        <v>71</v>
      </c>
      <c r="G22" s="105"/>
      <c r="H22" s="43">
        <v>146526315</v>
      </c>
      <c r="I22" s="44"/>
      <c r="J22" s="16" t="s">
        <v>58</v>
      </c>
      <c r="K22" s="89" t="s">
        <v>87</v>
      </c>
      <c r="L22" s="4"/>
      <c r="M22" s="4"/>
    </row>
    <row r="23" spans="1:13" ht="90.75" customHeight="1" x14ac:dyDescent="0.25">
      <c r="A23" s="129"/>
      <c r="B23" s="133"/>
      <c r="C23" s="134"/>
      <c r="D23" s="78">
        <v>3</v>
      </c>
      <c r="E23" s="78" t="s">
        <v>72</v>
      </c>
      <c r="F23" s="105" t="s">
        <v>73</v>
      </c>
      <c r="G23" s="105"/>
      <c r="H23" s="43">
        <v>33227040</v>
      </c>
      <c r="I23" s="44">
        <f>H23/O3</f>
        <v>56.36478371501272</v>
      </c>
      <c r="J23" s="16" t="s">
        <v>58</v>
      </c>
      <c r="K23" s="89" t="s">
        <v>88</v>
      </c>
      <c r="L23" s="4"/>
      <c r="M23" s="4"/>
    </row>
    <row r="24" spans="1:13" ht="34.5" customHeight="1" x14ac:dyDescent="0.25">
      <c r="A24" s="130"/>
      <c r="B24" s="135"/>
      <c r="C24" s="136"/>
      <c r="D24" s="106"/>
      <c r="E24" s="107"/>
      <c r="F24" s="107"/>
      <c r="G24" s="107"/>
      <c r="H24" s="88">
        <f>H21</f>
        <v>70000000</v>
      </c>
      <c r="I24" s="45">
        <f>SUM(I21:I23)</f>
        <v>179.8869294711447</v>
      </c>
      <c r="J24" s="91" t="str">
        <f>IF(H24&gt;=C3,"CUMPLE","NO CUMPLE")</f>
        <v>NO CUMPLE</v>
      </c>
      <c r="K24" s="17"/>
      <c r="L24" s="4"/>
      <c r="M24" s="4"/>
    </row>
    <row r="25" spans="1:13" ht="73.5" customHeight="1" x14ac:dyDescent="0.25">
      <c r="A25" s="137">
        <v>5</v>
      </c>
      <c r="B25" s="138" t="s">
        <v>75</v>
      </c>
      <c r="C25" s="139"/>
      <c r="D25" s="103">
        <v>1</v>
      </c>
      <c r="E25" s="103">
        <v>46</v>
      </c>
      <c r="F25" s="105" t="s">
        <v>76</v>
      </c>
      <c r="G25" s="105"/>
      <c r="H25" s="43">
        <v>65037000</v>
      </c>
      <c r="I25" s="44">
        <f>H25/O3</f>
        <v>110.32569974554707</v>
      </c>
      <c r="J25" s="92" t="s">
        <v>58</v>
      </c>
      <c r="K25" s="89" t="s">
        <v>85</v>
      </c>
      <c r="L25" s="4"/>
      <c r="M25" s="4"/>
    </row>
    <row r="26" spans="1:13" ht="59.25" customHeight="1" x14ac:dyDescent="0.25">
      <c r="A26" s="129"/>
      <c r="B26" s="133"/>
      <c r="C26" s="134"/>
      <c r="D26" s="103">
        <v>2</v>
      </c>
      <c r="E26" s="103" t="s">
        <v>77</v>
      </c>
      <c r="F26" s="105" t="s">
        <v>78</v>
      </c>
      <c r="G26" s="105"/>
      <c r="H26" s="43">
        <v>32000000</v>
      </c>
      <c r="I26" s="44">
        <f>H26/N3</f>
        <v>51.948051948051948</v>
      </c>
      <c r="J26" s="102" t="s">
        <v>21</v>
      </c>
      <c r="K26" s="89"/>
      <c r="L26" s="4"/>
      <c r="M26" s="4"/>
    </row>
    <row r="27" spans="1:13" ht="117.75" customHeight="1" x14ac:dyDescent="0.25">
      <c r="A27" s="129"/>
      <c r="B27" s="133"/>
      <c r="C27" s="134"/>
      <c r="D27" s="103">
        <v>3</v>
      </c>
      <c r="E27" s="103">
        <v>49</v>
      </c>
      <c r="F27" s="105" t="s">
        <v>80</v>
      </c>
      <c r="G27" s="105"/>
      <c r="H27" s="43">
        <v>9280000</v>
      </c>
      <c r="I27" s="44">
        <f>H27/N3</f>
        <v>15.064935064935066</v>
      </c>
      <c r="J27" s="16" t="s">
        <v>58</v>
      </c>
      <c r="K27" s="89" t="s">
        <v>83</v>
      </c>
      <c r="L27" s="4"/>
      <c r="M27" s="4"/>
    </row>
    <row r="28" spans="1:13" ht="35.25" customHeight="1" thickBot="1" x14ac:dyDescent="0.3">
      <c r="A28" s="153"/>
      <c r="B28" s="154"/>
      <c r="C28" s="155"/>
      <c r="D28" s="184"/>
      <c r="E28" s="185"/>
      <c r="F28" s="185"/>
      <c r="G28" s="185"/>
      <c r="H28" s="186">
        <f>H26</f>
        <v>32000000</v>
      </c>
      <c r="I28" s="47">
        <f>SUM(I25:I27)</f>
        <v>177.3386867585341</v>
      </c>
      <c r="J28" s="187" t="str">
        <f>IF(H28&gt;=C3,"CUMPLE","NO CUMPLE")</f>
        <v>NO CUMPLE</v>
      </c>
      <c r="K28" s="19"/>
      <c r="L28" s="4"/>
      <c r="M28" s="4"/>
    </row>
    <row r="29" spans="1:13" ht="16.5" thickBot="1" x14ac:dyDescent="0.3">
      <c r="A29" s="5"/>
      <c r="B29" s="5"/>
      <c r="C29" s="5"/>
      <c r="D29" s="5"/>
      <c r="E29" s="5"/>
      <c r="F29" s="5"/>
      <c r="G29" s="5"/>
      <c r="H29" s="5"/>
      <c r="I29" s="5"/>
      <c r="J29" s="5"/>
      <c r="K29" s="5"/>
    </row>
    <row r="30" spans="1:13" ht="27" customHeight="1" x14ac:dyDescent="0.25">
      <c r="A30" s="151" t="s">
        <v>4</v>
      </c>
      <c r="B30" s="118" t="s">
        <v>0</v>
      </c>
      <c r="C30" s="118"/>
      <c r="D30" s="118" t="s">
        <v>7</v>
      </c>
      <c r="E30" s="118"/>
      <c r="F30" s="118" t="s">
        <v>17</v>
      </c>
      <c r="G30" s="140"/>
      <c r="H30" s="11"/>
      <c r="I30" s="11"/>
      <c r="J30" s="5"/>
      <c r="K30" s="5"/>
    </row>
    <row r="31" spans="1:13" ht="27" customHeight="1" thickBot="1" x14ac:dyDescent="0.3">
      <c r="A31" s="152"/>
      <c r="B31" s="141"/>
      <c r="C31" s="141"/>
      <c r="D31" s="8" t="s">
        <v>2</v>
      </c>
      <c r="E31" s="8" t="s">
        <v>6</v>
      </c>
      <c r="F31" s="141"/>
      <c r="G31" s="142"/>
      <c r="H31" s="11"/>
      <c r="I31" s="11"/>
      <c r="J31" s="5"/>
      <c r="K31" s="5"/>
    </row>
    <row r="32" spans="1:13" ht="16.5" thickTop="1" x14ac:dyDescent="0.25">
      <c r="A32" s="20">
        <f>A9</f>
        <v>1</v>
      </c>
      <c r="B32" s="108" t="str">
        <f>B9</f>
        <v>CETICS</v>
      </c>
      <c r="C32" s="108"/>
      <c r="D32" s="84" t="s">
        <v>54</v>
      </c>
      <c r="E32" s="21" t="s">
        <v>21</v>
      </c>
      <c r="F32" s="116"/>
      <c r="G32" s="117"/>
      <c r="H32" s="22"/>
      <c r="I32" s="22"/>
      <c r="J32" s="5"/>
      <c r="K32" s="5"/>
    </row>
    <row r="33" spans="1:11" ht="15.75" x14ac:dyDescent="0.25">
      <c r="A33" s="20">
        <f>A13</f>
        <v>2</v>
      </c>
      <c r="B33" s="108" t="str">
        <f>B13</f>
        <v>COGNOSONLINE SOLUTIONS COLOMBIA S.A.</v>
      </c>
      <c r="C33" s="108"/>
      <c r="D33" s="84" t="s">
        <v>55</v>
      </c>
      <c r="E33" s="23" t="s">
        <v>21</v>
      </c>
      <c r="F33" s="109"/>
      <c r="G33" s="110"/>
      <c r="H33" s="22"/>
      <c r="I33" s="22"/>
      <c r="J33" s="5"/>
      <c r="K33" s="5"/>
    </row>
    <row r="34" spans="1:11" ht="15.75" x14ac:dyDescent="0.25">
      <c r="A34" s="20">
        <f>A17</f>
        <v>3</v>
      </c>
      <c r="B34" s="108" t="str">
        <f>B17</f>
        <v>PRODYGYTEK PROCESS DOCUMENT AND DATA SOLUTIONS SAS</v>
      </c>
      <c r="C34" s="108"/>
      <c r="D34" s="23" t="s">
        <v>60</v>
      </c>
      <c r="E34" s="23" t="s">
        <v>21</v>
      </c>
      <c r="F34" s="109"/>
      <c r="G34" s="110"/>
      <c r="H34" s="22"/>
      <c r="I34" s="22"/>
      <c r="J34" s="5"/>
      <c r="K34" s="5"/>
    </row>
    <row r="35" spans="1:11" ht="15.75" x14ac:dyDescent="0.25">
      <c r="A35" s="20">
        <f>A21</f>
        <v>4</v>
      </c>
      <c r="B35" s="108" t="str">
        <f>B21</f>
        <v>ARGUS</v>
      </c>
      <c r="C35" s="108"/>
      <c r="D35" s="85" t="s">
        <v>66</v>
      </c>
      <c r="E35" s="85" t="s">
        <v>21</v>
      </c>
      <c r="F35" s="86"/>
      <c r="G35" s="87"/>
      <c r="H35" s="22"/>
      <c r="I35" s="22"/>
      <c r="J35" s="5"/>
      <c r="K35" s="5"/>
    </row>
    <row r="36" spans="1:11" ht="16.5" thickBot="1" x14ac:dyDescent="0.3">
      <c r="A36" s="24">
        <f>A25</f>
        <v>5</v>
      </c>
      <c r="B36" s="146" t="str">
        <f>B25</f>
        <v>BRANDER IDEAS S.A.S</v>
      </c>
      <c r="C36" s="146"/>
      <c r="D36" s="25" t="s">
        <v>66</v>
      </c>
      <c r="E36" s="25" t="s">
        <v>21</v>
      </c>
      <c r="F36" s="144"/>
      <c r="G36" s="145"/>
      <c r="H36" s="22"/>
      <c r="I36" s="22"/>
      <c r="J36" s="5"/>
      <c r="K36" s="5"/>
    </row>
    <row r="37" spans="1:11" ht="15.75" x14ac:dyDescent="0.25">
      <c r="A37" s="5"/>
      <c r="B37" s="5"/>
      <c r="C37" s="5"/>
      <c r="D37" s="5"/>
      <c r="E37" s="5"/>
      <c r="F37" s="5"/>
      <c r="G37" s="5"/>
      <c r="H37" s="5"/>
      <c r="I37" s="5"/>
      <c r="J37" s="5"/>
      <c r="K37" s="5"/>
    </row>
    <row r="38" spans="1:11" ht="15.75" hidden="1" x14ac:dyDescent="0.25">
      <c r="A38" s="5"/>
      <c r="B38" s="5"/>
      <c r="C38" s="5"/>
      <c r="D38" s="5"/>
      <c r="E38" s="5"/>
      <c r="F38" s="5"/>
      <c r="G38" s="5"/>
      <c r="H38" s="5"/>
      <c r="I38" s="5"/>
      <c r="J38" s="5"/>
      <c r="K38" s="5"/>
    </row>
    <row r="39" spans="1:11" ht="15.75" hidden="1" customHeight="1" x14ac:dyDescent="0.25">
      <c r="A39" s="151" t="s">
        <v>4</v>
      </c>
      <c r="B39" s="118" t="s">
        <v>0</v>
      </c>
      <c r="C39" s="118"/>
      <c r="D39" s="118" t="s">
        <v>11</v>
      </c>
      <c r="E39" s="118"/>
      <c r="F39" s="118" t="s">
        <v>17</v>
      </c>
      <c r="G39" s="140"/>
      <c r="H39" s="11"/>
      <c r="I39" s="11"/>
      <c r="J39" s="5"/>
      <c r="K39" s="5"/>
    </row>
    <row r="40" spans="1:11" ht="16.5" hidden="1" thickBot="1" x14ac:dyDescent="0.3">
      <c r="A40" s="152"/>
      <c r="B40" s="141"/>
      <c r="C40" s="141"/>
      <c r="D40" s="8" t="s">
        <v>2</v>
      </c>
      <c r="E40" s="8" t="s">
        <v>6</v>
      </c>
      <c r="F40" s="141"/>
      <c r="G40" s="142"/>
      <c r="H40" s="11"/>
      <c r="I40" s="11"/>
      <c r="J40" s="5"/>
      <c r="K40" s="5"/>
    </row>
    <row r="41" spans="1:11" ht="16.5" hidden="1" thickTop="1" x14ac:dyDescent="0.25">
      <c r="A41" s="20">
        <f t="shared" ref="A41:B44" si="0">A32</f>
        <v>1</v>
      </c>
      <c r="B41" s="108" t="str">
        <f t="shared" si="0"/>
        <v>CETICS</v>
      </c>
      <c r="C41" s="108"/>
      <c r="D41" s="21">
        <v>230</v>
      </c>
      <c r="E41" s="21" t="s">
        <v>21</v>
      </c>
      <c r="F41" s="116"/>
      <c r="G41" s="117"/>
      <c r="H41" s="22"/>
      <c r="I41" s="22"/>
      <c r="J41" s="5"/>
      <c r="K41" s="5"/>
    </row>
    <row r="42" spans="1:11" ht="15.75" hidden="1" x14ac:dyDescent="0.25">
      <c r="A42" s="20">
        <f t="shared" si="0"/>
        <v>2</v>
      </c>
      <c r="B42" s="108" t="str">
        <f t="shared" si="0"/>
        <v>COGNOSONLINE SOLUTIONS COLOMBIA S.A.</v>
      </c>
      <c r="C42" s="108"/>
      <c r="D42" s="23"/>
      <c r="E42" s="23"/>
      <c r="F42" s="109"/>
      <c r="G42" s="110"/>
      <c r="H42" s="22"/>
      <c r="I42" s="22"/>
      <c r="J42" s="5"/>
      <c r="K42" s="5"/>
    </row>
    <row r="43" spans="1:11" ht="15.75" hidden="1" x14ac:dyDescent="0.25">
      <c r="A43" s="20">
        <f t="shared" si="0"/>
        <v>3</v>
      </c>
      <c r="B43" s="108" t="str">
        <f t="shared" si="0"/>
        <v>PRODYGYTEK PROCESS DOCUMENT AND DATA SOLUTIONS SAS</v>
      </c>
      <c r="C43" s="108"/>
      <c r="D43" s="23"/>
      <c r="E43" s="23"/>
      <c r="F43" s="109"/>
      <c r="G43" s="110"/>
      <c r="H43" s="22"/>
      <c r="I43" s="22"/>
      <c r="J43" s="5"/>
      <c r="K43" s="5"/>
    </row>
    <row r="44" spans="1:11" ht="15.75" hidden="1" x14ac:dyDescent="0.25">
      <c r="A44" s="20">
        <f t="shared" si="0"/>
        <v>4</v>
      </c>
      <c r="B44" s="108" t="str">
        <f t="shared" si="0"/>
        <v>ARGUS</v>
      </c>
      <c r="C44" s="108"/>
      <c r="D44" s="23"/>
      <c r="E44" s="23"/>
      <c r="F44" s="109"/>
      <c r="G44" s="110"/>
      <c r="H44" s="22"/>
      <c r="I44" s="22"/>
      <c r="J44" s="5"/>
      <c r="K44" s="5"/>
    </row>
    <row r="45" spans="1:11" ht="15.75" hidden="1" x14ac:dyDescent="0.25">
      <c r="A45" s="20">
        <f t="shared" ref="A45:B45" si="1">A36</f>
        <v>5</v>
      </c>
      <c r="B45" s="108" t="str">
        <f t="shared" si="1"/>
        <v>BRANDER IDEAS S.A.S</v>
      </c>
      <c r="C45" s="108"/>
      <c r="D45" s="23"/>
      <c r="E45" s="23"/>
      <c r="F45" s="109"/>
      <c r="G45" s="110"/>
      <c r="H45" s="22"/>
      <c r="I45" s="22"/>
      <c r="J45" s="5"/>
      <c r="K45" s="5"/>
    </row>
    <row r="46" spans="1:11" ht="15.75" hidden="1" x14ac:dyDescent="0.25">
      <c r="A46" s="5"/>
      <c r="B46" s="5"/>
      <c r="C46" s="5"/>
      <c r="D46" s="5"/>
      <c r="E46" s="5"/>
      <c r="F46" s="5"/>
      <c r="G46" s="5"/>
      <c r="H46" s="5"/>
      <c r="I46" s="5"/>
      <c r="J46" s="5"/>
      <c r="K46" s="5"/>
    </row>
    <row r="47" spans="1:11" ht="15.75" hidden="1" x14ac:dyDescent="0.25">
      <c r="A47" s="5"/>
      <c r="B47" s="5"/>
      <c r="C47" s="5"/>
      <c r="D47" s="5"/>
      <c r="E47" s="5"/>
      <c r="F47" s="5"/>
      <c r="G47" s="5"/>
      <c r="H47" s="5"/>
      <c r="I47" s="5"/>
      <c r="J47" s="5"/>
      <c r="K47" s="5"/>
    </row>
    <row r="48" spans="1:11" ht="15.75" x14ac:dyDescent="0.25">
      <c r="A48" s="147" t="s">
        <v>12</v>
      </c>
      <c r="B48" s="147"/>
      <c r="C48" s="147"/>
      <c r="D48" s="147"/>
      <c r="E48" s="147"/>
      <c r="F48" s="147"/>
      <c r="G48" s="147"/>
      <c r="H48" s="26"/>
      <c r="I48" s="26"/>
      <c r="J48" s="5"/>
      <c r="K48" s="5"/>
    </row>
    <row r="49" spans="1:11" ht="16.5" thickBot="1" x14ac:dyDescent="0.3">
      <c r="A49" s="5"/>
      <c r="B49" s="5"/>
      <c r="C49" s="5"/>
      <c r="D49" s="5"/>
      <c r="E49" s="5"/>
      <c r="F49" s="5"/>
      <c r="G49" s="5"/>
      <c r="H49" s="5"/>
      <c r="I49" s="5"/>
      <c r="J49" s="5"/>
      <c r="K49" s="5"/>
    </row>
    <row r="50" spans="1:11" ht="19.5" customHeight="1" x14ac:dyDescent="0.25">
      <c r="A50" s="123" t="s">
        <v>4</v>
      </c>
      <c r="B50" s="119" t="s">
        <v>0</v>
      </c>
      <c r="C50" s="119"/>
      <c r="D50" s="113" t="s">
        <v>16</v>
      </c>
      <c r="E50" s="114"/>
      <c r="F50" s="114"/>
      <c r="G50" s="115"/>
      <c r="H50" s="9"/>
      <c r="I50" s="9"/>
      <c r="J50" s="5"/>
      <c r="K50" s="5"/>
    </row>
    <row r="51" spans="1:11" ht="19.5" customHeight="1" x14ac:dyDescent="0.25">
      <c r="A51" s="148"/>
      <c r="B51" s="149"/>
      <c r="C51" s="149"/>
      <c r="D51" s="27" t="s">
        <v>13</v>
      </c>
      <c r="E51" s="28" t="s">
        <v>15</v>
      </c>
      <c r="F51" s="29" t="s">
        <v>14</v>
      </c>
      <c r="G51" s="111" t="s">
        <v>23</v>
      </c>
      <c r="I51" s="9"/>
      <c r="J51" s="5"/>
      <c r="K51" s="5"/>
    </row>
    <row r="52" spans="1:11" ht="19.5" customHeight="1" thickBot="1" x14ac:dyDescent="0.3">
      <c r="A52" s="124"/>
      <c r="B52" s="122"/>
      <c r="C52" s="122"/>
      <c r="D52" s="30">
        <v>700</v>
      </c>
      <c r="E52" s="30">
        <v>200</v>
      </c>
      <c r="F52" s="31">
        <v>100</v>
      </c>
      <c r="G52" s="112"/>
      <c r="H52" s="9"/>
      <c r="I52" s="9"/>
      <c r="J52" s="5"/>
      <c r="K52" s="5"/>
    </row>
    <row r="53" spans="1:11" ht="16.5" thickTop="1" x14ac:dyDescent="0.25">
      <c r="A53" s="55">
        <f t="shared" ref="A53:B56" si="2">A41</f>
        <v>1</v>
      </c>
      <c r="B53" s="104" t="str">
        <f t="shared" si="2"/>
        <v>CETICS</v>
      </c>
      <c r="C53" s="104"/>
      <c r="D53" s="50">
        <f>'Evaluacion Económica PARCIAL'!G3</f>
        <v>691.33318651635363</v>
      </c>
      <c r="E53" s="32">
        <f>'Calidad-apoyo'!E3</f>
        <v>200</v>
      </c>
      <c r="F53" s="15">
        <f>'Calidad-apoyo'!E8</f>
        <v>100</v>
      </c>
      <c r="G53" s="51">
        <f>SUM(D53:F53)</f>
        <v>991.33318651635363</v>
      </c>
      <c r="H53" s="1"/>
      <c r="I53" s="1"/>
      <c r="J53" s="5"/>
      <c r="K53" s="5"/>
    </row>
    <row r="54" spans="1:11" ht="15.75" x14ac:dyDescent="0.25">
      <c r="A54" s="55">
        <f t="shared" si="2"/>
        <v>2</v>
      </c>
      <c r="B54" s="104" t="str">
        <f t="shared" si="2"/>
        <v>COGNOSONLINE SOLUTIONS COLOMBIA S.A.</v>
      </c>
      <c r="C54" s="104"/>
      <c r="D54" s="50" t="str">
        <f>'Evaluacion Económica PARCIAL'!G4</f>
        <v>____</v>
      </c>
      <c r="E54" s="33" t="str">
        <f>'Calidad-apoyo'!G3</f>
        <v>____</v>
      </c>
      <c r="F54" s="16" t="str">
        <f>'Calidad-apoyo'!G8</f>
        <v>____</v>
      </c>
      <c r="G54" s="51">
        <f t="shared" ref="G54:G57" si="3">SUM(D54:F54)</f>
        <v>0</v>
      </c>
      <c r="H54" s="1"/>
      <c r="I54" s="1"/>
      <c r="J54" s="5"/>
      <c r="K54" s="5"/>
    </row>
    <row r="55" spans="1:11" ht="15.75" x14ac:dyDescent="0.25">
      <c r="A55" s="55">
        <f t="shared" si="2"/>
        <v>3</v>
      </c>
      <c r="B55" s="104" t="str">
        <f t="shared" si="2"/>
        <v>PRODYGYTEK PROCESS DOCUMENT AND DATA SOLUTIONS SAS</v>
      </c>
      <c r="C55" s="104"/>
      <c r="D55" s="50">
        <f>'Evaluacion Económica PARCIAL'!G5</f>
        <v>700</v>
      </c>
      <c r="E55" s="33">
        <f>'Calidad-apoyo'!I3</f>
        <v>200</v>
      </c>
      <c r="F55" s="16">
        <f>'Calidad-apoyo'!I8</f>
        <v>100</v>
      </c>
      <c r="G55" s="51">
        <f t="shared" si="3"/>
        <v>1000</v>
      </c>
      <c r="H55" s="1"/>
      <c r="I55" s="1"/>
      <c r="J55" s="5"/>
      <c r="K55" s="5"/>
    </row>
    <row r="56" spans="1:11" ht="15.75" x14ac:dyDescent="0.25">
      <c r="A56" s="79">
        <f t="shared" si="2"/>
        <v>4</v>
      </c>
      <c r="B56" s="104" t="str">
        <f t="shared" si="2"/>
        <v>ARGUS</v>
      </c>
      <c r="C56" s="104"/>
      <c r="D56" s="50" t="str">
        <f>'Evaluacion Económica PARCIAL'!G6</f>
        <v>_____</v>
      </c>
      <c r="E56" s="33" t="str">
        <f>'Calidad-apoyo'!K3</f>
        <v>____</v>
      </c>
      <c r="F56" s="16" t="str">
        <f>'Calidad-apoyo'!K8</f>
        <v>___</v>
      </c>
      <c r="G56" s="51">
        <f t="shared" ref="G56" si="4">SUM(D56:F56)</f>
        <v>0</v>
      </c>
      <c r="H56" s="1"/>
      <c r="I56" s="1"/>
      <c r="J56" s="5"/>
      <c r="K56" s="5"/>
    </row>
    <row r="57" spans="1:11" ht="16.5" thickBot="1" x14ac:dyDescent="0.3">
      <c r="A57" s="34">
        <f t="shared" ref="A57:B57" si="5">A45</f>
        <v>5</v>
      </c>
      <c r="B57" s="150" t="str">
        <f t="shared" si="5"/>
        <v>BRANDER IDEAS S.A.S</v>
      </c>
      <c r="C57" s="150"/>
      <c r="D57" s="178" t="str">
        <f>'Evaluacion Económica PARCIAL'!G7</f>
        <v>_____</v>
      </c>
      <c r="E57" s="35" t="str">
        <f>'Calidad-apoyo'!M3</f>
        <v>____</v>
      </c>
      <c r="F57" s="18" t="str">
        <f>'Calidad-apoyo'!M8</f>
        <v>___</v>
      </c>
      <c r="G57" s="52">
        <f t="shared" si="3"/>
        <v>0</v>
      </c>
      <c r="H57" s="1"/>
      <c r="I57" s="1"/>
      <c r="J57" s="5"/>
      <c r="K57" s="5"/>
    </row>
    <row r="58" spans="1:11" ht="15.75" x14ac:dyDescent="0.25">
      <c r="A58" s="5"/>
      <c r="B58" s="5"/>
      <c r="C58" s="5"/>
      <c r="D58" s="5"/>
      <c r="E58" s="5"/>
      <c r="F58" s="5"/>
      <c r="G58" s="5"/>
      <c r="H58" s="5"/>
      <c r="I58" s="5"/>
      <c r="J58" s="5"/>
      <c r="K58" s="5"/>
    </row>
    <row r="59" spans="1:11" ht="15.75" x14ac:dyDescent="0.25">
      <c r="A59" s="5"/>
      <c r="B59" s="5"/>
      <c r="C59" s="5"/>
      <c r="D59" s="5"/>
      <c r="E59" s="5"/>
      <c r="F59" s="5"/>
      <c r="G59" s="5"/>
      <c r="H59" s="5"/>
      <c r="I59" s="5"/>
      <c r="J59" s="5"/>
      <c r="K59" s="5"/>
    </row>
    <row r="60" spans="1:11" ht="15.75" x14ac:dyDescent="0.25">
      <c r="A60" s="5"/>
      <c r="B60" s="5"/>
      <c r="C60" s="5"/>
      <c r="D60" s="5"/>
      <c r="E60" s="5"/>
      <c r="F60" s="5"/>
      <c r="G60" s="5"/>
      <c r="H60" s="5"/>
      <c r="I60" s="5"/>
      <c r="J60" s="5"/>
      <c r="K60" s="5"/>
    </row>
    <row r="61" spans="1:11" ht="15.75" x14ac:dyDescent="0.25">
      <c r="A61" s="5"/>
      <c r="B61" s="5"/>
      <c r="C61" s="5"/>
      <c r="D61" s="5"/>
      <c r="E61" s="5"/>
      <c r="F61" s="5"/>
      <c r="G61" s="5"/>
      <c r="H61" s="5"/>
      <c r="I61" s="5"/>
      <c r="J61" s="5"/>
      <c r="K61" s="5"/>
    </row>
    <row r="62" spans="1:11" ht="15.75" x14ac:dyDescent="0.25">
      <c r="A62" s="5"/>
      <c r="B62" s="5"/>
      <c r="C62" s="5"/>
      <c r="D62" s="5"/>
      <c r="E62" s="5"/>
      <c r="F62" s="5"/>
      <c r="G62" s="5"/>
      <c r="H62" s="5"/>
      <c r="I62" s="5"/>
      <c r="J62" s="5"/>
      <c r="K62" s="5"/>
    </row>
    <row r="63" spans="1:11" ht="15.75" x14ac:dyDescent="0.25">
      <c r="A63" s="5"/>
      <c r="B63" s="5"/>
      <c r="C63" s="5"/>
      <c r="D63" s="5"/>
      <c r="E63" s="5"/>
      <c r="F63" s="5"/>
      <c r="G63" s="5"/>
      <c r="H63" s="5"/>
      <c r="I63" s="5"/>
      <c r="J63" s="5"/>
      <c r="K63" s="5"/>
    </row>
    <row r="64" spans="1:11" ht="15.75" x14ac:dyDescent="0.25">
      <c r="A64" s="5"/>
      <c r="B64" s="5"/>
      <c r="C64" s="5"/>
      <c r="D64" s="5"/>
      <c r="E64" s="5"/>
      <c r="F64" s="5"/>
      <c r="G64" s="5"/>
      <c r="H64" s="5"/>
      <c r="I64" s="5"/>
      <c r="J64" s="5"/>
      <c r="K64" s="5"/>
    </row>
    <row r="65" spans="1:11" ht="15.75" x14ac:dyDescent="0.25">
      <c r="A65" s="5"/>
      <c r="B65" s="5"/>
      <c r="C65" s="5"/>
      <c r="D65" s="5"/>
      <c r="E65" s="5"/>
      <c r="F65" s="5"/>
      <c r="G65" s="5"/>
      <c r="H65" s="5"/>
      <c r="I65" s="5"/>
      <c r="J65" s="5"/>
      <c r="K65" s="5"/>
    </row>
    <row r="66" spans="1:11" ht="15.75" x14ac:dyDescent="0.25">
      <c r="A66" s="36"/>
      <c r="B66" s="36"/>
      <c r="C66" s="36"/>
      <c r="D66" s="36"/>
      <c r="E66" s="36"/>
      <c r="F66" s="36"/>
      <c r="G66" s="36"/>
      <c r="H66" s="36"/>
      <c r="I66" s="36"/>
      <c r="J66" s="36"/>
      <c r="K66" s="36"/>
    </row>
    <row r="67" spans="1:11" ht="15" x14ac:dyDescent="0.25">
      <c r="A67" s="7"/>
      <c r="B67" s="7"/>
      <c r="C67" s="7"/>
      <c r="D67" s="7"/>
      <c r="E67" s="7"/>
      <c r="F67" s="7"/>
      <c r="G67" s="7"/>
      <c r="H67" s="7"/>
      <c r="I67" s="7"/>
      <c r="J67" s="7"/>
      <c r="K67" s="7"/>
    </row>
    <row r="68" spans="1:11" ht="15.75" x14ac:dyDescent="0.25">
      <c r="A68" s="5"/>
      <c r="B68" s="5"/>
      <c r="C68" s="5"/>
      <c r="D68" s="5"/>
      <c r="E68" s="5"/>
      <c r="F68" s="5"/>
      <c r="G68" s="5"/>
      <c r="H68" s="5"/>
      <c r="I68" s="5"/>
      <c r="J68" s="5"/>
      <c r="K68" s="5"/>
    </row>
    <row r="69" spans="1:11" ht="15.75" x14ac:dyDescent="0.25">
      <c r="A69" s="5"/>
      <c r="B69" s="5"/>
      <c r="C69" s="5"/>
      <c r="D69" s="5"/>
      <c r="E69" s="5"/>
      <c r="F69" s="5"/>
      <c r="G69" s="5"/>
      <c r="H69" s="5"/>
      <c r="I69" s="5"/>
      <c r="J69" s="5"/>
      <c r="K69" s="5"/>
    </row>
    <row r="70" spans="1:11" ht="15.75" x14ac:dyDescent="0.25">
      <c r="A70" s="5"/>
      <c r="B70" s="5"/>
      <c r="C70" s="5"/>
      <c r="D70" s="5"/>
      <c r="E70" s="5"/>
      <c r="F70" s="5"/>
      <c r="G70" s="5"/>
      <c r="H70" s="5"/>
      <c r="I70" s="5"/>
      <c r="J70" s="5"/>
      <c r="K70" s="5"/>
    </row>
    <row r="71" spans="1:11" ht="15.75" x14ac:dyDescent="0.25">
      <c r="A71" s="5"/>
      <c r="B71" s="5"/>
      <c r="C71" s="5"/>
      <c r="D71" s="5"/>
      <c r="E71" s="5"/>
      <c r="F71" s="5"/>
      <c r="G71" s="5"/>
      <c r="H71" s="5"/>
      <c r="I71" s="5"/>
      <c r="J71" s="5"/>
      <c r="K71" s="5"/>
    </row>
    <row r="72" spans="1:11" ht="15.75" x14ac:dyDescent="0.25">
      <c r="A72" s="5"/>
      <c r="B72" s="5"/>
      <c r="C72" s="5"/>
      <c r="D72" s="5"/>
      <c r="E72" s="5"/>
      <c r="F72" s="5"/>
      <c r="G72" s="5"/>
      <c r="H72" s="5"/>
      <c r="I72" s="5"/>
      <c r="J72" s="5"/>
      <c r="K72" s="5"/>
    </row>
    <row r="73" spans="1:11" ht="15.75" x14ac:dyDescent="0.25">
      <c r="A73" s="5"/>
      <c r="B73" s="5"/>
      <c r="C73" s="5"/>
      <c r="D73" s="5"/>
      <c r="E73" s="5"/>
      <c r="F73" s="5"/>
      <c r="G73" s="5"/>
      <c r="H73" s="5"/>
      <c r="I73" s="5"/>
      <c r="J73" s="5"/>
      <c r="K73" s="5"/>
    </row>
    <row r="74" spans="1:11" ht="15.75" x14ac:dyDescent="0.25">
      <c r="A74" s="5"/>
      <c r="B74" s="5"/>
      <c r="C74" s="5"/>
      <c r="D74" s="5"/>
      <c r="E74" s="5"/>
      <c r="F74" s="5"/>
      <c r="G74" s="5"/>
      <c r="H74" s="5"/>
      <c r="I74" s="5"/>
      <c r="J74" s="5"/>
      <c r="K74" s="5"/>
    </row>
    <row r="75" spans="1:11" ht="15.75" x14ac:dyDescent="0.25">
      <c r="A75" s="5"/>
      <c r="B75" s="5"/>
      <c r="C75" s="5"/>
      <c r="D75" s="5"/>
      <c r="E75" s="5"/>
      <c r="F75" s="5"/>
      <c r="G75" s="5"/>
      <c r="H75" s="5"/>
      <c r="I75" s="5"/>
      <c r="J75" s="5"/>
      <c r="K75" s="5"/>
    </row>
    <row r="76" spans="1:11" ht="15.75" x14ac:dyDescent="0.25">
      <c r="A76" s="5"/>
      <c r="B76" s="5"/>
      <c r="C76" s="5"/>
      <c r="D76" s="5"/>
      <c r="E76" s="5"/>
      <c r="F76" s="5"/>
      <c r="G76" s="5"/>
      <c r="H76" s="5"/>
      <c r="I76" s="5"/>
      <c r="J76" s="5"/>
      <c r="K76" s="5"/>
    </row>
    <row r="77" spans="1:11" ht="15.75" x14ac:dyDescent="0.25">
      <c r="A77" s="5"/>
      <c r="B77" s="5"/>
      <c r="C77" s="5"/>
      <c r="D77" s="5"/>
      <c r="E77" s="5"/>
      <c r="F77" s="5"/>
      <c r="G77" s="5"/>
      <c r="H77" s="5"/>
      <c r="I77" s="5"/>
      <c r="J77" s="5"/>
      <c r="K77" s="5"/>
    </row>
    <row r="78" spans="1:11" ht="15.75" x14ac:dyDescent="0.25">
      <c r="A78" s="5"/>
      <c r="B78" s="5"/>
      <c r="C78" s="5"/>
      <c r="D78" s="5"/>
      <c r="E78" s="5"/>
      <c r="F78" s="5"/>
      <c r="G78" s="5"/>
      <c r="H78" s="5"/>
      <c r="I78" s="5"/>
      <c r="J78" s="5"/>
      <c r="K78" s="5"/>
    </row>
    <row r="79" spans="1:11" ht="15.75" x14ac:dyDescent="0.25">
      <c r="A79" s="5"/>
      <c r="B79" s="5"/>
      <c r="C79" s="5"/>
      <c r="D79" s="5"/>
      <c r="E79" s="5"/>
      <c r="F79" s="5"/>
      <c r="G79" s="5"/>
      <c r="H79" s="5"/>
      <c r="I79" s="5"/>
      <c r="J79" s="5"/>
      <c r="K79" s="5"/>
    </row>
    <row r="80" spans="1:11" ht="15.75" x14ac:dyDescent="0.25">
      <c r="A80" s="5"/>
      <c r="B80" s="5"/>
      <c r="C80" s="5"/>
      <c r="D80" s="5"/>
      <c r="E80" s="5"/>
      <c r="F80" s="5"/>
      <c r="G80" s="5"/>
      <c r="H80" s="5"/>
      <c r="I80" s="5"/>
      <c r="J80" s="5"/>
      <c r="K80" s="5"/>
    </row>
    <row r="81" spans="1:11" ht="15.75" x14ac:dyDescent="0.25">
      <c r="A81" s="5"/>
      <c r="B81" s="5"/>
      <c r="C81" s="5"/>
      <c r="D81" s="5"/>
      <c r="E81" s="5"/>
      <c r="F81" s="5"/>
      <c r="G81" s="5"/>
      <c r="H81" s="5"/>
      <c r="I81" s="5"/>
      <c r="J81" s="5"/>
      <c r="K81" s="5"/>
    </row>
    <row r="82" spans="1:11" ht="15.75" x14ac:dyDescent="0.25">
      <c r="A82" s="5"/>
      <c r="B82" s="5"/>
      <c r="C82" s="5"/>
      <c r="D82" s="5"/>
      <c r="E82" s="5"/>
      <c r="F82" s="5"/>
      <c r="G82" s="5"/>
      <c r="H82" s="5"/>
      <c r="I82" s="5"/>
      <c r="J82" s="5"/>
      <c r="K82" s="5"/>
    </row>
    <row r="83" spans="1:11" ht="15.75" x14ac:dyDescent="0.25">
      <c r="A83" s="5"/>
      <c r="B83" s="5"/>
      <c r="C83" s="5"/>
      <c r="D83" s="5"/>
      <c r="E83" s="5"/>
      <c r="F83" s="5"/>
      <c r="G83" s="5"/>
      <c r="H83" s="5"/>
      <c r="I83" s="5"/>
      <c r="J83" s="5"/>
      <c r="K83" s="5"/>
    </row>
    <row r="84" spans="1:11" ht="15.75" x14ac:dyDescent="0.25">
      <c r="A84" s="5"/>
      <c r="B84" s="5"/>
      <c r="C84" s="5"/>
      <c r="D84" s="5"/>
      <c r="E84" s="5"/>
      <c r="F84" s="5"/>
      <c r="G84" s="5"/>
      <c r="H84" s="5"/>
      <c r="I84" s="5"/>
      <c r="J84" s="5"/>
      <c r="K84" s="5"/>
    </row>
    <row r="85" spans="1:11" ht="15.75" x14ac:dyDescent="0.25">
      <c r="A85" s="5"/>
      <c r="B85" s="5"/>
      <c r="C85" s="5"/>
      <c r="D85" s="5"/>
      <c r="E85" s="5"/>
      <c r="F85" s="5"/>
      <c r="G85" s="5"/>
      <c r="H85" s="5"/>
      <c r="I85" s="5"/>
      <c r="J85" s="5"/>
      <c r="K85" s="5"/>
    </row>
    <row r="86" spans="1:11" ht="15.75" x14ac:dyDescent="0.25">
      <c r="A86" s="5"/>
      <c r="B86" s="5"/>
      <c r="C86" s="5"/>
      <c r="D86" s="5"/>
      <c r="E86" s="5"/>
      <c r="F86" s="5"/>
      <c r="G86" s="5"/>
      <c r="H86" s="5"/>
      <c r="I86" s="5"/>
      <c r="J86" s="5"/>
      <c r="K86" s="5"/>
    </row>
    <row r="87" spans="1:11" ht="15.75" x14ac:dyDescent="0.25">
      <c r="A87" s="5"/>
      <c r="B87" s="5"/>
      <c r="C87" s="5"/>
      <c r="D87" s="5"/>
      <c r="E87" s="5"/>
      <c r="F87" s="5"/>
      <c r="G87" s="5"/>
      <c r="H87" s="5"/>
      <c r="I87" s="5"/>
      <c r="J87" s="5"/>
      <c r="K87" s="5"/>
    </row>
    <row r="88" spans="1:11" ht="15.75" x14ac:dyDescent="0.25">
      <c r="A88" s="5"/>
      <c r="B88" s="5"/>
      <c r="C88" s="5"/>
      <c r="D88" s="5"/>
      <c r="E88" s="5"/>
      <c r="F88" s="5"/>
      <c r="G88" s="5"/>
      <c r="H88" s="5"/>
      <c r="I88" s="5"/>
      <c r="J88" s="5"/>
      <c r="K88" s="5"/>
    </row>
    <row r="89" spans="1:11" ht="15.75" x14ac:dyDescent="0.25">
      <c r="A89" s="5"/>
      <c r="B89" s="5"/>
      <c r="C89" s="5"/>
      <c r="D89" s="5"/>
      <c r="E89" s="5"/>
      <c r="F89" s="5"/>
      <c r="G89" s="5"/>
      <c r="H89" s="5"/>
      <c r="I89" s="5"/>
      <c r="J89" s="5"/>
      <c r="K89" s="5"/>
    </row>
    <row r="90" spans="1:11" ht="15.75" x14ac:dyDescent="0.25">
      <c r="A90" s="5"/>
      <c r="B90" s="5"/>
      <c r="C90" s="5"/>
      <c r="D90" s="5"/>
      <c r="E90" s="5"/>
      <c r="F90" s="5"/>
      <c r="G90" s="5"/>
      <c r="H90" s="5"/>
      <c r="I90" s="5"/>
      <c r="J90" s="5"/>
      <c r="K90" s="5"/>
    </row>
    <row r="91" spans="1:11" ht="15.75" x14ac:dyDescent="0.25">
      <c r="A91" s="5"/>
      <c r="B91" s="5"/>
      <c r="C91" s="5"/>
      <c r="D91" s="5"/>
      <c r="E91" s="5"/>
      <c r="F91" s="5"/>
      <c r="G91" s="5"/>
      <c r="H91" s="5"/>
      <c r="I91" s="5"/>
      <c r="J91" s="5"/>
      <c r="K91" s="5"/>
    </row>
    <row r="92" spans="1:11" ht="15.75" x14ac:dyDescent="0.25">
      <c r="A92" s="5"/>
      <c r="B92" s="5"/>
      <c r="C92" s="5"/>
      <c r="D92" s="5"/>
      <c r="E92" s="5"/>
      <c r="F92" s="5"/>
      <c r="G92" s="5"/>
      <c r="H92" s="5"/>
      <c r="I92" s="5"/>
      <c r="J92" s="5"/>
      <c r="K92" s="5"/>
    </row>
    <row r="93" spans="1:11" ht="15.75" x14ac:dyDescent="0.25">
      <c r="A93" s="5"/>
      <c r="B93" s="5"/>
      <c r="C93" s="5"/>
      <c r="D93" s="5"/>
      <c r="E93" s="5"/>
      <c r="F93" s="5"/>
      <c r="G93" s="5"/>
      <c r="H93" s="5"/>
      <c r="I93" s="5"/>
      <c r="J93" s="5"/>
      <c r="K93" s="5"/>
    </row>
    <row r="94" spans="1:11" ht="15.75" x14ac:dyDescent="0.25">
      <c r="A94" s="5"/>
      <c r="B94" s="5"/>
      <c r="C94" s="5"/>
      <c r="D94" s="5"/>
      <c r="E94" s="5"/>
      <c r="F94" s="5"/>
      <c r="G94" s="5"/>
      <c r="H94" s="5"/>
      <c r="I94" s="5"/>
      <c r="J94" s="5"/>
      <c r="K94" s="5"/>
    </row>
    <row r="95" spans="1:11" ht="15.75" x14ac:dyDescent="0.25">
      <c r="A95" s="5"/>
      <c r="B95" s="5"/>
      <c r="C95" s="5"/>
      <c r="D95" s="5"/>
      <c r="E95" s="5"/>
      <c r="F95" s="5"/>
      <c r="G95" s="5"/>
      <c r="H95" s="5"/>
      <c r="I95" s="5"/>
      <c r="J95" s="5"/>
      <c r="K95" s="5"/>
    </row>
    <row r="96" spans="1:11" ht="15.75" x14ac:dyDescent="0.25">
      <c r="A96" s="5"/>
      <c r="B96" s="5"/>
      <c r="C96" s="5"/>
      <c r="D96" s="5"/>
      <c r="E96" s="5"/>
      <c r="F96" s="5"/>
      <c r="G96" s="5"/>
      <c r="H96" s="5"/>
      <c r="I96" s="5"/>
      <c r="J96" s="5"/>
      <c r="K96" s="5"/>
    </row>
    <row r="97" spans="1:11" ht="15.75" x14ac:dyDescent="0.25">
      <c r="A97" s="5"/>
      <c r="B97" s="5"/>
      <c r="C97" s="5"/>
      <c r="D97" s="5"/>
      <c r="E97" s="5"/>
      <c r="F97" s="5"/>
      <c r="G97" s="5"/>
      <c r="H97" s="5"/>
      <c r="I97" s="5"/>
      <c r="J97" s="5"/>
      <c r="K97" s="5"/>
    </row>
    <row r="98" spans="1:11" ht="15.75" x14ac:dyDescent="0.25">
      <c r="A98" s="5"/>
      <c r="B98" s="5"/>
      <c r="C98" s="5"/>
      <c r="D98" s="5"/>
      <c r="E98" s="5"/>
      <c r="F98" s="5"/>
      <c r="G98" s="5"/>
      <c r="H98" s="5"/>
      <c r="I98" s="5"/>
      <c r="J98" s="5"/>
      <c r="K98" s="5"/>
    </row>
    <row r="99" spans="1:11" ht="15.75" x14ac:dyDescent="0.25">
      <c r="A99" s="5"/>
      <c r="B99" s="5"/>
      <c r="C99" s="5"/>
      <c r="D99" s="5"/>
      <c r="E99" s="5"/>
      <c r="F99" s="5"/>
      <c r="G99" s="5"/>
      <c r="H99" s="5"/>
      <c r="I99" s="5"/>
      <c r="J99" s="5"/>
      <c r="K99" s="5"/>
    </row>
    <row r="100" spans="1:11" ht="15.75" x14ac:dyDescent="0.25">
      <c r="A100" s="5"/>
      <c r="B100" s="5"/>
      <c r="C100" s="5"/>
      <c r="D100" s="5"/>
      <c r="E100" s="5"/>
      <c r="F100" s="5"/>
      <c r="G100" s="5"/>
      <c r="H100" s="5"/>
      <c r="I100" s="5"/>
      <c r="J100" s="5"/>
      <c r="K100" s="5"/>
    </row>
    <row r="101" spans="1:11" ht="15.75" x14ac:dyDescent="0.25">
      <c r="A101" s="5"/>
      <c r="B101" s="5"/>
      <c r="C101" s="5"/>
      <c r="D101" s="5"/>
      <c r="E101" s="5"/>
      <c r="F101" s="5"/>
      <c r="G101" s="5"/>
      <c r="H101" s="5"/>
      <c r="I101" s="5"/>
      <c r="J101" s="5"/>
      <c r="K101" s="5"/>
    </row>
    <row r="102" spans="1:11" ht="15.75" x14ac:dyDescent="0.25">
      <c r="A102" s="5"/>
      <c r="B102" s="5"/>
      <c r="C102" s="5"/>
      <c r="D102" s="5"/>
      <c r="E102" s="5"/>
      <c r="F102" s="5"/>
      <c r="G102" s="5"/>
      <c r="H102" s="5"/>
      <c r="I102" s="5"/>
      <c r="J102" s="5"/>
      <c r="K102" s="5"/>
    </row>
    <row r="103" spans="1:11" ht="15.75" x14ac:dyDescent="0.25">
      <c r="A103" s="5"/>
      <c r="B103" s="5"/>
      <c r="C103" s="5"/>
      <c r="D103" s="5"/>
      <c r="E103" s="5"/>
      <c r="F103" s="5"/>
      <c r="G103" s="5"/>
      <c r="H103" s="5"/>
      <c r="I103" s="5"/>
      <c r="J103" s="5"/>
      <c r="K103" s="5"/>
    </row>
    <row r="104" spans="1:11" ht="15.75" x14ac:dyDescent="0.25">
      <c r="A104" s="5"/>
      <c r="B104" s="5"/>
      <c r="C104" s="5"/>
      <c r="D104" s="5"/>
      <c r="E104" s="5"/>
      <c r="F104" s="5"/>
      <c r="G104" s="5"/>
      <c r="H104" s="5"/>
      <c r="I104" s="5"/>
      <c r="J104" s="5"/>
      <c r="K104" s="5"/>
    </row>
    <row r="105" spans="1:11" ht="15.75" x14ac:dyDescent="0.25">
      <c r="A105" s="5"/>
      <c r="B105" s="5"/>
      <c r="C105" s="5"/>
      <c r="D105" s="5"/>
      <c r="E105" s="5"/>
      <c r="F105" s="5"/>
      <c r="G105" s="5"/>
      <c r="H105" s="5"/>
      <c r="I105" s="5"/>
      <c r="J105" s="5"/>
      <c r="K105" s="5"/>
    </row>
    <row r="106" spans="1:11" ht="15.75" x14ac:dyDescent="0.25">
      <c r="A106" s="5"/>
      <c r="B106" s="5"/>
      <c r="C106" s="5"/>
      <c r="D106" s="5"/>
      <c r="E106" s="5"/>
      <c r="F106" s="5"/>
      <c r="G106" s="5"/>
      <c r="H106" s="5"/>
      <c r="I106" s="5"/>
      <c r="J106" s="5"/>
      <c r="K106" s="5"/>
    </row>
    <row r="107" spans="1:11" ht="15.75" x14ac:dyDescent="0.25">
      <c r="A107" s="5"/>
      <c r="B107" s="5"/>
      <c r="C107" s="5"/>
      <c r="D107" s="5"/>
      <c r="E107" s="5"/>
      <c r="F107" s="5"/>
      <c r="G107" s="5"/>
      <c r="H107" s="5"/>
      <c r="I107" s="5"/>
      <c r="J107" s="5"/>
      <c r="K107" s="5"/>
    </row>
    <row r="108" spans="1:11" ht="15.75" x14ac:dyDescent="0.25">
      <c r="A108" s="5"/>
      <c r="B108" s="5"/>
      <c r="C108" s="5"/>
      <c r="D108" s="5"/>
      <c r="E108" s="5"/>
      <c r="F108" s="5"/>
      <c r="G108" s="5"/>
      <c r="H108" s="5"/>
      <c r="I108" s="5"/>
      <c r="J108" s="5"/>
      <c r="K108" s="5"/>
    </row>
    <row r="109" spans="1:11" ht="15.75" x14ac:dyDescent="0.25">
      <c r="A109" s="5"/>
      <c r="B109" s="5"/>
      <c r="C109" s="5"/>
      <c r="D109" s="5"/>
      <c r="E109" s="5"/>
      <c r="F109" s="5"/>
      <c r="G109" s="5"/>
      <c r="H109" s="5"/>
      <c r="I109" s="5"/>
      <c r="J109" s="5"/>
      <c r="K109" s="5"/>
    </row>
    <row r="110" spans="1:11" ht="15.75" x14ac:dyDescent="0.25">
      <c r="A110" s="5"/>
      <c r="B110" s="5"/>
      <c r="C110" s="5"/>
      <c r="D110" s="5"/>
      <c r="E110" s="5"/>
      <c r="F110" s="5"/>
      <c r="G110" s="5"/>
      <c r="H110" s="5"/>
      <c r="I110" s="5"/>
      <c r="J110" s="5"/>
      <c r="K110" s="5"/>
    </row>
    <row r="111" spans="1:11" ht="15.75" x14ac:dyDescent="0.25">
      <c r="A111" s="5"/>
      <c r="B111" s="5"/>
      <c r="C111" s="5"/>
      <c r="D111" s="5"/>
      <c r="E111" s="5"/>
      <c r="F111" s="5"/>
      <c r="G111" s="5"/>
      <c r="H111" s="5"/>
      <c r="I111" s="5"/>
      <c r="J111" s="5"/>
      <c r="K111" s="5"/>
    </row>
    <row r="112" spans="1:11" ht="15.75" x14ac:dyDescent="0.25">
      <c r="A112" s="5"/>
      <c r="B112" s="5"/>
      <c r="C112" s="5"/>
      <c r="D112" s="5"/>
      <c r="E112" s="5"/>
      <c r="F112" s="5"/>
      <c r="G112" s="5"/>
      <c r="H112" s="5"/>
      <c r="I112" s="5"/>
      <c r="J112" s="5"/>
      <c r="K112" s="5"/>
    </row>
    <row r="113" spans="1:11" ht="15.75" x14ac:dyDescent="0.25">
      <c r="A113" s="5"/>
      <c r="B113" s="5"/>
      <c r="C113" s="5"/>
      <c r="D113" s="5"/>
      <c r="E113" s="5"/>
      <c r="F113" s="5"/>
      <c r="G113" s="5"/>
      <c r="H113" s="5"/>
      <c r="I113" s="5"/>
      <c r="J113" s="5"/>
      <c r="K113" s="5"/>
    </row>
    <row r="114" spans="1:11" ht="15.75" x14ac:dyDescent="0.25">
      <c r="A114" s="5"/>
      <c r="B114" s="5"/>
      <c r="C114" s="5"/>
      <c r="D114" s="5"/>
      <c r="E114" s="5"/>
      <c r="F114" s="5"/>
      <c r="G114" s="5"/>
      <c r="H114" s="5"/>
      <c r="I114" s="5"/>
      <c r="J114" s="5"/>
      <c r="K114" s="5"/>
    </row>
    <row r="115" spans="1:11" ht="15.75" x14ac:dyDescent="0.25">
      <c r="A115" s="5"/>
      <c r="B115" s="5"/>
      <c r="C115" s="5"/>
      <c r="D115" s="5"/>
      <c r="E115" s="5"/>
      <c r="F115" s="5"/>
      <c r="G115" s="5"/>
      <c r="H115" s="5"/>
      <c r="I115" s="5"/>
      <c r="J115" s="5"/>
      <c r="K115" s="5"/>
    </row>
    <row r="116" spans="1:11" ht="15.75" x14ac:dyDescent="0.25">
      <c r="A116" s="5"/>
      <c r="B116" s="5"/>
      <c r="C116" s="5"/>
      <c r="D116" s="5"/>
      <c r="E116" s="5"/>
      <c r="F116" s="5"/>
      <c r="G116" s="5"/>
      <c r="H116" s="5"/>
      <c r="I116" s="5"/>
      <c r="J116" s="5"/>
      <c r="K116" s="5"/>
    </row>
    <row r="117" spans="1:11" ht="15.75" x14ac:dyDescent="0.25">
      <c r="A117" s="5"/>
      <c r="B117" s="5"/>
      <c r="C117" s="5"/>
      <c r="D117" s="5"/>
      <c r="E117" s="5"/>
      <c r="F117" s="5"/>
      <c r="G117" s="5"/>
      <c r="H117" s="5"/>
      <c r="I117" s="5"/>
      <c r="J117" s="5"/>
      <c r="K117" s="5"/>
    </row>
    <row r="118" spans="1:11" ht="15.75" x14ac:dyDescent="0.25">
      <c r="A118" s="5"/>
      <c r="B118" s="5"/>
      <c r="C118" s="5"/>
      <c r="D118" s="5"/>
      <c r="E118" s="5"/>
      <c r="F118" s="5"/>
      <c r="G118" s="5"/>
      <c r="H118" s="5"/>
      <c r="I118" s="5"/>
      <c r="J118" s="5"/>
      <c r="K118" s="5"/>
    </row>
    <row r="119" spans="1:11" ht="15.75" x14ac:dyDescent="0.25">
      <c r="A119" s="5"/>
      <c r="B119" s="5"/>
      <c r="C119" s="5"/>
      <c r="D119" s="5"/>
      <c r="E119" s="5"/>
      <c r="F119" s="5"/>
      <c r="G119" s="5"/>
      <c r="H119" s="5"/>
      <c r="I119" s="5"/>
      <c r="J119" s="5"/>
      <c r="K119" s="5"/>
    </row>
    <row r="120" spans="1:11" ht="15.75" x14ac:dyDescent="0.25">
      <c r="A120" s="5"/>
      <c r="B120" s="5"/>
      <c r="C120" s="5"/>
      <c r="D120" s="5"/>
      <c r="E120" s="5"/>
      <c r="F120" s="5"/>
      <c r="G120" s="5"/>
      <c r="H120" s="5"/>
      <c r="I120" s="5"/>
      <c r="J120" s="5"/>
      <c r="K120" s="5"/>
    </row>
    <row r="121" spans="1:11" ht="15.75" x14ac:dyDescent="0.25">
      <c r="A121" s="5"/>
      <c r="B121" s="5"/>
      <c r="C121" s="5"/>
      <c r="D121" s="5"/>
      <c r="E121" s="5"/>
      <c r="F121" s="5"/>
      <c r="G121" s="5"/>
      <c r="H121" s="5"/>
      <c r="I121" s="5"/>
      <c r="J121" s="5"/>
      <c r="K121" s="5"/>
    </row>
    <row r="122" spans="1:11" ht="15.75" x14ac:dyDescent="0.25">
      <c r="A122" s="5"/>
      <c r="B122" s="5"/>
      <c r="C122" s="5"/>
      <c r="D122" s="5"/>
      <c r="E122" s="5"/>
      <c r="F122" s="5"/>
      <c r="G122" s="5"/>
      <c r="H122" s="5"/>
      <c r="I122" s="5"/>
      <c r="J122" s="5"/>
      <c r="K122" s="5"/>
    </row>
    <row r="123" spans="1:11" ht="15.75" x14ac:dyDescent="0.25">
      <c r="A123" s="5"/>
      <c r="B123" s="5"/>
      <c r="C123" s="5"/>
      <c r="D123" s="5"/>
      <c r="E123" s="5"/>
      <c r="F123" s="5"/>
      <c r="G123" s="5"/>
      <c r="H123" s="5"/>
      <c r="I123" s="5"/>
      <c r="J123" s="5"/>
      <c r="K123" s="5"/>
    </row>
    <row r="124" spans="1:11" ht="15.75" x14ac:dyDescent="0.25">
      <c r="A124" s="5"/>
      <c r="B124" s="5"/>
      <c r="C124" s="5"/>
      <c r="D124" s="5"/>
      <c r="E124" s="5"/>
      <c r="F124" s="5"/>
      <c r="G124" s="5"/>
      <c r="H124" s="5"/>
      <c r="I124" s="5"/>
      <c r="J124" s="5"/>
      <c r="K124" s="5"/>
    </row>
    <row r="125" spans="1:11" ht="15.75" x14ac:dyDescent="0.25">
      <c r="A125" s="5"/>
      <c r="B125" s="5"/>
      <c r="C125" s="5"/>
      <c r="D125" s="5"/>
      <c r="E125" s="5"/>
      <c r="F125" s="5"/>
      <c r="G125" s="5"/>
      <c r="H125" s="5"/>
      <c r="I125" s="5"/>
      <c r="J125" s="5"/>
      <c r="K125" s="5"/>
    </row>
    <row r="126" spans="1:11" ht="15.75" x14ac:dyDescent="0.25">
      <c r="A126" s="5"/>
      <c r="B126" s="5"/>
      <c r="C126" s="5"/>
      <c r="D126" s="5"/>
      <c r="E126" s="5"/>
      <c r="F126" s="5"/>
      <c r="G126" s="5"/>
      <c r="H126" s="5"/>
      <c r="I126" s="5"/>
      <c r="J126" s="5"/>
      <c r="K126" s="5"/>
    </row>
    <row r="127" spans="1:11" ht="15.75" x14ac:dyDescent="0.25">
      <c r="A127" s="5"/>
      <c r="B127" s="5"/>
      <c r="C127" s="5"/>
      <c r="D127" s="5"/>
      <c r="E127" s="5"/>
      <c r="F127" s="5"/>
      <c r="G127" s="5"/>
      <c r="H127" s="5"/>
      <c r="I127" s="5"/>
      <c r="J127" s="5"/>
      <c r="K127" s="5"/>
    </row>
    <row r="128" spans="1:11" ht="15.75" x14ac:dyDescent="0.25">
      <c r="A128" s="5"/>
      <c r="B128" s="5"/>
      <c r="C128" s="5"/>
      <c r="D128" s="5"/>
      <c r="E128" s="5"/>
      <c r="F128" s="5"/>
      <c r="G128" s="5"/>
      <c r="H128" s="5"/>
      <c r="I128" s="5"/>
      <c r="J128" s="5"/>
      <c r="K128" s="5"/>
    </row>
    <row r="129" spans="1:11" ht="15.75" x14ac:dyDescent="0.25">
      <c r="A129" s="5"/>
      <c r="B129" s="5"/>
      <c r="C129" s="5"/>
      <c r="D129" s="5"/>
      <c r="E129" s="5"/>
      <c r="F129" s="5"/>
      <c r="G129" s="5"/>
      <c r="H129" s="5"/>
      <c r="I129" s="5"/>
      <c r="J129" s="5"/>
      <c r="K129" s="5"/>
    </row>
    <row r="130" spans="1:11" ht="15.75" x14ac:dyDescent="0.25">
      <c r="A130" s="5"/>
      <c r="B130" s="5"/>
      <c r="C130" s="5"/>
      <c r="D130" s="5"/>
      <c r="E130" s="5"/>
      <c r="F130" s="5"/>
      <c r="G130" s="5"/>
      <c r="H130" s="5"/>
      <c r="I130" s="5"/>
      <c r="J130" s="5"/>
      <c r="K130" s="5"/>
    </row>
    <row r="131" spans="1:11" ht="15.75" x14ac:dyDescent="0.25">
      <c r="A131" s="5"/>
      <c r="B131" s="5"/>
      <c r="C131" s="5"/>
      <c r="D131" s="5"/>
      <c r="E131" s="5"/>
      <c r="F131" s="5"/>
      <c r="G131" s="5"/>
      <c r="H131" s="5"/>
      <c r="I131" s="5"/>
      <c r="J131" s="5"/>
      <c r="K131" s="5"/>
    </row>
    <row r="132" spans="1:11" ht="15.75" x14ac:dyDescent="0.25">
      <c r="A132" s="5"/>
      <c r="B132" s="5"/>
      <c r="C132" s="5"/>
      <c r="D132" s="5"/>
      <c r="E132" s="5"/>
      <c r="F132" s="5"/>
      <c r="G132" s="5"/>
      <c r="H132" s="5"/>
      <c r="I132" s="5"/>
      <c r="J132" s="5"/>
      <c r="K132" s="5"/>
    </row>
    <row r="133" spans="1:11" ht="15.75" x14ac:dyDescent="0.25">
      <c r="A133" s="5"/>
      <c r="B133" s="5"/>
      <c r="C133" s="5"/>
      <c r="D133" s="5"/>
      <c r="E133" s="5"/>
      <c r="F133" s="5"/>
      <c r="G133" s="5"/>
      <c r="H133" s="5"/>
      <c r="I133" s="5"/>
      <c r="J133" s="5"/>
      <c r="K133" s="5"/>
    </row>
    <row r="134" spans="1:11" ht="15.75" x14ac:dyDescent="0.25">
      <c r="A134" s="5"/>
      <c r="B134" s="5"/>
      <c r="C134" s="5"/>
      <c r="D134" s="5"/>
      <c r="E134" s="5"/>
      <c r="F134" s="5"/>
      <c r="G134" s="5"/>
      <c r="H134" s="5"/>
      <c r="I134" s="5"/>
      <c r="J134" s="5"/>
      <c r="K134" s="5"/>
    </row>
    <row r="135" spans="1:11" ht="15.75" x14ac:dyDescent="0.25">
      <c r="A135" s="5"/>
      <c r="B135" s="5"/>
      <c r="C135" s="5"/>
      <c r="D135" s="5"/>
      <c r="E135" s="5"/>
      <c r="F135" s="5"/>
      <c r="G135" s="5"/>
      <c r="H135" s="5"/>
      <c r="I135" s="5"/>
      <c r="J135" s="5"/>
      <c r="K135" s="5"/>
    </row>
    <row r="136" spans="1:11" ht="15.75" x14ac:dyDescent="0.25">
      <c r="A136" s="5"/>
      <c r="B136" s="5"/>
      <c r="C136" s="5"/>
      <c r="D136" s="5"/>
      <c r="E136" s="5"/>
      <c r="F136" s="5"/>
      <c r="G136" s="5"/>
      <c r="H136" s="5"/>
      <c r="I136" s="5"/>
      <c r="J136" s="5"/>
      <c r="K136" s="5"/>
    </row>
    <row r="137" spans="1:11" ht="15.75" x14ac:dyDescent="0.25">
      <c r="A137" s="5"/>
      <c r="B137" s="5"/>
      <c r="C137" s="5"/>
      <c r="D137" s="5"/>
      <c r="E137" s="5"/>
      <c r="F137" s="5"/>
      <c r="G137" s="5"/>
      <c r="H137" s="5"/>
      <c r="I137" s="5"/>
      <c r="J137" s="5"/>
      <c r="K137" s="5"/>
    </row>
    <row r="138" spans="1:11" ht="15.75" x14ac:dyDescent="0.25">
      <c r="A138" s="5"/>
      <c r="B138" s="5"/>
      <c r="C138" s="5"/>
      <c r="D138" s="5"/>
      <c r="E138" s="5"/>
      <c r="F138" s="5"/>
      <c r="G138" s="5"/>
      <c r="H138" s="5"/>
      <c r="I138" s="5"/>
      <c r="J138" s="5"/>
      <c r="K138" s="5"/>
    </row>
    <row r="139" spans="1:11" ht="15.75" x14ac:dyDescent="0.25">
      <c r="A139" s="5"/>
      <c r="B139" s="5"/>
      <c r="C139" s="5"/>
      <c r="D139" s="5"/>
      <c r="E139" s="5"/>
      <c r="F139" s="5"/>
      <c r="G139" s="5"/>
      <c r="H139" s="5"/>
      <c r="I139" s="5"/>
      <c r="J139" s="5"/>
      <c r="K139" s="5"/>
    </row>
    <row r="140" spans="1:11" ht="15.75" x14ac:dyDescent="0.25">
      <c r="A140" s="5"/>
      <c r="B140" s="5"/>
      <c r="C140" s="5"/>
      <c r="D140" s="5"/>
      <c r="E140" s="5"/>
      <c r="F140" s="5"/>
      <c r="G140" s="5"/>
      <c r="H140" s="5"/>
      <c r="I140" s="5"/>
      <c r="J140" s="5"/>
      <c r="K140" s="5"/>
    </row>
    <row r="141" spans="1:11" ht="15.75" x14ac:dyDescent="0.25">
      <c r="A141" s="5"/>
      <c r="B141" s="5"/>
      <c r="C141" s="5"/>
      <c r="D141" s="5"/>
      <c r="E141" s="5"/>
      <c r="F141" s="5"/>
      <c r="G141" s="5"/>
      <c r="H141" s="5"/>
      <c r="I141" s="5"/>
      <c r="J141" s="5"/>
      <c r="K141" s="5"/>
    </row>
    <row r="142" spans="1:11" ht="15.75" x14ac:dyDescent="0.25">
      <c r="A142" s="5"/>
      <c r="B142" s="5"/>
      <c r="C142" s="5"/>
      <c r="D142" s="5"/>
      <c r="E142" s="5"/>
      <c r="F142" s="5"/>
      <c r="G142" s="5"/>
      <c r="H142" s="5"/>
      <c r="I142" s="5"/>
      <c r="J142" s="5"/>
      <c r="K142" s="5"/>
    </row>
    <row r="143" spans="1:11" ht="15.75" x14ac:dyDescent="0.25">
      <c r="A143" s="5"/>
      <c r="B143" s="5"/>
      <c r="C143" s="5"/>
      <c r="D143" s="5"/>
      <c r="E143" s="5"/>
      <c r="F143" s="5"/>
      <c r="G143" s="5"/>
      <c r="H143" s="5"/>
      <c r="I143" s="5"/>
      <c r="J143" s="5"/>
      <c r="K143" s="5"/>
    </row>
    <row r="144" spans="1:11" ht="15.75" x14ac:dyDescent="0.25">
      <c r="A144" s="5"/>
      <c r="B144" s="5"/>
      <c r="C144" s="5"/>
      <c r="D144" s="5"/>
      <c r="E144" s="5"/>
      <c r="F144" s="5"/>
      <c r="G144" s="5"/>
      <c r="H144" s="5"/>
      <c r="I144" s="5"/>
      <c r="J144" s="5"/>
      <c r="K144" s="5"/>
    </row>
    <row r="145" spans="1:11" ht="15.75" x14ac:dyDescent="0.25">
      <c r="A145" s="5"/>
      <c r="B145" s="5"/>
      <c r="C145" s="5"/>
      <c r="D145" s="5"/>
      <c r="E145" s="5"/>
      <c r="F145" s="5"/>
      <c r="G145" s="5"/>
      <c r="H145" s="5"/>
      <c r="I145" s="5"/>
      <c r="J145" s="5"/>
      <c r="K145" s="5"/>
    </row>
    <row r="146" spans="1:11" ht="15.75" x14ac:dyDescent="0.25">
      <c r="A146" s="5"/>
      <c r="B146" s="5"/>
      <c r="C146" s="5"/>
      <c r="D146" s="5"/>
      <c r="E146" s="5"/>
      <c r="F146" s="5"/>
      <c r="G146" s="5"/>
      <c r="H146" s="5"/>
      <c r="I146" s="5"/>
      <c r="J146" s="5"/>
      <c r="K146" s="5"/>
    </row>
    <row r="147" spans="1:11" ht="15.75" x14ac:dyDescent="0.25">
      <c r="A147" s="5"/>
      <c r="B147" s="5"/>
      <c r="C147" s="5"/>
      <c r="D147" s="5"/>
      <c r="E147" s="5"/>
      <c r="F147" s="5"/>
      <c r="G147" s="5"/>
      <c r="H147" s="5"/>
      <c r="I147" s="5"/>
      <c r="J147" s="5"/>
      <c r="K147" s="5"/>
    </row>
    <row r="148" spans="1:11" ht="15.75" x14ac:dyDescent="0.25">
      <c r="A148" s="5"/>
      <c r="B148" s="5"/>
      <c r="C148" s="5"/>
      <c r="D148" s="5"/>
      <c r="E148" s="5"/>
      <c r="F148" s="5"/>
      <c r="G148" s="5"/>
      <c r="H148" s="5"/>
      <c r="I148" s="5"/>
      <c r="J148" s="5"/>
      <c r="K148" s="5"/>
    </row>
    <row r="149" spans="1:11" ht="15.75" x14ac:dyDescent="0.25">
      <c r="A149" s="5"/>
      <c r="B149" s="5"/>
      <c r="C149" s="5"/>
      <c r="D149" s="5"/>
      <c r="E149" s="5"/>
      <c r="F149" s="5"/>
      <c r="G149" s="5"/>
      <c r="H149" s="5"/>
      <c r="I149" s="5"/>
      <c r="J149" s="5"/>
      <c r="K149" s="5"/>
    </row>
    <row r="150" spans="1:11" ht="15.75" x14ac:dyDescent="0.25">
      <c r="A150" s="5"/>
      <c r="B150" s="5"/>
      <c r="C150" s="5"/>
      <c r="D150" s="5"/>
      <c r="E150" s="5"/>
      <c r="F150" s="5"/>
      <c r="G150" s="5"/>
      <c r="H150" s="5"/>
      <c r="I150" s="5"/>
      <c r="J150" s="5"/>
      <c r="K150" s="5"/>
    </row>
    <row r="151" spans="1:11" ht="15.75" x14ac:dyDescent="0.25">
      <c r="A151" s="5"/>
      <c r="B151" s="5"/>
      <c r="C151" s="5"/>
      <c r="D151" s="5"/>
      <c r="E151" s="5"/>
      <c r="F151" s="5"/>
      <c r="G151" s="5"/>
      <c r="H151" s="5"/>
      <c r="I151" s="5"/>
      <c r="J151" s="5"/>
      <c r="K151" s="5"/>
    </row>
    <row r="152" spans="1:11" ht="15.75" x14ac:dyDescent="0.25">
      <c r="A152" s="5"/>
      <c r="B152" s="5"/>
      <c r="C152" s="5"/>
      <c r="D152" s="5"/>
      <c r="E152" s="5"/>
      <c r="F152" s="5"/>
      <c r="G152" s="5"/>
      <c r="H152" s="5"/>
      <c r="I152" s="5"/>
      <c r="J152" s="5"/>
      <c r="K152" s="5"/>
    </row>
    <row r="153" spans="1:11" ht="15.75" x14ac:dyDescent="0.25">
      <c r="A153" s="5"/>
      <c r="B153" s="5"/>
      <c r="C153" s="5"/>
      <c r="D153" s="5"/>
      <c r="E153" s="5"/>
      <c r="F153" s="5"/>
      <c r="G153" s="5"/>
      <c r="H153" s="5"/>
      <c r="I153" s="5"/>
      <c r="J153" s="5"/>
      <c r="K153" s="5"/>
    </row>
    <row r="154" spans="1:11" ht="15.75" x14ac:dyDescent="0.25">
      <c r="A154" s="5"/>
      <c r="B154" s="5"/>
      <c r="C154" s="5"/>
      <c r="D154" s="5"/>
      <c r="E154" s="5"/>
      <c r="F154" s="5"/>
      <c r="G154" s="5"/>
      <c r="H154" s="5"/>
      <c r="I154" s="5"/>
      <c r="J154" s="5"/>
      <c r="K154" s="5"/>
    </row>
    <row r="155" spans="1:11" ht="15.75" x14ac:dyDescent="0.25">
      <c r="A155" s="5"/>
      <c r="B155" s="5"/>
      <c r="C155" s="5"/>
      <c r="D155" s="5"/>
      <c r="E155" s="5"/>
      <c r="F155" s="5"/>
      <c r="G155" s="5"/>
      <c r="H155" s="5"/>
      <c r="I155" s="5"/>
      <c r="J155" s="5"/>
      <c r="K155" s="5"/>
    </row>
    <row r="156" spans="1:11" ht="15.75" x14ac:dyDescent="0.25">
      <c r="A156" s="5"/>
      <c r="B156" s="5"/>
      <c r="C156" s="5"/>
      <c r="D156" s="5"/>
      <c r="E156" s="5"/>
      <c r="F156" s="5"/>
      <c r="G156" s="5"/>
      <c r="H156" s="5"/>
      <c r="I156" s="5"/>
      <c r="J156" s="5"/>
      <c r="K156" s="5"/>
    </row>
    <row r="157" spans="1:11" ht="15.75" x14ac:dyDescent="0.25">
      <c r="A157" s="5"/>
      <c r="B157" s="5"/>
      <c r="C157" s="5"/>
      <c r="D157" s="5"/>
      <c r="E157" s="5"/>
      <c r="F157" s="5"/>
      <c r="G157" s="5"/>
      <c r="H157" s="5"/>
      <c r="I157" s="5"/>
      <c r="J157" s="5"/>
      <c r="K157" s="5"/>
    </row>
    <row r="158" spans="1:11" ht="15.75" x14ac:dyDescent="0.25">
      <c r="A158" s="5"/>
      <c r="B158" s="5"/>
      <c r="C158" s="5"/>
      <c r="D158" s="5"/>
      <c r="E158" s="5"/>
      <c r="F158" s="5"/>
      <c r="G158" s="5"/>
      <c r="H158" s="5"/>
      <c r="I158" s="5"/>
      <c r="J158" s="5"/>
      <c r="K158" s="5"/>
    </row>
    <row r="159" spans="1:11" ht="15.75" x14ac:dyDescent="0.25">
      <c r="A159" s="5"/>
      <c r="B159" s="5"/>
      <c r="C159" s="5"/>
      <c r="D159" s="5"/>
      <c r="E159" s="5"/>
      <c r="F159" s="5"/>
      <c r="G159" s="5"/>
      <c r="H159" s="5"/>
      <c r="I159" s="5"/>
      <c r="J159" s="5"/>
      <c r="K159" s="5"/>
    </row>
    <row r="160" spans="1:11" ht="15.75" x14ac:dyDescent="0.25">
      <c r="A160" s="5"/>
      <c r="B160" s="5"/>
      <c r="C160" s="5"/>
      <c r="D160" s="5"/>
      <c r="E160" s="5"/>
      <c r="F160" s="5"/>
      <c r="G160" s="5"/>
      <c r="H160" s="5"/>
      <c r="I160" s="5"/>
      <c r="J160" s="5"/>
      <c r="K160" s="5"/>
    </row>
    <row r="161" spans="1:11" ht="15.75" x14ac:dyDescent="0.25">
      <c r="A161" s="5"/>
      <c r="B161" s="5"/>
      <c r="C161" s="5"/>
      <c r="D161" s="5"/>
      <c r="E161" s="5"/>
      <c r="F161" s="5"/>
      <c r="G161" s="5"/>
      <c r="H161" s="5"/>
      <c r="I161" s="5"/>
      <c r="J161" s="5"/>
      <c r="K161" s="5"/>
    </row>
    <row r="162" spans="1:11" ht="15.75" x14ac:dyDescent="0.25">
      <c r="A162" s="5"/>
      <c r="B162" s="5"/>
      <c r="C162" s="5"/>
      <c r="D162" s="5"/>
      <c r="E162" s="5"/>
      <c r="F162" s="5"/>
      <c r="G162" s="5"/>
      <c r="H162" s="5"/>
      <c r="I162" s="5"/>
      <c r="J162" s="5"/>
      <c r="K162" s="5"/>
    </row>
    <row r="163" spans="1:11" ht="15.75" x14ac:dyDescent="0.25">
      <c r="A163" s="5"/>
      <c r="B163" s="5"/>
      <c r="C163" s="5"/>
      <c r="D163" s="5"/>
      <c r="E163" s="5"/>
      <c r="F163" s="5"/>
      <c r="G163" s="5"/>
      <c r="H163" s="5"/>
      <c r="I163" s="5"/>
      <c r="J163" s="5"/>
      <c r="K163" s="5"/>
    </row>
    <row r="164" spans="1:11" ht="15.75" x14ac:dyDescent="0.25">
      <c r="A164" s="5"/>
      <c r="B164" s="5"/>
      <c r="C164" s="5"/>
      <c r="D164" s="5"/>
      <c r="E164" s="5"/>
      <c r="F164" s="5"/>
      <c r="G164" s="5"/>
      <c r="H164" s="5"/>
      <c r="I164" s="5"/>
      <c r="J164" s="5"/>
      <c r="K164" s="5"/>
    </row>
    <row r="165" spans="1:11" ht="15.75" x14ac:dyDescent="0.25">
      <c r="A165" s="5"/>
      <c r="B165" s="5"/>
      <c r="C165" s="5"/>
      <c r="D165" s="5"/>
      <c r="E165" s="5"/>
      <c r="F165" s="5"/>
      <c r="G165" s="5"/>
      <c r="H165" s="5"/>
      <c r="I165" s="5"/>
      <c r="J165" s="5"/>
      <c r="K165" s="5"/>
    </row>
    <row r="166" spans="1:11" ht="15.75" x14ac:dyDescent="0.25">
      <c r="A166" s="5"/>
      <c r="B166" s="5"/>
      <c r="C166" s="5"/>
      <c r="D166" s="5"/>
      <c r="E166" s="5"/>
      <c r="F166" s="5"/>
      <c r="G166" s="5"/>
      <c r="H166" s="5"/>
      <c r="I166" s="5"/>
      <c r="J166" s="5"/>
      <c r="K166" s="5"/>
    </row>
    <row r="167" spans="1:11" ht="15.75" x14ac:dyDescent="0.25">
      <c r="A167" s="5"/>
      <c r="B167" s="5"/>
      <c r="C167" s="5"/>
      <c r="D167" s="5"/>
      <c r="E167" s="5"/>
      <c r="F167" s="5"/>
      <c r="G167" s="5"/>
      <c r="H167" s="5"/>
      <c r="I167" s="5"/>
      <c r="J167" s="5"/>
      <c r="K167" s="5"/>
    </row>
    <row r="168" spans="1:11" ht="15.75" x14ac:dyDescent="0.25">
      <c r="A168" s="5"/>
      <c r="B168" s="5"/>
      <c r="C168" s="5"/>
      <c r="D168" s="5"/>
      <c r="E168" s="5"/>
      <c r="F168" s="5"/>
      <c r="G168" s="5"/>
      <c r="H168" s="5"/>
      <c r="I168" s="5"/>
      <c r="J168" s="5"/>
      <c r="K168" s="5"/>
    </row>
    <row r="169" spans="1:11" ht="15.75" x14ac:dyDescent="0.25">
      <c r="A169" s="5"/>
      <c r="B169" s="5"/>
      <c r="C169" s="5"/>
      <c r="D169" s="5"/>
      <c r="E169" s="5"/>
      <c r="F169" s="5"/>
      <c r="G169" s="5"/>
      <c r="H169" s="5"/>
      <c r="I169" s="5"/>
      <c r="J169" s="5"/>
      <c r="K169" s="5"/>
    </row>
    <row r="170" spans="1:11" ht="15.75" x14ac:dyDescent="0.25">
      <c r="A170" s="5"/>
      <c r="B170" s="5"/>
      <c r="C170" s="5"/>
      <c r="D170" s="5"/>
      <c r="E170" s="5"/>
      <c r="F170" s="5"/>
      <c r="G170" s="5"/>
      <c r="H170" s="5"/>
      <c r="I170" s="5"/>
      <c r="J170" s="5"/>
      <c r="K170" s="5"/>
    </row>
    <row r="171" spans="1:11" ht="15.75" x14ac:dyDescent="0.25">
      <c r="A171" s="5"/>
      <c r="B171" s="5"/>
      <c r="C171" s="5"/>
      <c r="D171" s="5"/>
      <c r="E171" s="5"/>
      <c r="F171" s="5"/>
      <c r="G171" s="5"/>
      <c r="H171" s="5"/>
      <c r="I171" s="5"/>
      <c r="J171" s="5"/>
      <c r="K171" s="5"/>
    </row>
    <row r="172" spans="1:11" ht="15.75" x14ac:dyDescent="0.25">
      <c r="A172" s="5"/>
      <c r="B172" s="5"/>
      <c r="C172" s="5"/>
      <c r="D172" s="5"/>
      <c r="E172" s="5"/>
      <c r="F172" s="5"/>
      <c r="G172" s="5"/>
      <c r="H172" s="5"/>
      <c r="I172" s="5"/>
      <c r="J172" s="5"/>
      <c r="K172" s="5"/>
    </row>
    <row r="173" spans="1:11" ht="15.75" x14ac:dyDescent="0.25">
      <c r="A173" s="5"/>
      <c r="B173" s="5"/>
      <c r="C173" s="5"/>
      <c r="D173" s="5"/>
      <c r="E173" s="5"/>
      <c r="F173" s="5"/>
      <c r="G173" s="5"/>
      <c r="H173" s="5"/>
      <c r="I173" s="5"/>
      <c r="J173" s="5"/>
      <c r="K173" s="5"/>
    </row>
    <row r="174" spans="1:11" ht="15.75" x14ac:dyDescent="0.25">
      <c r="A174" s="5"/>
      <c r="B174" s="5"/>
      <c r="C174" s="5"/>
      <c r="D174" s="5"/>
      <c r="E174" s="5"/>
      <c r="F174" s="5"/>
      <c r="G174" s="5"/>
      <c r="H174" s="5"/>
      <c r="I174" s="5"/>
      <c r="J174" s="5"/>
      <c r="K174" s="5"/>
    </row>
    <row r="175" spans="1:11" ht="15.75" x14ac:dyDescent="0.25">
      <c r="A175" s="5"/>
      <c r="B175" s="5"/>
      <c r="C175" s="5"/>
      <c r="D175" s="5"/>
      <c r="E175" s="5"/>
      <c r="F175" s="5"/>
      <c r="G175" s="5"/>
      <c r="H175" s="5"/>
      <c r="I175" s="5"/>
      <c r="J175" s="5"/>
      <c r="K175" s="5"/>
    </row>
    <row r="176" spans="1:11" ht="15.75" x14ac:dyDescent="0.25">
      <c r="A176" s="5"/>
      <c r="B176" s="5"/>
      <c r="C176" s="5"/>
      <c r="D176" s="5"/>
      <c r="E176" s="5"/>
      <c r="F176" s="5"/>
      <c r="G176" s="5"/>
      <c r="H176" s="5"/>
      <c r="I176" s="5"/>
      <c r="J176" s="5"/>
      <c r="K176" s="5"/>
    </row>
    <row r="177" spans="1:11" ht="15.75" x14ac:dyDescent="0.25">
      <c r="A177" s="5"/>
      <c r="B177" s="5"/>
      <c r="C177" s="5"/>
      <c r="D177" s="5"/>
      <c r="E177" s="5"/>
      <c r="F177" s="5"/>
      <c r="G177" s="5"/>
      <c r="H177" s="5"/>
      <c r="I177" s="5"/>
      <c r="J177" s="5"/>
      <c r="K177" s="5"/>
    </row>
    <row r="178" spans="1:11" ht="15.75" x14ac:dyDescent="0.25">
      <c r="A178" s="5"/>
      <c r="B178" s="5"/>
      <c r="C178" s="5"/>
      <c r="D178" s="5"/>
      <c r="E178" s="5"/>
      <c r="F178" s="5"/>
      <c r="G178" s="5"/>
      <c r="H178" s="5"/>
      <c r="I178" s="5"/>
      <c r="J178" s="5"/>
      <c r="K178" s="5"/>
    </row>
    <row r="179" spans="1:11" ht="15.75" x14ac:dyDescent="0.25">
      <c r="A179" s="5"/>
      <c r="B179" s="5"/>
      <c r="C179" s="5"/>
      <c r="D179" s="5"/>
      <c r="E179" s="5"/>
      <c r="F179" s="5"/>
      <c r="G179" s="5"/>
      <c r="H179" s="5"/>
      <c r="I179" s="5"/>
      <c r="J179" s="5"/>
      <c r="K179" s="5"/>
    </row>
    <row r="180" spans="1:11" ht="15.75" x14ac:dyDescent="0.25">
      <c r="A180" s="5"/>
      <c r="B180" s="5"/>
      <c r="C180" s="5"/>
      <c r="D180" s="5"/>
      <c r="E180" s="5"/>
      <c r="F180" s="5"/>
      <c r="G180" s="5"/>
      <c r="H180" s="5"/>
      <c r="I180" s="5"/>
      <c r="J180" s="5"/>
      <c r="K180" s="5"/>
    </row>
    <row r="181" spans="1:11" ht="15.75" x14ac:dyDescent="0.25">
      <c r="A181" s="5"/>
      <c r="B181" s="5"/>
      <c r="C181" s="5"/>
      <c r="D181" s="5"/>
      <c r="E181" s="5"/>
      <c r="F181" s="5"/>
      <c r="G181" s="5"/>
      <c r="H181" s="5"/>
      <c r="I181" s="5"/>
      <c r="J181" s="5"/>
      <c r="K181" s="5"/>
    </row>
    <row r="182" spans="1:11" ht="15.75" x14ac:dyDescent="0.25">
      <c r="A182" s="5"/>
      <c r="B182" s="5"/>
      <c r="C182" s="5"/>
      <c r="D182" s="5"/>
      <c r="E182" s="5"/>
      <c r="F182" s="5"/>
      <c r="G182" s="5"/>
      <c r="H182" s="5"/>
      <c r="I182" s="5"/>
      <c r="J182" s="5"/>
      <c r="K182" s="5"/>
    </row>
    <row r="183" spans="1:11" ht="15.75" x14ac:dyDescent="0.25">
      <c r="A183" s="5"/>
      <c r="B183" s="5"/>
      <c r="C183" s="5"/>
      <c r="D183" s="5"/>
      <c r="E183" s="5"/>
      <c r="F183" s="5"/>
      <c r="G183" s="5"/>
      <c r="H183" s="5"/>
      <c r="I183" s="5"/>
      <c r="J183" s="5"/>
      <c r="K183" s="5"/>
    </row>
    <row r="184" spans="1:11" ht="15.75" x14ac:dyDescent="0.25">
      <c r="A184" s="5"/>
      <c r="B184" s="5"/>
      <c r="C184" s="5"/>
      <c r="D184" s="5"/>
      <c r="E184" s="5"/>
      <c r="F184" s="5"/>
      <c r="G184" s="5"/>
      <c r="H184" s="5"/>
      <c r="I184" s="5"/>
      <c r="J184" s="5"/>
      <c r="K184" s="5"/>
    </row>
    <row r="185" spans="1:11" ht="15.75" x14ac:dyDescent="0.25">
      <c r="A185" s="5"/>
      <c r="B185" s="5"/>
      <c r="C185" s="5"/>
      <c r="D185" s="5"/>
      <c r="E185" s="5"/>
      <c r="F185" s="5"/>
      <c r="G185" s="5"/>
      <c r="H185" s="5"/>
      <c r="I185" s="5"/>
      <c r="J185" s="5"/>
      <c r="K185" s="5"/>
    </row>
    <row r="186" spans="1:11" ht="15.75" x14ac:dyDescent="0.25">
      <c r="A186" s="5"/>
      <c r="B186" s="5"/>
      <c r="C186" s="5"/>
      <c r="D186" s="5"/>
      <c r="E186" s="5"/>
      <c r="F186" s="5"/>
      <c r="G186" s="5"/>
      <c r="H186" s="5"/>
      <c r="I186" s="5"/>
      <c r="J186" s="5"/>
      <c r="K186" s="5"/>
    </row>
    <row r="187" spans="1:11" ht="15.75" x14ac:dyDescent="0.25">
      <c r="A187" s="5"/>
      <c r="B187" s="5"/>
      <c r="C187" s="5"/>
      <c r="D187" s="5"/>
      <c r="E187" s="5"/>
      <c r="F187" s="5"/>
      <c r="G187" s="5"/>
      <c r="H187" s="5"/>
      <c r="I187" s="5"/>
      <c r="J187" s="5"/>
      <c r="K187" s="5"/>
    </row>
    <row r="188" spans="1:11" ht="15.75" x14ac:dyDescent="0.25">
      <c r="A188" s="5"/>
      <c r="B188" s="5"/>
      <c r="C188" s="5"/>
      <c r="D188" s="5"/>
      <c r="E188" s="5"/>
      <c r="F188" s="5"/>
      <c r="G188" s="5"/>
      <c r="H188" s="5"/>
      <c r="I188" s="5"/>
      <c r="J188" s="5"/>
      <c r="K188" s="5"/>
    </row>
    <row r="189" spans="1:11" ht="15.75" x14ac:dyDescent="0.25">
      <c r="A189" s="5"/>
      <c r="B189" s="5"/>
      <c r="C189" s="5"/>
      <c r="D189" s="5"/>
      <c r="E189" s="5"/>
      <c r="F189" s="5"/>
      <c r="G189" s="5"/>
      <c r="H189" s="5"/>
      <c r="I189" s="5"/>
      <c r="J189" s="5"/>
      <c r="K189" s="5"/>
    </row>
    <row r="190" spans="1:11" ht="15.75" x14ac:dyDescent="0.25">
      <c r="A190" s="5"/>
      <c r="B190" s="5"/>
      <c r="C190" s="5"/>
      <c r="D190" s="5"/>
      <c r="E190" s="5"/>
      <c r="F190" s="5"/>
      <c r="G190" s="5"/>
      <c r="H190" s="5"/>
      <c r="I190" s="5"/>
      <c r="J190" s="5"/>
      <c r="K190" s="5"/>
    </row>
    <row r="191" spans="1:11" ht="15.75" x14ac:dyDescent="0.25">
      <c r="A191" s="5"/>
      <c r="B191" s="5"/>
      <c r="C191" s="5"/>
      <c r="D191" s="5"/>
      <c r="E191" s="5"/>
      <c r="F191" s="5"/>
      <c r="G191" s="5"/>
      <c r="H191" s="5"/>
      <c r="I191" s="5"/>
      <c r="J191" s="5"/>
      <c r="K191" s="5"/>
    </row>
    <row r="192" spans="1:11" ht="15.75" x14ac:dyDescent="0.25">
      <c r="A192" s="5"/>
      <c r="B192" s="5"/>
      <c r="C192" s="5"/>
      <c r="D192" s="5"/>
      <c r="E192" s="5"/>
      <c r="F192" s="5"/>
      <c r="G192" s="5"/>
      <c r="H192" s="5"/>
      <c r="I192" s="5"/>
      <c r="J192" s="5"/>
      <c r="K192" s="5"/>
    </row>
    <row r="193" spans="1:11" ht="15.75" x14ac:dyDescent="0.25">
      <c r="A193" s="5"/>
      <c r="B193" s="5"/>
      <c r="C193" s="5"/>
      <c r="D193" s="5"/>
      <c r="E193" s="5"/>
      <c r="F193" s="5"/>
      <c r="G193" s="5"/>
      <c r="H193" s="5"/>
      <c r="I193" s="5"/>
      <c r="J193" s="5"/>
      <c r="K193" s="5"/>
    </row>
    <row r="194" spans="1:11" ht="15.75" x14ac:dyDescent="0.25">
      <c r="A194" s="5"/>
      <c r="B194" s="5"/>
      <c r="C194" s="5"/>
      <c r="D194" s="5"/>
      <c r="E194" s="5"/>
      <c r="F194" s="5"/>
      <c r="G194" s="5"/>
      <c r="H194" s="5"/>
      <c r="I194" s="5"/>
      <c r="J194" s="5"/>
      <c r="K194" s="5"/>
    </row>
    <row r="195" spans="1:11" ht="15.75" x14ac:dyDescent="0.25">
      <c r="A195" s="5"/>
      <c r="B195" s="5"/>
      <c r="C195" s="5"/>
      <c r="D195" s="5"/>
      <c r="E195" s="5"/>
      <c r="F195" s="5"/>
      <c r="G195" s="5"/>
      <c r="H195" s="5"/>
      <c r="I195" s="5"/>
      <c r="J195" s="5"/>
      <c r="K195" s="5"/>
    </row>
    <row r="196" spans="1:11" ht="15.75" x14ac:dyDescent="0.25">
      <c r="A196" s="5"/>
      <c r="B196" s="5"/>
      <c r="C196" s="5"/>
      <c r="D196" s="5"/>
      <c r="E196" s="5"/>
      <c r="F196" s="5"/>
      <c r="G196" s="5"/>
      <c r="H196" s="5"/>
      <c r="I196" s="5"/>
      <c r="J196" s="5"/>
      <c r="K196" s="5"/>
    </row>
    <row r="197" spans="1:11" ht="15.75" x14ac:dyDescent="0.25">
      <c r="A197" s="5"/>
      <c r="B197" s="5"/>
      <c r="C197" s="5"/>
      <c r="D197" s="5"/>
      <c r="E197" s="5"/>
      <c r="F197" s="5"/>
      <c r="G197" s="5"/>
      <c r="H197" s="5"/>
      <c r="I197" s="5"/>
      <c r="J197" s="5"/>
      <c r="K197" s="5"/>
    </row>
    <row r="198" spans="1:11" ht="15.75" x14ac:dyDescent="0.25">
      <c r="A198" s="5"/>
      <c r="B198" s="5"/>
      <c r="C198" s="5"/>
      <c r="D198" s="5"/>
      <c r="E198" s="5"/>
      <c r="F198" s="5"/>
      <c r="G198" s="5"/>
      <c r="H198" s="5"/>
      <c r="I198" s="5"/>
      <c r="J198" s="5"/>
      <c r="K198" s="5"/>
    </row>
    <row r="199" spans="1:11" ht="15.75" x14ac:dyDescent="0.25">
      <c r="A199" s="5"/>
      <c r="B199" s="5"/>
      <c r="C199" s="5"/>
      <c r="D199" s="5"/>
      <c r="E199" s="5"/>
      <c r="F199" s="5"/>
      <c r="G199" s="5"/>
      <c r="H199" s="5"/>
      <c r="I199" s="5"/>
      <c r="J199" s="5"/>
      <c r="K199" s="5"/>
    </row>
    <row r="200" spans="1:11" ht="15.75" x14ac:dyDescent="0.25">
      <c r="A200" s="5"/>
      <c r="B200" s="5"/>
      <c r="C200" s="5"/>
      <c r="D200" s="5"/>
      <c r="E200" s="5"/>
      <c r="F200" s="5"/>
      <c r="G200" s="5"/>
      <c r="H200" s="5"/>
      <c r="I200" s="5"/>
      <c r="J200" s="5"/>
      <c r="K200" s="5"/>
    </row>
    <row r="201" spans="1:11" ht="15.75" x14ac:dyDescent="0.25">
      <c r="A201" s="5"/>
      <c r="B201" s="5"/>
      <c r="C201" s="5"/>
      <c r="D201" s="5"/>
      <c r="E201" s="5"/>
      <c r="F201" s="5"/>
      <c r="G201" s="5"/>
      <c r="H201" s="5"/>
      <c r="I201" s="5"/>
      <c r="J201" s="5"/>
      <c r="K201" s="5"/>
    </row>
    <row r="202" spans="1:11" ht="15.75" x14ac:dyDescent="0.25">
      <c r="A202" s="5"/>
      <c r="B202" s="5"/>
      <c r="C202" s="5"/>
      <c r="D202" s="5"/>
      <c r="E202" s="5"/>
      <c r="F202" s="5"/>
      <c r="G202" s="5"/>
      <c r="H202" s="5"/>
      <c r="I202" s="5"/>
      <c r="J202" s="5"/>
      <c r="K202" s="5"/>
    </row>
    <row r="203" spans="1:11" ht="15.75" x14ac:dyDescent="0.25">
      <c r="A203" s="5"/>
      <c r="B203" s="5"/>
      <c r="C203" s="5"/>
      <c r="D203" s="5"/>
      <c r="E203" s="5"/>
      <c r="F203" s="5"/>
      <c r="G203" s="5"/>
      <c r="H203" s="5"/>
      <c r="I203" s="5"/>
      <c r="J203" s="5"/>
      <c r="K203" s="5"/>
    </row>
    <row r="204" spans="1:11" ht="15.75" x14ac:dyDescent="0.25">
      <c r="A204" s="5"/>
      <c r="B204" s="5"/>
      <c r="C204" s="5"/>
      <c r="D204" s="5"/>
      <c r="E204" s="5"/>
      <c r="F204" s="5"/>
      <c r="G204" s="5"/>
      <c r="H204" s="5"/>
      <c r="I204" s="5"/>
      <c r="J204" s="5"/>
      <c r="K204" s="5"/>
    </row>
    <row r="205" spans="1:11" ht="15.75" x14ac:dyDescent="0.25">
      <c r="A205" s="5"/>
      <c r="B205" s="5"/>
      <c r="C205" s="5"/>
      <c r="D205" s="5"/>
      <c r="E205" s="5"/>
      <c r="F205" s="5"/>
      <c r="G205" s="5"/>
      <c r="H205" s="5"/>
      <c r="I205" s="5"/>
      <c r="J205" s="5"/>
      <c r="K205" s="5"/>
    </row>
    <row r="206" spans="1:11" ht="15.75" x14ac:dyDescent="0.25">
      <c r="A206" s="5"/>
      <c r="B206" s="5"/>
      <c r="C206" s="5"/>
      <c r="D206" s="5"/>
      <c r="E206" s="5"/>
      <c r="F206" s="5"/>
      <c r="G206" s="5"/>
      <c r="H206" s="5"/>
      <c r="I206" s="5"/>
      <c r="J206" s="5"/>
      <c r="K206" s="5"/>
    </row>
    <row r="207" spans="1:11" ht="15.75" x14ac:dyDescent="0.25">
      <c r="A207" s="5"/>
      <c r="B207" s="5"/>
      <c r="C207" s="5"/>
      <c r="D207" s="5"/>
      <c r="E207" s="5"/>
      <c r="F207" s="5"/>
      <c r="G207" s="5"/>
      <c r="H207" s="5"/>
      <c r="I207" s="5"/>
      <c r="J207" s="5"/>
      <c r="K207" s="5"/>
    </row>
    <row r="208" spans="1:11" ht="15.75" x14ac:dyDescent="0.25">
      <c r="A208" s="5"/>
      <c r="B208" s="5"/>
      <c r="C208" s="5"/>
      <c r="D208" s="5"/>
      <c r="E208" s="5"/>
      <c r="F208" s="5"/>
      <c r="G208" s="5"/>
      <c r="H208" s="5"/>
      <c r="I208" s="5"/>
      <c r="J208" s="5"/>
      <c r="K208" s="5"/>
    </row>
    <row r="209" spans="1:11" ht="15.75" x14ac:dyDescent="0.25">
      <c r="A209" s="5"/>
      <c r="B209" s="5"/>
      <c r="C209" s="5"/>
      <c r="D209" s="5"/>
      <c r="E209" s="5"/>
      <c r="F209" s="5"/>
      <c r="G209" s="5"/>
      <c r="H209" s="5"/>
      <c r="I209" s="5"/>
      <c r="J209" s="5"/>
      <c r="K209" s="5"/>
    </row>
    <row r="210" spans="1:11" ht="15.75" x14ac:dyDescent="0.25">
      <c r="A210" s="5"/>
      <c r="B210" s="5"/>
      <c r="C210" s="5"/>
      <c r="D210" s="5"/>
      <c r="E210" s="5"/>
      <c r="F210" s="5"/>
      <c r="G210" s="5"/>
      <c r="H210" s="5"/>
      <c r="I210" s="5"/>
      <c r="J210" s="5"/>
      <c r="K210" s="5"/>
    </row>
    <row r="211" spans="1:11" ht="15.75" x14ac:dyDescent="0.25">
      <c r="A211" s="5"/>
      <c r="B211" s="5"/>
      <c r="C211" s="5"/>
      <c r="D211" s="5"/>
      <c r="E211" s="5"/>
      <c r="F211" s="5"/>
      <c r="G211" s="5"/>
      <c r="H211" s="5"/>
      <c r="I211" s="5"/>
      <c r="J211" s="5"/>
      <c r="K211" s="5"/>
    </row>
    <row r="212" spans="1:11" ht="15.75" x14ac:dyDescent="0.25">
      <c r="A212" s="5"/>
      <c r="B212" s="5"/>
      <c r="C212" s="5"/>
      <c r="D212" s="5"/>
      <c r="E212" s="5"/>
      <c r="F212" s="5"/>
      <c r="G212" s="5"/>
      <c r="H212" s="5"/>
      <c r="I212" s="5"/>
      <c r="J212" s="5"/>
      <c r="K212" s="5"/>
    </row>
    <row r="213" spans="1:11" ht="15.75" x14ac:dyDescent="0.25">
      <c r="A213" s="5"/>
      <c r="B213" s="5"/>
      <c r="C213" s="5"/>
      <c r="D213" s="5"/>
      <c r="E213" s="5"/>
      <c r="F213" s="5"/>
      <c r="G213" s="5"/>
      <c r="H213" s="5"/>
      <c r="I213" s="5"/>
      <c r="J213" s="5"/>
      <c r="K213" s="5"/>
    </row>
    <row r="214" spans="1:11" ht="15.75" x14ac:dyDescent="0.25">
      <c r="A214" s="5"/>
      <c r="B214" s="5"/>
      <c r="C214" s="5"/>
      <c r="D214" s="5"/>
      <c r="E214" s="5"/>
      <c r="F214" s="5"/>
      <c r="G214" s="5"/>
      <c r="H214" s="5"/>
      <c r="I214" s="5"/>
      <c r="J214" s="5"/>
      <c r="K214" s="5"/>
    </row>
    <row r="215" spans="1:11" ht="15.75" x14ac:dyDescent="0.25">
      <c r="A215" s="5"/>
      <c r="B215" s="5"/>
      <c r="C215" s="5"/>
      <c r="D215" s="5"/>
      <c r="E215" s="5"/>
      <c r="F215" s="5"/>
      <c r="G215" s="5"/>
      <c r="H215" s="5"/>
      <c r="I215" s="5"/>
      <c r="J215" s="5"/>
      <c r="K215" s="5"/>
    </row>
    <row r="216" spans="1:11" ht="15.75" x14ac:dyDescent="0.25">
      <c r="A216" s="5"/>
      <c r="B216" s="5"/>
      <c r="C216" s="5"/>
      <c r="D216" s="5"/>
      <c r="E216" s="5"/>
      <c r="F216" s="5"/>
      <c r="G216" s="5"/>
      <c r="H216" s="5"/>
      <c r="I216" s="5"/>
      <c r="J216" s="5"/>
      <c r="K216" s="5"/>
    </row>
    <row r="217" spans="1:11" ht="15.75" x14ac:dyDescent="0.25">
      <c r="A217" s="5"/>
      <c r="B217" s="5"/>
      <c r="C217" s="5"/>
      <c r="D217" s="5"/>
      <c r="E217" s="5"/>
      <c r="F217" s="5"/>
      <c r="G217" s="5"/>
      <c r="H217" s="5"/>
      <c r="I217" s="5"/>
      <c r="J217" s="5"/>
      <c r="K217" s="5"/>
    </row>
    <row r="218" spans="1:11" ht="15.75" x14ac:dyDescent="0.25">
      <c r="A218" s="5"/>
      <c r="B218" s="5"/>
      <c r="C218" s="5"/>
      <c r="D218" s="5"/>
      <c r="E218" s="5"/>
      <c r="F218" s="5"/>
      <c r="G218" s="5"/>
      <c r="H218" s="5"/>
      <c r="I218" s="5"/>
      <c r="J218" s="5"/>
      <c r="K218" s="5"/>
    </row>
    <row r="219" spans="1:11" ht="15.75" x14ac:dyDescent="0.25">
      <c r="A219" s="5"/>
      <c r="B219" s="5"/>
      <c r="C219" s="5"/>
      <c r="D219" s="5"/>
      <c r="E219" s="5"/>
      <c r="F219" s="5"/>
      <c r="G219" s="5"/>
      <c r="H219" s="5"/>
      <c r="I219" s="5"/>
      <c r="J219" s="5"/>
      <c r="K219" s="5"/>
    </row>
    <row r="220" spans="1:11" ht="15.75" x14ac:dyDescent="0.25">
      <c r="A220" s="5"/>
      <c r="B220" s="5"/>
      <c r="C220" s="5"/>
      <c r="D220" s="5"/>
      <c r="E220" s="5"/>
      <c r="F220" s="5"/>
      <c r="G220" s="5"/>
      <c r="H220" s="5"/>
      <c r="I220" s="5"/>
      <c r="J220" s="5"/>
      <c r="K220" s="5"/>
    </row>
    <row r="221" spans="1:11" ht="15.75" x14ac:dyDescent="0.25">
      <c r="A221" s="5"/>
      <c r="B221" s="5"/>
      <c r="C221" s="5"/>
      <c r="D221" s="5"/>
      <c r="E221" s="5"/>
      <c r="F221" s="5"/>
      <c r="G221" s="5"/>
      <c r="H221" s="5"/>
      <c r="I221" s="5"/>
      <c r="J221" s="5"/>
      <c r="K221" s="5"/>
    </row>
    <row r="222" spans="1:11" ht="15.75" x14ac:dyDescent="0.25">
      <c r="A222" s="5"/>
      <c r="B222" s="5"/>
      <c r="C222" s="5"/>
      <c r="D222" s="5"/>
      <c r="E222" s="5"/>
      <c r="F222" s="5"/>
      <c r="G222" s="5"/>
      <c r="H222" s="5"/>
      <c r="I222" s="5"/>
      <c r="J222" s="5"/>
      <c r="K222" s="5"/>
    </row>
    <row r="223" spans="1:11" ht="15.75" x14ac:dyDescent="0.25">
      <c r="A223" s="5"/>
      <c r="B223" s="5"/>
      <c r="C223" s="5"/>
      <c r="D223" s="5"/>
      <c r="E223" s="5"/>
      <c r="F223" s="5"/>
      <c r="G223" s="5"/>
      <c r="H223" s="5"/>
      <c r="I223" s="5"/>
      <c r="J223" s="5"/>
      <c r="K223" s="5"/>
    </row>
    <row r="224" spans="1:11" ht="15.75" x14ac:dyDescent="0.25">
      <c r="A224" s="5"/>
      <c r="B224" s="5"/>
      <c r="C224" s="5"/>
      <c r="D224" s="5"/>
      <c r="E224" s="5"/>
      <c r="F224" s="5"/>
      <c r="G224" s="5"/>
      <c r="H224" s="5"/>
      <c r="I224" s="5"/>
      <c r="J224" s="5"/>
      <c r="K224" s="5"/>
    </row>
    <row r="225" spans="1:11" ht="15.75" x14ac:dyDescent="0.25">
      <c r="A225" s="5"/>
      <c r="B225" s="5"/>
      <c r="C225" s="5"/>
      <c r="D225" s="5"/>
      <c r="E225" s="5"/>
      <c r="F225" s="5"/>
      <c r="G225" s="5"/>
      <c r="H225" s="5"/>
      <c r="I225" s="5"/>
      <c r="J225" s="5"/>
      <c r="K225" s="5"/>
    </row>
    <row r="226" spans="1:11" ht="15.75" x14ac:dyDescent="0.25">
      <c r="A226" s="5"/>
      <c r="B226" s="5"/>
      <c r="C226" s="5"/>
      <c r="D226" s="5"/>
      <c r="E226" s="5"/>
      <c r="F226" s="5"/>
      <c r="G226" s="5"/>
      <c r="H226" s="5"/>
      <c r="I226" s="5"/>
      <c r="J226" s="5"/>
      <c r="K226" s="5"/>
    </row>
    <row r="227" spans="1:11" ht="15.75" x14ac:dyDescent="0.25">
      <c r="A227" s="5"/>
      <c r="B227" s="5"/>
      <c r="C227" s="5"/>
      <c r="D227" s="5"/>
      <c r="E227" s="5"/>
      <c r="F227" s="5"/>
      <c r="G227" s="5"/>
      <c r="H227" s="5"/>
      <c r="I227" s="5"/>
      <c r="J227" s="5"/>
      <c r="K227" s="5"/>
    </row>
    <row r="228" spans="1:11" ht="15.75" x14ac:dyDescent="0.25">
      <c r="A228" s="5"/>
      <c r="B228" s="5"/>
      <c r="C228" s="5"/>
      <c r="D228" s="5"/>
      <c r="E228" s="5"/>
      <c r="F228" s="5"/>
      <c r="G228" s="5"/>
      <c r="H228" s="5"/>
      <c r="I228" s="5"/>
      <c r="J228" s="5"/>
      <c r="K228" s="5"/>
    </row>
    <row r="229" spans="1:11" ht="15.75" x14ac:dyDescent="0.25">
      <c r="A229" s="5"/>
      <c r="B229" s="5"/>
      <c r="C229" s="5"/>
      <c r="D229" s="5"/>
      <c r="E229" s="5"/>
      <c r="F229" s="5"/>
      <c r="G229" s="5"/>
      <c r="H229" s="5"/>
      <c r="I229" s="5"/>
      <c r="J229" s="5"/>
      <c r="K229" s="5"/>
    </row>
  </sheetData>
  <mergeCells count="78">
    <mergeCell ref="B57:C57"/>
    <mergeCell ref="B53:C53"/>
    <mergeCell ref="A5:C5"/>
    <mergeCell ref="B43:C43"/>
    <mergeCell ref="B45:C45"/>
    <mergeCell ref="A30:A31"/>
    <mergeCell ref="B30:C31"/>
    <mergeCell ref="B32:C32"/>
    <mergeCell ref="B33:C33"/>
    <mergeCell ref="B34:C34"/>
    <mergeCell ref="A25:A28"/>
    <mergeCell ref="B54:C54"/>
    <mergeCell ref="B25:C28"/>
    <mergeCell ref="A21:A24"/>
    <mergeCell ref="B21:C24"/>
    <mergeCell ref="A39:A40"/>
    <mergeCell ref="A48:G48"/>
    <mergeCell ref="B44:C44"/>
    <mergeCell ref="F44:G44"/>
    <mergeCell ref="B55:C55"/>
    <mergeCell ref="A50:A52"/>
    <mergeCell ref="B50:C52"/>
    <mergeCell ref="B42:C42"/>
    <mergeCell ref="F8:G8"/>
    <mergeCell ref="F9:G9"/>
    <mergeCell ref="F10:G10"/>
    <mergeCell ref="F11:G11"/>
    <mergeCell ref="F13:G13"/>
    <mergeCell ref="F27:G27"/>
    <mergeCell ref="F25:G25"/>
    <mergeCell ref="B39:C40"/>
    <mergeCell ref="B41:C41"/>
    <mergeCell ref="D39:E39"/>
    <mergeCell ref="F39:G40"/>
    <mergeCell ref="F41:G41"/>
    <mergeCell ref="F42:G42"/>
    <mergeCell ref="F36:G36"/>
    <mergeCell ref="B36:C36"/>
    <mergeCell ref="F30:G31"/>
    <mergeCell ref="A17:A20"/>
    <mergeCell ref="F14:G14"/>
    <mergeCell ref="F15:G15"/>
    <mergeCell ref="F17:G17"/>
    <mergeCell ref="F18:G18"/>
    <mergeCell ref="F19:G19"/>
    <mergeCell ref="D20:G20"/>
    <mergeCell ref="B17:C20"/>
    <mergeCell ref="A9:A12"/>
    <mergeCell ref="B9:C12"/>
    <mergeCell ref="A13:A16"/>
    <mergeCell ref="B13:C16"/>
    <mergeCell ref="D12:G12"/>
    <mergeCell ref="D16:G16"/>
    <mergeCell ref="D7:J7"/>
    <mergeCell ref="A1:B1"/>
    <mergeCell ref="A2:B2"/>
    <mergeCell ref="C2:E2"/>
    <mergeCell ref="B7:C8"/>
    <mergeCell ref="A7:A8"/>
    <mergeCell ref="C1:K1"/>
    <mergeCell ref="A3:B3"/>
    <mergeCell ref="K7:K8"/>
    <mergeCell ref="B56:C56"/>
    <mergeCell ref="F21:G21"/>
    <mergeCell ref="F22:G22"/>
    <mergeCell ref="F23:G23"/>
    <mergeCell ref="D24:G24"/>
    <mergeCell ref="B35:C35"/>
    <mergeCell ref="F34:G34"/>
    <mergeCell ref="F26:G26"/>
    <mergeCell ref="G51:G52"/>
    <mergeCell ref="F43:G43"/>
    <mergeCell ref="F45:G45"/>
    <mergeCell ref="D50:G50"/>
    <mergeCell ref="D28:G28"/>
    <mergeCell ref="F32:G32"/>
    <mergeCell ref="F33:G33"/>
    <mergeCell ref="D30:E30"/>
  </mergeCells>
  <pageMargins left="0.70866141732283472" right="0.70866141732283472"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J13" sqref="J13"/>
    </sheetView>
  </sheetViews>
  <sheetFormatPr baseColWidth="10" defaultRowHeight="15" x14ac:dyDescent="0.25"/>
  <cols>
    <col min="1" max="1" width="19.85546875" style="81" customWidth="1"/>
    <col min="2" max="2" width="51.140625" style="81" customWidth="1"/>
    <col min="3" max="3" width="19.85546875" style="81" customWidth="1"/>
    <col min="4" max="13" width="11.28515625" style="81" customWidth="1"/>
    <col min="14" max="14" width="28.28515625" style="81" customWidth="1"/>
    <col min="15" max="16384" width="11.42578125" style="81"/>
  </cols>
  <sheetData>
    <row r="1" spans="1:14" ht="48.75" customHeight="1" x14ac:dyDescent="0.25">
      <c r="A1" s="161" t="s">
        <v>25</v>
      </c>
      <c r="B1" s="160" t="s">
        <v>26</v>
      </c>
      <c r="C1" s="160" t="s">
        <v>28</v>
      </c>
      <c r="D1" s="160" t="str">
        <f>'Verificacion  Tecnica Experienc'!B9</f>
        <v>CETICS</v>
      </c>
      <c r="E1" s="160"/>
      <c r="F1" s="160" t="str">
        <f>'Verificacion  Tecnica Experienc'!B13</f>
        <v>COGNOSONLINE SOLUTIONS COLOMBIA S.A.</v>
      </c>
      <c r="G1" s="160"/>
      <c r="H1" s="160" t="str">
        <f>'Verificacion  Tecnica Experienc'!B17</f>
        <v>PRODYGYTEK PROCESS DOCUMENT AND DATA SOLUTIONS SAS</v>
      </c>
      <c r="I1" s="160"/>
      <c r="J1" s="160" t="str">
        <f>'Verificacion  Tecnica Experienc'!B21</f>
        <v>ARGUS</v>
      </c>
      <c r="K1" s="160"/>
      <c r="L1" s="160" t="str">
        <f>'Verificacion  Tecnica Experienc'!B25</f>
        <v>BRANDER IDEAS S.A.S</v>
      </c>
      <c r="M1" s="160"/>
    </row>
    <row r="2" spans="1:14" ht="15.75" customHeight="1" thickBot="1" x14ac:dyDescent="0.3">
      <c r="A2" s="162"/>
      <c r="B2" s="163"/>
      <c r="C2" s="163"/>
      <c r="D2" s="80" t="s">
        <v>29</v>
      </c>
      <c r="E2" s="80" t="s">
        <v>23</v>
      </c>
      <c r="F2" s="80" t="s">
        <v>29</v>
      </c>
      <c r="G2" s="80" t="s">
        <v>23</v>
      </c>
      <c r="H2" s="80" t="s">
        <v>29</v>
      </c>
      <c r="I2" s="80" t="s">
        <v>23</v>
      </c>
      <c r="J2" s="80" t="s">
        <v>29</v>
      </c>
      <c r="K2" s="80" t="s">
        <v>23</v>
      </c>
      <c r="L2" s="80" t="s">
        <v>29</v>
      </c>
      <c r="M2" s="82" t="s">
        <v>23</v>
      </c>
    </row>
    <row r="3" spans="1:14" ht="91.5" thickTop="1" thickBot="1" x14ac:dyDescent="0.3">
      <c r="A3" s="40" t="s">
        <v>37</v>
      </c>
      <c r="B3" s="100" t="s">
        <v>84</v>
      </c>
      <c r="C3" s="41" t="s">
        <v>30</v>
      </c>
      <c r="D3" s="42">
        <v>229</v>
      </c>
      <c r="E3" s="41">
        <v>200</v>
      </c>
      <c r="F3" s="42">
        <v>56</v>
      </c>
      <c r="G3" s="41" t="s">
        <v>89</v>
      </c>
      <c r="H3" s="42">
        <v>106</v>
      </c>
      <c r="I3" s="41">
        <v>200</v>
      </c>
      <c r="J3" s="42">
        <v>128</v>
      </c>
      <c r="K3" s="41" t="s">
        <v>89</v>
      </c>
      <c r="L3" s="42">
        <v>58</v>
      </c>
      <c r="M3" s="83" t="s">
        <v>89</v>
      </c>
    </row>
    <row r="5" spans="1:14" ht="15.75" thickBot="1" x14ac:dyDescent="0.3"/>
    <row r="6" spans="1:14" ht="48.75" customHeight="1" x14ac:dyDescent="0.25">
      <c r="B6" s="156" t="s">
        <v>39</v>
      </c>
      <c r="C6" s="160" t="s">
        <v>28</v>
      </c>
      <c r="D6" s="160" t="str">
        <f>D1</f>
        <v>CETICS</v>
      </c>
      <c r="E6" s="160"/>
      <c r="F6" s="160" t="str">
        <f t="shared" ref="F6" si="0">F1</f>
        <v>COGNOSONLINE SOLUTIONS COLOMBIA S.A.</v>
      </c>
      <c r="G6" s="160"/>
      <c r="H6" s="160" t="str">
        <f>H1</f>
        <v>PRODYGYTEK PROCESS DOCUMENT AND DATA SOLUTIONS SAS</v>
      </c>
      <c r="I6" s="160"/>
      <c r="J6" s="160" t="str">
        <f>J1</f>
        <v>ARGUS</v>
      </c>
      <c r="K6" s="160"/>
      <c r="L6" s="160" t="str">
        <f t="shared" ref="L6" si="1">L1</f>
        <v>BRANDER IDEAS S.A.S</v>
      </c>
      <c r="M6" s="160"/>
      <c r="N6" s="158" t="s">
        <v>17</v>
      </c>
    </row>
    <row r="7" spans="1:14" ht="15.75" thickBot="1" x14ac:dyDescent="0.3">
      <c r="B7" s="157"/>
      <c r="C7" s="163"/>
      <c r="D7" s="80" t="s">
        <v>29</v>
      </c>
      <c r="E7" s="80" t="s">
        <v>23</v>
      </c>
      <c r="F7" s="80" t="s">
        <v>29</v>
      </c>
      <c r="G7" s="80" t="s">
        <v>23</v>
      </c>
      <c r="H7" s="80" t="s">
        <v>29</v>
      </c>
      <c r="I7" s="80" t="s">
        <v>23</v>
      </c>
      <c r="J7" s="80" t="s">
        <v>29</v>
      </c>
      <c r="K7" s="80" t="s">
        <v>23</v>
      </c>
      <c r="L7" s="80" t="s">
        <v>29</v>
      </c>
      <c r="M7" s="80" t="s">
        <v>23</v>
      </c>
      <c r="N7" s="159"/>
    </row>
    <row r="8" spans="1:14" ht="16.5" thickTop="1" thickBot="1" x14ac:dyDescent="0.3">
      <c r="B8" s="40" t="s">
        <v>40</v>
      </c>
      <c r="C8" s="41" t="s">
        <v>27</v>
      </c>
      <c r="D8" s="42">
        <v>230</v>
      </c>
      <c r="E8" s="42">
        <v>100</v>
      </c>
      <c r="F8" s="42">
        <v>57</v>
      </c>
      <c r="G8" s="42" t="s">
        <v>89</v>
      </c>
      <c r="H8" s="42">
        <v>105</v>
      </c>
      <c r="I8" s="42">
        <v>100</v>
      </c>
      <c r="J8" s="42" t="s">
        <v>74</v>
      </c>
      <c r="K8" s="42" t="s">
        <v>90</v>
      </c>
      <c r="L8" s="42" t="s">
        <v>79</v>
      </c>
      <c r="M8" s="42" t="s">
        <v>90</v>
      </c>
      <c r="N8" s="53"/>
    </row>
  </sheetData>
  <mergeCells count="16">
    <mergeCell ref="B6:B7"/>
    <mergeCell ref="N6:N7"/>
    <mergeCell ref="L1:M1"/>
    <mergeCell ref="H1:I1"/>
    <mergeCell ref="A1:A2"/>
    <mergeCell ref="B1:B2"/>
    <mergeCell ref="C1:C2"/>
    <mergeCell ref="C6:C7"/>
    <mergeCell ref="D6:E6"/>
    <mergeCell ref="F6:G6"/>
    <mergeCell ref="H6:I6"/>
    <mergeCell ref="L6:M6"/>
    <mergeCell ref="D1:E1"/>
    <mergeCell ref="F1:G1"/>
    <mergeCell ref="J1:K1"/>
    <mergeCell ref="J6:K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zoomScale="80" zoomScaleNormal="80" workbookViewId="0">
      <selection activeCell="G12" sqref="G12"/>
    </sheetView>
  </sheetViews>
  <sheetFormatPr baseColWidth="10" defaultRowHeight="15" x14ac:dyDescent="0.25"/>
  <cols>
    <col min="1" max="1" width="11.42578125" style="63"/>
    <col min="2" max="2" width="56.42578125" style="63" bestFit="1" customWidth="1"/>
    <col min="3" max="3" width="61.5703125" style="63" customWidth="1"/>
    <col min="4" max="4" width="6" style="63" bestFit="1" customWidth="1"/>
    <col min="5" max="5" width="16.7109375" style="63" bestFit="1" customWidth="1"/>
    <col min="6" max="6" width="15.28515625" style="39" bestFit="1" customWidth="1"/>
    <col min="7" max="7" width="11.42578125" style="63"/>
    <col min="8" max="8" width="17.85546875" style="63" customWidth="1"/>
    <col min="9" max="16384" width="11.42578125" style="63"/>
  </cols>
  <sheetData>
    <row r="1" spans="2:9" ht="15.75" thickBot="1" x14ac:dyDescent="0.3"/>
    <row r="2" spans="2:9" ht="45.75" thickBot="1" x14ac:dyDescent="0.3">
      <c r="B2" s="66" t="s">
        <v>31</v>
      </c>
      <c r="C2" s="67" t="s">
        <v>32</v>
      </c>
      <c r="D2" s="67" t="s">
        <v>91</v>
      </c>
      <c r="E2" s="67" t="s">
        <v>41</v>
      </c>
      <c r="F2" s="67" t="s">
        <v>42</v>
      </c>
      <c r="G2" s="68" t="s">
        <v>33</v>
      </c>
      <c r="I2" s="164" t="s">
        <v>23</v>
      </c>
    </row>
    <row r="3" spans="2:9" ht="22.5" customHeight="1" thickTop="1" thickBot="1" x14ac:dyDescent="0.3">
      <c r="B3" s="64" t="str">
        <f>'[1]Verificacion  Tecnica Experienc'!B9</f>
        <v>CETICS</v>
      </c>
      <c r="C3" s="65">
        <v>90271494</v>
      </c>
      <c r="D3" s="165">
        <f>(C3*100)/$C$11</f>
        <v>101.25363770359682</v>
      </c>
      <c r="E3" s="166">
        <f>C3-$C$11</f>
        <v>1117666.0019830018</v>
      </c>
      <c r="F3" s="177" t="str">
        <f>IF(C3&gt;=$C$11,"SUPERIOR", "INFERIOR")</f>
        <v>SUPERIOR</v>
      </c>
      <c r="G3" s="70">
        <f>IF(F3="SUPERIOR",$C$13/C3,$C$14*C3)</f>
        <v>691.33318651635363</v>
      </c>
      <c r="H3" s="182"/>
      <c r="I3" s="167">
        <v>700</v>
      </c>
    </row>
    <row r="4" spans="2:9" ht="22.5" customHeight="1" x14ac:dyDescent="0.25">
      <c r="B4" s="64" t="str">
        <f>'[1]Verificacion  Tecnica Experienc'!B13</f>
        <v>COGNOSONLINE SOLUTIONS COLOMBIA S.A.</v>
      </c>
      <c r="C4" s="95">
        <v>94739520</v>
      </c>
      <c r="D4" s="168">
        <f t="shared" ref="D4:D7" si="0">(C4*100)/$C$11</f>
        <v>106.26522957837238</v>
      </c>
      <c r="E4" s="169">
        <f t="shared" ref="E4:E7" si="1">C4-$C$11</f>
        <v>5585692.0019830018</v>
      </c>
      <c r="F4" s="189" t="s">
        <v>90</v>
      </c>
      <c r="G4" s="96" t="s">
        <v>89</v>
      </c>
      <c r="I4" s="94"/>
    </row>
    <row r="5" spans="2:9" ht="22.5" customHeight="1" x14ac:dyDescent="0.25">
      <c r="B5" s="64" t="str">
        <f>'[1]Verificacion  Tecnica Experienc'!B17</f>
        <v>PRODYGYTEK PROCESS DOCUMENT AND DATA SOLUTIONS SAS</v>
      </c>
      <c r="C5" s="65">
        <v>88050000</v>
      </c>
      <c r="D5" s="170">
        <f t="shared" si="0"/>
        <v>98.761883788050525</v>
      </c>
      <c r="E5" s="166">
        <f t="shared" si="1"/>
        <v>-1103827.9980169982</v>
      </c>
      <c r="F5" s="189" t="s">
        <v>43</v>
      </c>
      <c r="G5" s="70">
        <f>I3</f>
        <v>700</v>
      </c>
      <c r="H5" s="182"/>
      <c r="I5" s="94"/>
    </row>
    <row r="6" spans="2:9" ht="22.5" customHeight="1" x14ac:dyDescent="0.25">
      <c r="B6" s="64" t="str">
        <f>'[1]Verificacion  Tecnica Experienc'!B21</f>
        <v>ARGUS</v>
      </c>
      <c r="C6" s="97">
        <v>87517378</v>
      </c>
      <c r="D6" s="168">
        <f t="shared" si="0"/>
        <v>98.16446468450755</v>
      </c>
      <c r="E6" s="169">
        <f t="shared" si="1"/>
        <v>-1636449.9980169982</v>
      </c>
      <c r="F6" s="189" t="s">
        <v>90</v>
      </c>
      <c r="G6" s="96" t="s">
        <v>94</v>
      </c>
      <c r="I6" s="94"/>
    </row>
    <row r="7" spans="2:9" ht="22.5" customHeight="1" thickBot="1" x14ac:dyDescent="0.3">
      <c r="B7" s="64" t="str">
        <f>'[1]Verificacion  Tecnica Experienc'!B25</f>
        <v>BRANDER IDEAS S.A.S</v>
      </c>
      <c r="C7" s="98">
        <v>87000000</v>
      </c>
      <c r="D7" s="171">
        <f t="shared" si="0"/>
        <v>97.58414411766492</v>
      </c>
      <c r="E7" s="172">
        <f t="shared" si="1"/>
        <v>-2153827.9980169982</v>
      </c>
      <c r="F7" s="190" t="s">
        <v>90</v>
      </c>
      <c r="G7" s="99" t="s">
        <v>94</v>
      </c>
      <c r="I7" s="94"/>
    </row>
    <row r="8" spans="2:9" s="69" customFormat="1" ht="15.75" thickBot="1" x14ac:dyDescent="0.3">
      <c r="G8" s="71"/>
    </row>
    <row r="9" spans="2:9" ht="24" customHeight="1" x14ac:dyDescent="0.25">
      <c r="B9" s="72" t="s">
        <v>44</v>
      </c>
      <c r="C9" s="75">
        <f>C3*C5</f>
        <v>7948405046700000</v>
      </c>
      <c r="D9" s="173"/>
      <c r="E9" s="174"/>
      <c r="F9" s="69"/>
      <c r="G9" s="71"/>
    </row>
    <row r="10" spans="2:9" ht="24" customHeight="1" x14ac:dyDescent="0.25">
      <c r="B10" s="73" t="s">
        <v>45</v>
      </c>
      <c r="C10" s="76">
        <f>1/2</f>
        <v>0.5</v>
      </c>
      <c r="D10" s="175"/>
      <c r="E10" s="174"/>
      <c r="F10" s="69"/>
      <c r="I10" s="183"/>
    </row>
    <row r="11" spans="2:9" ht="24" customHeight="1" thickBot="1" x14ac:dyDescent="0.3">
      <c r="B11" s="74" t="s">
        <v>34</v>
      </c>
      <c r="C11" s="77">
        <f>POWER(C9,C10)</f>
        <v>89153827.998016998</v>
      </c>
      <c r="D11" s="176"/>
      <c r="E11" s="69"/>
      <c r="F11" s="69"/>
      <c r="G11" s="71"/>
    </row>
    <row r="12" spans="2:9" ht="15.75" thickBot="1" x14ac:dyDescent="0.3">
      <c r="E12" s="69"/>
      <c r="F12" s="69"/>
      <c r="G12" s="71"/>
    </row>
    <row r="13" spans="2:9" x14ac:dyDescent="0.25">
      <c r="B13" s="181" t="s">
        <v>35</v>
      </c>
      <c r="C13" s="75">
        <f>C11*I3</f>
        <v>62407679598.6119</v>
      </c>
      <c r="D13" s="94"/>
      <c r="E13" s="63" t="s">
        <v>92</v>
      </c>
      <c r="F13" s="63"/>
      <c r="G13" s="39"/>
    </row>
    <row r="14" spans="2:9" ht="15.75" thickBot="1" x14ac:dyDescent="0.3">
      <c r="B14" s="180" t="s">
        <v>36</v>
      </c>
      <c r="C14" s="179">
        <f>I3/C11</f>
        <v>7.8515978025707407E-6</v>
      </c>
      <c r="D14" s="94"/>
      <c r="E14" s="63" t="s">
        <v>93</v>
      </c>
      <c r="F14" s="63"/>
      <c r="G14" s="39"/>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5CBBBC9-84B2-4BB3-B390-DA5D56357539}">
            <xm:f>NOT(ISERROR(SEARCH($B$13,F3)))</xm:f>
            <xm:f>$B$13</xm:f>
            <x14:dxf>
              <fill>
                <patternFill>
                  <bgColor theme="3" tint="0.59996337778862885"/>
                </patternFill>
              </fill>
            </x14:dxf>
          </x14:cfRule>
          <xm:sqref>F3:F7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Verificacion  Tecnica Experienc</vt:lpstr>
      <vt:lpstr>Calidad-apoyo</vt:lpstr>
      <vt:lpstr>Evaluacion Económica PARCIAL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Nelsy Jenith Maldonado Ballen</dc:creator>
  <cp:lastModifiedBy>Nancy Paola Morales Castellanos</cp:lastModifiedBy>
  <cp:lastPrinted>2014-03-13T13:57:28Z</cp:lastPrinted>
  <dcterms:created xsi:type="dcterms:W3CDTF">2012-12-15T01:40:11Z</dcterms:created>
  <dcterms:modified xsi:type="dcterms:W3CDTF">2015-07-16T21:01:57Z</dcterms:modified>
</cp:coreProperties>
</file>