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CM\Interventorias 4G No. 2 2015\Definitivo\adjudicacion\Modulo 1\"/>
    </mc:Choice>
  </mc:AlternateContent>
  <bookViews>
    <workbookView xWindow="0" yWindow="0" windowWidth="10695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71027"/>
</workbook>
</file>

<file path=xl/calcChain.xml><?xml version="1.0" encoding="utf-8"?>
<calcChain xmlns="http://schemas.openxmlformats.org/spreadsheetml/2006/main">
  <c r="H44" i="1" l="1"/>
  <c r="J33" i="1"/>
  <c r="J22" i="1"/>
  <c r="J13" i="1"/>
  <c r="I31" i="1" l="1"/>
  <c r="I20" i="1"/>
  <c r="I11" i="1"/>
  <c r="H45" i="1" s="1"/>
  <c r="F21" i="1" l="1"/>
  <c r="F23" i="1" s="1"/>
  <c r="F24" i="1" l="1"/>
  <c r="F25" i="1" s="1"/>
  <c r="F32" i="1"/>
  <c r="F34" i="1" s="1"/>
  <c r="F12" i="1"/>
  <c r="F14" i="1" s="1"/>
  <c r="F35" i="1" l="1"/>
  <c r="F15" i="1"/>
  <c r="F16" i="1" l="1"/>
  <c r="F27" i="1" s="1"/>
  <c r="F36" i="1"/>
  <c r="F39" i="1" l="1"/>
  <c r="H47" i="1" s="1"/>
  <c r="B48" i="1"/>
</calcChain>
</file>

<file path=xl/sharedStrings.xml><?xml version="1.0" encoding="utf-8"?>
<sst xmlns="http://schemas.openxmlformats.org/spreadsheetml/2006/main" count="47" uniqueCount="34">
  <si>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</si>
  <si>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</si>
  <si>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</si>
  <si>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</si>
  <si>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</si>
  <si>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</si>
  <si>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</si>
  <si>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</si>
  <si>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</si>
  <si>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</si>
  <si>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</si>
  <si>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</si>
  <si>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</si>
  <si>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</si>
  <si>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</si>
  <si>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</si>
  <si>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</si>
  <si>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>(2) El valor Mensual de las Fases y de la Etapa de Operación y Mantenimiento, no podrá exceder a los valores correspondientes a la fase y/o etapa fijados en los Estudios Previos y en el Anexo 10.</t>
  </si>
  <si>
    <t>COSTO TOTAL DE LA INTERVENTORÍA *</t>
  </si>
  <si>
    <t>INTERVENTORÍA PARA LA CONCESIÓN AMPLIACIÓN TERCER CARRIL - DOBLE CALZADA BOGOTÁ - GIRARDOT</t>
  </si>
  <si>
    <t>FASE PRECONSTRUCCIÓN  ( 12 MESES )</t>
  </si>
  <si>
    <t>FORMATO 7  OFERTA ECONÓMICA</t>
  </si>
  <si>
    <t xml:space="preserve">  FASE  CONSTRUCCIÓN ( 60 MESES )</t>
  </si>
  <si>
    <t>II.  ETAPA OPERACIÓN Y MANTENIMIENTO   ( 12 MESES )</t>
  </si>
  <si>
    <t>(1) Para efectos de la presentación de la oferta económica, el plazo estimado del contrato es de 84 meses de los cuales 72 meses corresponden a la etapa preoperativa  y el plazo restante corresponde a la etapa de operación y mantenimiento.</t>
  </si>
  <si>
    <t>* El Costo Total de la Interventoría no podrá exceder el valor indicado como Presupuesto Oficial en el Pliego de Condiciones, determinado en  TREINTA Y TRES MIL QUINIENTOS CUARENTA Y TRES MILLONES QUINIENTOS VEINTE MIL DOSCIENTOS SESENTA Y CINCO ($33.543.520.265) PESOS DE DICIEMBRE DE 2014 incluido el IVA.</t>
  </si>
  <si>
    <t>CONCURSO DE MERITOS ABIERTO No VJ-VGC-CM-019-2015
"CONTRATAR LA INTERVENTORÍA INTEGRAL QUE INCLUYE PERO NO SE LIMITA A LA INTERVENTORÍA TÉCNICA, ECONÓMICA, FINANCIERA, CONTABLE, JURÍDICA, ADMINISTRATIVA, OPERATIVA, MEDIO AMBIENTAL Y SOCIO PREDIAL DEL CONTRATO DE CONCESIÓN BAJO UN ESQUEMA DE ASOCIACIÓN PÚBLICO PRIVADA QUE SE DERIVE DE LOS PROCESOS Nos.  VJ-VE-APP-IPV-007-2015, VJ-VE-APP-IPB-002-2015, VJ-VE-APP-IPV-006-2015 y VJ-VE-APP-IPV-005-2015 
Módulo 1:
 INTERVENTORÍA INTEGRAL QUE INCLUYE PERO NO SE LIMITA A LA INTERVENTORÍA TÉCNICA, ECONÓMICA, FINANCIERA, CONTABLE, JURÍDICA, ADMINISTRATIVA, OPERATIVA, MEDIO AMBIENTAL Y SOCIO PREDIAL DEL CONTRATO DE CONCESIÓN BAJO UN ESQUEMA DE ASOCIACIÓN PÚBLICO PRIVADA DE INICIATIVA PRIVADA QUE SE DERIVE DEL PROCESO LICITATORIO VJ-VE-APP-IPV-007-2015  CORRESPONDIENTE AL CORREDOR DENOMINADO “AMPLIACIÓN TERCER CARRIL - DOBLE CALZADA BOGOTÁ - GIRARDOT”.</t>
  </si>
  <si>
    <t>Criterios de Revisión de la oferta economica</t>
  </si>
  <si>
    <t xml:space="preserve">Se encuentra firmada por la persona debidamente facultada </t>
  </si>
  <si>
    <t>el valor consignado NO supera el factor multiplicador</t>
  </si>
  <si>
    <t>el valor consignado en ella NO sea superior al valor señalado en el Presupuesto Oficial</t>
  </si>
  <si>
    <t>La oferta incluye la totalidad de items relacionados como "Otros Costos"</t>
  </si>
  <si>
    <t>El valor Mensual de las Fases y de la Etapa de Operación y Mantenimiento, no podrá exceder a los valores correspondientes a la fase y/o etapa fijados en los Estudios Previos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</si>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</sst>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  <numFmt numFmtId="172" formatCode="[$$-500A]#,##0.00"/>
    <numFmt numFmtId="173" formatCode="[$$-240A]#,##0.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name val="Arial"/>
      <family val="2"/>
    </font>
    <font>
      <sz val="14"/>
      <name val="Arial Narrow"/>
      <family val="2"/>
    </font>
    <font>
      <b/>
      <sz val="12"/>
      <name val="Arial Narrow"/>
      <family val="2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167" fontId="10" fillId="5" borderId="1" xfId="2" applyNumberFormat="1" applyFont="1" applyFill="1" applyBorder="1" applyAlignment="1">
      <alignment horizontal="center" vertical="center" wrapText="1"/>
    </xf>
    <xf numFmtId="167" fontId="10" fillId="5" borderId="2" xfId="2" applyNumberFormat="1" applyFont="1" applyFill="1" applyBorder="1" applyAlignment="1">
      <alignment horizontal="center" vertical="center" wrapText="1"/>
    </xf>
    <xf numFmtId="167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1" fillId="0" borderId="0" xfId="0" applyFont="1"/>
    <xf numFmtId="169" fontId="8" fillId="0" borderId="0" xfId="2" applyNumberFormat="1" applyFont="1" applyBorder="1" applyAlignment="1">
      <alignment horizontal="center"/>
    </xf>
    <xf numFmtId="0" fontId="0" fillId="0" borderId="0" xfId="0" applyFill="1"/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172" fontId="18" fillId="0" borderId="17" xfId="3" applyNumberFormat="1" applyFont="1" applyFill="1" applyBorder="1" applyAlignment="1">
      <alignment horizontal="center"/>
    </xf>
    <xf numFmtId="172" fontId="18" fillId="0" borderId="20" xfId="3" applyNumberFormat="1" applyFont="1" applyFill="1" applyBorder="1" applyAlignment="1">
      <alignment horizontal="center"/>
    </xf>
    <xf numFmtId="173" fontId="9" fillId="0" borderId="0" xfId="3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72" fontId="18" fillId="0" borderId="17" xfId="3" applyNumberFormat="1" applyFont="1" applyFill="1" applyBorder="1" applyAlignment="1">
      <alignment horizontal="center" vertical="center"/>
    </xf>
    <xf numFmtId="0" fontId="9" fillId="0" borderId="27" xfId="3" applyFont="1" applyBorder="1" applyAlignment="1">
      <alignment horizontal="left" wrapText="1"/>
    </xf>
    <xf numFmtId="0" fontId="9" fillId="0" borderId="28" xfId="3" applyFont="1" applyBorder="1" applyAlignment="1">
      <alignment horizontal="left" wrapText="1"/>
    </xf>
    <xf numFmtId="0" fontId="9" fillId="0" borderId="29" xfId="3" applyFont="1" applyBorder="1" applyAlignment="1">
      <alignment horizontal="left" wrapText="1"/>
    </xf>
    <xf numFmtId="0" fontId="17" fillId="0" borderId="30" xfId="3" applyFont="1" applyFill="1" applyBorder="1" applyAlignment="1">
      <alignment horizontal="left" wrapText="1"/>
    </xf>
    <xf numFmtId="0" fontId="17" fillId="0" borderId="7" xfId="3" applyFont="1" applyFill="1" applyBorder="1" applyAlignment="1">
      <alignment horizontal="left" wrapText="1"/>
    </xf>
    <xf numFmtId="0" fontId="17" fillId="0" borderId="8" xfId="3" applyFont="1" applyFill="1" applyBorder="1" applyAlignment="1">
      <alignment horizontal="left" wrapText="1"/>
    </xf>
    <xf numFmtId="0" fontId="15" fillId="0" borderId="13" xfId="3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left" wrapText="1"/>
    </xf>
    <xf numFmtId="0" fontId="17" fillId="0" borderId="12" xfId="3" applyFont="1" applyFill="1" applyBorder="1" applyAlignment="1">
      <alignment horizontal="left" wrapText="1"/>
    </xf>
    <xf numFmtId="0" fontId="17" fillId="0" borderId="18" xfId="3" applyFont="1" applyFill="1" applyBorder="1" applyAlignment="1">
      <alignment horizontal="left" wrapText="1"/>
    </xf>
    <xf numFmtId="0" fontId="17" fillId="0" borderId="19" xfId="3" applyFont="1" applyFill="1" applyBorder="1" applyAlignment="1">
      <alignment horizontal="left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7" fontId="11" fillId="8" borderId="1" xfId="2" applyNumberFormat="1" applyFont="1" applyFill="1" applyBorder="1" applyAlignment="1">
      <alignment horizontal="center" vertical="center" wrapText="1"/>
    </xf>
    <xf numFmtId="167" fontId="11" fillId="8" borderId="2" xfId="2" applyNumberFormat="1" applyFont="1" applyFill="1" applyBorder="1" applyAlignment="1">
      <alignment horizontal="center" vertical="center" wrapText="1"/>
    </xf>
    <xf numFmtId="167" fontId="11" fillId="8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7" borderId="4" xfId="1" applyNumberFormat="1" applyFont="1" applyFill="1" applyBorder="1" applyAlignment="1">
      <alignment horizontal="center" vertical="center" wrapText="1"/>
    </xf>
    <xf numFmtId="2" fontId="11" fillId="7" borderId="0" xfId="1" applyNumberFormat="1" applyFont="1" applyFill="1" applyBorder="1" applyAlignment="1">
      <alignment horizontal="center" vertical="center" wrapText="1"/>
    </xf>
    <xf numFmtId="2" fontId="11" fillId="7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7" fontId="10" fillId="3" borderId="1" xfId="2" applyNumberFormat="1" applyFont="1" applyFill="1" applyBorder="1" applyAlignment="1">
      <alignment horizontal="center" vertical="center" wrapText="1"/>
    </xf>
    <xf numFmtId="167" fontId="10" fillId="3" borderId="2" xfId="2" applyNumberFormat="1" applyFont="1" applyFill="1" applyBorder="1" applyAlignment="1">
      <alignment horizontal="center" vertical="center" wrapText="1"/>
    </xf>
    <xf numFmtId="167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8" borderId="1" xfId="2" applyNumberFormat="1" applyFont="1" applyFill="1" applyBorder="1" applyAlignment="1">
      <alignment horizontal="center" vertical="center" wrapText="1"/>
    </xf>
    <xf numFmtId="169" fontId="11" fillId="8" borderId="2" xfId="2" applyNumberFormat="1" applyFont="1" applyFill="1" applyBorder="1" applyAlignment="1">
      <alignment horizontal="center" vertical="center" wrapText="1"/>
    </xf>
    <xf numFmtId="169" fontId="11" fillId="8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2"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selection activeCell="N3" sqref="N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7" width="14.5703125" customWidth="1"/>
    <col min="8" max="8" width="26.5703125" customWidth="1"/>
    <col min="9" max="9" width="21.42578125" hidden="1" customWidth="1"/>
    <col min="10" max="10" width="11.42578125" hidden="1" customWidth="1"/>
  </cols>
  <sheetData>
    <row r="1" spans="2:10" ht="5.25" customHeight="1" x14ac:dyDescent="0.2"/>
    <row r="2" spans="2:10" ht="5.25" customHeight="1" x14ac:dyDescent="0.2"/>
    <row r="3" spans="2:10" s="3" customFormat="1" ht="151.5" customHeight="1" x14ac:dyDescent="0.2">
      <c r="B3" s="73" t="s">
        <v>26</v>
      </c>
      <c r="C3" s="73"/>
      <c r="D3" s="73"/>
      <c r="E3" s="73"/>
      <c r="F3" s="73"/>
      <c r="G3" s="73"/>
      <c r="H3" s="73"/>
    </row>
    <row r="4" spans="2:10" s="3" customFormat="1" ht="23.25" customHeight="1" x14ac:dyDescent="0.25">
      <c r="B4" s="74" t="s">
        <v>21</v>
      </c>
      <c r="C4" s="74"/>
      <c r="D4" s="74"/>
      <c r="E4" s="74"/>
      <c r="F4" s="74"/>
      <c r="G4" s="74"/>
      <c r="H4" s="74"/>
    </row>
    <row r="5" spans="2:10" s="3" customFormat="1" ht="33" customHeight="1" x14ac:dyDescent="0.25">
      <c r="B5" s="78" t="s">
        <v>19</v>
      </c>
      <c r="C5" s="78"/>
      <c r="D5" s="78"/>
      <c r="E5" s="78"/>
      <c r="F5" s="78"/>
      <c r="G5" s="78"/>
      <c r="H5" s="78"/>
    </row>
    <row r="6" spans="2:10" ht="14.25" customHeight="1" x14ac:dyDescent="0.2">
      <c r="B6" s="2"/>
      <c r="C6" s="2"/>
      <c r="D6" s="2"/>
      <c r="E6" s="2"/>
      <c r="F6" s="2"/>
      <c r="G6" s="2"/>
      <c r="H6" s="2"/>
    </row>
    <row r="7" spans="2:10" s="3" customFormat="1" ht="18" x14ac:dyDescent="0.2">
      <c r="B7" s="79" t="s">
        <v>15</v>
      </c>
      <c r="C7" s="80"/>
      <c r="D7" s="80"/>
      <c r="E7" s="80"/>
      <c r="F7" s="80"/>
      <c r="G7" s="80"/>
      <c r="H7" s="81"/>
    </row>
    <row r="8" spans="2:10" s="3" customFormat="1" ht="33" customHeight="1" x14ac:dyDescent="0.2">
      <c r="B8" s="82" t="s">
        <v>11</v>
      </c>
      <c r="C8" s="83"/>
      <c r="D8" s="83"/>
      <c r="E8" s="83"/>
      <c r="F8" s="83"/>
      <c r="G8" s="83"/>
      <c r="H8" s="84"/>
    </row>
    <row r="9" spans="2:10" s="3" customFormat="1" ht="33" customHeight="1" x14ac:dyDescent="0.2">
      <c r="B9" s="97" t="s">
        <v>20</v>
      </c>
      <c r="C9" s="97"/>
      <c r="D9" s="97"/>
      <c r="E9" s="98"/>
      <c r="F9" s="4"/>
      <c r="G9" s="5" t="s">
        <v>16</v>
      </c>
      <c r="H9" s="6"/>
    </row>
    <row r="10" spans="2:10" s="3" customFormat="1" ht="16.5" x14ac:dyDescent="0.2">
      <c r="B10" s="47" t="s">
        <v>3</v>
      </c>
      <c r="C10" s="48"/>
      <c r="D10" s="48"/>
      <c r="E10" s="48"/>
      <c r="F10" s="49">
        <v>1166503283</v>
      </c>
      <c r="G10" s="50"/>
      <c r="H10" s="51"/>
    </row>
    <row r="11" spans="2:10" s="3" customFormat="1" ht="16.5" x14ac:dyDescent="0.2">
      <c r="B11" s="52" t="s">
        <v>4</v>
      </c>
      <c r="C11" s="53"/>
      <c r="D11" s="53"/>
      <c r="E11" s="53"/>
      <c r="F11" s="54">
        <v>2.2000000000000002</v>
      </c>
      <c r="G11" s="55"/>
      <c r="H11" s="56"/>
      <c r="I11" s="23" t="str">
        <f>+IF(F11&lt;=2.2,"SI","NO")</f>
        <v>SI</v>
      </c>
    </row>
    <row r="12" spans="2:10" s="3" customFormat="1" ht="16.5" x14ac:dyDescent="0.2">
      <c r="B12" s="68" t="s">
        <v>5</v>
      </c>
      <c r="C12" s="69"/>
      <c r="D12" s="69"/>
      <c r="E12" s="69"/>
      <c r="F12" s="70">
        <f>+F10*F11</f>
        <v>2566307222.6000004</v>
      </c>
      <c r="G12" s="71"/>
      <c r="H12" s="72"/>
      <c r="I12" s="23"/>
    </row>
    <row r="13" spans="2:10" s="3" customFormat="1" ht="16.5" customHeight="1" x14ac:dyDescent="0.2">
      <c r="B13" s="47" t="s">
        <v>6</v>
      </c>
      <c r="C13" s="48"/>
      <c r="D13" s="48"/>
      <c r="E13" s="48"/>
      <c r="F13" s="75">
        <v>349750000</v>
      </c>
      <c r="G13" s="76"/>
      <c r="H13" s="77"/>
      <c r="J13" s="23" t="str">
        <f>+IF(F13="","NO","SI")</f>
        <v>SI</v>
      </c>
    </row>
    <row r="14" spans="2:10" s="3" customFormat="1" ht="16.5" x14ac:dyDescent="0.2">
      <c r="B14" s="68" t="s">
        <v>7</v>
      </c>
      <c r="C14" s="69"/>
      <c r="D14" s="69"/>
      <c r="E14" s="69"/>
      <c r="F14" s="70">
        <f>+F12+F13</f>
        <v>2916057222.6000004</v>
      </c>
      <c r="G14" s="71"/>
      <c r="H14" s="72"/>
      <c r="I14" s="23"/>
    </row>
    <row r="15" spans="2:10" s="3" customFormat="1" ht="16.5" x14ac:dyDescent="0.2">
      <c r="B15" s="63" t="s">
        <v>8</v>
      </c>
      <c r="C15" s="64"/>
      <c r="D15" s="64"/>
      <c r="E15" s="64"/>
      <c r="F15" s="65">
        <f>+F14*0.16</f>
        <v>466569155.61600006</v>
      </c>
      <c r="G15" s="66"/>
      <c r="H15" s="67"/>
      <c r="I15" s="23"/>
    </row>
    <row r="16" spans="2:10" s="3" customFormat="1" ht="35.25" customHeight="1" x14ac:dyDescent="0.2">
      <c r="B16" s="68" t="s">
        <v>10</v>
      </c>
      <c r="C16" s="69"/>
      <c r="D16" s="69"/>
      <c r="E16" s="69"/>
      <c r="F16" s="70">
        <f>+F14+F15</f>
        <v>3382626378.2160006</v>
      </c>
      <c r="G16" s="71"/>
      <c r="H16" s="72"/>
      <c r="I16" s="23"/>
    </row>
    <row r="17" spans="2:10" s="3" customFormat="1" ht="5.25" customHeight="1" x14ac:dyDescent="0.3">
      <c r="B17" s="1"/>
      <c r="C17" s="1"/>
      <c r="D17" s="1"/>
      <c r="E17" s="1"/>
      <c r="F17" s="1"/>
      <c r="G17" s="1"/>
      <c r="H17" s="1"/>
      <c r="I17" s="23"/>
    </row>
    <row r="18" spans="2:10" s="3" customFormat="1" ht="33" customHeight="1" x14ac:dyDescent="0.2">
      <c r="B18" s="97" t="s">
        <v>22</v>
      </c>
      <c r="C18" s="97"/>
      <c r="D18" s="97"/>
      <c r="E18" s="98"/>
      <c r="F18" s="4"/>
      <c r="G18" s="5"/>
      <c r="H18" s="6"/>
      <c r="I18" s="23"/>
    </row>
    <row r="19" spans="2:10" s="3" customFormat="1" ht="16.5" x14ac:dyDescent="0.2">
      <c r="B19" s="47" t="s">
        <v>3</v>
      </c>
      <c r="C19" s="48"/>
      <c r="D19" s="48"/>
      <c r="E19" s="48"/>
      <c r="F19" s="49">
        <v>9585000000</v>
      </c>
      <c r="G19" s="50"/>
      <c r="H19" s="51"/>
      <c r="I19" s="23"/>
    </row>
    <row r="20" spans="2:10" s="3" customFormat="1" ht="16.5" x14ac:dyDescent="0.2">
      <c r="B20" s="52" t="s">
        <v>4</v>
      </c>
      <c r="C20" s="53"/>
      <c r="D20" s="53"/>
      <c r="E20" s="53"/>
      <c r="F20" s="54">
        <v>2.2000000000000002</v>
      </c>
      <c r="G20" s="55"/>
      <c r="H20" s="56"/>
      <c r="I20" s="23" t="str">
        <f>+IF(F20&lt;=2.2,"SI","NO")</f>
        <v>SI</v>
      </c>
    </row>
    <row r="21" spans="2:10" s="3" customFormat="1" ht="16.5" x14ac:dyDescent="0.2">
      <c r="B21" s="68" t="s">
        <v>5</v>
      </c>
      <c r="C21" s="69"/>
      <c r="D21" s="69"/>
      <c r="E21" s="69"/>
      <c r="F21" s="70">
        <f>+F19*F20</f>
        <v>21087000000</v>
      </c>
      <c r="G21" s="71"/>
      <c r="H21" s="72"/>
      <c r="I21" s="23"/>
    </row>
    <row r="22" spans="2:10" s="3" customFormat="1" ht="16.5" customHeight="1" x14ac:dyDescent="0.2">
      <c r="B22" s="47" t="s">
        <v>6</v>
      </c>
      <c r="C22" s="48"/>
      <c r="D22" s="48"/>
      <c r="E22" s="48"/>
      <c r="F22" s="75">
        <v>2211650000</v>
      </c>
      <c r="G22" s="76"/>
      <c r="H22" s="77"/>
      <c r="J22" s="23" t="str">
        <f>+IF(F22="","NO","SI")</f>
        <v>SI</v>
      </c>
    </row>
    <row r="23" spans="2:10" s="3" customFormat="1" ht="16.5" x14ac:dyDescent="0.2">
      <c r="B23" s="68" t="s">
        <v>7</v>
      </c>
      <c r="C23" s="69"/>
      <c r="D23" s="69"/>
      <c r="E23" s="69"/>
      <c r="F23" s="70">
        <f>+F21+F22</f>
        <v>23298650000</v>
      </c>
      <c r="G23" s="71"/>
      <c r="H23" s="72"/>
      <c r="I23" s="23"/>
    </row>
    <row r="24" spans="2:10" s="3" customFormat="1" ht="16.5" x14ac:dyDescent="0.2">
      <c r="B24" s="63" t="s">
        <v>8</v>
      </c>
      <c r="C24" s="64"/>
      <c r="D24" s="64"/>
      <c r="E24" s="64"/>
      <c r="F24" s="65">
        <f>+F23*0.16</f>
        <v>3727784000</v>
      </c>
      <c r="G24" s="66"/>
      <c r="H24" s="67"/>
      <c r="I24" s="23"/>
    </row>
    <row r="25" spans="2:10" s="3" customFormat="1" ht="35.25" customHeight="1" x14ac:dyDescent="0.2">
      <c r="B25" s="68" t="s">
        <v>9</v>
      </c>
      <c r="C25" s="69"/>
      <c r="D25" s="69"/>
      <c r="E25" s="69"/>
      <c r="F25" s="70">
        <f>+F23+F24</f>
        <v>27026434000</v>
      </c>
      <c r="G25" s="71"/>
      <c r="H25" s="72"/>
      <c r="I25" s="23"/>
    </row>
    <row r="26" spans="2:10" s="7" customFormat="1" ht="9.75" customHeight="1" x14ac:dyDescent="0.2">
      <c r="B26" s="10"/>
      <c r="C26" s="11"/>
      <c r="D26" s="11"/>
      <c r="E26" s="11"/>
      <c r="F26" s="12"/>
      <c r="G26" s="13"/>
      <c r="H26" s="14"/>
      <c r="I26" s="24"/>
    </row>
    <row r="27" spans="2:10" s="3" customFormat="1" ht="30.75" customHeight="1" x14ac:dyDescent="0.2">
      <c r="B27" s="57" t="s">
        <v>12</v>
      </c>
      <c r="C27" s="58"/>
      <c r="D27" s="58"/>
      <c r="E27" s="59"/>
      <c r="F27" s="60">
        <f>+F16+F25</f>
        <v>30409060378.216</v>
      </c>
      <c r="G27" s="61"/>
      <c r="H27" s="62"/>
      <c r="I27" s="23"/>
    </row>
    <row r="28" spans="2:10" s="3" customFormat="1" ht="15" customHeight="1" x14ac:dyDescent="0.3">
      <c r="B28" s="15"/>
      <c r="C28" s="15"/>
      <c r="D28" s="15"/>
      <c r="E28" s="15"/>
      <c r="F28" s="15"/>
      <c r="G28" s="15"/>
      <c r="H28" s="15"/>
      <c r="I28" s="23"/>
    </row>
    <row r="29" spans="2:10" ht="22.5" customHeight="1" x14ac:dyDescent="0.2">
      <c r="B29" s="82" t="s">
        <v>23</v>
      </c>
      <c r="C29" s="83"/>
      <c r="D29" s="83"/>
      <c r="E29" s="83"/>
      <c r="F29" s="83"/>
      <c r="G29" s="83"/>
      <c r="H29" s="84"/>
      <c r="I29" s="25"/>
    </row>
    <row r="30" spans="2:10" s="3" customFormat="1" ht="16.5" x14ac:dyDescent="0.2">
      <c r="B30" s="47" t="s">
        <v>3</v>
      </c>
      <c r="C30" s="48"/>
      <c r="D30" s="48"/>
      <c r="E30" s="48"/>
      <c r="F30" s="49">
        <v>1041600000</v>
      </c>
      <c r="G30" s="50"/>
      <c r="H30" s="51"/>
      <c r="I30" s="23"/>
    </row>
    <row r="31" spans="2:10" s="3" customFormat="1" ht="16.5" x14ac:dyDescent="0.2">
      <c r="B31" s="52" t="s">
        <v>4</v>
      </c>
      <c r="C31" s="53"/>
      <c r="D31" s="53"/>
      <c r="E31" s="53"/>
      <c r="F31" s="54">
        <v>2.2000000000000002</v>
      </c>
      <c r="G31" s="55"/>
      <c r="H31" s="56"/>
      <c r="I31" s="23" t="str">
        <f>+IF(F31&lt;=2.2,"SI","NO")</f>
        <v>SI</v>
      </c>
    </row>
    <row r="32" spans="2:10" s="3" customFormat="1" ht="16.5" x14ac:dyDescent="0.2">
      <c r="B32" s="68" t="s">
        <v>5</v>
      </c>
      <c r="C32" s="69"/>
      <c r="D32" s="69"/>
      <c r="E32" s="69"/>
      <c r="F32" s="70">
        <f>+F30*F31</f>
        <v>2291520000</v>
      </c>
      <c r="G32" s="71"/>
      <c r="H32" s="72"/>
    </row>
    <row r="33" spans="1:10" s="3" customFormat="1" ht="16.5" x14ac:dyDescent="0.2">
      <c r="B33" s="47" t="s">
        <v>6</v>
      </c>
      <c r="C33" s="48"/>
      <c r="D33" s="48"/>
      <c r="E33" s="48"/>
      <c r="F33" s="75">
        <v>410270000</v>
      </c>
      <c r="G33" s="76"/>
      <c r="H33" s="77"/>
      <c r="J33" s="23" t="str">
        <f>+IF(F33="","NO","SI")</f>
        <v>SI</v>
      </c>
    </row>
    <row r="34" spans="1:10" s="3" customFormat="1" ht="16.5" x14ac:dyDescent="0.2">
      <c r="B34" s="68" t="s">
        <v>7</v>
      </c>
      <c r="C34" s="69"/>
      <c r="D34" s="69"/>
      <c r="E34" s="69"/>
      <c r="F34" s="70">
        <f>+F32+F33</f>
        <v>2701790000</v>
      </c>
      <c r="G34" s="71"/>
      <c r="H34" s="72"/>
    </row>
    <row r="35" spans="1:10" s="3" customFormat="1" ht="16.5" x14ac:dyDescent="0.2">
      <c r="B35" s="63" t="s">
        <v>8</v>
      </c>
      <c r="C35" s="64"/>
      <c r="D35" s="64"/>
      <c r="E35" s="64"/>
      <c r="F35" s="65">
        <f>+F34*0.16</f>
        <v>432286400</v>
      </c>
      <c r="G35" s="66"/>
      <c r="H35" s="67"/>
    </row>
    <row r="36" spans="1:10" s="3" customFormat="1" ht="30.75" customHeight="1" x14ac:dyDescent="0.2">
      <c r="B36" s="57" t="s">
        <v>13</v>
      </c>
      <c r="C36" s="58"/>
      <c r="D36" s="58"/>
      <c r="E36" s="59"/>
      <c r="F36" s="60">
        <f>+F34+F35</f>
        <v>3134076400</v>
      </c>
      <c r="G36" s="61"/>
      <c r="H36" s="62"/>
    </row>
    <row r="37" spans="1:10" ht="16.5" x14ac:dyDescent="0.3">
      <c r="B37" s="1"/>
      <c r="C37" s="1"/>
      <c r="D37" s="1"/>
      <c r="E37" s="1"/>
      <c r="F37" s="1"/>
      <c r="G37" s="1"/>
      <c r="H37" s="1"/>
    </row>
    <row r="38" spans="1:10" ht="15.75" x14ac:dyDescent="0.25">
      <c r="B38" s="88" t="s">
        <v>18</v>
      </c>
      <c r="C38" s="89"/>
      <c r="D38" s="89"/>
      <c r="E38" s="90"/>
      <c r="F38" s="85" t="s">
        <v>14</v>
      </c>
      <c r="G38" s="86"/>
      <c r="H38" s="87"/>
    </row>
    <row r="39" spans="1:10" ht="23.25" x14ac:dyDescent="0.35">
      <c r="B39" s="91"/>
      <c r="C39" s="92"/>
      <c r="D39" s="92"/>
      <c r="E39" s="93"/>
      <c r="F39" s="94">
        <f>+F36+F27</f>
        <v>33543136778.216</v>
      </c>
      <c r="G39" s="95"/>
      <c r="H39" s="96"/>
    </row>
    <row r="40" spans="1:10" ht="23.25" x14ac:dyDescent="0.35">
      <c r="A40" s="17"/>
      <c r="B40" s="18"/>
      <c r="C40" s="18"/>
      <c r="D40" s="18"/>
      <c r="E40" s="18"/>
      <c r="F40" s="16"/>
      <c r="G40" s="16"/>
      <c r="H40" s="16"/>
    </row>
    <row r="41" spans="1:10" ht="24" thickBot="1" x14ac:dyDescent="0.4">
      <c r="A41" s="17"/>
      <c r="B41" s="18"/>
      <c r="C41" s="18"/>
      <c r="D41" s="18"/>
      <c r="E41" s="18"/>
      <c r="F41" s="16"/>
      <c r="G41" s="16"/>
      <c r="H41" s="16"/>
    </row>
    <row r="42" spans="1:10" ht="18" x14ac:dyDescent="0.2">
      <c r="A42" s="17"/>
      <c r="B42" s="33" t="s">
        <v>27</v>
      </c>
      <c r="C42" s="34"/>
      <c r="D42" s="34"/>
      <c r="E42" s="34"/>
      <c r="F42" s="34"/>
      <c r="G42" s="34"/>
      <c r="H42" s="35"/>
      <c r="I42" s="19"/>
    </row>
    <row r="43" spans="1:10" ht="18" x14ac:dyDescent="0.25">
      <c r="A43" s="17"/>
      <c r="B43" s="36" t="s">
        <v>28</v>
      </c>
      <c r="C43" s="37"/>
      <c r="D43" s="37"/>
      <c r="E43" s="37"/>
      <c r="F43" s="37"/>
      <c r="G43" s="37"/>
      <c r="H43" s="20" t="s">
        <v>33</v>
      </c>
      <c r="I43" s="19"/>
    </row>
    <row r="44" spans="1:10" ht="18" x14ac:dyDescent="0.25">
      <c r="A44" s="17"/>
      <c r="B44" s="30" t="s">
        <v>31</v>
      </c>
      <c r="C44" s="31"/>
      <c r="D44" s="31"/>
      <c r="E44" s="31"/>
      <c r="F44" s="31"/>
      <c r="G44" s="32"/>
      <c r="H44" s="20" t="str">
        <f>+IF(COUNTIF(J13:J33,"SI")=3,"SI","NO")</f>
        <v>SI</v>
      </c>
      <c r="I44" s="19"/>
    </row>
    <row r="45" spans="1:10" ht="18" x14ac:dyDescent="0.25">
      <c r="A45" s="17"/>
      <c r="B45" s="36" t="s">
        <v>29</v>
      </c>
      <c r="C45" s="37"/>
      <c r="D45" s="37"/>
      <c r="E45" s="37"/>
      <c r="F45" s="37"/>
      <c r="G45" s="37"/>
      <c r="H45" s="20" t="str">
        <f>+IF(COUNTIF(I11:I31,"SI")=3,"SI","NO")</f>
        <v>SI</v>
      </c>
      <c r="I45" s="19"/>
    </row>
    <row r="46" spans="1:10" ht="53.25" hidden="1" customHeight="1" x14ac:dyDescent="0.25">
      <c r="A46" s="17"/>
      <c r="B46" s="30" t="s">
        <v>32</v>
      </c>
      <c r="C46" s="31"/>
      <c r="D46" s="31"/>
      <c r="E46" s="31"/>
      <c r="F46" s="31"/>
      <c r="G46" s="32"/>
      <c r="H46" s="26" t="s">
        <v>33</v>
      </c>
      <c r="I46" s="19"/>
    </row>
    <row r="47" spans="1:10" ht="18.75" thickBot="1" x14ac:dyDescent="0.3">
      <c r="A47" s="17"/>
      <c r="B47" s="38" t="s">
        <v>30</v>
      </c>
      <c r="C47" s="39"/>
      <c r="D47" s="39"/>
      <c r="E47" s="39"/>
      <c r="F47" s="39"/>
      <c r="G47" s="39"/>
      <c r="H47" s="21" t="str">
        <f>+IF(F39&lt;I51,"SI","NO")</f>
        <v>SI</v>
      </c>
      <c r="I47" s="19"/>
    </row>
    <row r="48" spans="1:10" x14ac:dyDescent="0.2">
      <c r="A48" s="17"/>
      <c r="B48" s="40" t="str">
        <f>+IF(COUNTIF(H43:H47,"SI")=5,"CUMPLE","RECHAZADO")</f>
        <v>CUMPLE</v>
      </c>
      <c r="C48" s="41"/>
      <c r="D48" s="41"/>
      <c r="E48" s="41"/>
      <c r="F48" s="41"/>
      <c r="G48" s="41"/>
      <c r="H48" s="42"/>
      <c r="I48" s="19"/>
    </row>
    <row r="49" spans="1:9" ht="13.5" thickBot="1" x14ac:dyDescent="0.25">
      <c r="A49" s="17"/>
      <c r="B49" s="43"/>
      <c r="C49" s="44"/>
      <c r="D49" s="44"/>
      <c r="E49" s="44"/>
      <c r="F49" s="44"/>
      <c r="G49" s="44"/>
      <c r="H49" s="45"/>
      <c r="I49" s="19"/>
    </row>
    <row r="50" spans="1:9" ht="24" thickBot="1" x14ac:dyDescent="0.4">
      <c r="A50" s="17"/>
      <c r="B50" s="8"/>
      <c r="C50" s="8"/>
      <c r="D50" s="8"/>
      <c r="E50" s="8"/>
      <c r="F50" s="9"/>
      <c r="G50" s="9"/>
      <c r="H50" s="9"/>
      <c r="I50" s="19"/>
    </row>
    <row r="51" spans="1:9" ht="60" customHeight="1" thickBot="1" x14ac:dyDescent="0.25">
      <c r="A51" s="17"/>
      <c r="B51" s="27" t="s">
        <v>25</v>
      </c>
      <c r="C51" s="28"/>
      <c r="D51" s="28"/>
      <c r="E51" s="28"/>
      <c r="F51" s="28"/>
      <c r="G51" s="28"/>
      <c r="H51" s="29"/>
      <c r="I51" s="22">
        <v>33543520265</v>
      </c>
    </row>
    <row r="52" spans="1:9" ht="23.25" x14ac:dyDescent="0.35">
      <c r="A52" s="17"/>
      <c r="B52" s="18"/>
      <c r="C52" s="18"/>
      <c r="D52" s="18"/>
      <c r="E52" s="18"/>
      <c r="F52" s="16"/>
      <c r="G52" s="16"/>
      <c r="H52" s="16"/>
    </row>
    <row r="53" spans="1:9" ht="24" customHeight="1" x14ac:dyDescent="0.2">
      <c r="B53" s="46" t="s">
        <v>24</v>
      </c>
      <c r="C53" s="46"/>
      <c r="D53" s="46"/>
      <c r="E53" s="46"/>
      <c r="F53" s="46"/>
      <c r="G53" s="46"/>
      <c r="H53" s="46"/>
    </row>
    <row r="54" spans="1:9" ht="31.5" customHeight="1" x14ac:dyDescent="0.2">
      <c r="B54" s="46"/>
      <c r="C54" s="46"/>
      <c r="D54" s="46"/>
      <c r="E54" s="46"/>
      <c r="F54" s="46"/>
      <c r="G54" s="46"/>
      <c r="H54" s="46"/>
    </row>
    <row r="55" spans="1:9" x14ac:dyDescent="0.2">
      <c r="B55" s="2"/>
    </row>
    <row r="56" spans="1:9" x14ac:dyDescent="0.2">
      <c r="B56" s="46" t="s">
        <v>17</v>
      </c>
      <c r="C56" s="46"/>
      <c r="D56" s="46"/>
      <c r="E56" s="46"/>
      <c r="F56" s="46"/>
      <c r="G56" s="46"/>
      <c r="H56" s="46"/>
    </row>
    <row r="57" spans="1:9" ht="16.5" customHeight="1" x14ac:dyDescent="0.2">
      <c r="B57" s="46"/>
      <c r="C57" s="46"/>
      <c r="D57" s="46"/>
      <c r="E57" s="46"/>
      <c r="F57" s="46"/>
      <c r="G57" s="46"/>
      <c r="H57" s="46"/>
    </row>
    <row r="59" spans="1:9" x14ac:dyDescent="0.2">
      <c r="B59" s="2" t="s">
        <v>0</v>
      </c>
    </row>
    <row r="60" spans="1:9" x14ac:dyDescent="0.2">
      <c r="B60" s="2" t="s">
        <v>1</v>
      </c>
    </row>
    <row r="61" spans="1:9" x14ac:dyDescent="0.2">
      <c r="B61" s="2" t="s">
        <v>2</v>
      </c>
    </row>
  </sheetData>
  <protectedRanges>
    <protectedRange password="F692" sqref="F8:F9 F29 H29:H36 C30:C36 E30:F36 F18 H18:H27 C19:C27 E19:F27 H8:H16 E10:F16 C10:C16" name="Rango1_3_1"/>
    <protectedRange password="F692" sqref="E7:G7" name="Rango1_3_2"/>
    <protectedRange password="F692" sqref="E29 E8:E9 B29:C29 C8:C9 B8 E18 C18" name="Rango1_3_7"/>
  </protectedRanges>
  <mergeCells count="65">
    <mergeCell ref="B5:H5"/>
    <mergeCell ref="B7:H7"/>
    <mergeCell ref="B8:H8"/>
    <mergeCell ref="B29:H29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6:H57"/>
    <mergeCell ref="B19:E19"/>
    <mergeCell ref="F19:H19"/>
    <mergeCell ref="B20:E20"/>
    <mergeCell ref="F20:H20"/>
    <mergeCell ref="B53:H54"/>
    <mergeCell ref="B36:E36"/>
    <mergeCell ref="F36:H36"/>
    <mergeCell ref="B33:E33"/>
    <mergeCell ref="B35:E35"/>
    <mergeCell ref="F35:H35"/>
    <mergeCell ref="B46:G46"/>
    <mergeCell ref="B51:H51"/>
    <mergeCell ref="B44:G44"/>
    <mergeCell ref="B42:H42"/>
    <mergeCell ref="B43:G43"/>
    <mergeCell ref="B45:G45"/>
    <mergeCell ref="B47:G47"/>
    <mergeCell ref="B48:H49"/>
  </mergeCells>
  <conditionalFormatting sqref="B48">
    <cfRule type="cellIs" dxfId="1" priority="1" operator="equal">
      <formula>"RECHAZADO"</formula>
    </cfRule>
    <cfRule type="cellIs" dxfId="0" priority="2" operator="equal">
      <formula>"CUMPLE"</formula>
    </cfRule>
  </conditionalFormatting>
  <conditionalFormatting sqref="H43:H47">
    <cfRule type="colorScale" priority="3">
      <colorScale>
        <cfvo type="min"/>
        <cfvo type="max"/>
        <color theme="9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Ricardo  Perez Latorre</cp:lastModifiedBy>
  <cp:lastPrinted>2013-10-24T15:36:55Z</cp:lastPrinted>
  <dcterms:created xsi:type="dcterms:W3CDTF">2012-07-09T22:52:11Z</dcterms:created>
  <dcterms:modified xsi:type="dcterms:W3CDTF">2016-08-24T21:10:48Z</dcterms:modified>
</cp:coreProperties>
</file>