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15" yWindow="-105" windowWidth="11490" windowHeight="8730"/>
  </bookViews>
  <sheets>
    <sheet name="Hoja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8" i="1" l="1"/>
  <c r="D8" i="1" s="1"/>
  <c r="C20" i="1" s="1"/>
  <c r="D11" i="1"/>
  <c r="C12" i="1" l="1"/>
  <c r="C9" i="1"/>
  <c r="C13" i="1" l="1"/>
  <c r="C14" i="1" l="1"/>
  <c r="C16" i="1" s="1"/>
  <c r="C21" i="1" l="1"/>
  <c r="C27" i="1"/>
  <c r="B22" i="1"/>
</calcChain>
</file>

<file path=xl/sharedStrings.xml><?xml version="1.0" encoding="utf-8"?>
<sst xmlns="http://schemas.openxmlformats.org/spreadsheetml/2006/main" count="27" uniqueCount="27">
  <si>
    <t>FORMATO 7-1  OFERTA ECONOMICA</t>
  </si>
  <si>
    <t>INTERVENTORÍA TÉCNICA, ADMINISTRATIVA, JURÍDICA, LEGAL, FINANCIERA, AMBIENTAL, SOCIAL, PREDIAL DEL CONTRATO DE CONCESIÓN NO. O-ATLA-00-99, DE LA RED FERREA DEL ATLANTICO, SUSCRITO ENTRE LA ANI Y FERROCARRILES DEL NORTE DE COLOMBIA S.A. – FENOCO S.A.</t>
  </si>
  <si>
    <t>COSTO TOTAL DE LA INTERVENTORÍA</t>
  </si>
  <si>
    <t>ETAPA CONSTRUCCIÓN, OPERACIÓN, MANTENIMIENTO, CONSERVACION, CONTROL DE TRAFICO 
INTERVENTORÍA AL REASENTAMIENTO POBLACIONAL OBJETO DEL PROYECTO DE CONSTRUCCIÓN DE SEGUNDA LINEA DE LA RED FÉRREA DEL ATLANTICO - FENOCO S.A.
  ( 24 MESES )</t>
  </si>
  <si>
    <t>i. Personal</t>
  </si>
  <si>
    <t>ii. Factor Multiplicador</t>
  </si>
  <si>
    <r>
      <t>(A) SUBTOTAL PERSONAL      (</t>
    </r>
    <r>
      <rPr>
        <sz val="10"/>
        <rFont val="Calibri"/>
        <family val="2"/>
        <scheme val="minor"/>
      </rPr>
      <t>A) =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(i) * (ii)</t>
    </r>
  </si>
  <si>
    <t>iii. Otros Costos Directos</t>
  </si>
  <si>
    <t>iv. Factor Multiplicador</t>
  </si>
  <si>
    <t>(B) SUBTOTAL COSTOS DIRECTOS        (B) = (iii) * (iv)</t>
  </si>
  <si>
    <r>
      <t xml:space="preserve">(C) SUBTOTAL COSTO BÁSICO        </t>
    </r>
    <r>
      <rPr>
        <sz val="10"/>
        <rFont val="Calibri"/>
        <family val="2"/>
        <scheme val="minor"/>
      </rPr>
      <t>(C) = (A) + (B)</t>
    </r>
  </si>
  <si>
    <r>
      <t>(D)) IVA        (</t>
    </r>
    <r>
      <rPr>
        <sz val="10"/>
        <rFont val="Calibri"/>
        <family val="2"/>
        <scheme val="minor"/>
      </rPr>
      <t>D) = (C) x 16%</t>
    </r>
  </si>
  <si>
    <t xml:space="preserve">COSTO TOTAL DE LA INTERVENTORIA ( E )       (E)=(C) + (D) </t>
  </si>
  <si>
    <t>VALOR MENSUAL INTERVENTORÍA</t>
  </si>
  <si>
    <t xml:space="preserve"> </t>
  </si>
  <si>
    <t>(1) Para efectos de la presentación de la oferta económica, el plazo estimado del contrato es de 24 meses.</t>
  </si>
  <si>
    <t>(2) El valor Mensual no podrá exceder a los valores correspondientes a los fijados en los Estudios Previos y en el Anexo 4, para el primer año.</t>
  </si>
  <si>
    <t>________________________________________________</t>
  </si>
  <si>
    <t xml:space="preserve">Firma del Representante Legal </t>
  </si>
  <si>
    <t xml:space="preserve">Nombre Proponente </t>
  </si>
  <si>
    <r>
      <t xml:space="preserve">* El Costo Total de la Interventoría no podrá exceder el valor indicado como Presupuesto Oficial en el Pliego de Condiciones, determinado en </t>
    </r>
    <r>
      <rPr>
        <b/>
        <sz val="10"/>
        <rFont val="Calibri"/>
        <family val="2"/>
        <scheme val="minor"/>
      </rPr>
      <t xml:space="preserve">SEIS MIL NOVENTA MILLONES QUINIENTOS TRECE MIL PESOS </t>
    </r>
    <r>
      <rPr>
        <sz val="10"/>
        <rFont val="Calibri"/>
        <family val="2"/>
        <scheme val="minor"/>
      </rPr>
      <t xml:space="preserve">($6.090.513.000), precio global fijo en pesos constantes de diciembre de 2015,  incluido IVA. </t>
    </r>
  </si>
  <si>
    <r>
      <t xml:space="preserve">CONCURSO DE MERITOS ABIERTO No </t>
    </r>
    <r>
      <rPr>
        <b/>
        <u/>
        <sz val="11"/>
        <rFont val="Calibri"/>
        <family val="2"/>
        <scheme val="minor"/>
      </rPr>
      <t>VJ-VGC-CM-007-2016</t>
    </r>
    <r>
      <rPr>
        <b/>
        <sz val="11"/>
        <rFont val="Calibri"/>
        <family val="2"/>
        <scheme val="minor"/>
      </rPr>
      <t xml:space="preserve">
"CONTRATAR LA INTERVENTORÍA INTEGRAL QUE INCLUYE PERO NO SE LIMITA A LA INTERVENTORIA TÉCNICA, ECONÓMICA, FINANCIERA, CONTABLE, JURÍDICA, ADMINISTRATIVA, OPERATIVA, MEDIO AMBIENTAL Y SOCIO PREDIAL  DEL CONTRATO DE CONCESIÓN No. 09-CONP-98 CORRESPONDIENTE A LA RED FERREA DEL PACIFICO ".
</t>
    </r>
    <r>
      <rPr>
        <b/>
        <u/>
        <sz val="8"/>
        <rFont val="Arial"/>
        <family val="2"/>
      </rPr>
      <t/>
    </r>
  </si>
  <si>
    <t>Criterios de Revisión de la oferta economica</t>
  </si>
  <si>
    <t xml:space="preserve">Se encuentra firmada por la persona debidamente facultada </t>
  </si>
  <si>
    <t>el valor consignado NO supera el factor multiplicador</t>
  </si>
  <si>
    <t>el valor consignado en ella NO sea superior al valor señalado en el Presupuesto Oficial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</si>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</sst>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\ * #,##0.00_);_(&quot;$&quot;\ * \(#,##0.00\);_(&quot;$&quot;\ * &quot;-&quot;??_);_(@_)"/>
    <numFmt numFmtId="167" formatCode="&quot;$&quot;\ #,##0"/>
    <numFmt numFmtId="168" formatCode="&quot;$&quot;#,##0.00"/>
    <numFmt numFmtId="169" formatCode="_-* #,##0_-;\-* #,##0_-;_-* &quot;-&quot;??_-;_-@_-"/>
    <numFmt numFmtId="170" formatCode="_-* #,##0.0000_-;\-* #,##0.0000_-;_-* &quot;-&quot;??_-;_-@_-"/>
    <numFmt numFmtId="171" formatCode="[$$-500A]#,##0.00"/>
    <numFmt numFmtId="172" formatCode="[$$-240A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26"/>
      <color theme="1"/>
      <name val="Calibri"/>
      <family val="2"/>
      <scheme val="minor"/>
    </font>
    <font>
      <b/>
      <sz val="16"/>
      <name val="Arial Narrow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vertical="center"/>
    </xf>
    <xf numFmtId="0" fontId="7" fillId="0" borderId="1" xfId="2" applyFont="1" applyFill="1" applyBorder="1" applyAlignment="1">
      <alignment vertical="center" wrapText="1"/>
    </xf>
    <xf numFmtId="167" fontId="7" fillId="0" borderId="1" xfId="3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16" fontId="5" fillId="0" borderId="0" xfId="0" applyNumberFormat="1" applyFont="1" applyAlignment="1">
      <alignment vertical="center"/>
    </xf>
    <xf numFmtId="0" fontId="7" fillId="0" borderId="0" xfId="2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8" fillId="0" borderId="0" xfId="0" applyFont="1"/>
    <xf numFmtId="169" fontId="8" fillId="0" borderId="0" xfId="1" applyNumberFormat="1" applyFont="1" applyAlignment="1">
      <alignment vertical="center"/>
    </xf>
    <xf numFmtId="170" fontId="5" fillId="0" borderId="0" xfId="1" applyNumberFormat="1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1" xfId="2" applyFont="1" applyFill="1" applyBorder="1" applyAlignment="1" applyProtection="1">
      <alignment vertical="center" wrapText="1"/>
      <protection locked="0"/>
    </xf>
    <xf numFmtId="167" fontId="6" fillId="0" borderId="1" xfId="3" applyNumberFormat="1" applyFont="1" applyFill="1" applyBorder="1" applyAlignment="1">
      <alignment horizontal="right" vertical="center"/>
    </xf>
    <xf numFmtId="169" fontId="8" fillId="0" borderId="0" xfId="1" applyNumberFormat="1" applyFont="1"/>
    <xf numFmtId="0" fontId="6" fillId="4" borderId="1" xfId="2" applyFont="1" applyFill="1" applyBorder="1" applyAlignment="1" applyProtection="1">
      <alignment vertical="center" wrapText="1"/>
      <protection locked="0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7" fillId="0" borderId="0" xfId="2" applyFont="1" applyFill="1" applyBorder="1" applyAlignment="1">
      <alignment horizontal="left" vertical="center" wrapText="1"/>
    </xf>
    <xf numFmtId="164" fontId="6" fillId="4" borderId="1" xfId="5" applyFont="1" applyFill="1" applyBorder="1" applyAlignment="1">
      <alignment vertical="center" wrapText="1"/>
    </xf>
    <xf numFmtId="167" fontId="7" fillId="5" borderId="1" xfId="3" applyNumberFormat="1" applyFont="1" applyFill="1" applyBorder="1" applyAlignment="1">
      <alignment vertical="center" wrapText="1"/>
    </xf>
    <xf numFmtId="0" fontId="6" fillId="0" borderId="0" xfId="2" applyFont="1" applyFill="1" applyBorder="1" applyAlignment="1" applyProtection="1">
      <alignment vertical="center" wrapText="1"/>
      <protection locked="0"/>
    </xf>
    <xf numFmtId="167" fontId="6" fillId="0" borderId="0" xfId="3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 applyProtection="1">
      <alignment horizontal="center" vertical="center" wrapText="1"/>
      <protection locked="0"/>
    </xf>
    <xf numFmtId="2" fontId="7" fillId="6" borderId="1" xfId="4" applyNumberFormat="1" applyFont="1" applyFill="1" applyBorder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171" fontId="14" fillId="0" borderId="4" xfId="2" applyNumberFormat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171" fontId="14" fillId="0" borderId="5" xfId="2" applyNumberFormat="1" applyFont="1" applyFill="1" applyBorder="1" applyAlignment="1">
      <alignment horizontal="center" vertical="center"/>
    </xf>
    <xf numFmtId="172" fontId="17" fillId="0" borderId="0" xfId="0" applyNumberFormat="1" applyFont="1" applyAlignment="1">
      <alignment vertical="center"/>
    </xf>
    <xf numFmtId="171" fontId="14" fillId="5" borderId="4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</cellXfs>
  <cellStyles count="6">
    <cellStyle name="Millares" xfId="1" builtinId="3"/>
    <cellStyle name="Millares 6" xfId="4"/>
    <cellStyle name="Moneda" xfId="5" builtinId="4"/>
    <cellStyle name="Moneda 6" xfId="3"/>
    <cellStyle name="Normal" xfId="0" builtinId="0"/>
    <cellStyle name="Normal 2" xfId="2"/>
  </cellStyles>
  <dxfs count="2"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-my.sharepoint.com/personal/lpachon_ani_gov_co/Documents/ANI/Red%20F%20Atl&#225;ntico/Interventor&#237;a/C%20M&#233;ritos%202016/FORMATO%207%20-%20Ppto%20Oficia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7-1 - Oferta Económica"/>
      <sheetName val="7-1 Secop"/>
      <sheetName val="Detallado"/>
    </sheetNames>
    <sheetDataSet>
      <sheetData sheetId="0"/>
      <sheetData sheetId="1"/>
      <sheetData sheetId="2">
        <row r="36">
          <cell r="G36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abSelected="1" topLeftCell="A13" zoomScale="120" zoomScaleNormal="120" workbookViewId="0">
      <selection activeCell="D25" sqref="D25"/>
    </sheetView>
  </sheetViews>
  <sheetFormatPr baseColWidth="10" defaultColWidth="9.140625" defaultRowHeight="12.75" x14ac:dyDescent="0.25"/>
  <cols>
    <col min="1" max="1" width="5.85546875" style="1" customWidth="1"/>
    <col min="2" max="2" width="50.5703125" style="1" customWidth="1"/>
    <col min="3" max="3" width="28.140625" style="1" customWidth="1"/>
    <col min="4" max="4" width="23" style="1" customWidth="1"/>
    <col min="5" max="7" width="9.140625" style="1"/>
    <col min="8" max="8" width="16.85546875" style="1" bestFit="1" customWidth="1"/>
    <col min="9" max="9" width="13.85546875" style="1" bestFit="1" customWidth="1"/>
    <col min="10" max="10" width="9.140625" style="1"/>
    <col min="11" max="11" width="11" style="1" bestFit="1" customWidth="1"/>
    <col min="12" max="16384" width="9.140625" style="1"/>
  </cols>
  <sheetData>
    <row r="2" spans="2:11" ht="15" x14ac:dyDescent="0.25">
      <c r="B2" s="37" t="s">
        <v>21</v>
      </c>
      <c r="C2" s="37"/>
    </row>
    <row r="3" spans="2:11" ht="15" x14ac:dyDescent="0.25">
      <c r="B3" s="38" t="s">
        <v>0</v>
      </c>
      <c r="C3" s="38"/>
    </row>
    <row r="4" spans="2:11" ht="54" customHeight="1" x14ac:dyDescent="0.25">
      <c r="B4" s="39" t="s">
        <v>1</v>
      </c>
      <c r="C4" s="39"/>
    </row>
    <row r="5" spans="2:11" ht="15" x14ac:dyDescent="0.25">
      <c r="B5" s="40" t="s">
        <v>2</v>
      </c>
      <c r="C5" s="40"/>
    </row>
    <row r="6" spans="2:11" ht="55.5" customHeight="1" x14ac:dyDescent="0.25">
      <c r="B6" s="41" t="s">
        <v>3</v>
      </c>
      <c r="C6" s="41"/>
    </row>
    <row r="7" spans="2:11" ht="21" customHeight="1" x14ac:dyDescent="0.25">
      <c r="B7" s="2" t="s">
        <v>4</v>
      </c>
      <c r="C7" s="23">
        <v>1970200000</v>
      </c>
    </row>
    <row r="8" spans="2:11" ht="21" customHeight="1" x14ac:dyDescent="0.25">
      <c r="B8" s="2" t="s">
        <v>5</v>
      </c>
      <c r="C8" s="27">
        <f>+[1]Detallado!G36</f>
        <v>2.2000000000000002</v>
      </c>
      <c r="D8" s="29" t="str">
        <f>+IF(C8&lt;=2.2,"SI","NO")</f>
        <v>SI</v>
      </c>
    </row>
    <row r="9" spans="2:11" ht="21" customHeight="1" x14ac:dyDescent="0.25">
      <c r="B9" s="4" t="s">
        <v>6</v>
      </c>
      <c r="C9" s="3">
        <f>+C7*C8</f>
        <v>4334440000</v>
      </c>
      <c r="E9" s="5"/>
    </row>
    <row r="10" spans="2:11" ht="21" customHeight="1" x14ac:dyDescent="0.25">
      <c r="B10" s="2" t="s">
        <v>7</v>
      </c>
      <c r="C10" s="23">
        <v>916000000</v>
      </c>
      <c r="D10" s="6"/>
      <c r="E10" s="6"/>
      <c r="F10" s="6"/>
      <c r="I10" s="7"/>
    </row>
    <row r="11" spans="2:11" ht="21" customHeight="1" x14ac:dyDescent="0.25">
      <c r="B11" s="2" t="s">
        <v>8</v>
      </c>
      <c r="C11" s="27">
        <v>1</v>
      </c>
      <c r="D11" s="28" t="str">
        <f>+IF(C11&lt;=1,"SI","NO")</f>
        <v>SI</v>
      </c>
      <c r="E11" s="6"/>
      <c r="F11" s="6"/>
      <c r="I11" s="7"/>
    </row>
    <row r="12" spans="2:11" ht="21" customHeight="1" x14ac:dyDescent="0.25">
      <c r="B12" s="2" t="s">
        <v>9</v>
      </c>
      <c r="C12" s="3">
        <f>+C10*C11</f>
        <v>916000000</v>
      </c>
      <c r="D12" s="6"/>
      <c r="E12" s="6"/>
      <c r="F12" s="6"/>
      <c r="I12" s="7"/>
    </row>
    <row r="13" spans="2:11" ht="21" customHeight="1" x14ac:dyDescent="0.2">
      <c r="B13" s="4" t="s">
        <v>10</v>
      </c>
      <c r="C13" s="3">
        <f>+C9+C12</f>
        <v>5250440000</v>
      </c>
      <c r="D13" s="6"/>
      <c r="E13" s="6"/>
      <c r="F13" s="6"/>
      <c r="K13" s="8"/>
    </row>
    <row r="14" spans="2:11" ht="21" customHeight="1" x14ac:dyDescent="0.25">
      <c r="B14" s="4" t="s">
        <v>11</v>
      </c>
      <c r="C14" s="3">
        <f>+ROUND(C13*0.16,0)</f>
        <v>840070400</v>
      </c>
      <c r="D14" s="6"/>
      <c r="E14" s="6"/>
      <c r="F14" s="6"/>
      <c r="H14" s="9"/>
      <c r="K14" s="10"/>
    </row>
    <row r="15" spans="2:11" ht="21" customHeight="1" x14ac:dyDescent="0.25">
      <c r="B15" s="11"/>
      <c r="C15" s="12"/>
      <c r="D15" s="6"/>
      <c r="E15" s="6"/>
      <c r="F15" s="6"/>
      <c r="G15" s="13"/>
      <c r="H15" s="9"/>
    </row>
    <row r="16" spans="2:11" ht="21" customHeight="1" x14ac:dyDescent="0.2">
      <c r="B16" s="14" t="s">
        <v>12</v>
      </c>
      <c r="C16" s="15">
        <f>+ROUND(C13+C14,0)</f>
        <v>6090510400</v>
      </c>
      <c r="D16" s="6"/>
      <c r="E16" s="6"/>
      <c r="F16" s="6"/>
      <c r="G16" s="8"/>
      <c r="H16" s="16"/>
    </row>
    <row r="17" spans="2:8" ht="21" customHeight="1" thickBot="1" x14ac:dyDescent="0.25">
      <c r="B17" s="24"/>
      <c r="C17" s="25"/>
      <c r="D17" s="6"/>
      <c r="E17" s="6"/>
      <c r="F17" s="6"/>
      <c r="G17" s="8"/>
      <c r="H17" s="16"/>
    </row>
    <row r="18" spans="2:8" ht="21" customHeight="1" x14ac:dyDescent="0.25">
      <c r="B18" s="47" t="s">
        <v>22</v>
      </c>
      <c r="C18" s="48"/>
      <c r="D18" s="6"/>
      <c r="E18" s="6"/>
      <c r="H18" s="6"/>
    </row>
    <row r="19" spans="2:8" ht="36" x14ac:dyDescent="0.25">
      <c r="B19" s="30" t="s">
        <v>23</v>
      </c>
      <c r="C19" s="35" t="s">
        <v>26</v>
      </c>
    </row>
    <row r="20" spans="2:8" ht="36" x14ac:dyDescent="0.25">
      <c r="B20" s="30" t="s">
        <v>24</v>
      </c>
      <c r="C20" s="31" t="str">
        <f>+IF(COUNTIF(D8:D11,"SI")=2,"SI","NO")</f>
        <v>SI</v>
      </c>
    </row>
    <row r="21" spans="2:8" ht="36.75" thickBot="1" x14ac:dyDescent="0.3">
      <c r="B21" s="32" t="s">
        <v>25</v>
      </c>
      <c r="C21" s="33" t="str">
        <f>+IF(C16&lt;D25,"SI","NO")</f>
        <v>SI</v>
      </c>
    </row>
    <row r="22" spans="2:8" ht="21" customHeight="1" x14ac:dyDescent="0.25">
      <c r="B22" s="43" t="str">
        <f>+IF(COUNTIF(C19:C21,"SI")=3,"CUMPLE","RECHAZADO")</f>
        <v>CUMPLE</v>
      </c>
      <c r="C22" s="44"/>
    </row>
    <row r="23" spans="2:8" ht="21" customHeight="1" thickBot="1" x14ac:dyDescent="0.3">
      <c r="B23" s="45"/>
      <c r="C23" s="46"/>
      <c r="D23" s="6"/>
      <c r="E23" s="6"/>
      <c r="H23" s="6"/>
    </row>
    <row r="24" spans="2:8" ht="21" customHeight="1" x14ac:dyDescent="0.25">
      <c r="B24" s="26"/>
      <c r="C24" s="26"/>
    </row>
    <row r="25" spans="2:8" ht="61.5" customHeight="1" x14ac:dyDescent="0.25">
      <c r="B25" s="42" t="s">
        <v>20</v>
      </c>
      <c r="C25" s="42"/>
      <c r="D25" s="34">
        <v>6090513000</v>
      </c>
    </row>
    <row r="26" spans="2:8" ht="18.75" x14ac:dyDescent="0.25">
      <c r="B26" s="21"/>
      <c r="C26" s="21"/>
      <c r="D26" s="34"/>
    </row>
    <row r="27" spans="2:8" ht="61.5" customHeight="1" x14ac:dyDescent="0.25">
      <c r="B27" s="17" t="s">
        <v>13</v>
      </c>
      <c r="C27" s="22">
        <f>+C16/24</f>
        <v>253771266.66666666</v>
      </c>
      <c r="D27" s="34">
        <f>+D25/24</f>
        <v>253771375</v>
      </c>
    </row>
    <row r="28" spans="2:8" x14ac:dyDescent="0.25">
      <c r="B28" s="18"/>
      <c r="C28" s="18"/>
      <c r="F28" s="1" t="s">
        <v>14</v>
      </c>
    </row>
    <row r="29" spans="2:8" ht="26.25" customHeight="1" x14ac:dyDescent="0.25">
      <c r="B29" s="36" t="s">
        <v>15</v>
      </c>
      <c r="C29" s="36"/>
      <c r="D29" s="6"/>
      <c r="E29" s="6"/>
      <c r="F29" s="6"/>
    </row>
    <row r="30" spans="2:8" x14ac:dyDescent="0.25">
      <c r="B30" s="19"/>
      <c r="C30" s="19"/>
    </row>
    <row r="31" spans="2:8" ht="24.75" customHeight="1" x14ac:dyDescent="0.25">
      <c r="B31" s="36" t="s">
        <v>16</v>
      </c>
      <c r="C31" s="36"/>
    </row>
    <row r="32" spans="2:8" x14ac:dyDescent="0.25">
      <c r="B32" s="18"/>
      <c r="C32" s="18"/>
    </row>
    <row r="33" spans="2:3" x14ac:dyDescent="0.25">
      <c r="B33" s="18"/>
      <c r="C33" s="18"/>
    </row>
    <row r="35" spans="2:3" x14ac:dyDescent="0.25">
      <c r="B35" s="6" t="s">
        <v>17</v>
      </c>
      <c r="C35" s="6"/>
    </row>
    <row r="36" spans="2:3" ht="15" x14ac:dyDescent="0.25">
      <c r="B36" s="20" t="s">
        <v>18</v>
      </c>
      <c r="C36" s="6"/>
    </row>
    <row r="37" spans="2:3" ht="15" x14ac:dyDescent="0.25">
      <c r="B37" s="20" t="s">
        <v>19</v>
      </c>
      <c r="C37" s="6"/>
    </row>
  </sheetData>
  <mergeCells count="10">
    <mergeCell ref="B29:C29"/>
    <mergeCell ref="B31:C31"/>
    <mergeCell ref="B2:C2"/>
    <mergeCell ref="B3:C3"/>
    <mergeCell ref="B4:C4"/>
    <mergeCell ref="B5:C5"/>
    <mergeCell ref="B6:C6"/>
    <mergeCell ref="B25:C25"/>
    <mergeCell ref="B22:C23"/>
    <mergeCell ref="B18:C18"/>
  </mergeCells>
  <conditionalFormatting sqref="B22">
    <cfRule type="cellIs" dxfId="1" priority="1" operator="equal">
      <formula>"RECHAZADO"</formula>
    </cfRule>
    <cfRule type="cellIs" dxfId="0" priority="2" operator="equal">
      <formula>"CUMPLE"</formula>
    </cfRule>
  </conditionalFormatting>
  <conditionalFormatting sqref="C19:C21">
    <cfRule type="colorScale" priority="3">
      <colorScale>
        <cfvo type="min"/>
        <cfvo type="max"/>
        <color theme="9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Gonzalo Pachon Marquez</dc:creator>
  <cp:lastModifiedBy>USUARIO</cp:lastModifiedBy>
  <cp:lastPrinted>2016-05-10T21:23:47Z</cp:lastPrinted>
  <dcterms:created xsi:type="dcterms:W3CDTF">2016-05-10T14:47:54Z</dcterms:created>
  <dcterms:modified xsi:type="dcterms:W3CDTF">2016-07-01T16:49:05Z</dcterms:modified>
</cp:coreProperties>
</file>