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oto\Documents\Audiencia Adjudicación\"/>
    </mc:Choice>
  </mc:AlternateContent>
  <bookViews>
    <workbookView showHorizontalScroll="0" showVerticalScroll="0" showSheetTabs="0" xWindow="0" yWindow="0" windowWidth="15360" windowHeight="7755"/>
  </bookViews>
  <sheets>
    <sheet name="Hoja1" sheetId="1" r:id="rId1"/>
  </sheets>
  <definedNames>
    <definedName name="_xlnm.Print_Area" localSheetId="0">Hoja1!$C$2:$J$22</definedName>
  </definedNames>
  <calcPr calcId="152511"/>
</workbook>
</file>

<file path=xl/calcChain.xml><?xml version="1.0" encoding="utf-8"?>
<calcChain xmlns="http://schemas.openxmlformats.org/spreadsheetml/2006/main">
  <c r="C20" i="1" l="1"/>
  <c r="E22" i="1" s="1"/>
  <c r="J23" i="1"/>
  <c r="K8" i="1"/>
  <c r="K9" i="1"/>
  <c r="K10" i="1"/>
  <c r="K11" i="1"/>
  <c r="K12" i="1"/>
  <c r="K13" i="1"/>
  <c r="K14" i="1"/>
  <c r="K15" i="1"/>
  <c r="K16" i="1"/>
  <c r="K7" i="1"/>
  <c r="F8" i="1"/>
  <c r="F9" i="1"/>
  <c r="F10" i="1"/>
  <c r="F11" i="1"/>
  <c r="F12" i="1"/>
  <c r="F13" i="1"/>
  <c r="F14" i="1"/>
  <c r="F15" i="1"/>
  <c r="F16" i="1"/>
  <c r="F17" i="1"/>
  <c r="F7" i="1"/>
  <c r="H9" i="1"/>
</calcChain>
</file>

<file path=xl/sharedStrings.xml><?xml version="1.0" encoding="utf-8"?>
<sst xmlns="http://schemas.openxmlformats.org/spreadsheetml/2006/main" count="18" uniqueCount="14">
  <si>
    <t>Agencia Nacional de Infraestructura</t>
  </si>
  <si>
    <t>Año</t>
  </si>
  <si>
    <t>El perfil de vigencias futuras aprobadas por el Gobierno Nacional:</t>
  </si>
  <si>
    <t xml:space="preserve">Vigencias Futuras solicitadas por el Proponente en pesos de diciembre de 2012*: </t>
  </si>
  <si>
    <t>Licitación Pública No.  VJ-VE-IP-LP-008-2013</t>
  </si>
  <si>
    <t>Proyecto Vial “Autopista Conexión Pacífico 2"</t>
  </si>
  <si>
    <t>Validación</t>
  </si>
  <si>
    <t>VPAA Máximo</t>
  </si>
  <si>
    <t>80% VPAA Máximo</t>
  </si>
  <si>
    <t>VPAA Ofertado igual VPAA Formulado</t>
  </si>
  <si>
    <t>VPAA FORMULADO (Calculo ANI)</t>
  </si>
  <si>
    <t>VPAA DE LA OFERTA (presentado por el Oferente)</t>
  </si>
  <si>
    <t>VPAA Ofertado mayor o igual  al 80% VPAA Máximo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</si>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</sst>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$&quot;\ #,##0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  <font>
      <b/>
      <sz val="18"/>
      <color theme="9" tint="-0.249977111117893"/>
      <name val="Arial Narrow"/>
      <family val="2"/>
    </font>
    <font>
      <b/>
      <sz val="14"/>
      <color theme="3"/>
      <name val="Arial Narrow"/>
      <family val="2"/>
    </font>
    <font>
      <sz val="12"/>
      <color theme="9" tint="-0.249977111117893"/>
      <name val="Arial Narrow"/>
      <family val="2"/>
    </font>
    <font>
      <sz val="14"/>
      <color theme="3"/>
      <name val="Arial Narrow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6" fontId="2" fillId="3" borderId="0" xfId="1" applyNumberFormat="1" applyFont="1" applyFill="1" applyBorder="1"/>
    <xf numFmtId="0" fontId="6" fillId="3" borderId="0" xfId="0" applyFont="1" applyFill="1"/>
    <xf numFmtId="0" fontId="8" fillId="3" borderId="0" xfId="0" applyFont="1" applyFill="1" applyAlignment="1">
      <alignment horizontal="center" vertical="center"/>
    </xf>
    <xf numFmtId="166" fontId="9" fillId="2" borderId="1" xfId="1" applyNumberFormat="1" applyFont="1" applyFill="1" applyBorder="1" applyAlignment="1">
      <alignment horizontal="center"/>
    </xf>
    <xf numFmtId="0" fontId="2" fillId="3" borderId="0" xfId="0" applyFont="1" applyFill="1" applyBorder="1"/>
    <xf numFmtId="165" fontId="5" fillId="3" borderId="0" xfId="0" applyNumberFormat="1" applyFont="1" applyFill="1" applyBorder="1" applyAlignment="1">
      <alignment horizontal="center" vertical="center" wrapText="1"/>
    </xf>
    <xf numFmtId="166" fontId="9" fillId="3" borderId="0" xfId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6" fontId="2" fillId="5" borderId="1" xfId="1" applyNumberFormat="1" applyFont="1" applyFill="1" applyBorder="1"/>
    <xf numFmtId="0" fontId="7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166" fontId="2" fillId="6" borderId="1" xfId="1" applyNumberFormat="1" applyFont="1" applyFill="1" applyBorder="1" applyAlignment="1">
      <alignment horizontal="center"/>
    </xf>
    <xf numFmtId="0" fontId="11" fillId="3" borderId="0" xfId="0" applyFont="1" applyFill="1"/>
    <xf numFmtId="166" fontId="2" fillId="3" borderId="0" xfId="0" applyNumberFormat="1" applyFont="1" applyFill="1"/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21167</xdr:rowOff>
    </xdr:from>
    <xdr:to>
      <xdr:col>3</xdr:col>
      <xdr:colOff>1195199</xdr:colOff>
      <xdr:row>3</xdr:row>
      <xdr:rowOff>149621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9467" y="222250"/>
          <a:ext cx="1832315" cy="657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25"/>
  <sheetViews>
    <sheetView tabSelected="1" topLeftCell="A9" zoomScale="85" zoomScaleNormal="85" workbookViewId="0">
      <selection activeCell="E20" sqref="E20"/>
    </sheetView>
  </sheetViews>
  <sheetFormatPr baseColWidth="10" defaultColWidth="11.5703125" defaultRowHeight="15.75" x14ac:dyDescent="0.25"/>
  <cols>
    <col min="1" max="2" width="11.5703125" style="3"/>
    <col min="3" max="3" width="11.28515625" style="3" customWidth="1"/>
    <col min="4" max="4" width="26.7109375" style="3" customWidth="1"/>
    <col min="5" max="5" width="26.42578125" style="3" customWidth="1"/>
    <col min="6" max="6" width="12.42578125" style="3" bestFit="1" customWidth="1"/>
    <col min="7" max="7" width="9.42578125" style="3" customWidth="1"/>
    <col min="8" max="8" width="13.140625" style="3" customWidth="1"/>
    <col min="9" max="9" width="30.140625" style="3" customWidth="1"/>
    <col min="10" max="10" width="25.7109375" style="2" customWidth="1"/>
    <col min="11" max="11" width="11.5703125" style="2" customWidth="1"/>
    <col min="12" max="16384" width="11.5703125" style="3"/>
  </cols>
  <sheetData>
    <row r="2" spans="3:14" ht="23.25" x14ac:dyDescent="0.25">
      <c r="C2" s="18" t="s">
        <v>0</v>
      </c>
      <c r="D2" s="18"/>
      <c r="E2" s="18"/>
      <c r="F2" s="18"/>
      <c r="G2" s="18"/>
      <c r="H2" s="18"/>
      <c r="I2" s="18"/>
      <c r="J2" s="18"/>
    </row>
    <row r="3" spans="3:14" ht="18" x14ac:dyDescent="0.25">
      <c r="C3" s="19" t="s">
        <v>4</v>
      </c>
      <c r="D3" s="19"/>
      <c r="E3" s="19"/>
      <c r="F3" s="19"/>
      <c r="G3" s="19"/>
      <c r="H3" s="19"/>
      <c r="I3" s="19"/>
      <c r="J3" s="19"/>
    </row>
    <row r="4" spans="3:14" ht="18" x14ac:dyDescent="0.25">
      <c r="C4" s="20" t="s">
        <v>5</v>
      </c>
      <c r="D4" s="20"/>
      <c r="E4" s="20"/>
      <c r="F4" s="20"/>
      <c r="G4" s="20"/>
      <c r="H4" s="20"/>
      <c r="I4" s="20"/>
      <c r="J4" s="20"/>
    </row>
    <row r="5" spans="3:14" ht="18" x14ac:dyDescent="0.25">
      <c r="C5" s="9"/>
      <c r="D5" s="9"/>
      <c r="E5" s="9"/>
      <c r="F5" s="9"/>
      <c r="G5" s="9"/>
      <c r="H5" s="9"/>
      <c r="I5" s="9"/>
      <c r="J5" s="9"/>
    </row>
    <row r="6" spans="3:14" ht="66" customHeight="1" x14ac:dyDescent="0.25">
      <c r="C6" s="5" t="s">
        <v>1</v>
      </c>
      <c r="D6" s="5" t="s">
        <v>2</v>
      </c>
      <c r="E6" s="5" t="s">
        <v>3</v>
      </c>
      <c r="F6" s="5" t="s">
        <v>6</v>
      </c>
      <c r="G6" s="4"/>
      <c r="H6" s="5" t="s">
        <v>1</v>
      </c>
      <c r="I6" s="5" t="s">
        <v>2</v>
      </c>
      <c r="J6" s="5" t="s">
        <v>3</v>
      </c>
      <c r="K6" s="5" t="s">
        <v>6</v>
      </c>
    </row>
    <row r="7" spans="3:14" ht="16.5" x14ac:dyDescent="0.3">
      <c r="C7" s="16">
        <v>2018</v>
      </c>
      <c r="D7" s="6">
        <v>14072630082</v>
      </c>
      <c r="E7" s="17">
        <v>14072630082</v>
      </c>
      <c r="F7" s="10" t="str">
        <f>+IF(E7&gt;D7,"NO","Ok")</f>
        <v>Ok</v>
      </c>
      <c r="G7" s="25"/>
      <c r="H7" s="16">
        <v>2029</v>
      </c>
      <c r="I7" s="6">
        <v>75442804064</v>
      </c>
      <c r="J7" s="17">
        <v>75442804064</v>
      </c>
      <c r="K7" s="10" t="str">
        <f>+IF(J7&gt;I7,"NO","Ok")</f>
        <v>Ok</v>
      </c>
      <c r="L7" s="25"/>
      <c r="N7" s="8"/>
    </row>
    <row r="8" spans="3:14" x14ac:dyDescent="0.25">
      <c r="C8" s="16">
        <v>2019</v>
      </c>
      <c r="D8" s="6">
        <v>14072630082</v>
      </c>
      <c r="E8" s="17">
        <v>14072630082</v>
      </c>
      <c r="F8" s="10" t="str">
        <f t="shared" ref="F8:F17" si="0">+IF(E8&gt;D8,"NO","Ok")</f>
        <v>Ok</v>
      </c>
      <c r="G8" s="25"/>
      <c r="H8" s="16">
        <v>2030</v>
      </c>
      <c r="I8" s="6">
        <v>75442804064</v>
      </c>
      <c r="J8" s="17">
        <v>75442804064</v>
      </c>
      <c r="K8" s="10" t="str">
        <f t="shared" ref="K8:K16" si="1">+IF(J8&gt;I8,"NO","Ok")</f>
        <v>Ok</v>
      </c>
      <c r="L8" s="25"/>
    </row>
    <row r="9" spans="3:14" x14ac:dyDescent="0.25">
      <c r="C9" s="16">
        <v>2020</v>
      </c>
      <c r="D9" s="6">
        <v>75442804064</v>
      </c>
      <c r="E9" s="17">
        <v>75442804064</v>
      </c>
      <c r="F9" s="10" t="str">
        <f t="shared" si="0"/>
        <v>Ok</v>
      </c>
      <c r="G9" s="25"/>
      <c r="H9" s="16">
        <f>+H8+1</f>
        <v>2031</v>
      </c>
      <c r="I9" s="6">
        <v>75442804064</v>
      </c>
      <c r="J9" s="17">
        <v>75442804064</v>
      </c>
      <c r="K9" s="10" t="str">
        <f t="shared" si="1"/>
        <v>Ok</v>
      </c>
      <c r="L9" s="25"/>
    </row>
    <row r="10" spans="3:14" x14ac:dyDescent="0.25">
      <c r="C10" s="16">
        <v>2021</v>
      </c>
      <c r="D10" s="6">
        <v>75442804064</v>
      </c>
      <c r="E10" s="17">
        <v>75442804064</v>
      </c>
      <c r="F10" s="10" t="str">
        <f t="shared" si="0"/>
        <v>Ok</v>
      </c>
      <c r="G10" s="25"/>
      <c r="H10" s="16">
        <v>2032</v>
      </c>
      <c r="I10" s="6">
        <v>75442804064</v>
      </c>
      <c r="J10" s="17">
        <v>75442804064</v>
      </c>
      <c r="K10" s="10" t="str">
        <f t="shared" si="1"/>
        <v>Ok</v>
      </c>
      <c r="L10" s="25"/>
    </row>
    <row r="11" spans="3:14" x14ac:dyDescent="0.25">
      <c r="C11" s="16">
        <v>2022</v>
      </c>
      <c r="D11" s="6">
        <v>75442804064</v>
      </c>
      <c r="E11" s="17">
        <v>75442804064</v>
      </c>
      <c r="F11" s="10" t="str">
        <f t="shared" si="0"/>
        <v>Ok</v>
      </c>
      <c r="G11" s="25"/>
      <c r="H11" s="16">
        <v>2033</v>
      </c>
      <c r="I11" s="6">
        <v>75442804064</v>
      </c>
      <c r="J11" s="17">
        <v>75442804064</v>
      </c>
      <c r="K11" s="10" t="str">
        <f t="shared" si="1"/>
        <v>Ok</v>
      </c>
      <c r="L11" s="25"/>
    </row>
    <row r="12" spans="3:14" x14ac:dyDescent="0.25">
      <c r="C12" s="16">
        <v>2023</v>
      </c>
      <c r="D12" s="6">
        <v>75442804064</v>
      </c>
      <c r="E12" s="17">
        <v>75442804064</v>
      </c>
      <c r="F12" s="10" t="str">
        <f t="shared" si="0"/>
        <v>Ok</v>
      </c>
      <c r="G12" s="25"/>
      <c r="H12" s="16">
        <v>2034</v>
      </c>
      <c r="I12" s="6">
        <v>75442804064</v>
      </c>
      <c r="J12" s="17">
        <v>75442804064</v>
      </c>
      <c r="K12" s="10" t="str">
        <f t="shared" si="1"/>
        <v>Ok</v>
      </c>
      <c r="L12" s="25"/>
    </row>
    <row r="13" spans="3:14" x14ac:dyDescent="0.25">
      <c r="C13" s="16">
        <v>2024</v>
      </c>
      <c r="D13" s="6">
        <v>75442804064</v>
      </c>
      <c r="E13" s="17">
        <v>75442804064</v>
      </c>
      <c r="F13" s="10" t="str">
        <f t="shared" si="0"/>
        <v>Ok</v>
      </c>
      <c r="G13" s="25"/>
      <c r="H13" s="16">
        <v>2035</v>
      </c>
      <c r="I13" s="6">
        <v>75442804064</v>
      </c>
      <c r="J13" s="17">
        <v>75442804064</v>
      </c>
      <c r="K13" s="10" t="str">
        <f t="shared" si="1"/>
        <v>Ok</v>
      </c>
      <c r="L13" s="25"/>
    </row>
    <row r="14" spans="3:14" x14ac:dyDescent="0.25">
      <c r="C14" s="16">
        <v>2025</v>
      </c>
      <c r="D14" s="6">
        <v>75442804064</v>
      </c>
      <c r="E14" s="17">
        <v>75442804064</v>
      </c>
      <c r="F14" s="10" t="str">
        <f t="shared" si="0"/>
        <v>Ok</v>
      </c>
      <c r="G14" s="25"/>
      <c r="H14" s="16">
        <v>2036</v>
      </c>
      <c r="I14" s="6">
        <v>75442804064</v>
      </c>
      <c r="J14" s="17">
        <v>75442804064</v>
      </c>
      <c r="K14" s="10" t="str">
        <f t="shared" si="1"/>
        <v>Ok</v>
      </c>
      <c r="L14" s="25"/>
    </row>
    <row r="15" spans="3:14" x14ac:dyDescent="0.25">
      <c r="C15" s="16">
        <v>2026</v>
      </c>
      <c r="D15" s="6">
        <v>75442804064</v>
      </c>
      <c r="E15" s="17">
        <v>75442804064</v>
      </c>
      <c r="F15" s="10" t="str">
        <f t="shared" si="0"/>
        <v>Ok</v>
      </c>
      <c r="G15" s="25"/>
      <c r="H15" s="16">
        <v>2037</v>
      </c>
      <c r="I15" s="6">
        <v>75442804064</v>
      </c>
      <c r="J15" s="17">
        <v>75442804064</v>
      </c>
      <c r="K15" s="10" t="str">
        <f t="shared" si="1"/>
        <v>Ok</v>
      </c>
      <c r="L15" s="25"/>
    </row>
    <row r="16" spans="3:14" x14ac:dyDescent="0.25">
      <c r="C16" s="16">
        <v>2027</v>
      </c>
      <c r="D16" s="6">
        <v>75442804064</v>
      </c>
      <c r="E16" s="17">
        <v>75442804064</v>
      </c>
      <c r="F16" s="10" t="str">
        <f t="shared" si="0"/>
        <v>Ok</v>
      </c>
      <c r="G16" s="25"/>
      <c r="H16" s="16">
        <v>2038</v>
      </c>
      <c r="I16" s="6">
        <v>75442804064</v>
      </c>
      <c r="J16" s="17">
        <v>75442804064</v>
      </c>
      <c r="K16" s="10" t="str">
        <f t="shared" si="1"/>
        <v>Ok</v>
      </c>
      <c r="L16" s="25"/>
    </row>
    <row r="17" spans="3:10" x14ac:dyDescent="0.25">
      <c r="C17" s="16">
        <v>2028</v>
      </c>
      <c r="D17" s="6">
        <v>75442804064</v>
      </c>
      <c r="E17" s="17">
        <v>75442804064</v>
      </c>
      <c r="F17" s="10" t="str">
        <f t="shared" si="0"/>
        <v>Ok</v>
      </c>
      <c r="G17" s="25"/>
      <c r="H17" s="14"/>
    </row>
    <row r="18" spans="3:10" x14ac:dyDescent="0.25">
      <c r="C18" s="11"/>
      <c r="D18" s="12"/>
      <c r="E18" s="7"/>
      <c r="F18" s="13"/>
    </row>
    <row r="19" spans="3:10" ht="78.75" customHeight="1" x14ac:dyDescent="0.25">
      <c r="C19" s="22" t="s">
        <v>10</v>
      </c>
      <c r="D19" s="22"/>
      <c r="E19" s="5" t="s">
        <v>11</v>
      </c>
      <c r="F19" s="5" t="s">
        <v>9</v>
      </c>
      <c r="I19" s="24"/>
      <c r="J19" s="3"/>
    </row>
    <row r="20" spans="3:10" ht="15.75" customHeight="1" x14ac:dyDescent="0.25">
      <c r="C20" s="23">
        <f>+NPV((1+0.5665%)^12-1,E7:E17,J7:J16)/((1+0.5665%)^60)</f>
        <v>502768582143.5777</v>
      </c>
      <c r="D20" s="23"/>
      <c r="E20" s="17">
        <v>502768582144</v>
      </c>
      <c r="F20" s="10" t="s">
        <v>13</v>
      </c>
      <c r="J20" s="3"/>
    </row>
    <row r="21" spans="3:10" s="1" customFormat="1" ht="15.75" customHeight="1" x14ac:dyDescent="0.25"/>
    <row r="22" spans="3:10" ht="32.25" customHeight="1" x14ac:dyDescent="0.25">
      <c r="C22" s="21" t="s">
        <v>12</v>
      </c>
      <c r="D22" s="21"/>
      <c r="E22" s="10" t="str">
        <f>IF(C20&gt;=J23,"Ok","NO")</f>
        <v>Ok</v>
      </c>
      <c r="H22" s="21" t="s">
        <v>7</v>
      </c>
      <c r="I22" s="21"/>
      <c r="J22" s="15">
        <v>502768582144</v>
      </c>
    </row>
    <row r="23" spans="3:10" x14ac:dyDescent="0.25">
      <c r="H23" s="21" t="s">
        <v>8</v>
      </c>
      <c r="I23" s="21"/>
      <c r="J23" s="15">
        <f>J22*80%</f>
        <v>402214865715.20001</v>
      </c>
    </row>
    <row r="24" spans="3:10" ht="15.75" customHeight="1" x14ac:dyDescent="0.25"/>
    <row r="25" spans="3:10" ht="15.75" customHeight="1" x14ac:dyDescent="0.25"/>
  </sheetData>
  <mergeCells count="8">
    <mergeCell ref="C2:J2"/>
    <mergeCell ref="C3:J3"/>
    <mergeCell ref="C4:J4"/>
    <mergeCell ref="H22:I22"/>
    <mergeCell ref="H23:I23"/>
    <mergeCell ref="C19:D19"/>
    <mergeCell ref="C20:D20"/>
    <mergeCell ref="C22:D22"/>
  </mergeCells>
  <pageMargins left="0.70866141732283472" right="0.59055118110236227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Maritza Soto Cardenas</dc:creator>
  <cp:lastModifiedBy>Claudia Maritza Soto Cardenas</cp:lastModifiedBy>
  <cp:lastPrinted>2014-03-05T22:27:47Z</cp:lastPrinted>
  <dcterms:created xsi:type="dcterms:W3CDTF">2013-08-28T23:59:09Z</dcterms:created>
  <dcterms:modified xsi:type="dcterms:W3CDTF">2014-05-22T20:10:27Z</dcterms:modified>
</cp:coreProperties>
</file>