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renas\Documents\ANI-2017\VICE-ADMINISTRATIVA\SELECCION-ABREVIADA-VJ-VAF-SA-005-2017\4-ABRIL-RESPUESTA-OBSER-INFORME-FINAL\"/>
    </mc:Choice>
  </mc:AlternateContent>
  <bookViews>
    <workbookView xWindow="0" yWindow="0" windowWidth="20400" windowHeight="7530" activeTab="2"/>
  </bookViews>
  <sheets>
    <sheet name="Eval. Tecnica" sheetId="11" r:id="rId1"/>
    <sheet name="EXPERIENCIA" sheetId="13" r:id="rId2"/>
    <sheet name="ECONOMICO" sheetId="37" r:id="rId3"/>
  </sheets>
  <calcPr calcId="171027"/>
</workbook>
</file>

<file path=xl/calcChain.xml><?xml version="1.0" encoding="utf-8"?>
<calcChain xmlns="http://schemas.openxmlformats.org/spreadsheetml/2006/main">
  <c r="E5" i="11" l="1"/>
  <c r="C31" i="37"/>
  <c r="C30" i="37"/>
  <c r="C24" i="37"/>
  <c r="C29" i="37" s="1"/>
  <c r="G5" i="11"/>
  <c r="F5" i="11"/>
  <c r="D5" i="11"/>
  <c r="B3" i="13"/>
  <c r="A1" i="13"/>
  <c r="C12" i="13" l="1"/>
</calcChain>
</file>

<file path=xl/sharedStrings.xml><?xml version="1.0" encoding="utf-8"?>
<sst xmlns="http://schemas.openxmlformats.org/spreadsheetml/2006/main" count="100" uniqueCount="83">
  <si>
    <t>EVALUACION TECNICA</t>
  </si>
  <si>
    <t>EXPERIENCIA</t>
  </si>
  <si>
    <t>PROPONENTE:</t>
  </si>
  <si>
    <t>FOLIO</t>
  </si>
  <si>
    <t xml:space="preserve">No </t>
  </si>
  <si>
    <t>Contrato</t>
  </si>
  <si>
    <t xml:space="preserve">Valor </t>
  </si>
  <si>
    <t>Empresa</t>
  </si>
  <si>
    <t>Fecha de inicio</t>
  </si>
  <si>
    <t>UNSPSC</t>
  </si>
  <si>
    <t>Observaciones</t>
  </si>
  <si>
    <t>No contrato</t>
  </si>
  <si>
    <t>No</t>
  </si>
  <si>
    <t>PROPONENTE</t>
  </si>
  <si>
    <t>AGENCIA NACIONAL DE INFRAESTRUCTURA</t>
  </si>
  <si>
    <t>CUMPLE / NO CUMPLE</t>
  </si>
  <si>
    <t>Fecha de terminación</t>
  </si>
  <si>
    <t>FACTOR DE CALIDAD</t>
  </si>
  <si>
    <t>Folio</t>
  </si>
  <si>
    <t>INDUSTRIA NACIONAL</t>
  </si>
  <si>
    <t>CUMPLE</t>
  </si>
  <si>
    <t xml:space="preserve">CUMPLE </t>
  </si>
  <si>
    <t>Cumple/No Cumple</t>
  </si>
  <si>
    <t>SUPERINTENDENCIA DE SOCIEDADES</t>
  </si>
  <si>
    <t>PROCESO VJ-VAF-SA-005-2017</t>
  </si>
  <si>
    <t>CAJA DE COMPENSACION FAMILIAR "COMPENSAR"</t>
  </si>
  <si>
    <t>b. Verificación de Experiencia:</t>
  </si>
  <si>
    <t>3.1 EVALUACIÓN OFERTA ECONÓMICA</t>
  </si>
  <si>
    <t xml:space="preserve">  2.5. REQUISITOS HABILITANTES TÉCNICOS</t>
  </si>
  <si>
    <t>3.2. FACTOR DE CALIDAD (Anexo N° 10)</t>
  </si>
  <si>
    <t>ACTIVIDADES</t>
  </si>
  <si>
    <t>EJE DEPORTIVO</t>
  </si>
  <si>
    <t>CURSOS NATACIÓN</t>
  </si>
  <si>
    <t>ESCUELA DEPORTIVA FUNCIONARIOS</t>
  </si>
  <si>
    <t>EJE PROTECCIÓN Y SERVICIOS SOCIALES</t>
  </si>
  <si>
    <t>EJE RECREATIVO Y CULTURAL</t>
  </si>
  <si>
    <t>CURSOS LIBRES CULTURALES</t>
  </si>
  <si>
    <t>a. Oferta Técnica: El cumplimiento de las condiciones y especificaciones Técnicas necesarias para el cumplimiento del objeto y las obligaciones se acredita por el proponente mediante la manifestación que efectúe, diligenciando el Anexo 1 – Carta de Presentación de la Propuesta</t>
  </si>
  <si>
    <t>243 a 244</t>
  </si>
  <si>
    <t>231 a 242</t>
  </si>
  <si>
    <t>244 a 244</t>
  </si>
  <si>
    <t>Objeto</t>
  </si>
  <si>
    <t>RTVC</t>
  </si>
  <si>
    <t>31/06/2015</t>
  </si>
  <si>
    <t>NºCTO. 019/2015. Prestación de servicios para desarrolalr el plan de bienestar social, el cual comprende la prestación de servicios en actividades deportivas, recreacionales, culturales, de salud, asi como de incentivos, gestión y clima/cultura, organizacional y las demas relacionadas con el bienestar de los servidores públicos de las superintendencia de sociedades y su circulo familiar</t>
  </si>
  <si>
    <t>NºCTO.562/2014. Prestar sus servicios de organización,administración, ejecución de las actividades logisticas, culturales, deportivas, recreativas y de cultura organizacional, que hacen parte del plan de bienestar de RTVC</t>
  </si>
  <si>
    <t>NºCTO.190/2014. Contratar la prestación de servicios administrativos y técnicos con la caja de compensación familiar COMPENSAR, para desarrollar el plan estratégico de calidad de vida laboral adoptado en la resolución 369/2013 para el periodo de 2013 a- 2016 y su desarrollo durante el 2014 de la empresa de transporte TRANSMILENIO</t>
  </si>
  <si>
    <t>TRANSMILENIO</t>
  </si>
  <si>
    <t>3.3. RECIPROCIDAD Y APOYO A LA INDUSTRIA NACIONAL (Anexo 7)</t>
  </si>
  <si>
    <t>A los proponentes que oferten un técnico más diligenciando el Anexo 10, se le otorgarán máximo 200 puntos por factor calidad. (Puntaje según Pliegos (200) Puntos)</t>
  </si>
  <si>
    <t>VALORES PROMEDIOS INDICADOS ESTUDIO DE MERCADO</t>
  </si>
  <si>
    <t>TORNEO FUTBOL (MASCULINO Y FEMENINO)</t>
  </si>
  <si>
    <t>$16.150.848.33</t>
  </si>
  <si>
    <t xml:space="preserve">TORNEO BOLOS </t>
  </si>
  <si>
    <t> $23.001.874.67</t>
  </si>
  <si>
    <t> $47.575.833.33</t>
  </si>
  <si>
    <t> $27.826.966.67</t>
  </si>
  <si>
    <t>ESCUELA DEPORTIVA HIJOS DE TRABAJADORES</t>
  </si>
  <si>
    <t>$27.826.966.67 </t>
  </si>
  <si>
    <t>TALLER DE PRE PENSIONADOS A NIVEL NACIONAL.</t>
  </si>
  <si>
    <t> $1.180.361.33</t>
  </si>
  <si>
    <t>DÍA DEL NIÑO</t>
  </si>
  <si>
    <t> $8.360.232.33</t>
  </si>
  <si>
    <t>DÍA DEL SERVIDOR PUBLICO</t>
  </si>
  <si>
    <t> $5.245.967.67</t>
  </si>
  <si>
    <t xml:space="preserve">VACACIONES RECREATIVAS </t>
  </si>
  <si>
    <t> $26.747.931.33</t>
  </si>
  <si>
    <t xml:space="preserve">ACTIVIDAD DE INTEGRACIÓN HALLOWEEN </t>
  </si>
  <si>
    <t> $9.212.897.67</t>
  </si>
  <si>
    <t>$5.157.782.67 </t>
  </si>
  <si>
    <t xml:space="preserve">ACTIVIDAD DE FIN DE AÑO </t>
  </si>
  <si>
    <t> $21.913.404</t>
  </si>
  <si>
    <r>
      <t>TOTAL DEL VALOR DE LA OFERTA EN PESOS INCLUIDO IVA</t>
    </r>
    <r>
      <rPr>
        <b/>
        <sz val="10"/>
        <color theme="1"/>
        <rFont val="Arial"/>
        <family val="2"/>
      </rPr>
      <t xml:space="preserve"> </t>
    </r>
  </si>
  <si>
    <t>VALORES OFERTADOS P01</t>
  </si>
  <si>
    <t>VALOR PRESUPUESTO</t>
  </si>
  <si>
    <t>Obtendrá el mayor puntaje, 700 puntos, la oferta más económica entre las que cumplan el criterio de estar entre por encima del 85 % y por debajo del 115 % de la media geométrica.</t>
  </si>
  <si>
    <t>MEDIA</t>
  </si>
  <si>
    <t>RANGO 85%</t>
  </si>
  <si>
    <t>RANGO 115%</t>
  </si>
  <si>
    <t>PRESUPUESTO:                      $220,000,000,00</t>
  </si>
  <si>
    <t>De conformidad con lo previsto en la Ley 816 de 2003 y el artículo 2.2.1.2.4.1.3 y siguientes del Decreto 
1082 de 2015, con el fin de apoyar la industria colombiana se otorgará un puntaje máximo de CIEN
(100) puntos</t>
  </si>
  <si>
    <t>EVALUACION OFERTA ECONOMICA</t>
  </si>
  <si>
    <t>*Cumple con el Formato establecido en Pliegos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</si>
</sst>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[$$-240A]#,##0.00"/>
    <numFmt numFmtId="166" formatCode="_-[$$-240A]* #,##0.00_-;\-[$$-240A]* #,##0.00_-;_-[$$-240A]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Arial Narrow"/>
      <family val="2"/>
    </font>
    <font>
      <b/>
      <sz val="12"/>
      <color rgb="FF000000"/>
      <name val="Arial Narrow"/>
      <family val="2"/>
    </font>
    <font>
      <sz val="9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9"/>
      <color rgb="FF000000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0" xfId="0" applyFont="1"/>
    <xf numFmtId="0" fontId="0" fillId="0" borderId="0" xfId="0" applyAlignment="1">
      <alignment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4" fontId="0" fillId="0" borderId="0" xfId="1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0" fontId="0" fillId="0" borderId="0" xfId="3" applyNumberFormat="1" applyFont="1"/>
    <xf numFmtId="0" fontId="7" fillId="0" borderId="0" xfId="0" applyFont="1" applyAlignment="1">
      <alignment vertical="center" wrapText="1"/>
    </xf>
    <xf numFmtId="0" fontId="10" fillId="0" borderId="12" xfId="0" applyFont="1" applyBorder="1" applyAlignment="1">
      <alignment horizontal="justify" vertical="center" wrapText="1"/>
    </xf>
    <xf numFmtId="0" fontId="11" fillId="0" borderId="15" xfId="0" applyFont="1" applyBorder="1" applyAlignment="1">
      <alignment vertical="center"/>
    </xf>
    <xf numFmtId="0" fontId="11" fillId="0" borderId="15" xfId="0" applyFont="1" applyBorder="1" applyAlignment="1">
      <alignment horizontal="justify" vertical="center"/>
    </xf>
    <xf numFmtId="0" fontId="16" fillId="0" borderId="0" xfId="0" applyFont="1"/>
    <xf numFmtId="44" fontId="16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4" fontId="12" fillId="3" borderId="15" xfId="1" applyFont="1" applyFill="1" applyBorder="1" applyAlignment="1">
      <alignment vertical="center"/>
    </xf>
    <xf numFmtId="0" fontId="20" fillId="4" borderId="10" xfId="0" applyFont="1" applyFill="1" applyBorder="1" applyAlignment="1">
      <alignment vertical="center"/>
    </xf>
    <xf numFmtId="166" fontId="20" fillId="4" borderId="10" xfId="2" applyNumberFormat="1" applyFont="1" applyFill="1" applyBorder="1" applyAlignment="1">
      <alignment vertical="center"/>
    </xf>
    <xf numFmtId="0" fontId="18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44" fontId="17" fillId="3" borderId="11" xfId="1" applyFont="1" applyFill="1" applyBorder="1" applyAlignment="1">
      <alignment vertical="center"/>
    </xf>
    <xf numFmtId="44" fontId="17" fillId="3" borderId="12" xfId="1" applyFont="1" applyFill="1" applyBorder="1" applyAlignment="1">
      <alignment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1" fillId="0" borderId="18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44" fontId="12" fillId="3" borderId="11" xfId="1" applyFont="1" applyFill="1" applyBorder="1" applyAlignment="1">
      <alignment vertical="center"/>
    </xf>
    <xf numFmtId="44" fontId="12" fillId="3" borderId="12" xfId="1" applyFont="1" applyFill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/>
    </xf>
    <xf numFmtId="44" fontId="12" fillId="3" borderId="19" xfId="1" applyFont="1" applyFill="1" applyBorder="1" applyAlignment="1">
      <alignment vertical="center"/>
    </xf>
    <xf numFmtId="44" fontId="12" fillId="3" borderId="20" xfId="1" applyFont="1" applyFill="1" applyBorder="1" applyAlignment="1">
      <alignment vertical="center"/>
    </xf>
    <xf numFmtId="0" fontId="11" fillId="0" borderId="21" xfId="0" applyFont="1" applyBorder="1" applyAlignment="1">
      <alignment vertical="center"/>
    </xf>
  </cellXfs>
  <cellStyles count="4">
    <cellStyle name="Millares" xfId="2" builtinId="3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zoomScale="110" zoomScaleNormal="110" workbookViewId="0">
      <selection activeCell="F4" sqref="F4"/>
    </sheetView>
  </sheetViews>
  <sheetFormatPr baseColWidth="10" defaultRowHeight="15" x14ac:dyDescent="0.25"/>
  <cols>
    <col min="1" max="1" width="5.85546875" style="1" customWidth="1"/>
    <col min="2" max="2" width="29.5703125" style="6" customWidth="1"/>
    <col min="3" max="3" width="31.42578125" style="6" customWidth="1"/>
    <col min="4" max="4" width="19.28515625" style="6" customWidth="1"/>
    <col min="5" max="5" width="22.7109375" style="6" customWidth="1"/>
    <col min="6" max="6" width="23.28515625" style="6" customWidth="1"/>
    <col min="7" max="7" width="27.5703125" style="6" customWidth="1"/>
    <col min="8" max="16384" width="11.42578125" style="6"/>
  </cols>
  <sheetData>
    <row r="1" spans="1:7" ht="15" customHeight="1" x14ac:dyDescent="0.25">
      <c r="A1" s="44" t="s">
        <v>14</v>
      </c>
      <c r="B1" s="45"/>
      <c r="C1" s="45"/>
      <c r="D1" s="45"/>
      <c r="E1" s="45"/>
      <c r="F1" s="45"/>
      <c r="G1" s="45"/>
    </row>
    <row r="2" spans="1:7" ht="15" customHeight="1" x14ac:dyDescent="0.25">
      <c r="A2" s="46" t="s">
        <v>24</v>
      </c>
      <c r="B2" s="47"/>
      <c r="C2" s="47"/>
      <c r="D2" s="47"/>
      <c r="E2" s="47"/>
      <c r="F2" s="47"/>
      <c r="G2" s="47"/>
    </row>
    <row r="3" spans="1:7" ht="50.25" customHeight="1" x14ac:dyDescent="0.25">
      <c r="A3" s="43" t="s">
        <v>15</v>
      </c>
      <c r="B3" s="43"/>
      <c r="C3" s="43" t="s">
        <v>28</v>
      </c>
      <c r="D3" s="43"/>
      <c r="E3" s="37" t="s">
        <v>27</v>
      </c>
      <c r="F3" s="37" t="s">
        <v>29</v>
      </c>
      <c r="G3" s="37" t="s">
        <v>48</v>
      </c>
    </row>
    <row r="4" spans="1:7" ht="78.75" x14ac:dyDescent="0.25">
      <c r="A4" s="7" t="s">
        <v>12</v>
      </c>
      <c r="B4" s="7" t="s">
        <v>13</v>
      </c>
      <c r="C4" s="29" t="s">
        <v>37</v>
      </c>
      <c r="D4" s="28" t="s">
        <v>26</v>
      </c>
      <c r="E4" s="24" t="s">
        <v>79</v>
      </c>
      <c r="F4" s="29" t="s">
        <v>49</v>
      </c>
      <c r="G4" s="29" t="s">
        <v>80</v>
      </c>
    </row>
    <row r="5" spans="1:7" ht="53.25" customHeight="1" x14ac:dyDescent="0.25">
      <c r="A5" s="25">
        <v>1</v>
      </c>
      <c r="B5" s="27" t="s">
        <v>25</v>
      </c>
      <c r="C5" s="8" t="s">
        <v>21</v>
      </c>
      <c r="D5" s="27" t="str">
        <f>+EXPERIENCIA!C5</f>
        <v xml:space="preserve">CUMPLE </v>
      </c>
      <c r="E5" s="25" t="str">
        <f>+ECONOMICO!D24</f>
        <v>CUMPLE</v>
      </c>
      <c r="F5" s="27" t="str">
        <f>+EXPERIENCIA!B23</f>
        <v>CUMPLE</v>
      </c>
      <c r="G5" s="27" t="str">
        <f>+EXPERIENCIA!B26</f>
        <v>CUMPLE</v>
      </c>
    </row>
  </sheetData>
  <mergeCells count="4">
    <mergeCell ref="A3:B3"/>
    <mergeCell ref="C3:D3"/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D29" sqref="D29"/>
    </sheetView>
  </sheetViews>
  <sheetFormatPr baseColWidth="10" defaultRowHeight="15" x14ac:dyDescent="0.25"/>
  <cols>
    <col min="1" max="1" width="13.85546875" customWidth="1"/>
    <col min="3" max="3" width="17.85546875" customWidth="1"/>
    <col min="4" max="4" width="20.7109375" customWidth="1"/>
    <col min="5" max="5" width="34.28515625" customWidth="1"/>
    <col min="6" max="6" width="18.7109375" bestFit="1" customWidth="1"/>
    <col min="7" max="7" width="16" customWidth="1"/>
    <col min="8" max="8" width="20.28515625" customWidth="1"/>
    <col min="9" max="9" width="28.42578125" customWidth="1"/>
  </cols>
  <sheetData>
    <row r="1" spans="1:9" x14ac:dyDescent="0.25">
      <c r="A1" s="53" t="str">
        <f>+'Eval. Tecnica'!A2:C2</f>
        <v>PROCESO VJ-VAF-SA-005-2017</v>
      </c>
      <c r="B1" s="53"/>
      <c r="C1" s="53"/>
      <c r="D1" s="53"/>
    </row>
    <row r="2" spans="1:9" ht="15" customHeight="1" x14ac:dyDescent="0.25">
      <c r="A2" s="54" t="s">
        <v>0</v>
      </c>
      <c r="B2" s="54"/>
      <c r="C2" s="54"/>
      <c r="D2" s="54"/>
      <c r="E2" s="9"/>
      <c r="F2" s="9"/>
      <c r="G2" s="4"/>
      <c r="H2" s="4"/>
    </row>
    <row r="3" spans="1:9" x14ac:dyDescent="0.25">
      <c r="A3" s="2" t="s">
        <v>2</v>
      </c>
      <c r="B3" s="55" t="str">
        <f>+'Eval. Tecnica'!B5</f>
        <v>CAJA DE COMPENSACION FAMILIAR "COMPENSAR"</v>
      </c>
      <c r="C3" s="55"/>
      <c r="D3" s="55"/>
      <c r="G3" s="19"/>
      <c r="H3" s="4"/>
    </row>
    <row r="4" spans="1:9" x14ac:dyDescent="0.25">
      <c r="A4" s="2"/>
      <c r="B4" s="13" t="s">
        <v>3</v>
      </c>
      <c r="C4" s="56" t="s">
        <v>15</v>
      </c>
      <c r="D4" s="56"/>
      <c r="G4" s="4"/>
      <c r="H4" s="4"/>
    </row>
    <row r="5" spans="1:9" x14ac:dyDescent="0.25">
      <c r="A5" s="2" t="s">
        <v>1</v>
      </c>
      <c r="B5" s="13">
        <v>230</v>
      </c>
      <c r="C5" s="57" t="s">
        <v>21</v>
      </c>
      <c r="D5" s="57"/>
    </row>
    <row r="7" spans="1:9" x14ac:dyDescent="0.25">
      <c r="A7" s="3" t="s">
        <v>1</v>
      </c>
    </row>
    <row r="8" spans="1:9" x14ac:dyDescent="0.25">
      <c r="A8" s="15" t="s">
        <v>4</v>
      </c>
      <c r="B8" s="15" t="s">
        <v>5</v>
      </c>
      <c r="C8" s="15" t="s">
        <v>6</v>
      </c>
      <c r="D8" s="15" t="s">
        <v>7</v>
      </c>
      <c r="E8" s="15" t="s">
        <v>41</v>
      </c>
      <c r="F8" s="18" t="s">
        <v>22</v>
      </c>
      <c r="G8" s="15" t="s">
        <v>8</v>
      </c>
      <c r="H8" s="15" t="s">
        <v>16</v>
      </c>
      <c r="I8" s="15" t="s">
        <v>10</v>
      </c>
    </row>
    <row r="9" spans="1:9" s="1" customFormat="1" ht="180" x14ac:dyDescent="0.25">
      <c r="A9" s="14">
        <v>1</v>
      </c>
      <c r="B9" s="17" t="s">
        <v>39</v>
      </c>
      <c r="C9" s="5">
        <v>205360000</v>
      </c>
      <c r="D9" s="17" t="s">
        <v>23</v>
      </c>
      <c r="E9" s="17" t="s">
        <v>44</v>
      </c>
      <c r="F9" s="17" t="s">
        <v>20</v>
      </c>
      <c r="G9" s="10">
        <v>42069</v>
      </c>
      <c r="H9" s="10">
        <v>42367</v>
      </c>
      <c r="I9" s="11"/>
    </row>
    <row r="10" spans="1:9" ht="120" x14ac:dyDescent="0.25">
      <c r="A10" s="14">
        <v>2</v>
      </c>
      <c r="B10" s="17" t="s">
        <v>38</v>
      </c>
      <c r="C10" s="5">
        <v>258986930</v>
      </c>
      <c r="D10" s="17" t="s">
        <v>42</v>
      </c>
      <c r="E10" s="17" t="s">
        <v>45</v>
      </c>
      <c r="F10" s="17" t="s">
        <v>20</v>
      </c>
      <c r="G10" s="10">
        <v>41840</v>
      </c>
      <c r="H10" s="10" t="s">
        <v>43</v>
      </c>
      <c r="I10" s="11"/>
    </row>
    <row r="11" spans="1:9" ht="165" x14ac:dyDescent="0.25">
      <c r="A11" s="14">
        <v>3</v>
      </c>
      <c r="B11" s="27" t="s">
        <v>40</v>
      </c>
      <c r="C11" s="5">
        <v>556000000</v>
      </c>
      <c r="D11" s="17" t="s">
        <v>47</v>
      </c>
      <c r="E11" s="27" t="s">
        <v>46</v>
      </c>
      <c r="F11" s="17" t="s">
        <v>20</v>
      </c>
      <c r="G11" s="10">
        <v>41880</v>
      </c>
      <c r="H11" s="10">
        <v>42244</v>
      </c>
      <c r="I11" s="11"/>
    </row>
    <row r="12" spans="1:9" x14ac:dyDescent="0.25">
      <c r="A12" s="48"/>
      <c r="B12" s="49"/>
      <c r="C12" s="5">
        <f>SUM(C9:C11)</f>
        <v>1020346930</v>
      </c>
      <c r="D12" s="50"/>
      <c r="E12" s="51"/>
      <c r="F12" s="51"/>
      <c r="G12" s="51"/>
      <c r="H12" s="51"/>
      <c r="I12" s="52"/>
    </row>
    <row r="14" spans="1:9" x14ac:dyDescent="0.25">
      <c r="A14" s="3" t="s">
        <v>9</v>
      </c>
    </row>
    <row r="15" spans="1:9" x14ac:dyDescent="0.25">
      <c r="A15" s="15" t="s">
        <v>4</v>
      </c>
      <c r="B15" s="15" t="s">
        <v>11</v>
      </c>
      <c r="C15" s="26" t="s">
        <v>9</v>
      </c>
      <c r="D15" s="15" t="s">
        <v>10</v>
      </c>
      <c r="F15" s="20"/>
    </row>
    <row r="16" spans="1:9" x14ac:dyDescent="0.25">
      <c r="A16" s="63">
        <v>1</v>
      </c>
      <c r="B16" s="63">
        <v>214</v>
      </c>
      <c r="C16" s="27">
        <v>931415</v>
      </c>
      <c r="D16" s="65" t="s">
        <v>20</v>
      </c>
      <c r="E16" s="58"/>
      <c r="F16" s="21"/>
    </row>
    <row r="17" spans="1:6" s="1" customFormat="1" x14ac:dyDescent="0.25">
      <c r="A17" s="64"/>
      <c r="B17" s="64"/>
      <c r="C17" s="27">
        <v>801416</v>
      </c>
      <c r="D17" s="66"/>
      <c r="E17" s="59"/>
      <c r="F17" s="21"/>
    </row>
    <row r="18" spans="1:6" x14ac:dyDescent="0.25">
      <c r="A18" s="53">
        <v>2</v>
      </c>
      <c r="B18" s="60">
        <v>219</v>
      </c>
      <c r="C18" s="27">
        <v>931415</v>
      </c>
      <c r="D18" s="65" t="s">
        <v>20</v>
      </c>
      <c r="E18" s="61"/>
      <c r="F18" s="22"/>
    </row>
    <row r="19" spans="1:6" x14ac:dyDescent="0.25">
      <c r="A19" s="53"/>
      <c r="B19" s="60"/>
      <c r="C19" s="27">
        <v>801416</v>
      </c>
      <c r="D19" s="66"/>
      <c r="E19" s="62"/>
      <c r="F19" s="22"/>
    </row>
    <row r="20" spans="1:6" x14ac:dyDescent="0.25">
      <c r="A20" s="53">
        <v>3</v>
      </c>
      <c r="B20" s="60">
        <v>220</v>
      </c>
      <c r="C20" s="27">
        <v>931415</v>
      </c>
      <c r="D20" s="65" t="s">
        <v>20</v>
      </c>
      <c r="E20" s="61"/>
      <c r="F20" s="22"/>
    </row>
    <row r="21" spans="1:6" x14ac:dyDescent="0.25">
      <c r="A21" s="53"/>
      <c r="B21" s="60"/>
      <c r="C21" s="27">
        <v>801416</v>
      </c>
      <c r="D21" s="66"/>
      <c r="E21" s="62"/>
      <c r="F21" s="22"/>
    </row>
    <row r="23" spans="1:6" ht="30" x14ac:dyDescent="0.25">
      <c r="A23" s="12" t="s">
        <v>17</v>
      </c>
      <c r="B23" s="16" t="s">
        <v>20</v>
      </c>
    </row>
    <row r="24" spans="1:6" x14ac:dyDescent="0.25">
      <c r="A24" s="2" t="s">
        <v>18</v>
      </c>
      <c r="B24" s="23">
        <v>258</v>
      </c>
      <c r="C24" s="42" t="s">
        <v>82</v>
      </c>
    </row>
    <row r="26" spans="1:6" ht="30" x14ac:dyDescent="0.25">
      <c r="A26" s="12" t="s">
        <v>19</v>
      </c>
      <c r="B26" s="16" t="s">
        <v>20</v>
      </c>
    </row>
    <row r="27" spans="1:6" x14ac:dyDescent="0.25">
      <c r="A27" s="2" t="s">
        <v>18</v>
      </c>
      <c r="B27" s="23">
        <v>251</v>
      </c>
      <c r="C27" s="42" t="s">
        <v>82</v>
      </c>
    </row>
  </sheetData>
  <mergeCells count="19">
    <mergeCell ref="E16:E17"/>
    <mergeCell ref="A18:A19"/>
    <mergeCell ref="B18:B19"/>
    <mergeCell ref="E18:E19"/>
    <mergeCell ref="A20:A21"/>
    <mergeCell ref="B20:B21"/>
    <mergeCell ref="E20:E21"/>
    <mergeCell ref="A16:A17"/>
    <mergeCell ref="B16:B17"/>
    <mergeCell ref="D16:D17"/>
    <mergeCell ref="D18:D19"/>
    <mergeCell ref="D20:D21"/>
    <mergeCell ref="A12:B12"/>
    <mergeCell ref="D12:I12"/>
    <mergeCell ref="A1:D1"/>
    <mergeCell ref="A2:D2"/>
    <mergeCell ref="B3:D3"/>
    <mergeCell ref="C4:D4"/>
    <mergeCell ref="C5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zoomScale="130" zoomScaleNormal="130" workbookViewId="0">
      <selection activeCell="E30" sqref="E30"/>
    </sheetView>
  </sheetViews>
  <sheetFormatPr baseColWidth="10" defaultRowHeight="15" x14ac:dyDescent="0.25"/>
  <cols>
    <col min="1" max="1" width="39.85546875" customWidth="1"/>
    <col min="2" max="2" width="31.140625" customWidth="1"/>
    <col min="3" max="3" width="26" customWidth="1"/>
    <col min="4" max="4" width="15" customWidth="1"/>
  </cols>
  <sheetData>
    <row r="1" spans="1:4" x14ac:dyDescent="0.25">
      <c r="A1" s="73" t="s">
        <v>81</v>
      </c>
      <c r="B1" s="73"/>
      <c r="C1" s="73"/>
    </row>
    <row r="2" spans="1:4" x14ac:dyDescent="0.25">
      <c r="A2" s="73" t="s">
        <v>24</v>
      </c>
      <c r="B2" s="73"/>
      <c r="C2" s="73"/>
    </row>
    <row r="3" spans="1:4" ht="15.75" thickBot="1" x14ac:dyDescent="0.3"/>
    <row r="4" spans="1:4" ht="47.25" customHeight="1" thickBot="1" x14ac:dyDescent="0.3">
      <c r="A4" s="38" t="s">
        <v>30</v>
      </c>
      <c r="B4" s="38" t="s">
        <v>50</v>
      </c>
      <c r="C4" s="38" t="s">
        <v>73</v>
      </c>
      <c r="D4" s="31"/>
    </row>
    <row r="5" spans="1:4" ht="16.5" thickBot="1" x14ac:dyDescent="0.3">
      <c r="A5" s="76" t="s">
        <v>31</v>
      </c>
      <c r="B5" s="77"/>
      <c r="C5" s="78"/>
      <c r="D5" s="31"/>
    </row>
    <row r="6" spans="1:4" ht="36.75" customHeight="1" thickBot="1" x14ac:dyDescent="0.3">
      <c r="A6" s="32" t="s">
        <v>51</v>
      </c>
      <c r="B6" s="33" t="s">
        <v>52</v>
      </c>
      <c r="C6" s="39">
        <v>16150848.33</v>
      </c>
      <c r="D6" s="31"/>
    </row>
    <row r="7" spans="1:4" ht="18.75" customHeight="1" thickBot="1" x14ac:dyDescent="0.3">
      <c r="A7" s="32" t="s">
        <v>53</v>
      </c>
      <c r="B7" s="34" t="s">
        <v>54</v>
      </c>
      <c r="C7" s="39">
        <v>23001874.670000002</v>
      </c>
      <c r="D7" s="31"/>
    </row>
    <row r="8" spans="1:4" x14ac:dyDescent="0.25">
      <c r="A8" s="82" t="s">
        <v>32</v>
      </c>
      <c r="B8" s="84" t="s">
        <v>55</v>
      </c>
      <c r="C8" s="86">
        <v>44374766.659999996</v>
      </c>
      <c r="D8" s="31"/>
    </row>
    <row r="9" spans="1:4" ht="7.5" customHeight="1" thickBot="1" x14ac:dyDescent="0.3">
      <c r="A9" s="83"/>
      <c r="B9" s="93"/>
      <c r="C9" s="87"/>
      <c r="D9" s="31"/>
    </row>
    <row r="10" spans="1:4" ht="25.5" customHeight="1" x14ac:dyDescent="0.25">
      <c r="A10" s="82" t="s">
        <v>33</v>
      </c>
      <c r="B10" s="90" t="s">
        <v>56</v>
      </c>
      <c r="C10" s="86">
        <v>27826966.670000002</v>
      </c>
      <c r="D10" s="31"/>
    </row>
    <row r="11" spans="1:4" ht="2.25" customHeight="1" thickBot="1" x14ac:dyDescent="0.3">
      <c r="A11" s="83"/>
      <c r="B11" s="85"/>
      <c r="C11" s="87"/>
      <c r="D11" s="31"/>
    </row>
    <row r="12" spans="1:4" ht="33.75" customHeight="1" x14ac:dyDescent="0.25">
      <c r="A12" s="82" t="s">
        <v>57</v>
      </c>
      <c r="B12" s="84" t="s">
        <v>58</v>
      </c>
      <c r="C12" s="91">
        <v>27826966.670000002</v>
      </c>
      <c r="D12" s="31"/>
    </row>
    <row r="13" spans="1:4" ht="4.5" customHeight="1" thickBot="1" x14ac:dyDescent="0.3">
      <c r="A13" s="83"/>
      <c r="B13" s="85"/>
      <c r="C13" s="92"/>
      <c r="D13" s="31"/>
    </row>
    <row r="14" spans="1:4" ht="21" customHeight="1" thickBot="1" x14ac:dyDescent="0.3">
      <c r="A14" s="76" t="s">
        <v>34</v>
      </c>
      <c r="B14" s="77"/>
      <c r="C14" s="78"/>
      <c r="D14" s="31"/>
    </row>
    <row r="15" spans="1:4" ht="15.75" thickBot="1" x14ac:dyDescent="0.3">
      <c r="A15" s="32" t="s">
        <v>59</v>
      </c>
      <c r="B15" s="33" t="s">
        <v>60</v>
      </c>
      <c r="C15" s="39">
        <v>1180361.33</v>
      </c>
      <c r="D15" s="31"/>
    </row>
    <row r="16" spans="1:4" ht="16.5" thickBot="1" x14ac:dyDescent="0.3">
      <c r="A16" s="79" t="s">
        <v>35</v>
      </c>
      <c r="B16" s="80"/>
      <c r="C16" s="81"/>
      <c r="D16" s="31"/>
    </row>
    <row r="17" spans="1:8" ht="15.75" thickBot="1" x14ac:dyDescent="0.3">
      <c r="A17" s="32" t="s">
        <v>61</v>
      </c>
      <c r="B17" s="33" t="s">
        <v>62</v>
      </c>
      <c r="C17" s="39">
        <v>8360232.3300000001</v>
      </c>
      <c r="D17" s="31"/>
    </row>
    <row r="18" spans="1:8" ht="24.75" customHeight="1" thickBot="1" x14ac:dyDescent="0.3">
      <c r="A18" s="32" t="s">
        <v>63</v>
      </c>
      <c r="B18" s="33" t="s">
        <v>64</v>
      </c>
      <c r="C18" s="39">
        <v>5245967.67</v>
      </c>
      <c r="D18" s="31"/>
    </row>
    <row r="19" spans="1:8" ht="21" customHeight="1" thickBot="1" x14ac:dyDescent="0.3">
      <c r="A19" s="32" t="s">
        <v>65</v>
      </c>
      <c r="B19" s="33" t="s">
        <v>66</v>
      </c>
      <c r="C19" s="39">
        <v>26747931.329999998</v>
      </c>
      <c r="D19" s="31"/>
    </row>
    <row r="20" spans="1:8" ht="20.25" customHeight="1" thickBot="1" x14ac:dyDescent="0.3">
      <c r="A20" s="32" t="s">
        <v>67</v>
      </c>
      <c r="B20" s="33" t="s">
        <v>68</v>
      </c>
      <c r="C20" s="39">
        <v>9212897.6699999999</v>
      </c>
      <c r="D20" s="31"/>
    </row>
    <row r="21" spans="1:8" ht="16.5" customHeight="1" x14ac:dyDescent="0.25">
      <c r="A21" s="82" t="s">
        <v>36</v>
      </c>
      <c r="B21" s="84" t="s">
        <v>69</v>
      </c>
      <c r="C21" s="86">
        <v>5157782.67</v>
      </c>
      <c r="D21" s="31"/>
    </row>
    <row r="22" spans="1:8" ht="8.25" customHeight="1" thickBot="1" x14ac:dyDescent="0.3">
      <c r="A22" s="83"/>
      <c r="B22" s="85"/>
      <c r="C22" s="87"/>
      <c r="D22" s="31"/>
    </row>
    <row r="23" spans="1:8" ht="15.75" customHeight="1" thickBot="1" x14ac:dyDescent="0.3">
      <c r="A23" s="32" t="s">
        <v>70</v>
      </c>
      <c r="B23" s="33" t="s">
        <v>71</v>
      </c>
      <c r="C23" s="39">
        <v>21913404</v>
      </c>
      <c r="D23" s="31"/>
    </row>
    <row r="24" spans="1:8" ht="12.75" customHeight="1" x14ac:dyDescent="0.25">
      <c r="A24" s="88"/>
      <c r="B24" s="89"/>
      <c r="C24" s="69">
        <f>SUM(C6:C13)+SUM(C15)+SUM(C17:C23)</f>
        <v>217000000</v>
      </c>
      <c r="D24" s="71" t="s">
        <v>20</v>
      </c>
    </row>
    <row r="25" spans="1:8" ht="32.25" customHeight="1" thickBot="1" x14ac:dyDescent="0.3">
      <c r="A25" s="67" t="s">
        <v>72</v>
      </c>
      <c r="B25" s="68"/>
      <c r="C25" s="70"/>
      <c r="D25" s="72"/>
    </row>
    <row r="26" spans="1:8" ht="15.75" thickBot="1" x14ac:dyDescent="0.3"/>
    <row r="27" spans="1:8" ht="48" customHeight="1" thickBot="1" x14ac:dyDescent="0.3">
      <c r="B27" s="40" t="s">
        <v>74</v>
      </c>
      <c r="C27" s="41">
        <v>220000000</v>
      </c>
      <c r="D27" s="74" t="s">
        <v>75</v>
      </c>
      <c r="E27" s="75"/>
      <c r="F27" s="75"/>
      <c r="G27" s="75"/>
      <c r="H27" s="75"/>
    </row>
    <row r="29" spans="1:8" x14ac:dyDescent="0.25">
      <c r="B29" t="s">
        <v>76</v>
      </c>
      <c r="C29" s="30">
        <f>+C24/C27</f>
        <v>0.98636363636363633</v>
      </c>
    </row>
    <row r="30" spans="1:8" x14ac:dyDescent="0.25">
      <c r="B30" s="35" t="s">
        <v>77</v>
      </c>
      <c r="C30" s="36">
        <f>+C27*0.85</f>
        <v>187000000</v>
      </c>
    </row>
    <row r="31" spans="1:8" x14ac:dyDescent="0.25">
      <c r="B31" s="35" t="s">
        <v>78</v>
      </c>
      <c r="C31" s="36">
        <f>+C27*1.15</f>
        <v>252999999.99999997</v>
      </c>
    </row>
  </sheetData>
  <mergeCells count="22">
    <mergeCell ref="D27:H27"/>
    <mergeCell ref="A14:C14"/>
    <mergeCell ref="A16:C16"/>
    <mergeCell ref="A21:A22"/>
    <mergeCell ref="B21:B22"/>
    <mergeCell ref="C21:C22"/>
    <mergeCell ref="A24:B24"/>
    <mergeCell ref="A25:B25"/>
    <mergeCell ref="C24:C25"/>
    <mergeCell ref="D24:D25"/>
    <mergeCell ref="A1:C1"/>
    <mergeCell ref="A2:C2"/>
    <mergeCell ref="A10:A11"/>
    <mergeCell ref="B10:B11"/>
    <mergeCell ref="C10:C11"/>
    <mergeCell ref="A12:A13"/>
    <mergeCell ref="B12:B13"/>
    <mergeCell ref="C12:C13"/>
    <mergeCell ref="A5:C5"/>
    <mergeCell ref="A8:A9"/>
    <mergeCell ref="B8:B9"/>
    <mergeCell ref="C8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Eval. Tecnica</vt:lpstr>
      <vt:lpstr>EXPERIENCIA</vt:lpstr>
      <vt:lpstr>ECONOMICO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Olga Maria Arenas Franco</cp:lastModifiedBy>
  <dcterms:created xsi:type="dcterms:W3CDTF">2015-04-14T19:09:39Z</dcterms:created>
  <dcterms:modified xsi:type="dcterms:W3CDTF">2017-04-04T16:40:47Z</dcterms:modified>
</cp:coreProperties>
</file>